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I5" i="1" l="1"/>
  <c r="E6" i="1" l="1"/>
  <c r="E163" i="3" l="1"/>
  <c r="H53" i="3"/>
  <c r="H52" i="3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44" i="3"/>
  <c r="E244" i="3" s="1"/>
  <c r="H242" i="3"/>
  <c r="H241" i="3"/>
  <c r="H240" i="3"/>
  <c r="H239" i="3"/>
  <c r="H238" i="3"/>
  <c r="D231" i="3"/>
  <c r="E231" i="3" s="1"/>
  <c r="H229" i="3"/>
  <c r="H228" i="3"/>
  <c r="H227" i="3"/>
  <c r="H226" i="3"/>
  <c r="H225" i="3"/>
  <c r="H214" i="3"/>
  <c r="H215" i="3"/>
  <c r="H216" i="3"/>
  <c r="D218" i="3"/>
  <c r="E218" i="3" s="1"/>
  <c r="H213" i="3"/>
  <c r="H212" i="3"/>
  <c r="D205" i="3"/>
  <c r="H203" i="3"/>
  <c r="H202" i="3"/>
  <c r="D195" i="3"/>
  <c r="H193" i="3"/>
  <c r="H192" i="3"/>
  <c r="H194" i="3" s="1"/>
  <c r="H183" i="3"/>
  <c r="H172" i="3"/>
  <c r="D185" i="3"/>
  <c r="E185" i="3" s="1"/>
  <c r="H181" i="3"/>
  <c r="H184" i="3" s="1"/>
  <c r="D174" i="3"/>
  <c r="E174" i="3" s="1"/>
  <c r="H170" i="3"/>
  <c r="D163" i="3"/>
  <c r="H161" i="3"/>
  <c r="H160" i="3"/>
  <c r="H159" i="3"/>
  <c r="H158" i="3"/>
  <c r="H157" i="3"/>
  <c r="H156" i="3"/>
  <c r="H155" i="3"/>
  <c r="H230" i="3" l="1"/>
  <c r="H232" i="3" s="1"/>
  <c r="H233" i="3" s="1"/>
  <c r="H243" i="3"/>
  <c r="H245" i="3" s="1"/>
  <c r="H246" i="3" s="1"/>
  <c r="H217" i="3"/>
  <c r="H204" i="3"/>
  <c r="H206" i="3" s="1"/>
  <c r="H207" i="3" s="1"/>
  <c r="H196" i="3"/>
  <c r="H197" i="3" s="1"/>
  <c r="H186" i="3"/>
  <c r="H187" i="3" s="1"/>
  <c r="H173" i="3"/>
  <c r="H175" i="3" s="1"/>
  <c r="H176" i="3" s="1"/>
  <c r="H162" i="3"/>
  <c r="H164" i="3" s="1"/>
  <c r="H165" i="3" s="1"/>
  <c r="I10" i="3"/>
  <c r="I11" i="3"/>
  <c r="I12" i="3"/>
  <c r="I13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40" i="3"/>
  <c r="I141" i="3"/>
  <c r="I142" i="3"/>
  <c r="I143" i="3"/>
  <c r="I144" i="3"/>
  <c r="I145" i="3"/>
  <c r="I146" i="3"/>
  <c r="I147" i="3"/>
  <c r="I148" i="3"/>
  <c r="I149" i="3"/>
  <c r="I150" i="3"/>
  <c r="I2" i="3"/>
  <c r="I3" i="3"/>
  <c r="I4" i="3"/>
  <c r="I5" i="3"/>
  <c r="I6" i="3"/>
  <c r="I7" i="3"/>
  <c r="I8" i="3"/>
  <c r="I9" i="3"/>
  <c r="I1" i="3"/>
  <c r="H219" i="3" l="1"/>
  <c r="H220" i="3" s="1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65" i="2"/>
  <c r="B67" i="2"/>
  <c r="B69" i="2"/>
  <c r="B71" i="2"/>
  <c r="B73" i="2"/>
  <c r="B75" i="2"/>
  <c r="B77" i="2"/>
  <c r="B79" i="2"/>
  <c r="B81" i="2"/>
  <c r="B83" i="2"/>
  <c r="B85" i="2"/>
  <c r="B87" i="2"/>
  <c r="B89" i="2"/>
  <c r="B91" i="2"/>
  <c r="B93" i="2"/>
  <c r="B95" i="2"/>
  <c r="B97" i="2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84" i="2"/>
  <c r="B86" i="2"/>
  <c r="B88" i="2"/>
  <c r="B90" i="2"/>
  <c r="B92" i="2"/>
  <c r="B94" i="2"/>
  <c r="B96" i="2"/>
  <c r="B98" i="2"/>
  <c r="B3" i="2"/>
  <c r="D148" i="3"/>
  <c r="H146" i="3"/>
  <c r="H145" i="3"/>
  <c r="H144" i="3"/>
  <c r="H143" i="3"/>
  <c r="H142" i="3"/>
  <c r="D135" i="3"/>
  <c r="H133" i="3"/>
  <c r="H132" i="3"/>
  <c r="H131" i="3"/>
  <c r="H130" i="3"/>
  <c r="H129" i="3"/>
  <c r="D122" i="3"/>
  <c r="H120" i="3"/>
  <c r="H119" i="3"/>
  <c r="H118" i="3"/>
  <c r="H117" i="3"/>
  <c r="H116" i="3"/>
  <c r="D109" i="3"/>
  <c r="H107" i="3"/>
  <c r="H106" i="3"/>
  <c r="H105" i="3"/>
  <c r="H104" i="3"/>
  <c r="H103" i="3"/>
  <c r="H102" i="3"/>
  <c r="D69" i="3"/>
  <c r="H93" i="3"/>
  <c r="D95" i="3"/>
  <c r="H80" i="3"/>
  <c r="D82" i="3"/>
  <c r="H92" i="3"/>
  <c r="H91" i="3"/>
  <c r="H90" i="3"/>
  <c r="H89" i="3"/>
  <c r="H88" i="3"/>
  <c r="H77" i="3"/>
  <c r="H78" i="3"/>
  <c r="H79" i="3"/>
  <c r="H76" i="3"/>
  <c r="H64" i="3"/>
  <c r="H4" i="3"/>
  <c r="H5" i="3"/>
  <c r="H6" i="3"/>
  <c r="H7" i="3"/>
  <c r="H8" i="3"/>
  <c r="H9" i="3"/>
  <c r="H18" i="3"/>
  <c r="H19" i="3"/>
  <c r="H20" i="3"/>
  <c r="H21" i="3"/>
  <c r="H22" i="3"/>
  <c r="H23" i="3"/>
  <c r="H24" i="3"/>
  <c r="H25" i="3"/>
  <c r="H33" i="3"/>
  <c r="H34" i="3"/>
  <c r="H35" i="3"/>
  <c r="H36" i="3"/>
  <c r="H37" i="3"/>
  <c r="H38" i="3"/>
  <c r="H39" i="3"/>
  <c r="H40" i="3"/>
  <c r="H48" i="3"/>
  <c r="H49" i="3"/>
  <c r="H50" i="3"/>
  <c r="H51" i="3"/>
  <c r="H251" i="3"/>
  <c r="H252" i="3"/>
  <c r="H253" i="3"/>
  <c r="H254" i="3"/>
  <c r="H255" i="3"/>
  <c r="H61" i="3"/>
  <c r="H62" i="3"/>
  <c r="H63" i="3"/>
  <c r="H65" i="3"/>
  <c r="H66" i="3"/>
  <c r="H67" i="3"/>
  <c r="H121" i="3" l="1"/>
  <c r="H123" i="3" s="1"/>
  <c r="H134" i="3"/>
  <c r="H136" i="3" s="1"/>
  <c r="H137" i="3" s="1"/>
  <c r="H147" i="3"/>
  <c r="H149" i="3" s="1"/>
  <c r="H41" i="3"/>
  <c r="H256" i="3"/>
  <c r="H68" i="3"/>
  <c r="H71" i="3" s="1"/>
  <c r="H81" i="3"/>
  <c r="H83" i="3" s="1"/>
  <c r="H84" i="3" s="1"/>
  <c r="H94" i="3"/>
  <c r="H96" i="3" s="1"/>
  <c r="H97" i="3" s="1"/>
  <c r="H108" i="3"/>
  <c r="H110" i="3" s="1"/>
  <c r="H111" i="3" s="1"/>
  <c r="H150" i="3"/>
  <c r="H124" i="3"/>
  <c r="H26" i="3"/>
  <c r="E20" i="1"/>
  <c r="E21" i="1" s="1"/>
  <c r="E22" i="1" s="1"/>
  <c r="E23" i="1" s="1"/>
  <c r="E24" i="1" s="1"/>
  <c r="E25" i="1" s="1"/>
  <c r="E26" i="1" s="1"/>
  <c r="E27" i="1" s="1"/>
  <c r="E28" i="1" s="1"/>
  <c r="E29" i="1" s="1"/>
  <c r="H72" i="3" l="1"/>
  <c r="D257" i="3" l="1"/>
  <c r="E257" i="3" s="1"/>
  <c r="H259" i="3" s="1"/>
  <c r="H260" i="3" s="1"/>
  <c r="D54" i="3" l="1"/>
  <c r="H55" i="3" s="1"/>
  <c r="H56" i="3" s="1"/>
  <c r="D42" i="3" l="1"/>
  <c r="E42" i="3" s="1"/>
  <c r="H43" i="3" s="1"/>
  <c r="H44" i="3" s="1"/>
  <c r="D27" i="3" l="1"/>
  <c r="E27" i="3" s="1"/>
  <c r="H28" i="3" s="1"/>
  <c r="H29" i="3" s="1"/>
  <c r="D12" i="3"/>
  <c r="E12" i="3" s="1"/>
  <c r="H3" i="3"/>
  <c r="H11" i="3" s="1"/>
  <c r="H13" i="3" l="1"/>
  <c r="H14" i="3" s="1"/>
</calcChain>
</file>

<file path=xl/sharedStrings.xml><?xml version="1.0" encoding="utf-8"?>
<sst xmlns="http://schemas.openxmlformats.org/spreadsheetml/2006/main" count="375" uniqueCount="98">
  <si>
    <t>Товар</t>
  </si>
  <si>
    <t>Дата</t>
  </si>
  <si>
    <t>Масло сливочное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</si>
  <si>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</si>
  <si>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</si>
  <si>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</si>
  <si>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</si>
  <si>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</si>
  <si>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</si>
  <si>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</si>
  <si>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</si>
  <si>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</si>
  <si>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</si>
  <si>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</si>
  <si>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</si>
  <si>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</si>
  <si>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</si>
  <si>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</si>
  <si>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</si>
  <si>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</si>
  <si>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</si>
  <si>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>Гамбургер</t>
  </si>
  <si>
    <t>Сэндвич с яйцом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</si>
  <si>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</si>
  <si>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</si>
  <si>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</si>
  <si>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</si>
  <si>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</si>
  <si>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</si>
  <si>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</si>
  <si>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</si>
  <si>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</si>
  <si>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</si>
  <si>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</si>
  <si>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</si>
  <si>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</si>
  <si>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</si>
  <si>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</si>
  <si>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</si>
  <si>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</si>
  <si>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</si>
  <si>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</si>
  <si>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</si>
  <si>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</si>
  <si>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</si>
  <si>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</si>
  <si>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</si>
  <si>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</si>
  <si>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</si>
  <si>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</si>
  <si>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</si>
  <si>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Соль</t>
  </si>
  <si>
    <t>Перец</t>
  </si>
  <si>
    <t>Яйцо штук</t>
  </si>
  <si>
    <t>Сэндвич</t>
  </si>
  <si>
    <t>Цена закупки</t>
  </si>
  <si>
    <t>Продано</t>
  </si>
  <si>
    <t>Цена розницы</t>
  </si>
  <si>
    <t>Прибыль</t>
  </si>
  <si>
    <t>Американо</t>
  </si>
  <si>
    <t>Кофе зерновай</t>
  </si>
  <si>
    <t>Стаканчик бумажный 200мл, шт</t>
  </si>
  <si>
    <t>Сахар в стиках, шт</t>
  </si>
  <si>
    <t>Крышка 0,2, шт</t>
  </si>
  <si>
    <t>Разрыхлитель, шт</t>
  </si>
  <si>
    <t>Каппучино</t>
  </si>
  <si>
    <t>Молоко пастерализованное</t>
  </si>
  <si>
    <t>сумма</t>
  </si>
  <si>
    <t>Вода питьевая</t>
  </si>
  <si>
    <t>Латте</t>
  </si>
  <si>
    <t>Стаканчик бумажный 300мл, шт</t>
  </si>
  <si>
    <t>Эспрессо</t>
  </si>
  <si>
    <t>Стаканчик бумажный 100мл, шт</t>
  </si>
  <si>
    <t>Стоимость, шт</t>
  </si>
  <si>
    <t>Крышка 0,2мл, шт</t>
  </si>
  <si>
    <t>Крышка 0,3-0,4мл, шт</t>
  </si>
  <si>
    <t>Крышка 0,1мл, шт</t>
  </si>
  <si>
    <t>Чай черный  "Гринфилд"</t>
  </si>
  <si>
    <t>Чай черный  "Гринфилд", шт</t>
  </si>
  <si>
    <t>Чай зеленый  "Гринфилд"</t>
  </si>
  <si>
    <t>Чай зеленый  "Гринфилд", шт</t>
  </si>
  <si>
    <t>Гамбургер с беконом</t>
  </si>
  <si>
    <t>Колбаска "Суздальская</t>
  </si>
  <si>
    <t>Чебурек</t>
  </si>
  <si>
    <t>Тарелка одноразовая, шт</t>
  </si>
  <si>
    <t>Блины с курицей</t>
  </si>
  <si>
    <t>Блины с творогом</t>
  </si>
  <si>
    <t>Картофель Фри</t>
  </si>
  <si>
    <t>Соль морская</t>
  </si>
  <si>
    <t>Пакет для Фри, шт</t>
  </si>
  <si>
    <t>Ужарка 50%</t>
  </si>
  <si>
    <t>Картофель по Деревенски</t>
  </si>
  <si>
    <t>Луковые кольца</t>
  </si>
  <si>
    <t>Ужарка 40%</t>
  </si>
  <si>
    <t xml:space="preserve">Приход </t>
  </si>
  <si>
    <t>Количество</t>
  </si>
  <si>
    <t>Чебуреки</t>
  </si>
  <si>
    <t>Колбаски "Суздальские"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</si>
</sst>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  <xf numFmtId="0" fontId="0" fillId="2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B1" workbookViewId="0">
      <selection activeCell="I6" sqref="I6"/>
    </sheetView>
  </sheetViews>
  <sheetFormatPr defaultRowHeight="15" x14ac:dyDescent="0.25"/>
  <cols>
    <col min="4" max="4" width="12.85546875" customWidth="1"/>
    <col min="5" max="5" width="34" customWidth="1"/>
    <col min="6" max="6" width="13.42578125" customWidth="1"/>
    <col min="7" max="7" width="14.42578125" customWidth="1"/>
    <col min="8" max="8" width="15.85546875" customWidth="1"/>
  </cols>
  <sheetData>
    <row r="1" spans="1:9" x14ac:dyDescent="0.25">
      <c r="A1" s="1"/>
    </row>
    <row r="4" spans="1:9" x14ac:dyDescent="0.25">
      <c r="D4" t="s">
        <v>1</v>
      </c>
      <c r="E4" t="s">
        <v>0</v>
      </c>
      <c r="F4" t="s">
        <v>56</v>
      </c>
      <c r="G4" t="s">
        <v>55</v>
      </c>
      <c r="H4" t="s">
        <v>57</v>
      </c>
      <c r="I4" t="s">
        <v>58</v>
      </c>
    </row>
    <row r="5" spans="1:9" x14ac:dyDescent="0.25">
      <c r="D5" s="2"/>
      <c r="E5" t="s">
        <v>28</v>
      </c>
      <c r="I5">
        <f>(H5-G5)*F5</f>
        <v>0</v>
      </c>
    </row>
    <row r="6" spans="1:9" x14ac:dyDescent="0.25">
      <c r="D6" s="2"/>
      <c r="E6" s="6" t="str">
        <f>IF(AND(E5&lt;&gt;"",INDEX(Лист3!A:A,MATCH(E$5,Лист3!B:B,)+ROW(E2))=ROW(E1)),INDEX(Лист3!B:B,MATCH(E$5,Лист3!B:B,)+ROW(E2)),"")</f>
        <v/>
      </c>
    </row>
    <row r="7" spans="1:9" x14ac:dyDescent="0.25">
      <c r="D7" s="2"/>
      <c r="E7" s="6" t="str">
        <f>IF(AND(E6&lt;&gt;"",INDEX(Лист3!A:A,MATCH(E$5,Лист3!B:B,)+ROW(E3))=ROW(E2)),INDEX(Лист3!B:B,MATCH(E$5,Лист3!B:B,)+ROW(E3)),"")</f>
        <v/>
      </c>
    </row>
    <row r="8" spans="1:9" x14ac:dyDescent="0.25">
      <c r="D8" s="2"/>
      <c r="E8" s="6" t="str">
        <f>IF(AND(E7&lt;&gt;"",INDEX(Лист3!A:A,MATCH(E$5,Лист3!B:B,)+ROW(E4))=ROW(E3)),INDEX(Лист3!B:B,MATCH(E$5,Лист3!B:B,)+ROW(E4)),"")</f>
        <v/>
      </c>
    </row>
    <row r="9" spans="1:9" x14ac:dyDescent="0.25">
      <c r="D9" s="2"/>
      <c r="E9" s="6" t="str">
        <f>IF(AND(E8&lt;&gt;"",INDEX(Лист3!A:A,MATCH(E$5,Лист3!B:B,)+ROW(E5))=ROW(E4)),INDEX(Лист3!B:B,MATCH(E$5,Лист3!B:B,)+ROW(E5)),"")</f>
        <v/>
      </c>
    </row>
    <row r="10" spans="1:9" x14ac:dyDescent="0.25">
      <c r="D10" s="2"/>
      <c r="E10" s="6" t="str">
        <f>IF(AND(E9&lt;&gt;"",INDEX(Лист3!A:A,MATCH(E$5,Лист3!B:B,)+ROW(E6))=ROW(E5)),INDEX(Лист3!B:B,MATCH(E$5,Лист3!B:B,)+ROW(E6)),"")</f>
        <v/>
      </c>
    </row>
    <row r="11" spans="1:9" x14ac:dyDescent="0.25">
      <c r="D11" s="2"/>
      <c r="E11" s="6" t="str">
        <f>IF(AND(E10&lt;&gt;"",INDEX(Лист3!A:A,MATCH(E$5,Лист3!B:B,)+ROW(E7))=ROW(E6)),INDEX(Лист3!B:B,MATCH(E$5,Лист3!B:B,)+ROW(E7)),"")</f>
        <v/>
      </c>
    </row>
    <row r="12" spans="1:9" x14ac:dyDescent="0.25">
      <c r="D12" s="2"/>
      <c r="E12" s="6" t="str">
        <f>IF(AND(E11&lt;&gt;"",INDEX(Лист3!A:A,MATCH(E$5,Лист3!B:B,)+ROW(E8))=ROW(E7)),INDEX(Лист3!B:B,MATCH(E$5,Лист3!B:B,)+ROW(E8)),"")</f>
        <v/>
      </c>
    </row>
    <row r="13" spans="1:9" x14ac:dyDescent="0.25">
      <c r="D13" s="2"/>
      <c r="E13" s="6" t="str">
        <f>IF(AND(E12&lt;&gt;"",INDEX(Лист3!A:A,MATCH(E$5,Лист3!B:B,)+ROW(E9))=ROW(E8)),INDEX(Лист3!B:B,MATCH(E$5,Лист3!B:B,)+ROW(E9)),"")</f>
        <v/>
      </c>
    </row>
    <row r="14" spans="1:9" x14ac:dyDescent="0.25">
      <c r="D14" s="2"/>
      <c r="E14" s="6" t="str">
        <f>IF(AND(E13&lt;&gt;"",INDEX(Лист3!A:A,MATCH(E$5,Лист3!B:B,)+ROW(E10))=ROW(E9)),INDEX(Лист3!B:B,MATCH(E$5,Лист3!B:B,)+ROW(E10)),"")</f>
        <v/>
      </c>
    </row>
    <row r="15" spans="1:9" x14ac:dyDescent="0.25">
      <c r="D15" s="2"/>
      <c r="E15" s="6" t="str">
        <f>IF(AND(E14&lt;&gt;"",INDEX(Лист3!A:A,MATCH(E$5,Лист3!B:B,)+ROW(E11))=ROW(E10)),INDEX(Лист3!B:B,MATCH(E$5,Лист3!B:B,)+ROW(E11)),"")</f>
        <v/>
      </c>
    </row>
    <row r="16" spans="1:9" x14ac:dyDescent="0.25">
      <c r="D16" s="2"/>
      <c r="E16" s="6" t="str">
        <f>IF(AND(E15&lt;&gt;"",INDEX(Лист3!A:A,MATCH(E$5,Лист3!B:B,)+ROW(E12))=ROW(E11)),INDEX(Лист3!B:B,MATCH(E$5,Лист3!B:B,)+ROW(E12)),"")</f>
        <v/>
      </c>
    </row>
    <row r="17" spans="5:5" x14ac:dyDescent="0.25">
      <c r="E17" s="6" t="str">
        <f>IF(AND(E16&lt;&gt;"",INDEX(Лист3!A:A,MATCH(E$5,Лист3!B:B,)+ROW(E13))=ROW(E12)),INDEX(Лист3!B:B,MATCH(E$5,Лист3!B:B,)+ROW(E13)),"")</f>
        <v/>
      </c>
    </row>
    <row r="18" spans="5:5" x14ac:dyDescent="0.25">
      <c r="E18" s="6" t="str">
        <f>IF(AND(E17&lt;&gt;"",INDEX(Лист3!A:A,MATCH(E$5,Лист3!B:B,)+ROW(E14))=ROW(E13)),INDEX(Лист3!B:B,MATCH(E$5,Лист3!B:B,)+ROW(E14)),"")</f>
        <v/>
      </c>
    </row>
    <row r="19" spans="5:5" x14ac:dyDescent="0.25">
      <c r="E19" s="6" t="str">
        <f>IF(AND(E18&lt;&gt;"",INDEX(Лист3!A:A,MATCH(E$5,Лист3!B:B,)+ROW(E15))=ROW(E14)),INDEX(Лист3!B:B,MATCH(E$5,Лист3!B:B,)+ROW(E15)),"")</f>
        <v/>
      </c>
    </row>
    <row r="20" spans="5:5" x14ac:dyDescent="0.25">
      <c r="E20" s="6" t="str">
        <f>IF(AND(E19&lt;&gt;"",INDEX(Лист3!A:A,MATCH(E$5,Лист3!B:B,)+ROW(E16))=ROW(E15)),INDEX(Лист3!B:B,MATCH(E$5,Лист3!B:B,)+ROW(E16)),"")</f>
        <v/>
      </c>
    </row>
    <row r="21" spans="5:5" x14ac:dyDescent="0.25">
      <c r="E21" s="6" t="str">
        <f>IF(AND(E20&lt;&gt;"",INDEX(Лист3!A:A,MATCH(E$5,Лист3!B:B,)+ROW(E17))=ROW(E16)),INDEX(Лист3!B:B,MATCH(E$5,Лист3!B:B,)+ROW(E17)),"")</f>
        <v/>
      </c>
    </row>
    <row r="22" spans="5:5" x14ac:dyDescent="0.25">
      <c r="E22" s="6" t="str">
        <f>IF(AND(E21&lt;&gt;"",INDEX(Лист3!A:A,MATCH(E$5,Лист3!B:B,)+ROW(E18))=ROW(E17)),INDEX(Лист3!B:B,MATCH(E$5,Лист3!B:B,)+ROW(E18)),"")</f>
        <v/>
      </c>
    </row>
    <row r="23" spans="5:5" x14ac:dyDescent="0.25">
      <c r="E23" s="6" t="str">
        <f>IF(AND(E22&lt;&gt;"",INDEX(Лист3!A:A,MATCH(E$5,Лист3!B:B,)+ROW(E19))=ROW(E18)),INDEX(Лист3!B:B,MATCH(E$5,Лист3!B:B,)+ROW(E19)),"")</f>
        <v/>
      </c>
    </row>
    <row r="24" spans="5:5" x14ac:dyDescent="0.25">
      <c r="E24" s="6" t="str">
        <f>IF(AND(E23&lt;&gt;"",INDEX(Лист3!A:A,MATCH(E$5,Лист3!B:B,)+ROW(E20))=ROW(E19)),INDEX(Лист3!B:B,MATCH(E$5,Лист3!B:B,)+ROW(E20)),"")</f>
        <v/>
      </c>
    </row>
    <row r="25" spans="5:5" x14ac:dyDescent="0.25">
      <c r="E25" s="6" t="str">
        <f>IF(AND(E24&lt;&gt;"",INDEX(Лист3!A:A,MATCH(E$5,Лист3!B:B,)+ROW(E21))=ROW(E20)),INDEX(Лист3!B:B,MATCH(E$5,Лист3!B:B,)+ROW(E21)),"")</f>
        <v/>
      </c>
    </row>
    <row r="26" spans="5:5" x14ac:dyDescent="0.25">
      <c r="E26" s="6" t="str">
        <f>IF(AND(E25&lt;&gt;"",INDEX(Лист3!A:A,MATCH(E$5,Лист3!B:B,)+ROW(E22))=ROW(E21)),INDEX(Лист3!B:B,MATCH(E$5,Лист3!B:B,)+ROW(E22)),"")</f>
        <v/>
      </c>
    </row>
    <row r="27" spans="5:5" x14ac:dyDescent="0.25">
      <c r="E27" s="6" t="str">
        <f>IF(AND(E26&lt;&gt;"",INDEX(Лист3!A:A,MATCH(E$5,Лист3!B:B,)+ROW(E23))=ROW(E22)),INDEX(Лист3!B:B,MATCH(E$5,Лист3!B:B,)+ROW(E23)),"")</f>
        <v/>
      </c>
    </row>
    <row r="28" spans="5:5" x14ac:dyDescent="0.25">
      <c r="E28" s="6" t="str">
        <f>IF(AND(E27&lt;&gt;"",INDEX(Лист3!A:A,MATCH(E$5,Лист3!B:B,)+ROW(E24))=ROW(E23)),INDEX(Лист3!B:B,MATCH(E$5,Лист3!B:B,)+ROW(E24)),"")</f>
        <v/>
      </c>
    </row>
    <row r="29" spans="5:5" x14ac:dyDescent="0.25">
      <c r="E29" s="6" t="str">
        <f>IF(AND(E28&lt;&gt;"",INDEX(Лист3!A:A,MATCH(E$5,Лист3!B:B,)+ROW(E25))=ROW(E24)),INDEX(Лист3!B:B,MATCH(E$5,Лист3!B:B,)+ROW(E25)),"")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"/>
  <sheetViews>
    <sheetView workbookViewId="0">
      <selection activeCell="C2" sqref="C2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  <col min="5" max="5" width="18.5703125" customWidth="1"/>
    <col min="6" max="6" width="12.5703125" customWidth="1"/>
  </cols>
  <sheetData>
    <row r="2" spans="1:2" x14ac:dyDescent="0.25">
      <c r="A2" t="s">
        <v>3</v>
      </c>
      <c r="B2" t="s">
        <v>20</v>
      </c>
    </row>
    <row r="3" spans="1:2" x14ac:dyDescent="0.25">
      <c r="A3">
        <v>1</v>
      </c>
      <c r="B3" s="6" t="str">
        <f>IFERROR(INDEX(Лист3!B:B,MATCH(A3,Лист3!I:I,)),"")</f>
        <v>Сэндвич</v>
      </c>
    </row>
    <row r="4" spans="1:2" x14ac:dyDescent="0.25">
      <c r="A4">
        <v>2</v>
      </c>
      <c r="B4" s="6" t="str">
        <f>IFERROR(INDEX(Лист3!B:B,MATCH(A4,Лист3!I:I,)),"")</f>
        <v>Гамбургер с беконом</v>
      </c>
    </row>
    <row r="5" spans="1:2" x14ac:dyDescent="0.25">
      <c r="A5">
        <v>3</v>
      </c>
      <c r="B5" s="6" t="str">
        <f>IFERROR(INDEX(Лист3!B:B,MATCH(A5,Лист3!I:I,)),"")</f>
        <v>Сэндвич с яйцом</v>
      </c>
    </row>
    <row r="6" spans="1:2" x14ac:dyDescent="0.25">
      <c r="A6">
        <v>4</v>
      </c>
      <c r="B6" s="6" t="str">
        <f>IFERROR(INDEX(Лист3!B:B,MATCH(A6,Лист3!I:I,)),"")</f>
        <v>Корн- Дог</v>
      </c>
    </row>
    <row r="7" spans="1:2" x14ac:dyDescent="0.25">
      <c r="A7">
        <v>5</v>
      </c>
      <c r="B7" s="6" t="str">
        <f>IFERROR(INDEX(Лист3!B:B,MATCH(A7,Лист3!I:I,)),"")</f>
        <v>Кляр кукурузныйдля Корн-Догов</v>
      </c>
    </row>
    <row r="8" spans="1:2" x14ac:dyDescent="0.25">
      <c r="A8">
        <v>6</v>
      </c>
      <c r="B8" s="6" t="str">
        <f>IFERROR(INDEX(Лист3!B:B,MATCH(A8,Лист3!I:I,)),"")</f>
        <v>Американо</v>
      </c>
    </row>
    <row r="9" spans="1:2" x14ac:dyDescent="0.25">
      <c r="A9">
        <v>7</v>
      </c>
      <c r="B9" s="6" t="str">
        <f>IFERROR(INDEX(Лист3!B:B,MATCH(A9,Лист3!I:I,)),"")</f>
        <v>Каппучино</v>
      </c>
    </row>
    <row r="10" spans="1:2" x14ac:dyDescent="0.25">
      <c r="A10">
        <v>8</v>
      </c>
      <c r="B10" s="6" t="str">
        <f>IFERROR(INDEX(Лист3!B:B,MATCH(A10,Лист3!I:I,)),"")</f>
        <v>Латте</v>
      </c>
    </row>
    <row r="11" spans="1:2" x14ac:dyDescent="0.25">
      <c r="A11">
        <v>9</v>
      </c>
      <c r="B11" s="6" t="str">
        <f>IFERROR(INDEX(Лист3!B:B,MATCH(A11,Лист3!I:I,)),"")</f>
        <v>Эспрессо</v>
      </c>
    </row>
    <row r="12" spans="1:2" x14ac:dyDescent="0.25">
      <c r="A12">
        <v>10</v>
      </c>
      <c r="B12" s="6" t="str">
        <f>IFERROR(INDEX(Лист3!B:B,MATCH(A12,Лист3!I:I,)),"")</f>
        <v>Чай черный  "Гринфилд"</v>
      </c>
    </row>
    <row r="13" spans="1:2" x14ac:dyDescent="0.25">
      <c r="A13">
        <v>11</v>
      </c>
      <c r="B13" s="6" t="str">
        <f>IFERROR(INDEX(Лист3!B:B,MATCH(A13,Лист3!I:I,)),"")</f>
        <v>Чай зеленый  "Гринфилд"</v>
      </c>
    </row>
    <row r="14" spans="1:2" x14ac:dyDescent="0.25">
      <c r="A14">
        <v>12</v>
      </c>
      <c r="B14" s="6" t="str">
        <f>IFERROR(INDEX(Лист3!B:B,MATCH(A14,Лист3!I:I,)),"")</f>
        <v>Гамбургер</v>
      </c>
    </row>
    <row r="15" spans="1:2" x14ac:dyDescent="0.25">
      <c r="A15">
        <v>13</v>
      </c>
      <c r="B15" s="6" t="str">
        <f>IFERROR(INDEX(Лист3!B:B,MATCH(A15,Лист3!I:I,)),"")</f>
        <v>Колбаска "Суздальская</v>
      </c>
    </row>
    <row r="16" spans="1:2" x14ac:dyDescent="0.25">
      <c r="A16">
        <v>14</v>
      </c>
      <c r="B16" s="6" t="str">
        <f>IFERROR(INDEX(Лист3!B:B,MATCH(A16,Лист3!I:I,)),"")</f>
        <v>Чебурек</v>
      </c>
    </row>
    <row r="17" spans="1:2" x14ac:dyDescent="0.25">
      <c r="A17">
        <v>15</v>
      </c>
      <c r="B17" s="6" t="str">
        <f>IFERROR(INDEX(Лист3!B:B,MATCH(A17,Лист3!I:I,)),"")</f>
        <v>Блины с курицей</v>
      </c>
    </row>
    <row r="18" spans="1:2" x14ac:dyDescent="0.25">
      <c r="A18">
        <v>16</v>
      </c>
      <c r="B18" s="6" t="str">
        <f>IFERROR(INDEX(Лист3!B:B,MATCH(A18,Лист3!I:I,)),"")</f>
        <v>Блины с творогом</v>
      </c>
    </row>
    <row r="19" spans="1:2" x14ac:dyDescent="0.25">
      <c r="A19">
        <v>17</v>
      </c>
      <c r="B19" s="6" t="str">
        <f>IFERROR(INDEX(Лист3!B:B,MATCH(A19,Лист3!I:I,)),"")</f>
        <v>Картофель Фри</v>
      </c>
    </row>
    <row r="20" spans="1:2" x14ac:dyDescent="0.25">
      <c r="A20">
        <v>18</v>
      </c>
      <c r="B20" s="6" t="str">
        <f>IFERROR(INDEX(Лист3!B:B,MATCH(A20,Лист3!I:I,)),"")</f>
        <v>Картофель по Деревенски</v>
      </c>
    </row>
    <row r="21" spans="1:2" x14ac:dyDescent="0.25">
      <c r="A21">
        <v>19</v>
      </c>
      <c r="B21" s="6" t="str">
        <f>IFERROR(INDEX(Лист3!B:B,MATCH(A21,Лист3!I:I,)),"")</f>
        <v>Луковые кольца</v>
      </c>
    </row>
    <row r="22" spans="1:2" x14ac:dyDescent="0.25">
      <c r="A22">
        <v>20</v>
      </c>
      <c r="B22" s="6" t="str">
        <f>IFERROR(INDEX(Лист3!B:B,MATCH(A22,Лист3!I:I,)),"")</f>
        <v>Луковая поджарка</v>
      </c>
    </row>
    <row r="23" spans="1:2" x14ac:dyDescent="0.25">
      <c r="A23">
        <v>21</v>
      </c>
      <c r="B23" s="6" t="str">
        <f>IFERROR(INDEX(Лист3!B:B,MATCH(A23,Лист3!I:I,)),"")</f>
        <v/>
      </c>
    </row>
    <row r="24" spans="1:2" x14ac:dyDescent="0.25">
      <c r="A24">
        <v>22</v>
      </c>
      <c r="B24" s="6" t="str">
        <f>IFERROR(INDEX(Лист3!B:B,MATCH(A24,Лист3!I:I,)),"")</f>
        <v/>
      </c>
    </row>
    <row r="25" spans="1:2" x14ac:dyDescent="0.25">
      <c r="A25">
        <v>23</v>
      </c>
      <c r="B25" s="6" t="str">
        <f>IFERROR(INDEX(Лист3!B:B,MATCH(A25,Лист3!I:I,)),"")</f>
        <v/>
      </c>
    </row>
    <row r="26" spans="1:2" x14ac:dyDescent="0.25">
      <c r="A26">
        <v>24</v>
      </c>
      <c r="B26" s="6" t="str">
        <f>IFERROR(INDEX(Лист3!B:B,MATCH(A26,Лист3!I:I,)),"")</f>
        <v/>
      </c>
    </row>
    <row r="27" spans="1:2" x14ac:dyDescent="0.25">
      <c r="A27">
        <v>25</v>
      </c>
      <c r="B27" s="6" t="str">
        <f>IFERROR(INDEX(Лист3!B:B,MATCH(A27,Лист3!I:I,)),"")</f>
        <v/>
      </c>
    </row>
    <row r="28" spans="1:2" x14ac:dyDescent="0.25">
      <c r="A28">
        <v>26</v>
      </c>
      <c r="B28" s="6" t="str">
        <f>IFERROR(INDEX(Лист3!B:B,MATCH(A28,Лист3!I:I,)),"")</f>
        <v/>
      </c>
    </row>
    <row r="29" spans="1:2" x14ac:dyDescent="0.25">
      <c r="A29">
        <v>27</v>
      </c>
      <c r="B29" s="6" t="str">
        <f>IFERROR(INDEX(Лист3!B:B,MATCH(A29,Лист3!I:I,)),"")</f>
        <v/>
      </c>
    </row>
    <row r="30" spans="1:2" x14ac:dyDescent="0.25">
      <c r="A30">
        <v>28</v>
      </c>
      <c r="B30" s="6" t="str">
        <f>IFERROR(INDEX(Лист3!B:B,MATCH(A30,Лист3!I:I,)),"")</f>
        <v/>
      </c>
    </row>
    <row r="31" spans="1:2" x14ac:dyDescent="0.25">
      <c r="A31">
        <v>29</v>
      </c>
      <c r="B31" s="6" t="str">
        <f>IFERROR(INDEX(Лист3!B:B,MATCH(A31,Лист3!I:I,)),"")</f>
        <v/>
      </c>
    </row>
    <row r="32" spans="1:2" x14ac:dyDescent="0.25">
      <c r="A32">
        <v>30</v>
      </c>
      <c r="B32" s="6" t="str">
        <f>IFERROR(INDEX(Лист3!B:B,MATCH(A32,Лист3!I:I,)),"")</f>
        <v/>
      </c>
    </row>
    <row r="33" spans="1:2" x14ac:dyDescent="0.25">
      <c r="A33">
        <v>31</v>
      </c>
      <c r="B33" s="6" t="str">
        <f>IFERROR(INDEX(Лист3!B:B,MATCH(A33,Лист3!I:I,)),"")</f>
        <v/>
      </c>
    </row>
    <row r="34" spans="1:2" x14ac:dyDescent="0.25">
      <c r="A34">
        <v>32</v>
      </c>
      <c r="B34" s="6" t="str">
        <f>IFERROR(INDEX(Лист3!B:B,MATCH(A34,Лист3!I:I,)),"")</f>
        <v/>
      </c>
    </row>
    <row r="35" spans="1:2" x14ac:dyDescent="0.25">
      <c r="A35">
        <v>33</v>
      </c>
      <c r="B35" s="6" t="str">
        <f>IFERROR(INDEX(Лист3!B:B,MATCH(A35,Лист3!I:I,)),"")</f>
        <v/>
      </c>
    </row>
    <row r="36" spans="1:2" x14ac:dyDescent="0.25">
      <c r="A36">
        <v>34</v>
      </c>
      <c r="B36" s="6" t="str">
        <f>IFERROR(INDEX(Лист3!B:B,MATCH(A36,Лист3!I:I,)),"")</f>
        <v/>
      </c>
    </row>
    <row r="37" spans="1:2" x14ac:dyDescent="0.25">
      <c r="A37">
        <v>35</v>
      </c>
      <c r="B37" s="6" t="str">
        <f>IFERROR(INDEX(Лист3!B:B,MATCH(A37,Лист3!I:I,)),"")</f>
        <v/>
      </c>
    </row>
    <row r="38" spans="1:2" x14ac:dyDescent="0.25">
      <c r="A38">
        <v>36</v>
      </c>
      <c r="B38" s="6" t="str">
        <f>IFERROR(INDEX(Лист3!B:B,MATCH(A38,Лист3!I:I,)),"")</f>
        <v/>
      </c>
    </row>
    <row r="39" spans="1:2" x14ac:dyDescent="0.25">
      <c r="A39">
        <v>37</v>
      </c>
      <c r="B39" s="6" t="str">
        <f>IFERROR(INDEX(Лист3!B:B,MATCH(A39,Лист3!I:I,)),"")</f>
        <v/>
      </c>
    </row>
    <row r="40" spans="1:2" x14ac:dyDescent="0.25">
      <c r="A40">
        <v>38</v>
      </c>
      <c r="B40" s="6" t="str">
        <f>IFERROR(INDEX(Лист3!B:B,MATCH(A40,Лист3!I:I,)),"")</f>
        <v/>
      </c>
    </row>
    <row r="41" spans="1:2" x14ac:dyDescent="0.25">
      <c r="A41">
        <v>39</v>
      </c>
      <c r="B41" s="6" t="str">
        <f>IFERROR(INDEX(Лист3!B:B,MATCH(A41,Лист3!I:I,)),"")</f>
        <v/>
      </c>
    </row>
    <row r="42" spans="1:2" x14ac:dyDescent="0.25">
      <c r="A42">
        <v>40</v>
      </c>
      <c r="B42" s="6" t="str">
        <f>IFERROR(INDEX(Лист3!B:B,MATCH(A42,Лист3!I:I,)),"")</f>
        <v/>
      </c>
    </row>
    <row r="43" spans="1:2" x14ac:dyDescent="0.25">
      <c r="A43">
        <v>41</v>
      </c>
      <c r="B43" s="6" t="str">
        <f>IFERROR(INDEX(Лист3!B:B,MATCH(A43,Лист3!I:I,)),"")</f>
        <v/>
      </c>
    </row>
    <row r="44" spans="1:2" x14ac:dyDescent="0.25">
      <c r="A44">
        <v>42</v>
      </c>
      <c r="B44" s="6" t="str">
        <f>IFERROR(INDEX(Лист3!B:B,MATCH(A44,Лист3!I:I,)),"")</f>
        <v/>
      </c>
    </row>
    <row r="45" spans="1:2" x14ac:dyDescent="0.25">
      <c r="A45">
        <v>43</v>
      </c>
      <c r="B45" s="6" t="str">
        <f>IFERROR(INDEX(Лист3!B:B,MATCH(A45,Лист3!I:I,)),"")</f>
        <v/>
      </c>
    </row>
    <row r="46" spans="1:2" x14ac:dyDescent="0.25">
      <c r="A46">
        <v>44</v>
      </c>
      <c r="B46" s="6" t="str">
        <f>IFERROR(INDEX(Лист3!B:B,MATCH(A46,Лист3!I:I,)),"")</f>
        <v/>
      </c>
    </row>
    <row r="47" spans="1:2" x14ac:dyDescent="0.25">
      <c r="A47">
        <v>45</v>
      </c>
      <c r="B47" s="6" t="str">
        <f>IFERROR(INDEX(Лист3!B:B,MATCH(A47,Лист3!I:I,)),"")</f>
        <v/>
      </c>
    </row>
    <row r="48" spans="1:2" x14ac:dyDescent="0.25">
      <c r="A48">
        <v>46</v>
      </c>
      <c r="B48" s="6" t="str">
        <f>IFERROR(INDEX(Лист3!B:B,MATCH(A48,Лист3!I:I,)),"")</f>
        <v/>
      </c>
    </row>
    <row r="49" spans="1:2" x14ac:dyDescent="0.25">
      <c r="A49">
        <v>47</v>
      </c>
      <c r="B49" s="6" t="str">
        <f>IFERROR(INDEX(Лист3!B:B,MATCH(A49,Лист3!I:I,)),"")</f>
        <v/>
      </c>
    </row>
    <row r="50" spans="1:2" x14ac:dyDescent="0.25">
      <c r="A50">
        <v>48</v>
      </c>
      <c r="B50" s="6" t="str">
        <f>IFERROR(INDEX(Лист3!B:B,MATCH(A50,Лист3!I:I,)),"")</f>
        <v/>
      </c>
    </row>
    <row r="51" spans="1:2" x14ac:dyDescent="0.25">
      <c r="A51">
        <v>49</v>
      </c>
      <c r="B51" s="6" t="str">
        <f>IFERROR(INDEX(Лист3!B:B,MATCH(A51,Лист3!I:I,)),"")</f>
        <v/>
      </c>
    </row>
    <row r="52" spans="1:2" x14ac:dyDescent="0.25">
      <c r="A52">
        <v>50</v>
      </c>
      <c r="B52" s="6" t="str">
        <f>IFERROR(INDEX(Лист3!B:B,MATCH(A52,Лист3!I:I,)),"")</f>
        <v/>
      </c>
    </row>
    <row r="53" spans="1:2" x14ac:dyDescent="0.25">
      <c r="A53">
        <v>51</v>
      </c>
      <c r="B53" s="6" t="str">
        <f>IFERROR(INDEX(Лист3!B:B,MATCH(A53,Лист3!I:I,)),"")</f>
        <v/>
      </c>
    </row>
    <row r="54" spans="1:2" x14ac:dyDescent="0.25">
      <c r="A54">
        <v>52</v>
      </c>
      <c r="B54" s="6" t="str">
        <f>IFERROR(INDEX(Лист3!B:B,MATCH(A54,Лист3!I:I,)),"")</f>
        <v/>
      </c>
    </row>
    <row r="55" spans="1:2" x14ac:dyDescent="0.25">
      <c r="A55">
        <v>53</v>
      </c>
      <c r="B55" s="6" t="str">
        <f>IFERROR(INDEX(Лист3!B:B,MATCH(A55,Лист3!I:I,)),"")</f>
        <v/>
      </c>
    </row>
    <row r="56" spans="1:2" x14ac:dyDescent="0.25">
      <c r="A56">
        <v>54</v>
      </c>
      <c r="B56" s="6" t="str">
        <f>IFERROR(INDEX(Лист3!B:B,MATCH(A56,Лист3!I:I,)),"")</f>
        <v/>
      </c>
    </row>
    <row r="57" spans="1:2" x14ac:dyDescent="0.25">
      <c r="A57">
        <v>55</v>
      </c>
      <c r="B57" s="6" t="str">
        <f>IFERROR(INDEX(Лист3!B:B,MATCH(A57,Лист3!I:I,)),"")</f>
        <v/>
      </c>
    </row>
    <row r="58" spans="1:2" x14ac:dyDescent="0.25">
      <c r="A58">
        <v>56</v>
      </c>
      <c r="B58" s="6" t="str">
        <f>IFERROR(INDEX(Лист3!B:B,MATCH(A58,Лист3!I:I,)),"")</f>
        <v/>
      </c>
    </row>
    <row r="59" spans="1:2" x14ac:dyDescent="0.25">
      <c r="A59">
        <v>57</v>
      </c>
      <c r="B59" s="6" t="str">
        <f>IFERROR(INDEX(Лист3!B:B,MATCH(A59,Лист3!I:I,)),"")</f>
        <v/>
      </c>
    </row>
    <row r="60" spans="1:2" x14ac:dyDescent="0.25">
      <c r="A60">
        <v>58</v>
      </c>
      <c r="B60" s="6" t="str">
        <f>IFERROR(INDEX(Лист3!B:B,MATCH(A60,Лист3!I:I,)),"")</f>
        <v/>
      </c>
    </row>
    <row r="61" spans="1:2" x14ac:dyDescent="0.25">
      <c r="A61">
        <v>59</v>
      </c>
      <c r="B61" s="6" t="str">
        <f>IFERROR(INDEX(Лист3!B:B,MATCH(A61,Лист3!I:I,)),"")</f>
        <v/>
      </c>
    </row>
    <row r="62" spans="1:2" x14ac:dyDescent="0.25">
      <c r="A62">
        <v>60</v>
      </c>
      <c r="B62" s="6" t="str">
        <f>IFERROR(INDEX(Лист3!B:B,MATCH(A62,Лист3!I:I,)),"")</f>
        <v/>
      </c>
    </row>
    <row r="63" spans="1:2" x14ac:dyDescent="0.25">
      <c r="A63">
        <v>61</v>
      </c>
      <c r="B63" s="6" t="str">
        <f>IFERROR(INDEX(Лист3!B:B,MATCH(A63,Лист3!I:I,)),"")</f>
        <v/>
      </c>
    </row>
    <row r="64" spans="1:2" x14ac:dyDescent="0.25">
      <c r="A64">
        <v>62</v>
      </c>
      <c r="B64" s="6" t="str">
        <f>IFERROR(INDEX(Лист3!B:B,MATCH(A64,Лист3!I:I,)),"")</f>
        <v/>
      </c>
    </row>
    <row r="65" spans="1:2" x14ac:dyDescent="0.25">
      <c r="A65">
        <v>63</v>
      </c>
      <c r="B65" s="6" t="str">
        <f>IFERROR(INDEX(Лист3!B:B,MATCH(A65,Лист3!I:I,)),"")</f>
        <v/>
      </c>
    </row>
    <row r="66" spans="1:2" x14ac:dyDescent="0.25">
      <c r="A66">
        <v>64</v>
      </c>
      <c r="B66" s="6" t="str">
        <f>IFERROR(INDEX(Лист3!B:B,MATCH(A66,Лист3!I:I,)),"")</f>
        <v/>
      </c>
    </row>
    <row r="67" spans="1:2" x14ac:dyDescent="0.25">
      <c r="A67">
        <v>65</v>
      </c>
      <c r="B67" s="6" t="str">
        <f>IFERROR(INDEX(Лист3!B:B,MATCH(A67,Лист3!I:I,)),"")</f>
        <v/>
      </c>
    </row>
    <row r="68" spans="1:2" x14ac:dyDescent="0.25">
      <c r="A68">
        <v>66</v>
      </c>
      <c r="B68" s="6" t="str">
        <f>IFERROR(INDEX(Лист3!B:B,MATCH(A68,Лист3!I:I,)),"")</f>
        <v/>
      </c>
    </row>
    <row r="69" spans="1:2" x14ac:dyDescent="0.25">
      <c r="A69">
        <v>67</v>
      </c>
      <c r="B69" s="6" t="str">
        <f>IFERROR(INDEX(Лист3!B:B,MATCH(A69,Лист3!I:I,)),"")</f>
        <v/>
      </c>
    </row>
    <row r="70" spans="1:2" x14ac:dyDescent="0.25">
      <c r="A70">
        <v>68</v>
      </c>
      <c r="B70" s="6" t="str">
        <f>IFERROR(INDEX(Лист3!B:B,MATCH(A70,Лист3!I:I,)),"")</f>
        <v/>
      </c>
    </row>
    <row r="71" spans="1:2" x14ac:dyDescent="0.25">
      <c r="A71">
        <v>69</v>
      </c>
      <c r="B71" s="6" t="str">
        <f>IFERROR(INDEX(Лист3!B:B,MATCH(A71,Лист3!I:I,)),"")</f>
        <v/>
      </c>
    </row>
    <row r="72" spans="1:2" x14ac:dyDescent="0.25">
      <c r="A72">
        <v>70</v>
      </c>
      <c r="B72" s="6" t="str">
        <f>IFERROR(INDEX(Лист3!B:B,MATCH(A72,Лист3!I:I,)),"")</f>
        <v/>
      </c>
    </row>
    <row r="73" spans="1:2" x14ac:dyDescent="0.25">
      <c r="A73">
        <v>71</v>
      </c>
      <c r="B73" s="6" t="str">
        <f>IFERROR(INDEX(Лист3!B:B,MATCH(A73,Лист3!I:I,)),"")</f>
        <v/>
      </c>
    </row>
    <row r="74" spans="1:2" x14ac:dyDescent="0.25">
      <c r="A74">
        <v>72</v>
      </c>
      <c r="B74" s="6" t="str">
        <f>IFERROR(INDEX(Лист3!B:B,MATCH(A74,Лист3!I:I,)),"")</f>
        <v/>
      </c>
    </row>
    <row r="75" spans="1:2" x14ac:dyDescent="0.25">
      <c r="A75">
        <v>73</v>
      </c>
      <c r="B75" s="6" t="str">
        <f>IFERROR(INDEX(Лист3!B:B,MATCH(A75,Лист3!I:I,)),"")</f>
        <v/>
      </c>
    </row>
    <row r="76" spans="1:2" x14ac:dyDescent="0.25">
      <c r="A76">
        <v>74</v>
      </c>
      <c r="B76" s="6" t="str">
        <f>IFERROR(INDEX(Лист3!B:B,MATCH(A76,Лист3!I:I,)),"")</f>
        <v/>
      </c>
    </row>
    <row r="77" spans="1:2" x14ac:dyDescent="0.25">
      <c r="A77">
        <v>75</v>
      </c>
      <c r="B77" s="6" t="str">
        <f>IFERROR(INDEX(Лист3!B:B,MATCH(A77,Лист3!I:I,)),"")</f>
        <v/>
      </c>
    </row>
    <row r="78" spans="1:2" x14ac:dyDescent="0.25">
      <c r="A78">
        <v>76</v>
      </c>
      <c r="B78" s="6" t="str">
        <f>IFERROR(INDEX(Лист3!B:B,MATCH(A78,Лист3!I:I,)),"")</f>
        <v/>
      </c>
    </row>
    <row r="79" spans="1:2" x14ac:dyDescent="0.25">
      <c r="A79">
        <v>77</v>
      </c>
      <c r="B79" s="6" t="str">
        <f>IFERROR(INDEX(Лист3!B:B,MATCH(A79,Лист3!I:I,)),"")</f>
        <v/>
      </c>
    </row>
    <row r="80" spans="1:2" x14ac:dyDescent="0.25">
      <c r="A80">
        <v>78</v>
      </c>
      <c r="B80" s="6" t="str">
        <f>IFERROR(INDEX(Лист3!B:B,MATCH(A80,Лист3!I:I,)),"")</f>
        <v/>
      </c>
    </row>
    <row r="81" spans="1:2" x14ac:dyDescent="0.25">
      <c r="A81">
        <v>79</v>
      </c>
      <c r="B81" s="6" t="str">
        <f>IFERROR(INDEX(Лист3!B:B,MATCH(A81,Лист3!I:I,)),"")</f>
        <v/>
      </c>
    </row>
    <row r="82" spans="1:2" x14ac:dyDescent="0.25">
      <c r="A82">
        <v>80</v>
      </c>
      <c r="B82" s="6" t="str">
        <f>IFERROR(INDEX(Лист3!B:B,MATCH(A82,Лист3!I:I,)),"")</f>
        <v/>
      </c>
    </row>
    <row r="83" spans="1:2" x14ac:dyDescent="0.25">
      <c r="A83">
        <v>81</v>
      </c>
      <c r="B83" s="6" t="str">
        <f>IFERROR(INDEX(Лист3!B:B,MATCH(A83,Лист3!I:I,)),"")</f>
        <v/>
      </c>
    </row>
    <row r="84" spans="1:2" x14ac:dyDescent="0.25">
      <c r="A84">
        <v>82</v>
      </c>
      <c r="B84" s="6" t="str">
        <f>IFERROR(INDEX(Лист3!B:B,MATCH(A84,Лист3!I:I,)),"")</f>
        <v/>
      </c>
    </row>
    <row r="85" spans="1:2" x14ac:dyDescent="0.25">
      <c r="A85">
        <v>83</v>
      </c>
      <c r="B85" s="6" t="str">
        <f>IFERROR(INDEX(Лист3!B:B,MATCH(A85,Лист3!I:I,)),"")</f>
        <v/>
      </c>
    </row>
    <row r="86" spans="1:2" x14ac:dyDescent="0.25">
      <c r="A86">
        <v>84</v>
      </c>
      <c r="B86" s="6" t="str">
        <f>IFERROR(INDEX(Лист3!B:B,MATCH(A86,Лист3!I:I,)),"")</f>
        <v/>
      </c>
    </row>
    <row r="87" spans="1:2" x14ac:dyDescent="0.25">
      <c r="A87">
        <v>85</v>
      </c>
      <c r="B87" s="6" t="str">
        <f>IFERROR(INDEX(Лист3!B:B,MATCH(A87,Лист3!I:I,)),"")</f>
        <v/>
      </c>
    </row>
    <row r="88" spans="1:2" x14ac:dyDescent="0.25">
      <c r="A88">
        <v>86</v>
      </c>
      <c r="B88" s="6" t="str">
        <f>IFERROR(INDEX(Лист3!B:B,MATCH(A88,Лист3!I:I,)),"")</f>
        <v/>
      </c>
    </row>
    <row r="89" spans="1:2" x14ac:dyDescent="0.25">
      <c r="A89">
        <v>87</v>
      </c>
      <c r="B89" s="6" t="str">
        <f>IFERROR(INDEX(Лист3!B:B,MATCH(A89,Лист3!I:I,)),"")</f>
        <v/>
      </c>
    </row>
    <row r="90" spans="1:2" x14ac:dyDescent="0.25">
      <c r="A90">
        <v>88</v>
      </c>
      <c r="B90" s="6" t="str">
        <f>IFERROR(INDEX(Лист3!B:B,MATCH(A90,Лист3!I:I,)),"")</f>
        <v/>
      </c>
    </row>
    <row r="91" spans="1:2" x14ac:dyDescent="0.25">
      <c r="A91">
        <v>89</v>
      </c>
      <c r="B91" s="6" t="str">
        <f>IFERROR(INDEX(Лист3!B:B,MATCH(A91,Лист3!I:I,)),"")</f>
        <v/>
      </c>
    </row>
    <row r="92" spans="1:2" x14ac:dyDescent="0.25">
      <c r="A92">
        <v>90</v>
      </c>
      <c r="B92" s="6" t="str">
        <f>IFERROR(INDEX(Лист3!B:B,MATCH(A92,Лист3!I:I,)),"")</f>
        <v/>
      </c>
    </row>
    <row r="93" spans="1:2" x14ac:dyDescent="0.25">
      <c r="A93">
        <v>91</v>
      </c>
      <c r="B93" s="6" t="str">
        <f>IFERROR(INDEX(Лист3!B:B,MATCH(A93,Лист3!I:I,)),"")</f>
        <v/>
      </c>
    </row>
    <row r="94" spans="1:2" x14ac:dyDescent="0.25">
      <c r="A94">
        <v>92</v>
      </c>
      <c r="B94" s="6" t="str">
        <f>IFERROR(INDEX(Лист3!B:B,MATCH(A94,Лист3!I:I,)),"")</f>
        <v/>
      </c>
    </row>
    <row r="95" spans="1:2" x14ac:dyDescent="0.25">
      <c r="A95">
        <v>93</v>
      </c>
      <c r="B95" s="6" t="str">
        <f>IFERROR(INDEX(Лист3!B:B,MATCH(A95,Лист3!I:I,)),"")</f>
        <v/>
      </c>
    </row>
    <row r="96" spans="1:2" x14ac:dyDescent="0.25">
      <c r="A96">
        <v>94</v>
      </c>
      <c r="B96" s="6" t="str">
        <f>IFERROR(INDEX(Лист3!B:B,MATCH(A96,Лист3!I:I,)),"")</f>
        <v/>
      </c>
    </row>
    <row r="97" spans="1:2" x14ac:dyDescent="0.25">
      <c r="A97">
        <v>95</v>
      </c>
      <c r="B97" s="6" t="str">
        <f>IFERROR(INDEX(Лист3!B:B,MATCH(A97,Лист3!I:I,)),"")</f>
        <v/>
      </c>
    </row>
    <row r="98" spans="1:2" x14ac:dyDescent="0.25">
      <c r="B98" s="6" t="str">
        <f>IFERROR(INDEX(Лист3!B:B,MATCH(A98,Лист3!I:I,)),"")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orkbookViewId="0">
      <selection activeCell="J261" sqref="J261"/>
    </sheetView>
  </sheetViews>
  <sheetFormatPr defaultRowHeight="15" x14ac:dyDescent="0.25"/>
  <cols>
    <col min="1" max="1" width="4" customWidth="1"/>
    <col min="2" max="2" width="33.7109375" customWidth="1"/>
    <col min="6" max="6" width="12.5703125" bestFit="1" customWidth="1"/>
  </cols>
  <sheetData>
    <row r="1" spans="1:9" x14ac:dyDescent="0.25">
      <c r="B1" s="1" t="s">
        <v>54</v>
      </c>
      <c r="I1">
        <f>COUNTIF(A$1:A2,"№")</f>
        <v>1</v>
      </c>
    </row>
    <row r="2" spans="1:9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>
        <f>COUNTIF(A$1:A3,"№")</f>
        <v>1</v>
      </c>
    </row>
    <row r="3" spans="1:9" x14ac:dyDescent="0.25">
      <c r="A3" s="3">
        <v>1</v>
      </c>
      <c r="B3" s="3" t="s">
        <v>11</v>
      </c>
      <c r="C3" s="3"/>
      <c r="D3" s="3">
        <v>40</v>
      </c>
      <c r="E3" s="3"/>
      <c r="F3" s="3"/>
      <c r="G3" s="3">
        <v>154</v>
      </c>
      <c r="H3" s="3">
        <f t="shared" ref="H3:H9" si="0">D3/1000*G3</f>
        <v>6.16</v>
      </c>
      <c r="I3">
        <f>COUNTIF(A$1:A4,"№")</f>
        <v>1</v>
      </c>
    </row>
    <row r="4" spans="1:9" x14ac:dyDescent="0.25">
      <c r="A4" s="3">
        <v>2</v>
      </c>
      <c r="B4" s="3" t="s">
        <v>2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  <c r="I4">
        <f>COUNTIF(A$1:A5,"№")</f>
        <v>1</v>
      </c>
    </row>
    <row r="5" spans="1:9" x14ac:dyDescent="0.25">
      <c r="A5" s="3">
        <v>3</v>
      </c>
      <c r="B5" s="3" t="s">
        <v>12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  <c r="I5">
        <f>COUNTIF(A$1:A6,"№")</f>
        <v>1</v>
      </c>
    </row>
    <row r="6" spans="1:9" x14ac:dyDescent="0.25">
      <c r="A6" s="3">
        <v>4</v>
      </c>
      <c r="B6" s="3" t="s">
        <v>13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  <c r="I6">
        <f>COUNTIF(A$1:A7,"№")</f>
        <v>1</v>
      </c>
    </row>
    <row r="7" spans="1:9" x14ac:dyDescent="0.25">
      <c r="A7" s="3">
        <v>5</v>
      </c>
      <c r="B7" s="3" t="s">
        <v>14</v>
      </c>
      <c r="C7" s="3"/>
      <c r="D7" s="3">
        <v>5</v>
      </c>
      <c r="E7" s="3"/>
      <c r="F7" s="3"/>
      <c r="G7" s="3">
        <v>400</v>
      </c>
      <c r="H7" s="3">
        <f t="shared" si="0"/>
        <v>2</v>
      </c>
      <c r="I7">
        <f>COUNTIF(A$1:A8,"№")</f>
        <v>1</v>
      </c>
    </row>
    <row r="8" spans="1:9" x14ac:dyDescent="0.25">
      <c r="A8" s="3">
        <v>6</v>
      </c>
      <c r="B8" s="3" t="s">
        <v>15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  <c r="I8">
        <f>COUNTIF(A$1:A9,"№")</f>
        <v>1</v>
      </c>
    </row>
    <row r="9" spans="1:9" x14ac:dyDescent="0.25">
      <c r="A9" s="3">
        <v>7</v>
      </c>
      <c r="B9" s="3" t="s">
        <v>16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  <c r="I9">
        <f>COUNTIF(A$1:A10,"№")</f>
        <v>1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>
        <f>COUNTIF(A$1:A11,"№")</f>
        <v>1</v>
      </c>
    </row>
    <row r="11" spans="1:9" x14ac:dyDescent="0.25">
      <c r="A11" s="3"/>
      <c r="B11" s="3" t="s">
        <v>10</v>
      </c>
      <c r="C11" s="3"/>
      <c r="D11" s="3"/>
      <c r="E11" s="3"/>
      <c r="F11" s="3"/>
      <c r="G11" s="3"/>
      <c r="H11" s="3">
        <f>SUM(H3:H10)</f>
        <v>63.342000000000006</v>
      </c>
      <c r="I11">
        <f>COUNTIF(A$1:A12,"№")</f>
        <v>1</v>
      </c>
    </row>
    <row r="12" spans="1:9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17</v>
      </c>
      <c r="G12" s="3"/>
      <c r="H12" s="3"/>
      <c r="I12">
        <f>COUNTIF(A$1:A13,"№")</f>
        <v>1</v>
      </c>
    </row>
    <row r="13" spans="1:9" x14ac:dyDescent="0.25">
      <c r="A13" s="3"/>
      <c r="B13" s="3" t="s">
        <v>18</v>
      </c>
      <c r="C13" s="3"/>
      <c r="D13" s="3"/>
      <c r="E13" s="3"/>
      <c r="F13" s="3"/>
      <c r="G13" s="3"/>
      <c r="H13" s="3">
        <f>H11/E12*1000</f>
        <v>460.00000000000006</v>
      </c>
      <c r="I13">
        <f>COUNTIF(A$1:A14,"№")</f>
        <v>1</v>
      </c>
    </row>
    <row r="14" spans="1:9" x14ac:dyDescent="0.25">
      <c r="A14" s="3"/>
      <c r="B14" s="3" t="s">
        <v>19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  <c r="I14">
        <f>COUNTIF(A$1:A15,"№")</f>
        <v>1</v>
      </c>
    </row>
    <row r="16" spans="1:9" x14ac:dyDescent="0.25">
      <c r="B16" s="1" t="s">
        <v>81</v>
      </c>
      <c r="I16">
        <f>COUNTIF(A$1:A17,"№")</f>
        <v>2</v>
      </c>
    </row>
    <row r="17" spans="1:9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23</v>
      </c>
      <c r="F17" s="3" t="s">
        <v>8</v>
      </c>
      <c r="G17" s="3" t="s">
        <v>24</v>
      </c>
      <c r="H17" s="3" t="s">
        <v>10</v>
      </c>
      <c r="I17">
        <f>COUNTIF(A$1:A18,"№")</f>
        <v>2</v>
      </c>
    </row>
    <row r="18" spans="1:9" x14ac:dyDescent="0.25">
      <c r="A18" s="3">
        <v>1</v>
      </c>
      <c r="B18" s="3" t="s">
        <v>25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  <c r="I18">
        <f>COUNTIF(A$1:A19,"№")</f>
        <v>2</v>
      </c>
    </row>
    <row r="19" spans="1:9" x14ac:dyDescent="0.25">
      <c r="A19" s="3">
        <v>2</v>
      </c>
      <c r="B19" s="3" t="s">
        <v>26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  <c r="I19">
        <f>COUNTIF(A$1:A20,"№")</f>
        <v>2</v>
      </c>
    </row>
    <row r="20" spans="1:9" x14ac:dyDescent="0.25">
      <c r="A20" s="3">
        <v>3</v>
      </c>
      <c r="B20" s="3" t="s">
        <v>27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  <c r="I20">
        <f>COUNTIF(A$1:A21,"№")</f>
        <v>2</v>
      </c>
    </row>
    <row r="21" spans="1:9" x14ac:dyDescent="0.25">
      <c r="A21" s="3">
        <v>4</v>
      </c>
      <c r="B21" s="3" t="s">
        <v>16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  <c r="I21">
        <f>COUNTIF(A$1:A22,"№")</f>
        <v>2</v>
      </c>
    </row>
    <row r="22" spans="1:9" x14ac:dyDescent="0.25">
      <c r="A22" s="3">
        <v>5</v>
      </c>
      <c r="B22" s="3" t="s">
        <v>28</v>
      </c>
      <c r="C22" s="3"/>
      <c r="D22" s="3">
        <v>10</v>
      </c>
      <c r="E22" s="3"/>
      <c r="F22" s="3"/>
      <c r="G22" s="3">
        <v>104.2</v>
      </c>
      <c r="H22" s="3">
        <f t="shared" si="1"/>
        <v>1.042</v>
      </c>
      <c r="I22">
        <f>COUNTIF(A$1:A23,"№")</f>
        <v>2</v>
      </c>
    </row>
    <row r="23" spans="1:9" x14ac:dyDescent="0.25">
      <c r="A23" s="3">
        <v>6</v>
      </c>
      <c r="B23" s="3" t="s">
        <v>29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  <c r="I23">
        <f>COUNTIF(A$1:A24,"№")</f>
        <v>2</v>
      </c>
    </row>
    <row r="24" spans="1:9" x14ac:dyDescent="0.25">
      <c r="A24" s="3">
        <v>7</v>
      </c>
      <c r="B24" s="3" t="s">
        <v>30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  <c r="I24">
        <f>COUNTIF(A$1:A25,"№")</f>
        <v>2</v>
      </c>
    </row>
    <row r="25" spans="1:9" x14ac:dyDescent="0.25">
      <c r="A25" s="3">
        <v>8</v>
      </c>
      <c r="B25" s="3" t="s">
        <v>31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  <c r="I25">
        <f>COUNTIF(A$1:A26,"№")</f>
        <v>2</v>
      </c>
    </row>
    <row r="26" spans="1:9" x14ac:dyDescent="0.25">
      <c r="A26" s="3"/>
      <c r="B26" s="3" t="s">
        <v>10</v>
      </c>
      <c r="C26" s="3"/>
      <c r="D26" s="3"/>
      <c r="E26" s="3"/>
      <c r="F26" s="3"/>
      <c r="G26" s="3"/>
      <c r="H26" s="3">
        <f>SUM(H18:H25)</f>
        <v>80.598399999999998</v>
      </c>
      <c r="I26">
        <f>COUNTIF(A$1:A27,"№")</f>
        <v>2</v>
      </c>
    </row>
    <row r="27" spans="1:9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17</v>
      </c>
      <c r="G27" s="3"/>
      <c r="H27" s="3"/>
      <c r="I27">
        <f>COUNTIF(A$1:A28,"№")</f>
        <v>2</v>
      </c>
    </row>
    <row r="28" spans="1:9" x14ac:dyDescent="0.25">
      <c r="B28" s="4" t="s">
        <v>18</v>
      </c>
      <c r="C28" s="4"/>
      <c r="D28" s="4"/>
      <c r="E28" s="4"/>
      <c r="F28" s="4"/>
      <c r="G28" s="4"/>
      <c r="H28" s="4">
        <f>H26/E27*1000</f>
        <v>355.37213403880071</v>
      </c>
      <c r="I28">
        <f>COUNTIF(A$1:A29,"№")</f>
        <v>2</v>
      </c>
    </row>
    <row r="29" spans="1:9" x14ac:dyDescent="0.25">
      <c r="A29" s="3"/>
      <c r="B29" s="3" t="s">
        <v>19</v>
      </c>
      <c r="C29" s="3"/>
      <c r="D29" s="3"/>
      <c r="E29" s="3">
        <v>226.8</v>
      </c>
      <c r="F29" s="3"/>
      <c r="G29" s="3"/>
      <c r="H29" s="3">
        <f>E29/1000*H28</f>
        <v>80.598399999999998</v>
      </c>
      <c r="I29">
        <f>COUNTIF(A$1:A30,"№")</f>
        <v>2</v>
      </c>
    </row>
    <row r="31" spans="1:9" x14ac:dyDescent="0.25">
      <c r="B31" s="1" t="s">
        <v>22</v>
      </c>
      <c r="I31">
        <f>COUNTIF(A$1:A32,"№")</f>
        <v>3</v>
      </c>
    </row>
    <row r="32" spans="1:9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>
        <f>COUNTIF(A$1:A33,"№")</f>
        <v>3</v>
      </c>
    </row>
    <row r="33" spans="1:9" x14ac:dyDescent="0.25">
      <c r="A33" s="3">
        <v>1</v>
      </c>
      <c r="B33" s="3" t="s">
        <v>11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  <c r="I33">
        <f>COUNTIF(A$1:A34,"№")</f>
        <v>3</v>
      </c>
    </row>
    <row r="34" spans="1:9" x14ac:dyDescent="0.25">
      <c r="A34" s="3">
        <v>2</v>
      </c>
      <c r="B34" s="3" t="s">
        <v>2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  <c r="I34">
        <f>COUNTIF(A$1:A35,"№")</f>
        <v>3</v>
      </c>
    </row>
    <row r="35" spans="1:9" x14ac:dyDescent="0.25">
      <c r="A35" s="3">
        <v>3</v>
      </c>
      <c r="B35" s="3" t="s">
        <v>12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  <c r="I35">
        <f>COUNTIF(A$1:A36,"№")</f>
        <v>3</v>
      </c>
    </row>
    <row r="36" spans="1:9" x14ac:dyDescent="0.25">
      <c r="A36" s="3">
        <v>4</v>
      </c>
      <c r="B36" s="3" t="s">
        <v>13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  <c r="I36">
        <f>COUNTIF(A$1:A37,"№")</f>
        <v>3</v>
      </c>
    </row>
    <row r="37" spans="1:9" x14ac:dyDescent="0.25">
      <c r="A37" s="3">
        <v>5</v>
      </c>
      <c r="B37" s="3" t="s">
        <v>14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  <c r="I37">
        <f>COUNTIF(A$1:A38,"№")</f>
        <v>3</v>
      </c>
    </row>
    <row r="38" spans="1:9" x14ac:dyDescent="0.25">
      <c r="A38" s="3">
        <v>6</v>
      </c>
      <c r="B38" s="3" t="s">
        <v>15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  <c r="I38">
        <f>COUNTIF(A$1:A39,"№")</f>
        <v>3</v>
      </c>
    </row>
    <row r="39" spans="1:9" x14ac:dyDescent="0.25">
      <c r="A39" s="3">
        <v>7</v>
      </c>
      <c r="B39" s="3" t="s">
        <v>16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  <c r="I39">
        <f>COUNTIF(A$1:A40,"№")</f>
        <v>3</v>
      </c>
    </row>
    <row r="40" spans="1:9" x14ac:dyDescent="0.25">
      <c r="A40" s="3">
        <v>8</v>
      </c>
      <c r="B40" s="3" t="s">
        <v>32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  <c r="I40">
        <f>COUNTIF(A$1:A41,"№")</f>
        <v>3</v>
      </c>
    </row>
    <row r="41" spans="1:9" x14ac:dyDescent="0.25">
      <c r="A41" s="3"/>
      <c r="B41" s="3" t="s">
        <v>10</v>
      </c>
      <c r="C41" s="3"/>
      <c r="D41" s="3"/>
      <c r="E41" s="3"/>
      <c r="F41" s="3"/>
      <c r="G41" s="3"/>
      <c r="H41" s="3">
        <f>SUM(H33:H40)</f>
        <v>73.342000000000013</v>
      </c>
      <c r="I41">
        <f>COUNTIF(A$1:A42,"№")</f>
        <v>3</v>
      </c>
    </row>
    <row r="42" spans="1:9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17</v>
      </c>
      <c r="G42" s="3"/>
      <c r="H42" s="3"/>
      <c r="I42">
        <f>COUNTIF(A$1:A43,"№")</f>
        <v>3</v>
      </c>
    </row>
    <row r="43" spans="1:9" x14ac:dyDescent="0.25">
      <c r="A43" s="3"/>
      <c r="B43" s="3" t="s">
        <v>18</v>
      </c>
      <c r="C43" s="3"/>
      <c r="D43" s="3"/>
      <c r="E43" s="3"/>
      <c r="F43" s="3"/>
      <c r="G43" s="3"/>
      <c r="H43" s="3">
        <f>H41/E42*1000</f>
        <v>391.78418803418805</v>
      </c>
      <c r="I43">
        <f>COUNTIF(A$1:A44,"№")</f>
        <v>3</v>
      </c>
    </row>
    <row r="44" spans="1:9" x14ac:dyDescent="0.25">
      <c r="A44" s="3"/>
      <c r="B44" s="3" t="s">
        <v>19</v>
      </c>
      <c r="C44" s="3"/>
      <c r="D44" s="3"/>
      <c r="E44" s="3">
        <v>187.2</v>
      </c>
      <c r="F44" s="3"/>
      <c r="G44" s="3"/>
      <c r="H44" s="3">
        <f>E44/1000*H43</f>
        <v>73.341999999999999</v>
      </c>
      <c r="I44">
        <f>COUNTIF(A$1:A45,"№")</f>
        <v>3</v>
      </c>
    </row>
    <row r="46" spans="1:9" x14ac:dyDescent="0.25">
      <c r="A46" s="1"/>
      <c r="B46" s="1" t="s">
        <v>40</v>
      </c>
      <c r="I46">
        <f>COUNTIF(A$1:A47,"№")</f>
        <v>4</v>
      </c>
    </row>
    <row r="47" spans="1:9" x14ac:dyDescent="0.25">
      <c r="A47" s="3" t="s">
        <v>3</v>
      </c>
      <c r="B47" s="3" t="s">
        <v>33</v>
      </c>
      <c r="C47" s="3" t="s">
        <v>5</v>
      </c>
      <c r="D47" s="3" t="s">
        <v>6</v>
      </c>
      <c r="E47" s="3" t="s">
        <v>7</v>
      </c>
      <c r="F47" s="3" t="s">
        <v>34</v>
      </c>
      <c r="G47" s="3" t="s">
        <v>9</v>
      </c>
      <c r="H47" s="3" t="s">
        <v>10</v>
      </c>
      <c r="I47">
        <f>COUNTIF(A$1:A48,"№")</f>
        <v>4</v>
      </c>
    </row>
    <row r="48" spans="1:9" x14ac:dyDescent="0.25">
      <c r="A48" s="3">
        <v>1</v>
      </c>
      <c r="B48" s="3" t="s">
        <v>35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  <c r="I48">
        <f>COUNTIF(A$1:A49,"№")</f>
        <v>4</v>
      </c>
    </row>
    <row r="49" spans="1:9" x14ac:dyDescent="0.25">
      <c r="A49" s="3">
        <v>2</v>
      </c>
      <c r="B49" s="3" t="s">
        <v>36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  <c r="I49">
        <f>COUNTIF(A$1:A50,"№")</f>
        <v>4</v>
      </c>
    </row>
    <row r="50" spans="1:9" x14ac:dyDescent="0.25">
      <c r="A50" s="3">
        <v>3</v>
      </c>
      <c r="B50" s="3" t="s">
        <v>37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  <c r="I50">
        <f>COUNTIF(A$1:A51,"№")</f>
        <v>4</v>
      </c>
    </row>
    <row r="51" spans="1:9" x14ac:dyDescent="0.25">
      <c r="A51" s="3">
        <v>4</v>
      </c>
      <c r="B51" s="5" t="s">
        <v>38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  <c r="I51">
        <f>COUNTIF(A$1:A53,"№")</f>
        <v>4</v>
      </c>
    </row>
    <row r="52" spans="1:9" x14ac:dyDescent="0.25">
      <c r="A52" s="3">
        <v>5</v>
      </c>
      <c r="B52" s="5" t="s">
        <v>84</v>
      </c>
      <c r="C52" s="3">
        <v>1</v>
      </c>
      <c r="D52" s="3"/>
      <c r="E52" s="3"/>
      <c r="F52" s="3"/>
      <c r="G52" s="3">
        <v>1</v>
      </c>
      <c r="H52" s="3">
        <f>G52*C52</f>
        <v>1</v>
      </c>
    </row>
    <row r="53" spans="1:9" x14ac:dyDescent="0.25">
      <c r="A53" s="3"/>
      <c r="B53" s="3" t="s">
        <v>10</v>
      </c>
      <c r="C53" s="3"/>
      <c r="D53" s="3"/>
      <c r="E53" s="3"/>
      <c r="F53" s="3"/>
      <c r="G53" s="3"/>
      <c r="H53" s="3">
        <f>SUM(H48:H52)</f>
        <v>38.216000000000001</v>
      </c>
      <c r="I53">
        <f>COUNTIF(A$1:A54,"№")</f>
        <v>4</v>
      </c>
    </row>
    <row r="54" spans="1:9" x14ac:dyDescent="0.25">
      <c r="A54" s="3"/>
      <c r="B54" s="3"/>
      <c r="C54" s="3"/>
      <c r="D54" s="3">
        <f>SUM(D48:D53)</f>
        <v>140</v>
      </c>
      <c r="E54" s="3"/>
      <c r="F54" s="3"/>
      <c r="G54" s="3"/>
      <c r="H54" s="3"/>
      <c r="I54">
        <f>COUNTIF(A$1:A55,"№")</f>
        <v>4</v>
      </c>
    </row>
    <row r="55" spans="1:9" x14ac:dyDescent="0.25">
      <c r="A55" s="3"/>
      <c r="B55" s="3" t="s">
        <v>18</v>
      </c>
      <c r="C55" s="3"/>
      <c r="D55" s="3"/>
      <c r="E55" s="3"/>
      <c r="F55" s="3"/>
      <c r="G55" s="3"/>
      <c r="H55" s="3">
        <f>H53/D54*1000</f>
        <v>272.97142857142859</v>
      </c>
      <c r="I55">
        <f>COUNTIF(A$1:A56,"№")</f>
        <v>4</v>
      </c>
    </row>
    <row r="56" spans="1:9" x14ac:dyDescent="0.25">
      <c r="A56" s="3"/>
      <c r="B56" s="3" t="s">
        <v>39</v>
      </c>
      <c r="C56" s="3"/>
      <c r="D56" s="3"/>
      <c r="E56" s="3">
        <v>140</v>
      </c>
      <c r="F56" s="3"/>
      <c r="G56" s="3"/>
      <c r="H56" s="3">
        <f>E56/1000*H55</f>
        <v>38.216000000000008</v>
      </c>
      <c r="I56">
        <f>COUNTIF(A$1:A57,"№")</f>
        <v>4</v>
      </c>
    </row>
    <row r="57" spans="1:9" x14ac:dyDescent="0.25">
      <c r="A57" s="3"/>
      <c r="B57" s="3"/>
      <c r="C57" s="3"/>
      <c r="D57" s="3"/>
      <c r="E57" s="3"/>
      <c r="F57" s="3"/>
      <c r="G57" s="3"/>
      <c r="H57" s="3"/>
    </row>
    <row r="58" spans="1:9" x14ac:dyDescent="0.25">
      <c r="A58" s="3"/>
      <c r="B58" s="3"/>
      <c r="C58" s="3"/>
      <c r="D58" s="3"/>
      <c r="E58" s="3"/>
      <c r="F58" s="3"/>
      <c r="G58" s="3"/>
      <c r="H58" s="3"/>
    </row>
    <row r="59" spans="1:9" x14ac:dyDescent="0.25">
      <c r="B59" s="1" t="s">
        <v>47</v>
      </c>
      <c r="I59">
        <f>COUNTIF(A$1:A60,"№")</f>
        <v>5</v>
      </c>
    </row>
    <row r="60" spans="1:9" x14ac:dyDescent="0.25">
      <c r="A60" s="3" t="s">
        <v>3</v>
      </c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>
        <f>COUNTIF(A$1:A61,"№")</f>
        <v>5</v>
      </c>
    </row>
    <row r="61" spans="1:9" x14ac:dyDescent="0.25">
      <c r="A61" s="3">
        <v>1</v>
      </c>
      <c r="B61" s="3" t="s">
        <v>48</v>
      </c>
      <c r="C61" s="3"/>
      <c r="D61" s="3">
        <v>250</v>
      </c>
      <c r="E61" s="3"/>
      <c r="F61" s="3"/>
      <c r="G61" s="3">
        <v>108.8</v>
      </c>
      <c r="H61" s="3">
        <f>D61/1000*G61</f>
        <v>27.2</v>
      </c>
      <c r="I61">
        <f>COUNTIF(A$1:A62,"№")</f>
        <v>5</v>
      </c>
    </row>
    <row r="62" spans="1:9" x14ac:dyDescent="0.25">
      <c r="A62" s="3">
        <v>2</v>
      </c>
      <c r="B62" s="3" t="s">
        <v>49</v>
      </c>
      <c r="C62" s="3"/>
      <c r="D62" s="3">
        <v>250</v>
      </c>
      <c r="E62" s="3"/>
      <c r="F62" s="3"/>
      <c r="G62" s="3">
        <v>103.9</v>
      </c>
      <c r="H62" s="3">
        <f t="shared" ref="H62:H66" si="4">D62/1000*G62</f>
        <v>25.975000000000001</v>
      </c>
      <c r="I62">
        <f>COUNTIF(A$1:A63,"№")</f>
        <v>5</v>
      </c>
    </row>
    <row r="63" spans="1:9" x14ac:dyDescent="0.25">
      <c r="A63" s="3">
        <v>3</v>
      </c>
      <c r="B63" s="3" t="s">
        <v>50</v>
      </c>
      <c r="C63" s="3"/>
      <c r="D63" s="3">
        <v>1000</v>
      </c>
      <c r="E63" s="3"/>
      <c r="F63" s="3"/>
      <c r="G63" s="3">
        <v>60</v>
      </c>
      <c r="H63" s="3">
        <f t="shared" si="4"/>
        <v>60</v>
      </c>
      <c r="I63">
        <f>COUNTIF(A$1:A64,"№")</f>
        <v>5</v>
      </c>
    </row>
    <row r="64" spans="1:9" x14ac:dyDescent="0.25">
      <c r="A64" s="3">
        <v>4</v>
      </c>
      <c r="B64" s="3" t="s">
        <v>64</v>
      </c>
      <c r="C64" s="3">
        <v>1</v>
      </c>
      <c r="D64" s="3">
        <v>10</v>
      </c>
      <c r="E64" s="3"/>
      <c r="F64" s="3"/>
      <c r="G64" s="3">
        <v>8.32</v>
      </c>
      <c r="H64" s="3">
        <f>G64*C64</f>
        <v>8.32</v>
      </c>
      <c r="I64">
        <f>COUNTIF(A$1:A65,"№")</f>
        <v>5</v>
      </c>
    </row>
    <row r="65" spans="1:9" x14ac:dyDescent="0.25">
      <c r="A65" s="3">
        <v>5</v>
      </c>
      <c r="B65" s="3" t="s">
        <v>51</v>
      </c>
      <c r="C65" s="3"/>
      <c r="D65" s="3">
        <v>10</v>
      </c>
      <c r="E65" s="3"/>
      <c r="F65" s="3"/>
      <c r="G65" s="3">
        <v>81.63</v>
      </c>
      <c r="H65" s="3">
        <f t="shared" si="4"/>
        <v>0.81630000000000003</v>
      </c>
      <c r="I65">
        <f>COUNTIF(A$1:A66,"№")</f>
        <v>5</v>
      </c>
    </row>
    <row r="66" spans="1:9" x14ac:dyDescent="0.25">
      <c r="A66" s="3">
        <v>6</v>
      </c>
      <c r="B66" s="3" t="s">
        <v>52</v>
      </c>
      <c r="C66" s="3"/>
      <c r="D66" s="3">
        <v>5</v>
      </c>
      <c r="E66" s="3"/>
      <c r="F66" s="3"/>
      <c r="G66" s="3">
        <v>913</v>
      </c>
      <c r="H66" s="3">
        <f t="shared" si="4"/>
        <v>4.5650000000000004</v>
      </c>
      <c r="I66">
        <f>COUNTIF(A$1:A67,"№")</f>
        <v>5</v>
      </c>
    </row>
    <row r="67" spans="1:9" x14ac:dyDescent="0.25">
      <c r="A67" s="3">
        <v>7</v>
      </c>
      <c r="B67" s="3" t="s">
        <v>53</v>
      </c>
      <c r="C67" s="3">
        <v>2</v>
      </c>
      <c r="D67" s="3">
        <v>55</v>
      </c>
      <c r="E67" s="3"/>
      <c r="F67" s="3"/>
      <c r="G67" s="3">
        <v>10</v>
      </c>
      <c r="H67" s="3">
        <f>C67*G67</f>
        <v>20</v>
      </c>
      <c r="I67">
        <f>COUNTIF(A$1:A68,"№")</f>
        <v>5</v>
      </c>
    </row>
    <row r="68" spans="1:9" x14ac:dyDescent="0.25">
      <c r="A68" s="3"/>
      <c r="B68" s="3" t="s">
        <v>10</v>
      </c>
      <c r="C68" s="3"/>
      <c r="D68" s="3"/>
      <c r="E68" s="3"/>
      <c r="F68" s="3"/>
      <c r="G68" s="3"/>
      <c r="H68" s="3">
        <f>SUM(H61:H67)</f>
        <v>146.87630000000001</v>
      </c>
      <c r="I68">
        <f>COUNTIF(A$1:A69,"№")</f>
        <v>5</v>
      </c>
    </row>
    <row r="69" spans="1:9" x14ac:dyDescent="0.25">
      <c r="A69" s="3"/>
      <c r="B69" s="3"/>
      <c r="C69" s="3"/>
      <c r="D69" s="3">
        <f>SUM(D61:D68)</f>
        <v>1580</v>
      </c>
      <c r="E69" s="3">
        <v>1580</v>
      </c>
      <c r="F69" s="3"/>
      <c r="G69" s="3"/>
      <c r="H69" s="3"/>
      <c r="I69">
        <f>COUNTIF(A$1:A70,"№")</f>
        <v>5</v>
      </c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>
        <f>COUNTIF(A$1:A71,"№")</f>
        <v>5</v>
      </c>
    </row>
    <row r="71" spans="1:9" x14ac:dyDescent="0.25">
      <c r="A71" s="3"/>
      <c r="B71" s="3" t="s">
        <v>18</v>
      </c>
      <c r="C71" s="3"/>
      <c r="D71" s="3"/>
      <c r="E71" s="3"/>
      <c r="F71" s="3"/>
      <c r="G71" s="3"/>
      <c r="H71" s="3">
        <f>H68/E69*1000</f>
        <v>92.959683544303815</v>
      </c>
      <c r="I71">
        <f>COUNTIF(A$1:A72,"№")</f>
        <v>5</v>
      </c>
    </row>
    <row r="72" spans="1:9" x14ac:dyDescent="0.25">
      <c r="A72" s="3"/>
      <c r="B72" s="3" t="s">
        <v>39</v>
      </c>
      <c r="C72" s="3"/>
      <c r="D72" s="3">
        <v>70</v>
      </c>
      <c r="E72" s="3"/>
      <c r="F72" s="3"/>
      <c r="G72" s="3"/>
      <c r="H72" s="3">
        <f>D72/1000*H71</f>
        <v>6.5071778481012679</v>
      </c>
      <c r="I72">
        <f>COUNTIF(A$1:A73,"№")</f>
        <v>5</v>
      </c>
    </row>
    <row r="74" spans="1:9" x14ac:dyDescent="0.25">
      <c r="B74" s="1" t="s">
        <v>59</v>
      </c>
      <c r="I74">
        <f>COUNTIF(A$1:A75,"№")</f>
        <v>6</v>
      </c>
    </row>
    <row r="75" spans="1:9" x14ac:dyDescent="0.25">
      <c r="A75" s="3" t="s">
        <v>3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" t="s">
        <v>9</v>
      </c>
      <c r="H75" s="3" t="s">
        <v>10</v>
      </c>
      <c r="I75">
        <f>COUNTIF(A$1:A76,"№")</f>
        <v>6</v>
      </c>
    </row>
    <row r="76" spans="1:9" x14ac:dyDescent="0.25">
      <c r="A76" s="3">
        <v>1</v>
      </c>
      <c r="B76" s="3" t="s">
        <v>60</v>
      </c>
      <c r="C76" s="3"/>
      <c r="D76" s="3">
        <v>10</v>
      </c>
      <c r="E76" s="3"/>
      <c r="F76" s="3"/>
      <c r="G76" s="3">
        <v>900</v>
      </c>
      <c r="H76" s="3">
        <f>D76/1000*G76</f>
        <v>9</v>
      </c>
      <c r="I76">
        <f>COUNTIF(A$1:A77,"№")</f>
        <v>6</v>
      </c>
    </row>
    <row r="77" spans="1:9" x14ac:dyDescent="0.25">
      <c r="A77" s="3">
        <v>2</v>
      </c>
      <c r="B77" s="3" t="s">
        <v>62</v>
      </c>
      <c r="C77" s="3">
        <v>2</v>
      </c>
      <c r="D77" s="3">
        <v>10</v>
      </c>
      <c r="E77" s="3"/>
      <c r="F77" s="3"/>
      <c r="G77" s="3">
        <v>0.54</v>
      </c>
      <c r="H77" s="3">
        <f>G77*C77</f>
        <v>1.08</v>
      </c>
      <c r="I77">
        <f>COUNTIF(A$1:A78,"№")</f>
        <v>6</v>
      </c>
    </row>
    <row r="78" spans="1:9" x14ac:dyDescent="0.25">
      <c r="A78" s="3">
        <v>3</v>
      </c>
      <c r="B78" s="3" t="s">
        <v>61</v>
      </c>
      <c r="C78" s="3">
        <v>1</v>
      </c>
      <c r="D78" s="3"/>
      <c r="E78" s="3"/>
      <c r="F78" s="3"/>
      <c r="G78" s="3">
        <v>3.72</v>
      </c>
      <c r="H78" s="3">
        <f>G78*C78</f>
        <v>3.72</v>
      </c>
      <c r="I78">
        <f>COUNTIF(A$1:A79,"№")</f>
        <v>6</v>
      </c>
    </row>
    <row r="79" spans="1:9" x14ac:dyDescent="0.25">
      <c r="A79" s="3">
        <v>4</v>
      </c>
      <c r="B79" s="3" t="s">
        <v>63</v>
      </c>
      <c r="C79" s="3">
        <v>1</v>
      </c>
      <c r="D79" s="3"/>
      <c r="E79" s="3"/>
      <c r="F79" s="3"/>
      <c r="G79" s="3">
        <v>1.97</v>
      </c>
      <c r="H79" s="3">
        <f>G79*C79</f>
        <v>1.97</v>
      </c>
      <c r="I79">
        <f>COUNTIF(A$1:A80,"№")</f>
        <v>6</v>
      </c>
    </row>
    <row r="80" spans="1:9" x14ac:dyDescent="0.25">
      <c r="A80" s="3">
        <v>5</v>
      </c>
      <c r="B80" s="3" t="s">
        <v>68</v>
      </c>
      <c r="C80" s="3"/>
      <c r="D80" s="3">
        <v>130</v>
      </c>
      <c r="E80" s="3"/>
      <c r="F80" s="3"/>
      <c r="G80" s="3">
        <v>8</v>
      </c>
      <c r="H80" s="3">
        <f>D80/1000*G80</f>
        <v>1.04</v>
      </c>
      <c r="I80">
        <f>COUNTIF(A$1:A81,"№")</f>
        <v>6</v>
      </c>
    </row>
    <row r="81" spans="1:9" x14ac:dyDescent="0.25">
      <c r="A81" s="3"/>
      <c r="B81" s="3" t="s">
        <v>67</v>
      </c>
      <c r="C81" s="3"/>
      <c r="D81" s="3"/>
      <c r="E81" s="3"/>
      <c r="F81" s="3"/>
      <c r="G81" s="3"/>
      <c r="H81" s="3">
        <f>SUM(H76:H80)</f>
        <v>16.810000000000002</v>
      </c>
      <c r="I81">
        <f>COUNTIF(A$1:A82,"№")</f>
        <v>6</v>
      </c>
    </row>
    <row r="82" spans="1:9" x14ac:dyDescent="0.25">
      <c r="A82" s="3"/>
      <c r="B82" s="3"/>
      <c r="C82" s="3"/>
      <c r="D82" s="3">
        <f>SUM(D76:D81)</f>
        <v>150</v>
      </c>
      <c r="E82" s="3">
        <v>150</v>
      </c>
      <c r="F82" s="3"/>
      <c r="G82" s="3"/>
      <c r="H82" s="3"/>
      <c r="I82">
        <f>COUNTIF(A$1:A83,"№")</f>
        <v>6</v>
      </c>
    </row>
    <row r="83" spans="1:9" x14ac:dyDescent="0.25">
      <c r="A83" s="3"/>
      <c r="B83" s="3" t="s">
        <v>18</v>
      </c>
      <c r="C83" s="3"/>
      <c r="D83" s="3"/>
      <c r="E83" s="3"/>
      <c r="F83" s="3"/>
      <c r="G83" s="3"/>
      <c r="H83" s="3">
        <f>H81/E82*1000</f>
        <v>112.06666666666668</v>
      </c>
      <c r="I83">
        <f>COUNTIF(A$1:A84,"№")</f>
        <v>6</v>
      </c>
    </row>
    <row r="84" spans="1:9" x14ac:dyDescent="0.25">
      <c r="A84" s="3"/>
      <c r="B84" s="3" t="s">
        <v>39</v>
      </c>
      <c r="C84" s="3"/>
      <c r="D84" s="3"/>
      <c r="E84" s="3"/>
      <c r="F84" s="3"/>
      <c r="G84" s="3"/>
      <c r="H84" s="3">
        <f>D82/1000*H83</f>
        <v>16.810000000000002</v>
      </c>
      <c r="I84">
        <f>COUNTIF(A$1:A85,"№")</f>
        <v>6</v>
      </c>
    </row>
    <row r="85" spans="1:9" x14ac:dyDescent="0.25">
      <c r="I85">
        <f>COUNTIF(A$1:A86,"№")</f>
        <v>6</v>
      </c>
    </row>
    <row r="86" spans="1:9" x14ac:dyDescent="0.25">
      <c r="B86" s="1" t="s">
        <v>65</v>
      </c>
      <c r="I86">
        <f>COUNTIF(A$1:A87,"№")</f>
        <v>7</v>
      </c>
    </row>
    <row r="87" spans="1:9" x14ac:dyDescent="0.25">
      <c r="A87" s="3" t="s">
        <v>3</v>
      </c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>
        <f>COUNTIF(A$1:A88,"№")</f>
        <v>7</v>
      </c>
    </row>
    <row r="88" spans="1:9" x14ac:dyDescent="0.25">
      <c r="A88" s="3">
        <v>1</v>
      </c>
      <c r="B88" s="3" t="s">
        <v>60</v>
      </c>
      <c r="C88" s="3"/>
      <c r="D88" s="3">
        <v>10</v>
      </c>
      <c r="E88" s="3"/>
      <c r="F88" s="3"/>
      <c r="G88" s="3">
        <v>900</v>
      </c>
      <c r="H88" s="3">
        <f>D88/1000*G88</f>
        <v>9</v>
      </c>
      <c r="I88">
        <f>COUNTIF(A$1:A89,"№")</f>
        <v>7</v>
      </c>
    </row>
    <row r="89" spans="1:9" x14ac:dyDescent="0.25">
      <c r="A89" s="3">
        <v>2</v>
      </c>
      <c r="B89" s="3" t="s">
        <v>62</v>
      </c>
      <c r="C89" s="3">
        <v>2</v>
      </c>
      <c r="D89" s="3">
        <v>10</v>
      </c>
      <c r="E89" s="3"/>
      <c r="F89" s="3"/>
      <c r="G89" s="3">
        <v>0.54</v>
      </c>
      <c r="H89" s="3">
        <f>G89*C89</f>
        <v>1.08</v>
      </c>
      <c r="I89">
        <f>COUNTIF(A$1:A90,"№")</f>
        <v>7</v>
      </c>
    </row>
    <row r="90" spans="1:9" x14ac:dyDescent="0.25">
      <c r="A90" s="3">
        <v>3</v>
      </c>
      <c r="B90" s="3" t="s">
        <v>61</v>
      </c>
      <c r="C90" s="3">
        <v>1</v>
      </c>
      <c r="D90" s="3"/>
      <c r="E90" s="3"/>
      <c r="F90" s="3"/>
      <c r="G90" s="3">
        <v>3.72</v>
      </c>
      <c r="H90" s="3">
        <f>G90*C90</f>
        <v>3.72</v>
      </c>
      <c r="I90">
        <f>COUNTIF(A$1:A91,"№")</f>
        <v>7</v>
      </c>
    </row>
    <row r="91" spans="1:9" x14ac:dyDescent="0.25">
      <c r="A91" s="3">
        <v>4</v>
      </c>
      <c r="B91" s="3" t="s">
        <v>74</v>
      </c>
      <c r="C91" s="3">
        <v>1</v>
      </c>
      <c r="D91" s="3"/>
      <c r="E91" s="3"/>
      <c r="F91" s="3"/>
      <c r="G91" s="3">
        <v>1.97</v>
      </c>
      <c r="H91" s="3">
        <f>G91*C91</f>
        <v>1.97</v>
      </c>
      <c r="I91">
        <f>COUNTIF(A$1:A92,"№")</f>
        <v>7</v>
      </c>
    </row>
    <row r="92" spans="1:9" x14ac:dyDescent="0.25">
      <c r="A92" s="3">
        <v>5</v>
      </c>
      <c r="B92" s="3" t="s">
        <v>66</v>
      </c>
      <c r="C92" s="3"/>
      <c r="D92" s="3">
        <v>70</v>
      </c>
      <c r="E92" s="3"/>
      <c r="F92" s="3"/>
      <c r="G92" s="3">
        <v>40</v>
      </c>
      <c r="H92" s="3">
        <f>D92/1000*G92</f>
        <v>2.8000000000000003</v>
      </c>
      <c r="I92">
        <f>COUNTIF(A$1:A93,"№")</f>
        <v>7</v>
      </c>
    </row>
    <row r="93" spans="1:9" x14ac:dyDescent="0.25">
      <c r="A93" s="3">
        <v>6</v>
      </c>
      <c r="B93" s="3" t="s">
        <v>68</v>
      </c>
      <c r="C93" s="3"/>
      <c r="D93" s="3">
        <v>150</v>
      </c>
      <c r="E93" s="3"/>
      <c r="F93" s="3"/>
      <c r="G93" s="3">
        <v>8</v>
      </c>
      <c r="H93" s="3">
        <f>D93/1000*G93</f>
        <v>1.2</v>
      </c>
      <c r="I93">
        <f>COUNTIF(A$1:A94,"№")</f>
        <v>7</v>
      </c>
    </row>
    <row r="94" spans="1:9" x14ac:dyDescent="0.25">
      <c r="A94" s="3"/>
      <c r="B94" s="3" t="s">
        <v>67</v>
      </c>
      <c r="C94" s="3"/>
      <c r="D94" s="3"/>
      <c r="E94" s="3"/>
      <c r="F94" s="3"/>
      <c r="G94" s="3"/>
      <c r="H94" s="3">
        <f>SUM(H88:H93)</f>
        <v>19.77</v>
      </c>
      <c r="I94">
        <f>COUNTIF(A$1:A95,"№")</f>
        <v>7</v>
      </c>
    </row>
    <row r="95" spans="1:9" x14ac:dyDescent="0.25">
      <c r="A95" s="3"/>
      <c r="B95" s="3"/>
      <c r="C95" s="3"/>
      <c r="D95" s="3">
        <f>SUM(D92:D94)</f>
        <v>220</v>
      </c>
      <c r="E95" s="3">
        <v>220</v>
      </c>
      <c r="F95" s="3"/>
      <c r="G95" s="3"/>
      <c r="H95" s="3"/>
      <c r="I95">
        <f>COUNTIF(A$1:A96,"№")</f>
        <v>7</v>
      </c>
    </row>
    <row r="96" spans="1:9" x14ac:dyDescent="0.25">
      <c r="A96" s="3"/>
      <c r="B96" s="3" t="s">
        <v>18</v>
      </c>
      <c r="C96" s="3"/>
      <c r="D96" s="3"/>
      <c r="E96" s="3"/>
      <c r="F96" s="3"/>
      <c r="G96" s="3"/>
      <c r="H96" s="3">
        <f>H94/E95*1000</f>
        <v>89.863636363636374</v>
      </c>
      <c r="I96">
        <f>COUNTIF(A$1:A97,"№")</f>
        <v>7</v>
      </c>
    </row>
    <row r="97" spans="1:9" x14ac:dyDescent="0.25">
      <c r="A97" s="3"/>
      <c r="B97" s="3" t="s">
        <v>73</v>
      </c>
      <c r="C97" s="3"/>
      <c r="D97" s="3">
        <v>220</v>
      </c>
      <c r="E97" s="3"/>
      <c r="F97" s="3"/>
      <c r="G97" s="3"/>
      <c r="H97" s="3">
        <f>D97/1000*H96</f>
        <v>19.770000000000003</v>
      </c>
      <c r="I97">
        <f>COUNTIF(A$1:A98,"№")</f>
        <v>7</v>
      </c>
    </row>
    <row r="98" spans="1:9" x14ac:dyDescent="0.25">
      <c r="I98">
        <f>COUNTIF(A$1:A99,"№")</f>
        <v>7</v>
      </c>
    </row>
    <row r="99" spans="1:9" x14ac:dyDescent="0.25">
      <c r="I99">
        <f>COUNTIF(A$1:A100,"№")</f>
        <v>7</v>
      </c>
    </row>
    <row r="100" spans="1:9" x14ac:dyDescent="0.25">
      <c r="B100" s="1" t="s">
        <v>69</v>
      </c>
      <c r="I100">
        <f>COUNTIF(A$1:A101,"№")</f>
        <v>8</v>
      </c>
    </row>
    <row r="101" spans="1:9" x14ac:dyDescent="0.25">
      <c r="A101" s="3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>
        <f>COUNTIF(A$1:A102,"№")</f>
        <v>8</v>
      </c>
    </row>
    <row r="102" spans="1:9" x14ac:dyDescent="0.25">
      <c r="A102" s="3">
        <v>1</v>
      </c>
      <c r="B102" s="3" t="s">
        <v>60</v>
      </c>
      <c r="C102" s="3"/>
      <c r="D102" s="3">
        <v>10</v>
      </c>
      <c r="E102" s="3"/>
      <c r="F102" s="3"/>
      <c r="G102" s="3">
        <v>900</v>
      </c>
      <c r="H102" s="3">
        <f>D102/1000*G102</f>
        <v>9</v>
      </c>
      <c r="I102">
        <f>COUNTIF(A$1:A103,"№")</f>
        <v>8</v>
      </c>
    </row>
    <row r="103" spans="1:9" x14ac:dyDescent="0.25">
      <c r="A103" s="3">
        <v>2</v>
      </c>
      <c r="B103" s="3" t="s">
        <v>62</v>
      </c>
      <c r="C103" s="3">
        <v>2</v>
      </c>
      <c r="D103" s="3">
        <v>10</v>
      </c>
      <c r="E103" s="3"/>
      <c r="F103" s="3"/>
      <c r="G103" s="3">
        <v>0.54</v>
      </c>
      <c r="H103" s="3">
        <f>G103*C103</f>
        <v>1.08</v>
      </c>
      <c r="I103">
        <f>COUNTIF(A$1:A104,"№")</f>
        <v>8</v>
      </c>
    </row>
    <row r="104" spans="1:9" x14ac:dyDescent="0.25">
      <c r="A104" s="3">
        <v>3</v>
      </c>
      <c r="B104" s="3" t="s">
        <v>70</v>
      </c>
      <c r="C104" s="3">
        <v>1</v>
      </c>
      <c r="D104" s="3"/>
      <c r="E104" s="3"/>
      <c r="F104" s="3"/>
      <c r="G104" s="3">
        <v>4.6399999999999997</v>
      </c>
      <c r="H104" s="3">
        <f>G104*C104</f>
        <v>4.6399999999999997</v>
      </c>
      <c r="I104">
        <f>COUNTIF(A$1:A105,"№")</f>
        <v>8</v>
      </c>
    </row>
    <row r="105" spans="1:9" x14ac:dyDescent="0.25">
      <c r="A105" s="3">
        <v>4</v>
      </c>
      <c r="B105" s="3" t="s">
        <v>75</v>
      </c>
      <c r="C105" s="3">
        <v>1</v>
      </c>
      <c r="D105" s="3"/>
      <c r="E105" s="3"/>
      <c r="F105" s="3"/>
      <c r="G105" s="3">
        <v>2.75</v>
      </c>
      <c r="H105" s="3">
        <f>G105*C105</f>
        <v>2.75</v>
      </c>
      <c r="I105">
        <f>COUNTIF(A$1:A106,"№")</f>
        <v>8</v>
      </c>
    </row>
    <row r="106" spans="1:9" x14ac:dyDescent="0.25">
      <c r="A106" s="3">
        <v>5</v>
      </c>
      <c r="B106" s="3" t="s">
        <v>66</v>
      </c>
      <c r="C106" s="3"/>
      <c r="D106" s="3">
        <v>100</v>
      </c>
      <c r="E106" s="3"/>
      <c r="F106" s="3"/>
      <c r="G106" s="3">
        <v>40</v>
      </c>
      <c r="H106" s="3">
        <f>D106/1000*G106</f>
        <v>4</v>
      </c>
      <c r="I106">
        <f>COUNTIF(A$1:A107,"№")</f>
        <v>8</v>
      </c>
    </row>
    <row r="107" spans="1:9" x14ac:dyDescent="0.25">
      <c r="A107" s="3">
        <v>6</v>
      </c>
      <c r="B107" s="3" t="s">
        <v>68</v>
      </c>
      <c r="C107" s="3"/>
      <c r="D107" s="3">
        <v>150</v>
      </c>
      <c r="E107" s="3"/>
      <c r="F107" s="3"/>
      <c r="G107" s="3">
        <v>8</v>
      </c>
      <c r="H107" s="3">
        <f>D107/1000*G107</f>
        <v>1.2</v>
      </c>
      <c r="I107">
        <f>COUNTIF(A$1:A108,"№")</f>
        <v>8</v>
      </c>
    </row>
    <row r="108" spans="1:9" x14ac:dyDescent="0.25">
      <c r="A108" s="3"/>
      <c r="B108" s="3" t="s">
        <v>67</v>
      </c>
      <c r="C108" s="3"/>
      <c r="D108" s="3"/>
      <c r="E108" s="3"/>
      <c r="F108" s="3"/>
      <c r="G108" s="3"/>
      <c r="H108" s="3">
        <f>SUM(H102:H107)</f>
        <v>22.669999999999998</v>
      </c>
      <c r="I108">
        <f>COUNTIF(A$1:A109,"№")</f>
        <v>8</v>
      </c>
    </row>
    <row r="109" spans="1:9" x14ac:dyDescent="0.25">
      <c r="A109" s="3"/>
      <c r="B109" s="3"/>
      <c r="C109" s="3"/>
      <c r="D109" s="3">
        <f>SUM(D106:D108)</f>
        <v>250</v>
      </c>
      <c r="E109" s="3">
        <v>220</v>
      </c>
      <c r="F109" s="3"/>
      <c r="G109" s="3"/>
      <c r="H109" s="3"/>
      <c r="I109">
        <f>COUNTIF(A$1:A110,"№")</f>
        <v>8</v>
      </c>
    </row>
    <row r="110" spans="1:9" x14ac:dyDescent="0.25">
      <c r="A110" s="3"/>
      <c r="B110" s="3" t="s">
        <v>18</v>
      </c>
      <c r="C110" s="3"/>
      <c r="D110" s="3"/>
      <c r="E110" s="3"/>
      <c r="F110" s="3"/>
      <c r="G110" s="3"/>
      <c r="H110" s="3">
        <f>H108/E109*1000</f>
        <v>103.04545454545453</v>
      </c>
      <c r="I110">
        <f>COUNTIF(A$1:A111,"№")</f>
        <v>8</v>
      </c>
    </row>
    <row r="111" spans="1:9" x14ac:dyDescent="0.25">
      <c r="A111" s="3"/>
      <c r="B111" s="3" t="s">
        <v>73</v>
      </c>
      <c r="C111" s="3"/>
      <c r="D111" s="3">
        <v>220</v>
      </c>
      <c r="E111" s="3"/>
      <c r="F111" s="3"/>
      <c r="G111" s="3"/>
      <c r="H111" s="3">
        <f>D111/1000*H110</f>
        <v>22.669999999999998</v>
      </c>
      <c r="I111">
        <f>COUNTIF(A$1:A112,"№")</f>
        <v>8</v>
      </c>
    </row>
    <row r="112" spans="1:9" x14ac:dyDescent="0.25">
      <c r="I112">
        <f>COUNTIF(A$1:A113,"№")</f>
        <v>8</v>
      </c>
    </row>
    <row r="113" spans="1:9" x14ac:dyDescent="0.25">
      <c r="I113">
        <f>COUNTIF(A$1:A114,"№")</f>
        <v>8</v>
      </c>
    </row>
    <row r="114" spans="1:9" x14ac:dyDescent="0.25">
      <c r="B114" s="1" t="s">
        <v>71</v>
      </c>
      <c r="I114">
        <f>COUNTIF(A$1:A115,"№")</f>
        <v>9</v>
      </c>
    </row>
    <row r="115" spans="1:9" x14ac:dyDescent="0.25">
      <c r="A115" s="3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>
        <f>COUNTIF(A$1:A116,"№")</f>
        <v>9</v>
      </c>
    </row>
    <row r="116" spans="1:9" x14ac:dyDescent="0.25">
      <c r="A116" s="3">
        <v>1</v>
      </c>
      <c r="B116" s="3" t="s">
        <v>60</v>
      </c>
      <c r="C116" s="3"/>
      <c r="D116" s="3">
        <v>10</v>
      </c>
      <c r="E116" s="3"/>
      <c r="F116" s="3"/>
      <c r="G116" s="3">
        <v>900</v>
      </c>
      <c r="H116" s="3">
        <f>D116/1000*G116</f>
        <v>9</v>
      </c>
      <c r="I116">
        <f>COUNTIF(A$1:A117,"№")</f>
        <v>9</v>
      </c>
    </row>
    <row r="117" spans="1:9" x14ac:dyDescent="0.25">
      <c r="A117" s="3">
        <v>2</v>
      </c>
      <c r="B117" s="3" t="s">
        <v>62</v>
      </c>
      <c r="C117" s="3">
        <v>2</v>
      </c>
      <c r="D117" s="3">
        <v>10</v>
      </c>
      <c r="E117" s="3"/>
      <c r="F117" s="3"/>
      <c r="G117" s="3">
        <v>0.54</v>
      </c>
      <c r="H117" s="3">
        <f>G117*C117</f>
        <v>1.08</v>
      </c>
      <c r="I117">
        <f>COUNTIF(A$1:A118,"№")</f>
        <v>9</v>
      </c>
    </row>
    <row r="118" spans="1:9" x14ac:dyDescent="0.25">
      <c r="A118" s="3">
        <v>3</v>
      </c>
      <c r="B118" s="3" t="s">
        <v>72</v>
      </c>
      <c r="C118" s="3">
        <v>1</v>
      </c>
      <c r="D118" s="3"/>
      <c r="E118" s="3"/>
      <c r="F118" s="3"/>
      <c r="G118" s="3">
        <v>3.99</v>
      </c>
      <c r="H118" s="3">
        <f>G118*C118</f>
        <v>3.99</v>
      </c>
      <c r="I118">
        <f>COUNTIF(A$1:A119,"№")</f>
        <v>9</v>
      </c>
    </row>
    <row r="119" spans="1:9" x14ac:dyDescent="0.25">
      <c r="A119" s="3">
        <v>4</v>
      </c>
      <c r="B119" s="3" t="s">
        <v>76</v>
      </c>
      <c r="C119" s="3">
        <v>1</v>
      </c>
      <c r="D119" s="3"/>
      <c r="E119" s="3"/>
      <c r="F119" s="3"/>
      <c r="G119" s="3">
        <v>1.97</v>
      </c>
      <c r="H119" s="3">
        <f>G119*C119</f>
        <v>1.97</v>
      </c>
      <c r="I119">
        <f>COUNTIF(A$1:A120,"№")</f>
        <v>9</v>
      </c>
    </row>
    <row r="120" spans="1:9" x14ac:dyDescent="0.25">
      <c r="A120" s="3">
        <v>5</v>
      </c>
      <c r="B120" s="3" t="s">
        <v>68</v>
      </c>
      <c r="C120" s="3"/>
      <c r="D120" s="3">
        <v>130</v>
      </c>
      <c r="E120" s="3"/>
      <c r="F120" s="3"/>
      <c r="G120" s="3">
        <v>8</v>
      </c>
      <c r="H120" s="3">
        <f>D120/1000*G120</f>
        <v>1.04</v>
      </c>
      <c r="I120">
        <f>COUNTIF(A$1:A121,"№")</f>
        <v>9</v>
      </c>
    </row>
    <row r="121" spans="1:9" x14ac:dyDescent="0.25">
      <c r="A121" s="3"/>
      <c r="B121" s="3" t="s">
        <v>67</v>
      </c>
      <c r="C121" s="3"/>
      <c r="D121" s="3"/>
      <c r="E121" s="3"/>
      <c r="F121" s="3"/>
      <c r="G121" s="3"/>
      <c r="H121" s="3">
        <f>SUM(H116:H120)</f>
        <v>17.079999999999998</v>
      </c>
      <c r="I121">
        <f>COUNTIF(A$1:A122,"№")</f>
        <v>9</v>
      </c>
    </row>
    <row r="122" spans="1:9" x14ac:dyDescent="0.25">
      <c r="A122" s="3"/>
      <c r="B122" s="3"/>
      <c r="C122" s="3"/>
      <c r="D122" s="3">
        <f>SUM(D116:D121)</f>
        <v>150</v>
      </c>
      <c r="E122" s="3">
        <v>150</v>
      </c>
      <c r="F122" s="3"/>
      <c r="G122" s="3"/>
      <c r="H122" s="3"/>
      <c r="I122">
        <f>COUNTIF(A$1:A123,"№")</f>
        <v>9</v>
      </c>
    </row>
    <row r="123" spans="1:9" x14ac:dyDescent="0.25">
      <c r="A123" s="3"/>
      <c r="B123" s="3" t="s">
        <v>18</v>
      </c>
      <c r="C123" s="3"/>
      <c r="D123" s="3"/>
      <c r="E123" s="3"/>
      <c r="F123" s="3"/>
      <c r="G123" s="3"/>
      <c r="H123" s="3">
        <f>H121/E122*1000</f>
        <v>113.86666666666666</v>
      </c>
      <c r="I123">
        <f>COUNTIF(A$1:A124,"№")</f>
        <v>9</v>
      </c>
    </row>
    <row r="124" spans="1:9" x14ac:dyDescent="0.25">
      <c r="A124" s="3"/>
      <c r="B124" s="3" t="s">
        <v>73</v>
      </c>
      <c r="C124" s="3"/>
      <c r="D124" s="3"/>
      <c r="E124" s="3"/>
      <c r="F124" s="3"/>
      <c r="G124" s="3"/>
      <c r="H124" s="3">
        <f>D122/1000*H123</f>
        <v>17.079999999999998</v>
      </c>
      <c r="I124">
        <f>COUNTIF(A$1:A125,"№")</f>
        <v>9</v>
      </c>
    </row>
    <row r="125" spans="1:9" x14ac:dyDescent="0.25">
      <c r="A125" s="7"/>
      <c r="B125" s="7"/>
      <c r="C125" s="7"/>
      <c r="D125" s="7"/>
      <c r="E125" s="7"/>
      <c r="F125" s="7"/>
      <c r="G125" s="7"/>
      <c r="H125" s="7"/>
      <c r="I125">
        <f>COUNTIF(A$1:A126,"№")</f>
        <v>9</v>
      </c>
    </row>
    <row r="126" spans="1:9" x14ac:dyDescent="0.25">
      <c r="I126">
        <f>COUNTIF(A$1:A127,"№")</f>
        <v>9</v>
      </c>
    </row>
    <row r="127" spans="1:9" x14ac:dyDescent="0.25">
      <c r="B127" s="1" t="s">
        <v>77</v>
      </c>
      <c r="I127">
        <f>COUNTIF(A$1:A128,"№")</f>
        <v>10</v>
      </c>
    </row>
    <row r="128" spans="1:9" x14ac:dyDescent="0.25">
      <c r="A128" s="3" t="s">
        <v>3</v>
      </c>
      <c r="B128" s="3" t="s">
        <v>4</v>
      </c>
      <c r="C128" s="3" t="s">
        <v>5</v>
      </c>
      <c r="D128" s="3" t="s">
        <v>6</v>
      </c>
      <c r="E128" s="3" t="s">
        <v>7</v>
      </c>
      <c r="F128" s="3" t="s">
        <v>8</v>
      </c>
      <c r="G128" s="3" t="s">
        <v>9</v>
      </c>
      <c r="H128" s="3" t="s">
        <v>10</v>
      </c>
      <c r="I128">
        <f>COUNTIF(A$1:A129,"№")</f>
        <v>10</v>
      </c>
    </row>
    <row r="129" spans="1:9" x14ac:dyDescent="0.25">
      <c r="A129" s="3">
        <v>1</v>
      </c>
      <c r="B129" s="3" t="s">
        <v>78</v>
      </c>
      <c r="C129" s="3">
        <v>1</v>
      </c>
      <c r="D129" s="3">
        <v>2</v>
      </c>
      <c r="E129" s="3"/>
      <c r="F129" s="3"/>
      <c r="G129" s="3">
        <v>394</v>
      </c>
      <c r="H129" s="3">
        <f>D129/1000*G129</f>
        <v>0.78800000000000003</v>
      </c>
      <c r="I129">
        <f>COUNTIF(A$1:A130,"№")</f>
        <v>10</v>
      </c>
    </row>
    <row r="130" spans="1:9" x14ac:dyDescent="0.25">
      <c r="A130" s="3">
        <v>2</v>
      </c>
      <c r="B130" s="3" t="s">
        <v>62</v>
      </c>
      <c r="C130" s="3">
        <v>2</v>
      </c>
      <c r="D130" s="3">
        <v>10</v>
      </c>
      <c r="E130" s="3"/>
      <c r="F130" s="3"/>
      <c r="G130" s="3">
        <v>0.54</v>
      </c>
      <c r="H130" s="3">
        <f>G130*C130</f>
        <v>1.08</v>
      </c>
      <c r="I130">
        <f>COUNTIF(A$1:A131,"№")</f>
        <v>10</v>
      </c>
    </row>
    <row r="131" spans="1:9" x14ac:dyDescent="0.25">
      <c r="A131" s="3">
        <v>3</v>
      </c>
      <c r="B131" s="3" t="s">
        <v>61</v>
      </c>
      <c r="C131" s="3">
        <v>1</v>
      </c>
      <c r="D131" s="3"/>
      <c r="E131" s="3"/>
      <c r="F131" s="3"/>
      <c r="G131" s="3">
        <v>3.72</v>
      </c>
      <c r="H131" s="3">
        <f>G131*C131</f>
        <v>3.72</v>
      </c>
      <c r="I131">
        <f>COUNTIF(A$1:A132,"№")</f>
        <v>10</v>
      </c>
    </row>
    <row r="132" spans="1:9" x14ac:dyDescent="0.25">
      <c r="A132" s="3">
        <v>4</v>
      </c>
      <c r="B132" s="3" t="s">
        <v>74</v>
      </c>
      <c r="C132" s="3">
        <v>1</v>
      </c>
      <c r="D132" s="3"/>
      <c r="E132" s="3"/>
      <c r="F132" s="3"/>
      <c r="G132" s="3">
        <v>1.97</v>
      </c>
      <c r="H132" s="3">
        <f>G132*C132</f>
        <v>1.97</v>
      </c>
      <c r="I132">
        <f>COUNTIF(A$1:A133,"№")</f>
        <v>10</v>
      </c>
    </row>
    <row r="133" spans="1:9" x14ac:dyDescent="0.25">
      <c r="A133" s="3">
        <v>5</v>
      </c>
      <c r="B133" s="3" t="s">
        <v>68</v>
      </c>
      <c r="C133" s="3"/>
      <c r="D133" s="3">
        <v>130</v>
      </c>
      <c r="E133" s="3"/>
      <c r="F133" s="3"/>
      <c r="G133" s="3">
        <v>8</v>
      </c>
      <c r="H133" s="3">
        <f>D133/1000*G133</f>
        <v>1.04</v>
      </c>
      <c r="I133">
        <f>COUNTIF(A$1:A134,"№")</f>
        <v>10</v>
      </c>
    </row>
    <row r="134" spans="1:9" x14ac:dyDescent="0.25">
      <c r="A134" s="3"/>
      <c r="B134" s="3" t="s">
        <v>67</v>
      </c>
      <c r="C134" s="3"/>
      <c r="D134" s="3"/>
      <c r="E134" s="3"/>
      <c r="F134" s="3"/>
      <c r="G134" s="3"/>
      <c r="H134" s="3">
        <f>SUM(H129:H133)</f>
        <v>8.597999999999999</v>
      </c>
      <c r="I134">
        <f>COUNTIF(A$1:A135,"№")</f>
        <v>10</v>
      </c>
    </row>
    <row r="135" spans="1:9" x14ac:dyDescent="0.25">
      <c r="A135" s="3"/>
      <c r="B135" s="3"/>
      <c r="C135" s="3"/>
      <c r="D135" s="3">
        <f>SUM(D129:D134)</f>
        <v>142</v>
      </c>
      <c r="E135" s="3">
        <v>150</v>
      </c>
      <c r="F135" s="3"/>
      <c r="G135" s="3"/>
      <c r="H135" s="3"/>
      <c r="I135">
        <f>COUNTIF(A$1:A136,"№")</f>
        <v>10</v>
      </c>
    </row>
    <row r="136" spans="1:9" x14ac:dyDescent="0.25">
      <c r="A136" s="3"/>
      <c r="B136" s="3" t="s">
        <v>18</v>
      </c>
      <c r="C136" s="3"/>
      <c r="D136" s="3"/>
      <c r="E136" s="3"/>
      <c r="F136" s="3"/>
      <c r="G136" s="3"/>
      <c r="H136" s="3">
        <f>H134/E135*1000</f>
        <v>57.319999999999993</v>
      </c>
      <c r="I136">
        <f>COUNTIF(A$1:A137,"№")</f>
        <v>10</v>
      </c>
    </row>
    <row r="137" spans="1:9" x14ac:dyDescent="0.25">
      <c r="A137" s="3"/>
      <c r="B137" s="3" t="s">
        <v>73</v>
      </c>
      <c r="C137" s="3"/>
      <c r="D137" s="3"/>
      <c r="E137" s="3">
        <v>150</v>
      </c>
      <c r="F137" s="3"/>
      <c r="G137" s="3"/>
      <c r="H137" s="3">
        <f>D135/1000*H136</f>
        <v>8.1394399999999987</v>
      </c>
      <c r="I137">
        <f>COUNTIF(A$1:A138,"№")</f>
        <v>10</v>
      </c>
    </row>
    <row r="140" spans="1:9" x14ac:dyDescent="0.25">
      <c r="B140" s="1" t="s">
        <v>79</v>
      </c>
      <c r="I140">
        <f>COUNTIF(A$1:A141,"№")</f>
        <v>11</v>
      </c>
    </row>
    <row r="141" spans="1:9" x14ac:dyDescent="0.25">
      <c r="A141" s="3" t="s">
        <v>3</v>
      </c>
      <c r="B141" s="3" t="s">
        <v>4</v>
      </c>
      <c r="C141" s="3" t="s">
        <v>5</v>
      </c>
      <c r="D141" s="3" t="s">
        <v>6</v>
      </c>
      <c r="E141" s="3" t="s">
        <v>7</v>
      </c>
      <c r="F141" s="3" t="s">
        <v>8</v>
      </c>
      <c r="G141" s="3" t="s">
        <v>9</v>
      </c>
      <c r="H141" s="3" t="s">
        <v>10</v>
      </c>
      <c r="I141">
        <f>COUNTIF(A$1:A142,"№")</f>
        <v>11</v>
      </c>
    </row>
    <row r="142" spans="1:9" x14ac:dyDescent="0.25">
      <c r="A142" s="3">
        <v>1</v>
      </c>
      <c r="B142" s="3" t="s">
        <v>80</v>
      </c>
      <c r="C142" s="3">
        <v>1</v>
      </c>
      <c r="D142" s="3">
        <v>2</v>
      </c>
      <c r="E142" s="3"/>
      <c r="F142" s="3"/>
      <c r="G142" s="3">
        <v>394</v>
      </c>
      <c r="H142" s="3">
        <f>D142/1000*G142</f>
        <v>0.78800000000000003</v>
      </c>
      <c r="I142">
        <f>COUNTIF(A$1:A143,"№")</f>
        <v>11</v>
      </c>
    </row>
    <row r="143" spans="1:9" x14ac:dyDescent="0.25">
      <c r="A143" s="3">
        <v>2</v>
      </c>
      <c r="B143" s="3" t="s">
        <v>62</v>
      </c>
      <c r="C143" s="3">
        <v>2</v>
      </c>
      <c r="D143" s="3">
        <v>10</v>
      </c>
      <c r="E143" s="3"/>
      <c r="F143" s="3"/>
      <c r="G143" s="3">
        <v>0.54</v>
      </c>
      <c r="H143" s="3">
        <f>G143*C143</f>
        <v>1.08</v>
      </c>
      <c r="I143">
        <f>COUNTIF(A$1:A144,"№")</f>
        <v>11</v>
      </c>
    </row>
    <row r="144" spans="1:9" x14ac:dyDescent="0.25">
      <c r="A144" s="3">
        <v>3</v>
      </c>
      <c r="B144" s="3" t="s">
        <v>61</v>
      </c>
      <c r="C144" s="3">
        <v>1</v>
      </c>
      <c r="D144" s="3"/>
      <c r="E144" s="3"/>
      <c r="F144" s="3"/>
      <c r="G144" s="3">
        <v>3.72</v>
      </c>
      <c r="H144" s="3">
        <f>G144*C144</f>
        <v>3.72</v>
      </c>
      <c r="I144">
        <f>COUNTIF(A$1:A145,"№")</f>
        <v>11</v>
      </c>
    </row>
    <row r="145" spans="1:9" x14ac:dyDescent="0.25">
      <c r="A145" s="3">
        <v>4</v>
      </c>
      <c r="B145" s="3" t="s">
        <v>74</v>
      </c>
      <c r="C145" s="3">
        <v>1</v>
      </c>
      <c r="D145" s="3"/>
      <c r="E145" s="3"/>
      <c r="F145" s="3"/>
      <c r="G145" s="3">
        <v>1.97</v>
      </c>
      <c r="H145" s="3">
        <f>G145*C145</f>
        <v>1.97</v>
      </c>
      <c r="I145">
        <f>COUNTIF(A$1:A146,"№")</f>
        <v>11</v>
      </c>
    </row>
    <row r="146" spans="1:9" x14ac:dyDescent="0.25">
      <c r="A146" s="3">
        <v>5</v>
      </c>
      <c r="B146" s="3" t="s">
        <v>68</v>
      </c>
      <c r="C146" s="3"/>
      <c r="D146" s="3">
        <v>130</v>
      </c>
      <c r="E146" s="3"/>
      <c r="F146" s="3"/>
      <c r="G146" s="3">
        <v>8</v>
      </c>
      <c r="H146" s="3">
        <f>D146/1000*G146</f>
        <v>1.04</v>
      </c>
      <c r="I146">
        <f>COUNTIF(A$1:A147,"№")</f>
        <v>11</v>
      </c>
    </row>
    <row r="147" spans="1:9" x14ac:dyDescent="0.25">
      <c r="A147" s="3"/>
      <c r="B147" s="3" t="s">
        <v>67</v>
      </c>
      <c r="C147" s="3"/>
      <c r="D147" s="3"/>
      <c r="E147" s="3"/>
      <c r="F147" s="3"/>
      <c r="G147" s="3"/>
      <c r="H147" s="3">
        <f>SUM(H142:H146)</f>
        <v>8.597999999999999</v>
      </c>
      <c r="I147">
        <f>COUNTIF(A$1:A148,"№")</f>
        <v>11</v>
      </c>
    </row>
    <row r="148" spans="1:9" x14ac:dyDescent="0.25">
      <c r="A148" s="3"/>
      <c r="B148" s="3"/>
      <c r="C148" s="3"/>
      <c r="D148" s="3">
        <f>SUM(D142:D147)</f>
        <v>142</v>
      </c>
      <c r="E148" s="3">
        <v>150</v>
      </c>
      <c r="F148" s="3"/>
      <c r="G148" s="3"/>
      <c r="H148" s="3"/>
      <c r="I148">
        <f>COUNTIF(A$1:A149,"№")</f>
        <v>11</v>
      </c>
    </row>
    <row r="149" spans="1:9" x14ac:dyDescent="0.25">
      <c r="A149" s="3"/>
      <c r="B149" s="3" t="s">
        <v>18</v>
      </c>
      <c r="C149" s="3"/>
      <c r="D149" s="3"/>
      <c r="E149" s="3"/>
      <c r="F149" s="3"/>
      <c r="G149" s="3"/>
      <c r="H149" s="3">
        <f>H147/E148*1000</f>
        <v>57.319999999999993</v>
      </c>
      <c r="I149">
        <f>COUNTIF(A$1:A150,"№")</f>
        <v>11</v>
      </c>
    </row>
    <row r="150" spans="1:9" x14ac:dyDescent="0.25">
      <c r="A150" s="3"/>
      <c r="B150" s="3" t="s">
        <v>73</v>
      </c>
      <c r="C150" s="3"/>
      <c r="D150" s="3"/>
      <c r="E150" s="3">
        <v>150</v>
      </c>
      <c r="F150" s="3"/>
      <c r="G150" s="3"/>
      <c r="H150" s="3">
        <f>D148/1000*H149</f>
        <v>8.1394399999999987</v>
      </c>
      <c r="I150">
        <f>COUNTIF(A$1:A151,"№")</f>
        <v>11</v>
      </c>
    </row>
    <row r="153" spans="1:9" x14ac:dyDescent="0.25">
      <c r="B153" s="1" t="s">
        <v>21</v>
      </c>
      <c r="I153">
        <v>12</v>
      </c>
    </row>
    <row r="154" spans="1:9" x14ac:dyDescent="0.25">
      <c r="A154" s="3" t="s">
        <v>3</v>
      </c>
      <c r="B154" s="3" t="s">
        <v>4</v>
      </c>
      <c r="C154" s="3" t="s">
        <v>5</v>
      </c>
      <c r="D154" s="3" t="s">
        <v>6</v>
      </c>
      <c r="E154" s="3" t="s">
        <v>23</v>
      </c>
      <c r="F154" s="3" t="s">
        <v>8</v>
      </c>
      <c r="G154" s="3" t="s">
        <v>24</v>
      </c>
      <c r="H154" s="3" t="s">
        <v>10</v>
      </c>
      <c r="I154">
        <v>12</v>
      </c>
    </row>
    <row r="155" spans="1:9" x14ac:dyDescent="0.25">
      <c r="A155" s="3">
        <v>1</v>
      </c>
      <c r="B155" s="3" t="s">
        <v>25</v>
      </c>
      <c r="C155" s="3"/>
      <c r="D155" s="3">
        <v>130</v>
      </c>
      <c r="E155" s="3"/>
      <c r="F155" s="3"/>
      <c r="G155" s="3">
        <v>500</v>
      </c>
      <c r="H155" s="3">
        <f>D155/1000*G155</f>
        <v>65</v>
      </c>
      <c r="I155">
        <v>12</v>
      </c>
    </row>
    <row r="156" spans="1:9" x14ac:dyDescent="0.25">
      <c r="A156" s="3">
        <v>2</v>
      </c>
      <c r="B156" s="3" t="s">
        <v>26</v>
      </c>
      <c r="C156" s="3"/>
      <c r="D156" s="3">
        <v>32</v>
      </c>
      <c r="E156" s="3"/>
      <c r="F156" s="3"/>
      <c r="G156" s="3">
        <v>535.5</v>
      </c>
      <c r="H156" s="3">
        <f t="shared" ref="H156:H161" si="5">D156/1000*G156</f>
        <v>17.135999999999999</v>
      </c>
      <c r="I156">
        <v>12</v>
      </c>
    </row>
    <row r="157" spans="1:9" x14ac:dyDescent="0.25">
      <c r="A157" s="3">
        <v>3</v>
      </c>
      <c r="B157" s="3" t="s">
        <v>27</v>
      </c>
      <c r="C157" s="3"/>
      <c r="D157" s="3">
        <v>5</v>
      </c>
      <c r="E157" s="3"/>
      <c r="F157" s="3"/>
      <c r="G157" s="3">
        <v>40</v>
      </c>
      <c r="H157" s="3">
        <f t="shared" si="5"/>
        <v>0.2</v>
      </c>
      <c r="I157">
        <v>12</v>
      </c>
    </row>
    <row r="158" spans="1:9" x14ac:dyDescent="0.25">
      <c r="A158" s="3">
        <v>4</v>
      </c>
      <c r="B158" s="3" t="s">
        <v>16</v>
      </c>
      <c r="C158" s="3"/>
      <c r="D158" s="3">
        <v>10</v>
      </c>
      <c r="E158" s="3"/>
      <c r="F158" s="3"/>
      <c r="G158" s="3">
        <v>175</v>
      </c>
      <c r="H158" s="3">
        <f t="shared" si="5"/>
        <v>1.75</v>
      </c>
      <c r="I158">
        <v>12</v>
      </c>
    </row>
    <row r="159" spans="1:9" x14ac:dyDescent="0.25">
      <c r="A159" s="3">
        <v>5</v>
      </c>
      <c r="B159" s="3" t="s">
        <v>28</v>
      </c>
      <c r="C159" s="3"/>
      <c r="D159" s="3">
        <v>10</v>
      </c>
      <c r="E159" s="3"/>
      <c r="F159" s="3"/>
      <c r="G159" s="3">
        <v>104.2</v>
      </c>
      <c r="H159" s="3">
        <f t="shared" si="5"/>
        <v>1.042</v>
      </c>
      <c r="I159">
        <v>12</v>
      </c>
    </row>
    <row r="160" spans="1:9" x14ac:dyDescent="0.25">
      <c r="A160" s="3">
        <v>6</v>
      </c>
      <c r="B160" s="3" t="s">
        <v>29</v>
      </c>
      <c r="C160" s="3"/>
      <c r="D160" s="3">
        <v>80</v>
      </c>
      <c r="E160" s="3"/>
      <c r="F160" s="3"/>
      <c r="G160" s="3">
        <v>77.13</v>
      </c>
      <c r="H160" s="3">
        <f t="shared" si="5"/>
        <v>6.1703999999999999</v>
      </c>
      <c r="I160">
        <v>12</v>
      </c>
    </row>
    <row r="161" spans="1:9" x14ac:dyDescent="0.25">
      <c r="A161" s="3">
        <v>7</v>
      </c>
      <c r="B161" s="3" t="s">
        <v>31</v>
      </c>
      <c r="C161" s="3"/>
      <c r="D161" s="3">
        <v>10</v>
      </c>
      <c r="E161" s="3"/>
      <c r="F161" s="3"/>
      <c r="G161" s="3">
        <v>70</v>
      </c>
      <c r="H161" s="3">
        <f t="shared" si="5"/>
        <v>0.70000000000000007</v>
      </c>
      <c r="I161">
        <v>12</v>
      </c>
    </row>
    <row r="162" spans="1:9" x14ac:dyDescent="0.25">
      <c r="A162" s="3"/>
      <c r="B162" s="3" t="s">
        <v>10</v>
      </c>
      <c r="C162" s="3"/>
      <c r="D162" s="3"/>
      <c r="E162" s="3"/>
      <c r="F162" s="3"/>
      <c r="G162" s="3"/>
      <c r="H162" s="3">
        <f>SUM(H155:H161)</f>
        <v>91.998400000000004</v>
      </c>
      <c r="I162">
        <v>12</v>
      </c>
    </row>
    <row r="163" spans="1:9" x14ac:dyDescent="0.25">
      <c r="A163" s="3"/>
      <c r="B163" s="3"/>
      <c r="C163" s="3"/>
      <c r="D163" s="3">
        <f>SUM(D155:D162)</f>
        <v>277</v>
      </c>
      <c r="E163" s="3">
        <f>D163/100*60</f>
        <v>166.2</v>
      </c>
      <c r="F163" s="3" t="s">
        <v>93</v>
      </c>
      <c r="G163" s="3"/>
      <c r="H163" s="3"/>
      <c r="I163">
        <v>12</v>
      </c>
    </row>
    <row r="164" spans="1:9" x14ac:dyDescent="0.25">
      <c r="B164" s="4" t="s">
        <v>18</v>
      </c>
      <c r="C164" s="4"/>
      <c r="D164" s="4"/>
      <c r="E164" s="4"/>
      <c r="F164" s="4"/>
      <c r="G164" s="4"/>
      <c r="H164" s="4">
        <f>H162/E163*1000</f>
        <v>553.54031287605301</v>
      </c>
      <c r="I164">
        <v>12</v>
      </c>
    </row>
    <row r="165" spans="1:9" x14ac:dyDescent="0.25">
      <c r="A165" s="3"/>
      <c r="B165" s="3" t="s">
        <v>19</v>
      </c>
      <c r="C165" s="3"/>
      <c r="D165" s="3"/>
      <c r="E165" s="3">
        <v>166.2</v>
      </c>
      <c r="F165" s="3"/>
      <c r="G165" s="3"/>
      <c r="H165" s="3">
        <f>E165/1000*H164</f>
        <v>91.998400000000004</v>
      </c>
      <c r="I165">
        <v>12</v>
      </c>
    </row>
    <row r="168" spans="1:9" x14ac:dyDescent="0.25">
      <c r="B168" s="1" t="s">
        <v>82</v>
      </c>
      <c r="I168">
        <v>13</v>
      </c>
    </row>
    <row r="169" spans="1:9" x14ac:dyDescent="0.25">
      <c r="A169" s="3" t="s">
        <v>3</v>
      </c>
      <c r="B169" s="3" t="s">
        <v>4</v>
      </c>
      <c r="C169" s="3" t="s">
        <v>5</v>
      </c>
      <c r="D169" s="3" t="s">
        <v>6</v>
      </c>
      <c r="E169" s="3" t="s">
        <v>23</v>
      </c>
      <c r="F169" s="3" t="s">
        <v>8</v>
      </c>
      <c r="G169" s="3" t="s">
        <v>24</v>
      </c>
      <c r="H169" s="3" t="s">
        <v>10</v>
      </c>
      <c r="I169">
        <v>13</v>
      </c>
    </row>
    <row r="170" spans="1:9" x14ac:dyDescent="0.25">
      <c r="A170" s="3">
        <v>1</v>
      </c>
      <c r="B170" s="3" t="s">
        <v>82</v>
      </c>
      <c r="C170" s="3"/>
      <c r="D170" s="3">
        <v>130</v>
      </c>
      <c r="E170" s="3"/>
      <c r="F170" s="3"/>
      <c r="G170" s="3">
        <v>285</v>
      </c>
      <c r="H170" s="3">
        <f>D170/1000*G170</f>
        <v>37.050000000000004</v>
      </c>
      <c r="I170">
        <v>13</v>
      </c>
    </row>
    <row r="171" spans="1:9" x14ac:dyDescent="0.25">
      <c r="A171" s="3">
        <v>2</v>
      </c>
      <c r="B171" s="3" t="s">
        <v>31</v>
      </c>
      <c r="C171" s="3"/>
      <c r="D171" s="3">
        <v>10</v>
      </c>
      <c r="E171" s="3"/>
      <c r="F171" s="3"/>
      <c r="G171" s="3">
        <v>70</v>
      </c>
      <c r="H171" s="3">
        <v>2</v>
      </c>
      <c r="I171">
        <v>13</v>
      </c>
    </row>
    <row r="172" spans="1:9" x14ac:dyDescent="0.25">
      <c r="A172" s="3">
        <v>3</v>
      </c>
      <c r="B172" s="3" t="s">
        <v>84</v>
      </c>
      <c r="C172" s="3">
        <v>1</v>
      </c>
      <c r="D172" s="3"/>
      <c r="E172" s="3"/>
      <c r="F172" s="3"/>
      <c r="G172" s="3">
        <v>1</v>
      </c>
      <c r="H172" s="3">
        <f>G172*C172</f>
        <v>1</v>
      </c>
      <c r="I172">
        <v>13</v>
      </c>
    </row>
    <row r="173" spans="1:9" x14ac:dyDescent="0.25">
      <c r="A173" s="3"/>
      <c r="B173" s="3" t="s">
        <v>10</v>
      </c>
      <c r="C173" s="3"/>
      <c r="D173" s="3"/>
      <c r="E173" s="3"/>
      <c r="F173" s="3"/>
      <c r="G173" s="3"/>
      <c r="H173" s="3">
        <f>SUM(H170:H171)</f>
        <v>39.050000000000004</v>
      </c>
      <c r="I173">
        <v>13</v>
      </c>
    </row>
    <row r="174" spans="1:9" x14ac:dyDescent="0.25">
      <c r="A174" s="3"/>
      <c r="B174" s="3"/>
      <c r="C174" s="3"/>
      <c r="D174" s="3">
        <f>SUM(D170:D173)</f>
        <v>140</v>
      </c>
      <c r="E174" s="3">
        <f>D174/100*90</f>
        <v>125.99999999999999</v>
      </c>
      <c r="F174" s="3" t="s">
        <v>17</v>
      </c>
      <c r="G174" s="3"/>
      <c r="H174" s="3"/>
      <c r="I174">
        <v>13</v>
      </c>
    </row>
    <row r="175" spans="1:9" x14ac:dyDescent="0.25">
      <c r="B175" s="4" t="s">
        <v>18</v>
      </c>
      <c r="C175" s="4"/>
      <c r="D175" s="4"/>
      <c r="E175" s="4"/>
      <c r="F175" s="4"/>
      <c r="G175" s="4"/>
      <c r="H175" s="4">
        <f>H173/E174*1000</f>
        <v>309.920634920635</v>
      </c>
      <c r="I175">
        <v>13</v>
      </c>
    </row>
    <row r="176" spans="1:9" x14ac:dyDescent="0.25">
      <c r="A176" s="3"/>
      <c r="B176" s="3" t="s">
        <v>19</v>
      </c>
      <c r="C176" s="3"/>
      <c r="D176" s="3"/>
      <c r="E176" s="3">
        <v>126</v>
      </c>
      <c r="F176" s="3"/>
      <c r="G176" s="3"/>
      <c r="H176" s="3">
        <f>E176/1000*H175</f>
        <v>39.050000000000011</v>
      </c>
      <c r="I176">
        <v>13</v>
      </c>
    </row>
    <row r="179" spans="1:9" x14ac:dyDescent="0.25">
      <c r="B179" s="1" t="s">
        <v>83</v>
      </c>
      <c r="I179">
        <v>14</v>
      </c>
    </row>
    <row r="180" spans="1:9" x14ac:dyDescent="0.25">
      <c r="A180" s="3" t="s">
        <v>3</v>
      </c>
      <c r="B180" s="3" t="s">
        <v>4</v>
      </c>
      <c r="C180" s="3" t="s">
        <v>5</v>
      </c>
      <c r="D180" s="3" t="s">
        <v>6</v>
      </c>
      <c r="E180" s="3" t="s">
        <v>23</v>
      </c>
      <c r="F180" s="3" t="s">
        <v>8</v>
      </c>
      <c r="G180" s="3" t="s">
        <v>24</v>
      </c>
      <c r="H180" s="3" t="s">
        <v>10</v>
      </c>
      <c r="I180">
        <v>14</v>
      </c>
    </row>
    <row r="181" spans="1:9" x14ac:dyDescent="0.25">
      <c r="A181" s="3">
        <v>1</v>
      </c>
      <c r="B181" s="3" t="s">
        <v>83</v>
      </c>
      <c r="C181" s="3"/>
      <c r="D181" s="3">
        <v>130</v>
      </c>
      <c r="E181" s="3"/>
      <c r="F181" s="3"/>
      <c r="G181" s="3">
        <v>177</v>
      </c>
      <c r="H181" s="3">
        <f>D181/1000*G181</f>
        <v>23.01</v>
      </c>
      <c r="I181">
        <v>14</v>
      </c>
    </row>
    <row r="182" spans="1:9" x14ac:dyDescent="0.25">
      <c r="A182" s="3">
        <v>2</v>
      </c>
      <c r="B182" s="3" t="s">
        <v>31</v>
      </c>
      <c r="C182" s="3"/>
      <c r="D182" s="3">
        <v>10</v>
      </c>
      <c r="E182" s="3"/>
      <c r="F182" s="3"/>
      <c r="G182" s="3">
        <v>70</v>
      </c>
      <c r="H182" s="3">
        <v>2</v>
      </c>
      <c r="I182">
        <v>14</v>
      </c>
    </row>
    <row r="183" spans="1:9" x14ac:dyDescent="0.25">
      <c r="A183" s="3">
        <v>3</v>
      </c>
      <c r="B183" s="3" t="s">
        <v>84</v>
      </c>
      <c r="C183" s="3">
        <v>1</v>
      </c>
      <c r="D183" s="3"/>
      <c r="E183" s="3"/>
      <c r="F183" s="3"/>
      <c r="G183" s="3">
        <v>1</v>
      </c>
      <c r="H183" s="3">
        <f>G183*C183</f>
        <v>1</v>
      </c>
      <c r="I183">
        <v>14</v>
      </c>
    </row>
    <row r="184" spans="1:9" x14ac:dyDescent="0.25">
      <c r="A184" s="3"/>
      <c r="B184" s="3" t="s">
        <v>10</v>
      </c>
      <c r="C184" s="3"/>
      <c r="D184" s="3"/>
      <c r="E184" s="3"/>
      <c r="F184" s="3"/>
      <c r="G184" s="3"/>
      <c r="H184" s="3">
        <f>SUM(H181:H183)</f>
        <v>26.01</v>
      </c>
      <c r="I184">
        <v>14</v>
      </c>
    </row>
    <row r="185" spans="1:9" x14ac:dyDescent="0.25">
      <c r="A185" s="3"/>
      <c r="B185" s="3"/>
      <c r="C185" s="3"/>
      <c r="D185" s="3">
        <f>SUM(D181:D184)</f>
        <v>140</v>
      </c>
      <c r="E185" s="3">
        <f>D185/100*90</f>
        <v>125.99999999999999</v>
      </c>
      <c r="F185" s="3" t="s">
        <v>17</v>
      </c>
      <c r="G185" s="3"/>
      <c r="H185" s="3"/>
      <c r="I185">
        <v>14</v>
      </c>
    </row>
    <row r="186" spans="1:9" x14ac:dyDescent="0.25">
      <c r="B186" s="4" t="s">
        <v>18</v>
      </c>
      <c r="C186" s="4"/>
      <c r="D186" s="4"/>
      <c r="E186" s="4"/>
      <c r="F186" s="4"/>
      <c r="G186" s="4"/>
      <c r="H186" s="4">
        <f>H184/E185*1000</f>
        <v>206.42857142857147</v>
      </c>
      <c r="I186">
        <v>14</v>
      </c>
    </row>
    <row r="187" spans="1:9" x14ac:dyDescent="0.25">
      <c r="A187" s="3"/>
      <c r="B187" s="3" t="s">
        <v>19</v>
      </c>
      <c r="C187" s="3"/>
      <c r="D187" s="3"/>
      <c r="E187" s="3">
        <v>126</v>
      </c>
      <c r="F187" s="3"/>
      <c r="G187" s="3"/>
      <c r="H187" s="3">
        <f>E187/1000*H186</f>
        <v>26.010000000000005</v>
      </c>
      <c r="I187">
        <v>14</v>
      </c>
    </row>
    <row r="190" spans="1:9" x14ac:dyDescent="0.25">
      <c r="B190" s="1" t="s">
        <v>85</v>
      </c>
      <c r="I190">
        <v>15</v>
      </c>
    </row>
    <row r="191" spans="1:9" x14ac:dyDescent="0.25">
      <c r="A191" s="3" t="s">
        <v>3</v>
      </c>
      <c r="B191" s="3" t="s">
        <v>4</v>
      </c>
      <c r="C191" s="3" t="s">
        <v>5</v>
      </c>
      <c r="D191" s="3" t="s">
        <v>6</v>
      </c>
      <c r="E191" s="3" t="s">
        <v>23</v>
      </c>
      <c r="F191" s="3" t="s">
        <v>8</v>
      </c>
      <c r="G191" s="3" t="s">
        <v>24</v>
      </c>
      <c r="H191" s="3" t="s">
        <v>10</v>
      </c>
      <c r="I191">
        <v>15</v>
      </c>
    </row>
    <row r="192" spans="1:9" x14ac:dyDescent="0.25">
      <c r="A192" s="3">
        <v>1</v>
      </c>
      <c r="B192" s="3" t="s">
        <v>85</v>
      </c>
      <c r="C192" s="3"/>
      <c r="D192" s="3">
        <v>160</v>
      </c>
      <c r="E192" s="3"/>
      <c r="F192" s="3"/>
      <c r="G192" s="3">
        <v>170</v>
      </c>
      <c r="H192" s="3">
        <f>D192/1000*G192</f>
        <v>27.2</v>
      </c>
      <c r="I192">
        <v>15</v>
      </c>
    </row>
    <row r="193" spans="1:9" x14ac:dyDescent="0.25">
      <c r="A193" s="3">
        <v>2</v>
      </c>
      <c r="B193" s="3" t="s">
        <v>84</v>
      </c>
      <c r="C193" s="3">
        <v>1</v>
      </c>
      <c r="D193" s="3"/>
      <c r="E193" s="3"/>
      <c r="F193" s="3"/>
      <c r="G193" s="3">
        <v>1</v>
      </c>
      <c r="H193" s="3">
        <f>G193*C193</f>
        <v>1</v>
      </c>
      <c r="I193">
        <v>15</v>
      </c>
    </row>
    <row r="194" spans="1:9" x14ac:dyDescent="0.25">
      <c r="A194" s="3"/>
      <c r="B194" s="3" t="s">
        <v>10</v>
      </c>
      <c r="C194" s="3"/>
      <c r="D194" s="3"/>
      <c r="E194" s="3"/>
      <c r="F194" s="3"/>
      <c r="G194" s="3"/>
      <c r="H194" s="3">
        <f>SUM(H192:H193)</f>
        <v>28.2</v>
      </c>
      <c r="I194">
        <v>15</v>
      </c>
    </row>
    <row r="195" spans="1:9" x14ac:dyDescent="0.25">
      <c r="A195" s="3"/>
      <c r="B195" s="3"/>
      <c r="C195" s="3"/>
      <c r="D195" s="3">
        <f>SUM(D192:D194)</f>
        <v>160</v>
      </c>
      <c r="E195" s="3">
        <v>160</v>
      </c>
      <c r="F195" s="3"/>
      <c r="G195" s="3"/>
      <c r="H195" s="3"/>
      <c r="I195">
        <v>15</v>
      </c>
    </row>
    <row r="196" spans="1:9" x14ac:dyDescent="0.25">
      <c r="B196" s="4" t="s">
        <v>18</v>
      </c>
      <c r="C196" s="4"/>
      <c r="D196" s="4"/>
      <c r="E196" s="4"/>
      <c r="F196" s="4"/>
      <c r="G196" s="4"/>
      <c r="H196" s="4">
        <f>H194/E195*1000</f>
        <v>176.25</v>
      </c>
      <c r="I196">
        <v>15</v>
      </c>
    </row>
    <row r="197" spans="1:9" x14ac:dyDescent="0.25">
      <c r="A197" s="3"/>
      <c r="B197" s="3" t="s">
        <v>19</v>
      </c>
      <c r="C197" s="3"/>
      <c r="D197" s="3"/>
      <c r="E197" s="3">
        <v>160</v>
      </c>
      <c r="F197" s="3"/>
      <c r="G197" s="3"/>
      <c r="H197" s="3">
        <f>E197/1000*H196</f>
        <v>28.2</v>
      </c>
      <c r="I197">
        <v>15</v>
      </c>
    </row>
    <row r="200" spans="1:9" x14ac:dyDescent="0.25">
      <c r="B200" s="1" t="s">
        <v>86</v>
      </c>
      <c r="I200">
        <v>16</v>
      </c>
    </row>
    <row r="201" spans="1:9" x14ac:dyDescent="0.25">
      <c r="A201" s="3" t="s">
        <v>3</v>
      </c>
      <c r="B201" s="3" t="s">
        <v>4</v>
      </c>
      <c r="C201" s="3" t="s">
        <v>5</v>
      </c>
      <c r="D201" s="3" t="s">
        <v>6</v>
      </c>
      <c r="E201" s="3" t="s">
        <v>23</v>
      </c>
      <c r="F201" s="3" t="s">
        <v>8</v>
      </c>
      <c r="G201" s="3" t="s">
        <v>24</v>
      </c>
      <c r="H201" s="3" t="s">
        <v>10</v>
      </c>
      <c r="I201">
        <v>16</v>
      </c>
    </row>
    <row r="202" spans="1:9" x14ac:dyDescent="0.25">
      <c r="A202" s="3">
        <v>1</v>
      </c>
      <c r="B202" s="3" t="s">
        <v>86</v>
      </c>
      <c r="C202" s="3"/>
      <c r="D202" s="3">
        <v>160</v>
      </c>
      <c r="E202" s="3"/>
      <c r="F202" s="3"/>
      <c r="G202" s="3">
        <v>194</v>
      </c>
      <c r="H202" s="3">
        <f>D202/1000*G202</f>
        <v>31.04</v>
      </c>
      <c r="I202">
        <v>16</v>
      </c>
    </row>
    <row r="203" spans="1:9" x14ac:dyDescent="0.25">
      <c r="A203" s="3">
        <v>2</v>
      </c>
      <c r="B203" s="3" t="s">
        <v>84</v>
      </c>
      <c r="C203" s="3">
        <v>1</v>
      </c>
      <c r="D203" s="3"/>
      <c r="E203" s="3"/>
      <c r="F203" s="3"/>
      <c r="G203" s="3">
        <v>1</v>
      </c>
      <c r="H203" s="3">
        <f>G203*C203</f>
        <v>1</v>
      </c>
      <c r="I203">
        <v>16</v>
      </c>
    </row>
    <row r="204" spans="1:9" x14ac:dyDescent="0.25">
      <c r="A204" s="3"/>
      <c r="B204" s="3" t="s">
        <v>10</v>
      </c>
      <c r="C204" s="3"/>
      <c r="D204" s="3"/>
      <c r="E204" s="3"/>
      <c r="F204" s="3"/>
      <c r="G204" s="3"/>
      <c r="H204" s="3">
        <f>SUM(H202:H203)</f>
        <v>32.04</v>
      </c>
      <c r="I204">
        <v>16</v>
      </c>
    </row>
    <row r="205" spans="1:9" x14ac:dyDescent="0.25">
      <c r="A205" s="3"/>
      <c r="B205" s="3"/>
      <c r="C205" s="3"/>
      <c r="D205" s="3">
        <f>SUM(D202:D204)</f>
        <v>160</v>
      </c>
      <c r="E205" s="3">
        <v>160</v>
      </c>
      <c r="F205" s="3"/>
      <c r="G205" s="3"/>
      <c r="H205" s="3"/>
      <c r="I205">
        <v>16</v>
      </c>
    </row>
    <row r="206" spans="1:9" x14ac:dyDescent="0.25">
      <c r="B206" s="4" t="s">
        <v>18</v>
      </c>
      <c r="C206" s="4"/>
      <c r="D206" s="4"/>
      <c r="E206" s="4"/>
      <c r="F206" s="4"/>
      <c r="G206" s="4"/>
      <c r="H206" s="4">
        <f>H204/E205*1000</f>
        <v>200.24999999999997</v>
      </c>
      <c r="I206">
        <v>16</v>
      </c>
    </row>
    <row r="207" spans="1:9" x14ac:dyDescent="0.25">
      <c r="A207" s="3"/>
      <c r="B207" s="3" t="s">
        <v>19</v>
      </c>
      <c r="C207" s="3"/>
      <c r="D207" s="3"/>
      <c r="E207" s="3">
        <v>160</v>
      </c>
      <c r="F207" s="3"/>
      <c r="G207" s="3"/>
      <c r="H207" s="3">
        <f>E207/1000*H206</f>
        <v>32.04</v>
      </c>
      <c r="I207">
        <v>16</v>
      </c>
    </row>
    <row r="210" spans="1:9" x14ac:dyDescent="0.25">
      <c r="B210" s="1" t="s">
        <v>87</v>
      </c>
      <c r="I210">
        <v>17</v>
      </c>
    </row>
    <row r="211" spans="1:9" x14ac:dyDescent="0.25">
      <c r="A211" s="3" t="s">
        <v>3</v>
      </c>
      <c r="B211" s="3" t="s">
        <v>4</v>
      </c>
      <c r="C211" s="3" t="s">
        <v>5</v>
      </c>
      <c r="D211" s="3" t="s">
        <v>6</v>
      </c>
      <c r="E211" s="3" t="s">
        <v>23</v>
      </c>
      <c r="F211" s="3" t="s">
        <v>8</v>
      </c>
      <c r="G211" s="3" t="s">
        <v>24</v>
      </c>
      <c r="H211" s="3" t="s">
        <v>10</v>
      </c>
      <c r="I211">
        <v>17</v>
      </c>
    </row>
    <row r="212" spans="1:9" x14ac:dyDescent="0.25">
      <c r="A212" s="3">
        <v>1</v>
      </c>
      <c r="B212" s="3" t="s">
        <v>87</v>
      </c>
      <c r="C212" s="3"/>
      <c r="D212" s="3">
        <v>200</v>
      </c>
      <c r="E212" s="3"/>
      <c r="F212" s="3"/>
      <c r="G212" s="3">
        <v>249</v>
      </c>
      <c r="H212" s="3">
        <f>D212/1000*G212</f>
        <v>49.800000000000004</v>
      </c>
      <c r="I212">
        <v>17</v>
      </c>
    </row>
    <row r="213" spans="1:9" x14ac:dyDescent="0.25">
      <c r="A213" s="3">
        <v>2</v>
      </c>
      <c r="B213" s="3" t="s">
        <v>84</v>
      </c>
      <c r="C213" s="3">
        <v>1</v>
      </c>
      <c r="D213" s="3"/>
      <c r="E213" s="3"/>
      <c r="F213" s="3"/>
      <c r="G213" s="3">
        <v>1</v>
      </c>
      <c r="H213" s="3">
        <f>G213*C213</f>
        <v>1</v>
      </c>
      <c r="I213">
        <v>17</v>
      </c>
    </row>
    <row r="214" spans="1:9" x14ac:dyDescent="0.25">
      <c r="A214" s="3">
        <v>3</v>
      </c>
      <c r="B214" s="3" t="s">
        <v>37</v>
      </c>
      <c r="C214" s="3"/>
      <c r="D214" s="3">
        <v>10</v>
      </c>
      <c r="E214" s="3"/>
      <c r="F214" s="3"/>
      <c r="G214" s="3">
        <v>960</v>
      </c>
      <c r="H214" s="3">
        <f>D214/1000*G214</f>
        <v>9.6</v>
      </c>
      <c r="I214">
        <v>17</v>
      </c>
    </row>
    <row r="215" spans="1:9" x14ac:dyDescent="0.25">
      <c r="A215" s="3">
        <v>4</v>
      </c>
      <c r="B215" s="3" t="s">
        <v>88</v>
      </c>
      <c r="C215" s="3"/>
      <c r="D215" s="3">
        <v>2</v>
      </c>
      <c r="E215" s="3"/>
      <c r="F215" s="3"/>
      <c r="G215" s="3">
        <v>81.63</v>
      </c>
      <c r="H215" s="3">
        <f>D215/1000*G215</f>
        <v>0.16325999999999999</v>
      </c>
      <c r="I215">
        <v>17</v>
      </c>
    </row>
    <row r="216" spans="1:9" x14ac:dyDescent="0.25">
      <c r="A216" s="3">
        <v>4</v>
      </c>
      <c r="B216" s="3" t="s">
        <v>89</v>
      </c>
      <c r="C216" s="3">
        <v>1</v>
      </c>
      <c r="D216" s="3"/>
      <c r="E216" s="3"/>
      <c r="F216" s="3"/>
      <c r="G216" s="3">
        <v>1.5</v>
      </c>
      <c r="H216" s="3">
        <f>G216*C216</f>
        <v>1.5</v>
      </c>
      <c r="I216">
        <v>17</v>
      </c>
    </row>
    <row r="217" spans="1:9" x14ac:dyDescent="0.25">
      <c r="A217" s="3"/>
      <c r="B217" s="3" t="s">
        <v>10</v>
      </c>
      <c r="C217" s="3"/>
      <c r="D217" s="3"/>
      <c r="E217" s="3"/>
      <c r="F217" s="3"/>
      <c r="G217" s="3"/>
      <c r="H217" s="3">
        <f>SUM(H212:H216)</f>
        <v>62.063260000000007</v>
      </c>
      <c r="I217">
        <v>17</v>
      </c>
    </row>
    <row r="218" spans="1:9" x14ac:dyDescent="0.25">
      <c r="A218" s="3"/>
      <c r="B218" s="3"/>
      <c r="C218" s="3"/>
      <c r="D218" s="3">
        <f>SUM(D212:D217)</f>
        <v>212</v>
      </c>
      <c r="E218" s="3">
        <f>D218/100*50</f>
        <v>106</v>
      </c>
      <c r="F218" s="3" t="s">
        <v>90</v>
      </c>
      <c r="G218" s="3"/>
      <c r="H218" s="3"/>
      <c r="I218">
        <v>17</v>
      </c>
    </row>
    <row r="219" spans="1:9" x14ac:dyDescent="0.25">
      <c r="B219" s="4" t="s">
        <v>18</v>
      </c>
      <c r="C219" s="4"/>
      <c r="D219" s="4"/>
      <c r="E219" s="4"/>
      <c r="F219" s="4"/>
      <c r="G219" s="4"/>
      <c r="H219" s="4">
        <f>H217/E218*1000</f>
        <v>585.50245283018876</v>
      </c>
      <c r="I219">
        <v>17</v>
      </c>
    </row>
    <row r="220" spans="1:9" x14ac:dyDescent="0.25">
      <c r="A220" s="3"/>
      <c r="B220" s="3" t="s">
        <v>19</v>
      </c>
      <c r="C220" s="3"/>
      <c r="D220" s="3"/>
      <c r="E220" s="3">
        <v>106</v>
      </c>
      <c r="F220" s="3"/>
      <c r="G220" s="3"/>
      <c r="H220" s="3">
        <f>E220/1000*H219</f>
        <v>62.063260000000007</v>
      </c>
      <c r="I220">
        <v>17</v>
      </c>
    </row>
    <row r="223" spans="1:9" x14ac:dyDescent="0.25">
      <c r="B223" s="1" t="s">
        <v>91</v>
      </c>
      <c r="I223">
        <v>18</v>
      </c>
    </row>
    <row r="224" spans="1:9" x14ac:dyDescent="0.25">
      <c r="A224" s="3" t="s">
        <v>3</v>
      </c>
      <c r="B224" s="3" t="s">
        <v>4</v>
      </c>
      <c r="C224" s="3" t="s">
        <v>5</v>
      </c>
      <c r="D224" s="3" t="s">
        <v>6</v>
      </c>
      <c r="E224" s="3" t="s">
        <v>23</v>
      </c>
      <c r="F224" s="3" t="s">
        <v>8</v>
      </c>
      <c r="G224" s="3" t="s">
        <v>24</v>
      </c>
      <c r="H224" s="3" t="s">
        <v>10</v>
      </c>
      <c r="I224">
        <v>18</v>
      </c>
    </row>
    <row r="225" spans="1:9" x14ac:dyDescent="0.25">
      <c r="A225" s="3">
        <v>1</v>
      </c>
      <c r="B225" s="3" t="s">
        <v>91</v>
      </c>
      <c r="C225" s="3"/>
      <c r="D225" s="3">
        <v>200</v>
      </c>
      <c r="E225" s="3"/>
      <c r="F225" s="3"/>
      <c r="G225" s="3">
        <v>310</v>
      </c>
      <c r="H225" s="3">
        <f>D225/1000*G225</f>
        <v>62</v>
      </c>
      <c r="I225">
        <v>18</v>
      </c>
    </row>
    <row r="226" spans="1:9" x14ac:dyDescent="0.25">
      <c r="A226" s="3">
        <v>2</v>
      </c>
      <c r="B226" s="3" t="s">
        <v>84</v>
      </c>
      <c r="C226" s="3">
        <v>1</v>
      </c>
      <c r="D226" s="3"/>
      <c r="E226" s="3"/>
      <c r="F226" s="3"/>
      <c r="G226" s="3">
        <v>1</v>
      </c>
      <c r="H226" s="3">
        <f>G226*C226</f>
        <v>1</v>
      </c>
      <c r="I226">
        <v>18</v>
      </c>
    </row>
    <row r="227" spans="1:9" x14ac:dyDescent="0.25">
      <c r="A227" s="3">
        <v>3</v>
      </c>
      <c r="B227" s="3" t="s">
        <v>37</v>
      </c>
      <c r="C227" s="3"/>
      <c r="D227" s="3">
        <v>10</v>
      </c>
      <c r="E227" s="3"/>
      <c r="F227" s="3"/>
      <c r="G227" s="3">
        <v>960</v>
      </c>
      <c r="H227" s="3">
        <f>D227/1000*G227</f>
        <v>9.6</v>
      </c>
      <c r="I227">
        <v>18</v>
      </c>
    </row>
    <row r="228" spans="1:9" x14ac:dyDescent="0.25">
      <c r="A228" s="3">
        <v>4</v>
      </c>
      <c r="B228" s="3" t="s">
        <v>88</v>
      </c>
      <c r="C228" s="3"/>
      <c r="D228" s="3">
        <v>2</v>
      </c>
      <c r="E228" s="3"/>
      <c r="F228" s="3"/>
      <c r="G228" s="3">
        <v>81.63</v>
      </c>
      <c r="H228" s="3">
        <f>D228/1000*G228</f>
        <v>0.16325999999999999</v>
      </c>
      <c r="I228">
        <v>18</v>
      </c>
    </row>
    <row r="229" spans="1:9" x14ac:dyDescent="0.25">
      <c r="A229" s="3">
        <v>4</v>
      </c>
      <c r="B229" s="3" t="s">
        <v>89</v>
      </c>
      <c r="C229" s="3">
        <v>1</v>
      </c>
      <c r="D229" s="3"/>
      <c r="E229" s="3"/>
      <c r="F229" s="3"/>
      <c r="G229" s="3">
        <v>1.5</v>
      </c>
      <c r="H229" s="3">
        <f>G229*C229</f>
        <v>1.5</v>
      </c>
      <c r="I229">
        <v>18</v>
      </c>
    </row>
    <row r="230" spans="1:9" x14ac:dyDescent="0.25">
      <c r="A230" s="3"/>
      <c r="B230" s="3" t="s">
        <v>10</v>
      </c>
      <c r="C230" s="3"/>
      <c r="D230" s="3"/>
      <c r="E230" s="3"/>
      <c r="F230" s="3"/>
      <c r="G230" s="3"/>
      <c r="H230" s="3">
        <f>SUM(H225:H229)</f>
        <v>74.263259999999988</v>
      </c>
      <c r="I230">
        <v>18</v>
      </c>
    </row>
    <row r="231" spans="1:9" x14ac:dyDescent="0.25">
      <c r="A231" s="3"/>
      <c r="B231" s="3"/>
      <c r="C231" s="3"/>
      <c r="D231" s="3">
        <f>SUM(D225:D230)</f>
        <v>212</v>
      </c>
      <c r="E231" s="3">
        <f>D231/100*50</f>
        <v>106</v>
      </c>
      <c r="F231" s="3" t="s">
        <v>90</v>
      </c>
      <c r="G231" s="3"/>
      <c r="H231" s="3"/>
      <c r="I231">
        <v>18</v>
      </c>
    </row>
    <row r="232" spans="1:9" x14ac:dyDescent="0.25">
      <c r="B232" s="4" t="s">
        <v>18</v>
      </c>
      <c r="C232" s="4"/>
      <c r="D232" s="4"/>
      <c r="E232" s="4"/>
      <c r="F232" s="4"/>
      <c r="G232" s="4"/>
      <c r="H232" s="4">
        <f>H230/E231*1000</f>
        <v>700.59679245283019</v>
      </c>
      <c r="I232">
        <v>18</v>
      </c>
    </row>
    <row r="233" spans="1:9" x14ac:dyDescent="0.25">
      <c r="A233" s="3"/>
      <c r="B233" s="3" t="s">
        <v>19</v>
      </c>
      <c r="C233" s="3"/>
      <c r="D233" s="3"/>
      <c r="E233" s="3">
        <v>106</v>
      </c>
      <c r="F233" s="3"/>
      <c r="G233" s="3"/>
      <c r="H233" s="3">
        <f>E233/1000*H232</f>
        <v>74.263260000000002</v>
      </c>
      <c r="I233">
        <v>18</v>
      </c>
    </row>
    <row r="236" spans="1:9" x14ac:dyDescent="0.25">
      <c r="B236" s="1" t="s">
        <v>92</v>
      </c>
      <c r="I236">
        <v>19</v>
      </c>
    </row>
    <row r="237" spans="1:9" x14ac:dyDescent="0.25">
      <c r="A237" s="3" t="s">
        <v>3</v>
      </c>
      <c r="B237" s="3" t="s">
        <v>4</v>
      </c>
      <c r="C237" s="3" t="s">
        <v>5</v>
      </c>
      <c r="D237" s="3" t="s">
        <v>6</v>
      </c>
      <c r="E237" s="3" t="s">
        <v>23</v>
      </c>
      <c r="F237" s="3" t="s">
        <v>8</v>
      </c>
      <c r="G237" s="3" t="s">
        <v>24</v>
      </c>
      <c r="H237" s="3" t="s">
        <v>10</v>
      </c>
      <c r="I237">
        <v>19</v>
      </c>
    </row>
    <row r="238" spans="1:9" x14ac:dyDescent="0.25">
      <c r="A238" s="3">
        <v>1</v>
      </c>
      <c r="B238" s="3" t="s">
        <v>92</v>
      </c>
      <c r="C238" s="3"/>
      <c r="D238" s="3">
        <v>100</v>
      </c>
      <c r="E238" s="3"/>
      <c r="F238" s="3"/>
      <c r="G238" s="3">
        <v>220</v>
      </c>
      <c r="H238" s="3">
        <f>D238/1000*G238</f>
        <v>22</v>
      </c>
      <c r="I238">
        <v>19</v>
      </c>
    </row>
    <row r="239" spans="1:9" x14ac:dyDescent="0.25">
      <c r="A239" s="3">
        <v>2</v>
      </c>
      <c r="B239" s="3" t="s">
        <v>84</v>
      </c>
      <c r="C239" s="3">
        <v>1</v>
      </c>
      <c r="D239" s="3"/>
      <c r="E239" s="3"/>
      <c r="F239" s="3"/>
      <c r="G239" s="3">
        <v>1</v>
      </c>
      <c r="H239" s="3">
        <f>G239*C239</f>
        <v>1</v>
      </c>
      <c r="I239">
        <v>19</v>
      </c>
    </row>
    <row r="240" spans="1:9" x14ac:dyDescent="0.25">
      <c r="A240" s="3">
        <v>3</v>
      </c>
      <c r="B240" s="3" t="s">
        <v>37</v>
      </c>
      <c r="C240" s="3"/>
      <c r="D240" s="3">
        <v>10</v>
      </c>
      <c r="E240" s="3"/>
      <c r="F240" s="3"/>
      <c r="G240" s="3">
        <v>960</v>
      </c>
      <c r="H240" s="3">
        <f>D240/1000*G240</f>
        <v>9.6</v>
      </c>
      <c r="I240">
        <v>19</v>
      </c>
    </row>
    <row r="241" spans="1:9" x14ac:dyDescent="0.25">
      <c r="A241" s="3">
        <v>4</v>
      </c>
      <c r="B241" s="3" t="s">
        <v>88</v>
      </c>
      <c r="C241" s="3"/>
      <c r="D241" s="3">
        <v>2</v>
      </c>
      <c r="E241" s="3"/>
      <c r="F241" s="3"/>
      <c r="G241" s="3">
        <v>81.63</v>
      </c>
      <c r="H241" s="3">
        <f>D241/1000*G241</f>
        <v>0.16325999999999999</v>
      </c>
      <c r="I241">
        <v>19</v>
      </c>
    </row>
    <row r="242" spans="1:9" x14ac:dyDescent="0.25">
      <c r="A242" s="3">
        <v>4</v>
      </c>
      <c r="B242" s="3" t="s">
        <v>89</v>
      </c>
      <c r="C242" s="3">
        <v>1</v>
      </c>
      <c r="D242" s="3"/>
      <c r="E242" s="3"/>
      <c r="F242" s="3"/>
      <c r="G242" s="3">
        <v>1.5</v>
      </c>
      <c r="H242" s="3">
        <f>G242*C242</f>
        <v>1.5</v>
      </c>
      <c r="I242">
        <v>19</v>
      </c>
    </row>
    <row r="243" spans="1:9" x14ac:dyDescent="0.25">
      <c r="A243" s="3"/>
      <c r="B243" s="3" t="s">
        <v>10</v>
      </c>
      <c r="C243" s="3"/>
      <c r="D243" s="3"/>
      <c r="E243" s="3"/>
      <c r="F243" s="3"/>
      <c r="G243" s="3"/>
      <c r="H243" s="3">
        <f>SUM(H238:H242)</f>
        <v>34.263260000000002</v>
      </c>
      <c r="I243">
        <v>19</v>
      </c>
    </row>
    <row r="244" spans="1:9" x14ac:dyDescent="0.25">
      <c r="A244" s="3"/>
      <c r="B244" s="3"/>
      <c r="C244" s="3"/>
      <c r="D244" s="3">
        <f>SUM(D238:D243)</f>
        <v>112</v>
      </c>
      <c r="E244" s="3">
        <f>D244/100*50</f>
        <v>56.000000000000007</v>
      </c>
      <c r="F244" s="3" t="s">
        <v>90</v>
      </c>
      <c r="G244" s="3"/>
      <c r="H244" s="3"/>
      <c r="I244">
        <v>19</v>
      </c>
    </row>
    <row r="245" spans="1:9" x14ac:dyDescent="0.25">
      <c r="B245" s="4" t="s">
        <v>18</v>
      </c>
      <c r="C245" s="4"/>
      <c r="D245" s="4"/>
      <c r="E245" s="4"/>
      <c r="F245" s="4"/>
      <c r="G245" s="4"/>
      <c r="H245" s="4">
        <f>H243/E244*1000</f>
        <v>611.84392857142859</v>
      </c>
      <c r="I245">
        <v>19</v>
      </c>
    </row>
    <row r="246" spans="1:9" x14ac:dyDescent="0.25">
      <c r="A246" s="3"/>
      <c r="B246" s="3" t="s">
        <v>19</v>
      </c>
      <c r="C246" s="3"/>
      <c r="D246" s="3"/>
      <c r="E246" s="3">
        <v>56</v>
      </c>
      <c r="F246" s="3"/>
      <c r="G246" s="3"/>
      <c r="H246" s="3">
        <f>E246/1000*H245</f>
        <v>34.263260000000002</v>
      </c>
      <c r="I246">
        <v>19</v>
      </c>
    </row>
    <row r="249" spans="1:9" x14ac:dyDescent="0.25">
      <c r="B249" s="1" t="s">
        <v>28</v>
      </c>
      <c r="I249">
        <f>COUNTIF(A$1:A250,"№")</f>
        <v>20</v>
      </c>
    </row>
    <row r="250" spans="1:9" x14ac:dyDescent="0.25">
      <c r="A250" s="3" t="s">
        <v>3</v>
      </c>
      <c r="B250" s="3" t="s">
        <v>41</v>
      </c>
      <c r="C250" s="3" t="s">
        <v>5</v>
      </c>
      <c r="D250" s="3" t="s">
        <v>6</v>
      </c>
      <c r="E250" s="3" t="s">
        <v>42</v>
      </c>
      <c r="F250" s="3" t="s">
        <v>8</v>
      </c>
      <c r="G250" s="3" t="s">
        <v>24</v>
      </c>
      <c r="H250" s="3" t="s">
        <v>10</v>
      </c>
      <c r="I250">
        <f>COUNTIF(A$1:A251,"№")</f>
        <v>20</v>
      </c>
    </row>
    <row r="251" spans="1:9" x14ac:dyDescent="0.25">
      <c r="A251" s="3">
        <v>1</v>
      </c>
      <c r="B251" s="3" t="s">
        <v>43</v>
      </c>
      <c r="C251" s="3"/>
      <c r="D251" s="3">
        <v>1000</v>
      </c>
      <c r="E251" s="3"/>
      <c r="F251" s="3"/>
      <c r="G251" s="3">
        <v>49.9</v>
      </c>
      <c r="H251" s="3">
        <f>D251/1000*G251</f>
        <v>49.9</v>
      </c>
      <c r="I251">
        <f>COUNTIF(A$1:A252,"№")</f>
        <v>20</v>
      </c>
    </row>
    <row r="252" spans="1:9" x14ac:dyDescent="0.25">
      <c r="A252" s="3">
        <v>2</v>
      </c>
      <c r="B252" s="3" t="s">
        <v>31</v>
      </c>
      <c r="C252" s="3"/>
      <c r="D252" s="3">
        <v>10</v>
      </c>
      <c r="E252" s="3"/>
      <c r="F252" s="3"/>
      <c r="G252" s="3">
        <v>70</v>
      </c>
      <c r="H252" s="3">
        <f>D252/1000*G252</f>
        <v>0.70000000000000007</v>
      </c>
      <c r="I252">
        <f>COUNTIF(A$1:A253,"№")</f>
        <v>20</v>
      </c>
    </row>
    <row r="253" spans="1:9" x14ac:dyDescent="0.25">
      <c r="A253" s="3">
        <v>3</v>
      </c>
      <c r="B253" s="3" t="s">
        <v>2</v>
      </c>
      <c r="C253" s="3"/>
      <c r="D253" s="3">
        <v>30</v>
      </c>
      <c r="E253" s="3"/>
      <c r="F253" s="3"/>
      <c r="G253" s="3">
        <v>530</v>
      </c>
      <c r="H253" s="3">
        <f>D253/1000*G253</f>
        <v>15.899999999999999</v>
      </c>
      <c r="I253">
        <f>COUNTIF(A$1:A254,"№")</f>
        <v>20</v>
      </c>
    </row>
    <row r="254" spans="1:9" x14ac:dyDescent="0.25">
      <c r="A254" s="3">
        <v>4</v>
      </c>
      <c r="B254" s="3" t="s">
        <v>44</v>
      </c>
      <c r="C254" s="3"/>
      <c r="D254" s="3">
        <v>20</v>
      </c>
      <c r="E254" s="3"/>
      <c r="F254" s="3"/>
      <c r="G254" s="3">
        <v>107.11</v>
      </c>
      <c r="H254" s="3">
        <f>D254/1000*G254</f>
        <v>2.1421999999999999</v>
      </c>
      <c r="I254">
        <f>COUNTIF(A$1:A255,"№")</f>
        <v>20</v>
      </c>
    </row>
    <row r="255" spans="1:9" x14ac:dyDescent="0.25">
      <c r="A255" s="3">
        <v>5</v>
      </c>
      <c r="B255" s="3" t="s">
        <v>45</v>
      </c>
      <c r="C255" s="3"/>
      <c r="D255" s="3">
        <v>10</v>
      </c>
      <c r="E255" s="3"/>
      <c r="F255" s="3"/>
      <c r="G255" s="3">
        <v>33</v>
      </c>
      <c r="H255" s="3">
        <f>D255/1000*G255</f>
        <v>0.33</v>
      </c>
      <c r="I255">
        <f>COUNTIF(A$1:A256,"№")</f>
        <v>20</v>
      </c>
    </row>
    <row r="256" spans="1:9" x14ac:dyDescent="0.25">
      <c r="A256" s="3"/>
      <c r="B256" s="3" t="s">
        <v>10</v>
      </c>
      <c r="C256" s="3"/>
      <c r="D256" s="3"/>
      <c r="E256" s="3"/>
      <c r="F256" s="3"/>
      <c r="G256" s="3"/>
      <c r="H256" s="3">
        <f>SUM(H251:H255)</f>
        <v>68.972200000000001</v>
      </c>
      <c r="I256">
        <f>COUNTIF(A$1:A257,"№")</f>
        <v>20</v>
      </c>
    </row>
    <row r="257" spans="1:9" x14ac:dyDescent="0.25">
      <c r="A257" s="3"/>
      <c r="B257" s="3"/>
      <c r="C257" s="3"/>
      <c r="D257" s="3">
        <f>SUM(D251:D256)</f>
        <v>1070</v>
      </c>
      <c r="E257" s="3">
        <f>D257/100*70</f>
        <v>749</v>
      </c>
      <c r="F257" s="3" t="s">
        <v>46</v>
      </c>
      <c r="G257" s="3"/>
      <c r="H257" s="3"/>
      <c r="I257">
        <f>COUNTIF(A$1:A258,"№")</f>
        <v>20</v>
      </c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>
        <f>COUNTIF(A$1:A259,"№")</f>
        <v>20</v>
      </c>
    </row>
    <row r="259" spans="1:9" x14ac:dyDescent="0.25">
      <c r="A259" s="3"/>
      <c r="B259" s="3" t="s">
        <v>18</v>
      </c>
      <c r="C259" s="3"/>
      <c r="D259" s="3"/>
      <c r="E259" s="3"/>
      <c r="F259" s="3"/>
      <c r="G259" s="3"/>
      <c r="H259" s="3">
        <f>H256/E257*1000</f>
        <v>92.085714285714289</v>
      </c>
      <c r="I259">
        <f>COUNTIF(A$1:A260,"№")</f>
        <v>20</v>
      </c>
    </row>
    <row r="260" spans="1:9" x14ac:dyDescent="0.25">
      <c r="A260" s="3"/>
      <c r="B260" s="3" t="s">
        <v>39</v>
      </c>
      <c r="C260" s="3"/>
      <c r="D260" s="3"/>
      <c r="E260" s="3">
        <v>20</v>
      </c>
      <c r="F260" s="3"/>
      <c r="G260" s="3"/>
      <c r="H260" s="3">
        <f>E260/1000*H259</f>
        <v>1.8417142857142859</v>
      </c>
      <c r="I260">
        <f>COUNTIF(A$1:A261,"№")</f>
        <v>20</v>
      </c>
    </row>
    <row r="261" spans="1:9" x14ac:dyDescent="0.25">
      <c r="A261" s="3"/>
      <c r="B261" s="3"/>
      <c r="C261" s="3"/>
      <c r="D261" s="3"/>
      <c r="E261" s="3"/>
      <c r="F261" s="3"/>
      <c r="G261" s="3"/>
      <c r="H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tabSelected="1" workbookViewId="0">
      <selection activeCell="A14" sqref="A14"/>
    </sheetView>
  </sheetViews>
  <sheetFormatPr defaultRowHeight="15" x14ac:dyDescent="0.25"/>
  <cols>
    <col min="1" max="1" width="25.7109375" bestFit="1" customWidth="1"/>
    <col min="2" max="2" width="11.5703125" bestFit="1" customWidth="1"/>
    <col min="3" max="3" width="13.42578125" bestFit="1" customWidth="1"/>
  </cols>
  <sheetData>
    <row r="4" spans="1:3" x14ac:dyDescent="0.25">
      <c r="B4" t="s">
        <v>94</v>
      </c>
    </row>
    <row r="5" spans="1:3" x14ac:dyDescent="0.25">
      <c r="A5" t="s">
        <v>0</v>
      </c>
      <c r="B5" t="s">
        <v>95</v>
      </c>
      <c r="C5" t="s">
        <v>55</v>
      </c>
    </row>
    <row r="6" spans="1:3" x14ac:dyDescent="0.25">
      <c r="A6" t="s">
        <v>96</v>
      </c>
    </row>
    <row r="7" spans="1:3" x14ac:dyDescent="0.25">
      <c r="A7" t="s">
        <v>85</v>
      </c>
    </row>
    <row r="8" spans="1:3" x14ac:dyDescent="0.25">
      <c r="A8" t="s">
        <v>86</v>
      </c>
    </row>
    <row r="9" spans="1:3" x14ac:dyDescent="0.25">
      <c r="A9" t="s">
        <v>97</v>
      </c>
    </row>
    <row r="10" spans="1:3" x14ac:dyDescent="0.25">
      <c r="A10" t="s">
        <v>35</v>
      </c>
    </row>
    <row r="11" spans="1:3" x14ac:dyDescent="0.25">
      <c r="A11" t="s">
        <v>87</v>
      </c>
    </row>
    <row r="12" spans="1:3" x14ac:dyDescent="0.25">
      <c r="A12" t="s">
        <v>91</v>
      </c>
    </row>
    <row r="13" spans="1:3" x14ac:dyDescent="0.25">
      <c r="A1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ЦветТорг</cp:lastModifiedBy>
  <dcterms:created xsi:type="dcterms:W3CDTF">2020-07-19T08:17:06Z</dcterms:created>
  <dcterms:modified xsi:type="dcterms:W3CDTF">2020-07-28T10:05:11Z</dcterms:modified>
</cp:coreProperties>
</file>