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22" i="1"/>
  <c r="G21"/>
  <c r="H16"/>
  <c r="I16" s="1"/>
  <c r="D16"/>
  <c r="B14"/>
  <c r="I13"/>
  <c r="J13" s="1"/>
  <c r="K13" s="1"/>
  <c r="B13"/>
  <c r="J12"/>
  <c r="K12" s="1"/>
  <c r="I12"/>
  <c r="E11"/>
  <c r="E10"/>
  <c r="K9"/>
  <c r="J9"/>
  <c r="I9"/>
  <c r="K8"/>
  <c r="J8"/>
  <c r="I8"/>
  <c r="K7"/>
  <c r="J7"/>
  <c r="I7"/>
  <c r="K6"/>
  <c r="J6"/>
  <c r="I6"/>
  <c r="E6"/>
  <c r="K5"/>
  <c r="J5"/>
  <c r="I5"/>
  <c r="H5"/>
  <c r="E5"/>
  <c r="J4"/>
  <c r="H6" l="1"/>
  <c r="H7" s="1"/>
  <c r="H8" l="1"/>
  <c r="H9" s="1"/>
  <c r="H12" l="1"/>
  <c r="H10"/>
  <c r="H11" s="1"/>
  <c r="I11" s="1"/>
  <c r="H13"/>
  <c r="H14" s="1"/>
  <c r="H15" s="1"/>
  <c r="I15" s="1"/>
</calcChain>
</file>

<file path=xl/sharedStrings.xml><?xml version="1.0" encoding="utf-8"?>
<sst xmlns="http://schemas.openxmlformats.org/spreadsheetml/2006/main" count="30" uniqueCount="27">
  <si>
    <t>РАСЧЁТ ДОХОДНОСТИ СДЕЛКИ ПО АКЦИИ</t>
  </si>
  <si>
    <t>Цена покупки</t>
  </si>
  <si>
    <t>₽</t>
  </si>
  <si>
    <t>Сумма покупки</t>
  </si>
  <si>
    <t>Цена продажи</t>
  </si>
  <si>
    <t>Сумма продажи</t>
  </si>
  <si>
    <t>Количество акций</t>
  </si>
  <si>
    <t>шт.</t>
  </si>
  <si>
    <t>Прибыль</t>
  </si>
  <si>
    <t>Дата покупки</t>
  </si>
  <si>
    <t>Комиссия брокера</t>
  </si>
  <si>
    <t>Дата продажи</t>
  </si>
  <si>
    <t>Прибыль минус комиссии</t>
  </si>
  <si>
    <t>Полученные дивиденды на 1 акцию</t>
  </si>
  <si>
    <t>Доходность сделки</t>
  </si>
  <si>
    <t>%</t>
  </si>
  <si>
    <t>Комиссия брокера со сделки</t>
  </si>
  <si>
    <t>Доходность, % годовых</t>
  </si>
  <si>
    <t>НДФЛ, 13%</t>
  </si>
  <si>
    <t>Прибыль чистая</t>
  </si>
  <si>
    <t>Итоговая доходность</t>
  </si>
  <si>
    <t>Годовая доходность</t>
  </si>
  <si>
    <t>Курс доллара</t>
  </si>
  <si>
    <t>Акция в собственности</t>
  </si>
  <si>
    <t>????</t>
  </si>
  <si>
    <t>р</t>
  </si>
  <si>
    <t>Рекомендуемая цена продажи</t>
  </si>
</sst>
</file>

<file path=xl/styles.xml><?xml version="1.0" encoding="utf-8"?>
<styleSheet xmlns="http://schemas.openxmlformats.org/spreadsheetml/2006/main">
  <numFmts count="4">
    <numFmt numFmtId="8" formatCode="#,##0.00\ &quot;₽&quot;;[Red]\-#,##0.00\ &quot;₽&quot;"/>
    <numFmt numFmtId="164" formatCode="0.000000"/>
    <numFmt numFmtId="165" formatCode="0.0000"/>
    <numFmt numFmtId="166" formatCode="#,##0.00\ &quot;₽&quot;"/>
  </numFmts>
  <fonts count="8">
    <font>
      <sz val="11"/>
      <color theme="1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color theme="1" tint="0.499984740745262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rgb="FFC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0" borderId="0" xfId="0" applyNumberFormat="1"/>
    <xf numFmtId="8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3" borderId="1" xfId="0" applyFont="1" applyFill="1" applyBorder="1" applyAlignment="1">
      <alignment vertical="center"/>
    </xf>
    <xf numFmtId="0" fontId="4" fillId="4" borderId="1" xfId="0" applyFont="1" applyFill="1" applyBorder="1" applyAlignment="1" applyProtection="1">
      <alignment horizontal="center" vertical="center"/>
      <protection locked="0" hidden="1"/>
    </xf>
    <xf numFmtId="164" fontId="2" fillId="4" borderId="2" xfId="0" applyNumberFormat="1" applyFont="1" applyFill="1" applyBorder="1" applyAlignment="1" applyProtection="1">
      <alignment vertical="center"/>
      <protection locked="0"/>
    </xf>
    <xf numFmtId="0" fontId="2" fillId="4" borderId="3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5" fontId="2" fillId="6" borderId="2" xfId="0" applyNumberFormat="1" applyFont="1" applyFill="1" applyBorder="1" applyAlignment="1" applyProtection="1">
      <alignment vertical="center"/>
      <protection hidden="1"/>
    </xf>
    <xf numFmtId="0" fontId="2" fillId="6" borderId="3" xfId="0" applyFont="1" applyFill="1" applyBorder="1" applyAlignment="1" applyProtection="1">
      <alignment vertical="center"/>
      <protection hidden="1"/>
    </xf>
    <xf numFmtId="2" fontId="2" fillId="7" borderId="2" xfId="0" applyNumberFormat="1" applyFont="1" applyFill="1" applyBorder="1" applyAlignment="1" applyProtection="1">
      <alignment vertical="center"/>
      <protection hidden="1"/>
    </xf>
    <xf numFmtId="0" fontId="2" fillId="7" borderId="3" xfId="0" applyFont="1" applyFill="1" applyBorder="1" applyAlignment="1" applyProtection="1">
      <alignment vertical="center"/>
      <protection hidden="1"/>
    </xf>
    <xf numFmtId="0" fontId="2" fillId="3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 applyProtection="1">
      <alignment vertical="center"/>
      <protection locked="0"/>
    </xf>
    <xf numFmtId="2" fontId="2" fillId="6" borderId="2" xfId="0" applyNumberFormat="1" applyFont="1" applyFill="1" applyBorder="1" applyAlignment="1" applyProtection="1">
      <alignment vertical="center"/>
      <protection hidden="1"/>
    </xf>
    <xf numFmtId="14" fontId="2" fillId="4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vertical="center"/>
    </xf>
    <xf numFmtId="2" fontId="6" fillId="8" borderId="2" xfId="0" applyNumberFormat="1" applyFont="1" applyFill="1" applyBorder="1" applyAlignment="1" applyProtection="1">
      <alignment vertical="center"/>
      <protection hidden="1"/>
    </xf>
    <xf numFmtId="0" fontId="6" fillId="8" borderId="3" xfId="0" applyFont="1" applyFill="1" applyBorder="1" applyAlignment="1" applyProtection="1">
      <alignment vertical="center"/>
      <protection hidden="1"/>
    </xf>
    <xf numFmtId="2" fontId="2" fillId="9" borderId="2" xfId="0" applyNumberFormat="1" applyFont="1" applyFill="1" applyBorder="1" applyAlignment="1" applyProtection="1">
      <alignment vertical="center"/>
      <protection hidden="1"/>
    </xf>
    <xf numFmtId="0" fontId="2" fillId="9" borderId="3" xfId="0" applyFont="1" applyFill="1" applyBorder="1" applyAlignment="1" applyProtection="1">
      <alignment vertical="center"/>
      <protection hidden="1"/>
    </xf>
    <xf numFmtId="0" fontId="7" fillId="10" borderId="2" xfId="0" applyFont="1" applyFill="1" applyBorder="1" applyAlignment="1">
      <alignment horizontal="left" vertical="center"/>
    </xf>
    <xf numFmtId="0" fontId="7" fillId="10" borderId="4" xfId="0" applyFont="1" applyFill="1" applyBorder="1" applyAlignment="1">
      <alignment horizontal="left" vertical="center"/>
    </xf>
    <xf numFmtId="166" fontId="7" fillId="10" borderId="4" xfId="0" applyNumberFormat="1" applyFont="1" applyFill="1" applyBorder="1" applyAlignment="1" applyProtection="1">
      <alignment horizontal="center" vertical="center"/>
      <protection hidden="1"/>
    </xf>
    <xf numFmtId="166" fontId="7" fillId="10" borderId="3" xfId="0" applyNumberFormat="1" applyFont="1" applyFill="1" applyBorder="1" applyAlignment="1" applyProtection="1">
      <alignment horizontal="center" vertical="center"/>
      <protection hidden="1"/>
    </xf>
    <xf numFmtId="166" fontId="2" fillId="0" borderId="0" xfId="0" applyNumberFormat="1" applyFont="1" applyAlignment="1">
      <alignment horizontal="center" vertical="center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2" fillId="11" borderId="0" xfId="0" applyFont="1" applyFill="1" applyAlignment="1">
      <alignment vertical="center"/>
    </xf>
  </cellXfs>
  <cellStyles count="1">
    <cellStyle name="Обычный" xfId="0" builtinId="0"/>
  </cellStyles>
  <dxfs count="5"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2;&#1094;&#1080;&#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ртфель"/>
      <sheetName val="Инструменты"/>
      <sheetName val="Расчёт доходности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BE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35"/>
  <sheetViews>
    <sheetView tabSelected="1" workbookViewId="0">
      <selection activeCell="B28" sqref="B28"/>
    </sheetView>
  </sheetViews>
  <sheetFormatPr defaultRowHeight="15"/>
  <cols>
    <col min="2" max="2" width="34.5703125" customWidth="1"/>
    <col min="3" max="3" width="5.85546875" customWidth="1"/>
    <col min="4" max="4" width="14.28515625" customWidth="1"/>
    <col min="6" max="6" width="2.7109375" customWidth="1"/>
    <col min="7" max="7" width="29.42578125" customWidth="1"/>
    <col min="8" max="8" width="12.7109375" customWidth="1"/>
    <col min="11" max="11" width="9.140625" customWidth="1"/>
  </cols>
  <sheetData>
    <row r="2" spans="2:11">
      <c r="B2" s="3"/>
      <c r="C2" s="3"/>
      <c r="D2" s="3"/>
      <c r="E2" s="3"/>
      <c r="F2" s="3"/>
      <c r="G2" s="3"/>
      <c r="H2" s="3"/>
      <c r="I2" s="3"/>
    </row>
    <row r="3" spans="2:11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</row>
    <row r="4" spans="2:11">
      <c r="B4" s="5"/>
      <c r="C4" s="5"/>
      <c r="D4" s="5"/>
      <c r="E4" s="5"/>
      <c r="F4" s="5"/>
      <c r="G4" s="5"/>
      <c r="H4" s="6"/>
      <c r="I4" s="6"/>
      <c r="J4" s="7" t="str">
        <f>IF(J5="","","конвертация")</f>
        <v/>
      </c>
      <c r="K4" s="7"/>
    </row>
    <row r="5" spans="2:11">
      <c r="B5" s="8" t="s">
        <v>1</v>
      </c>
      <c r="C5" s="9" t="s">
        <v>2</v>
      </c>
      <c r="D5" s="10">
        <v>896.2</v>
      </c>
      <c r="E5" s="11" t="str">
        <f>C5</f>
        <v>₽</v>
      </c>
      <c r="F5" s="5"/>
      <c r="G5" s="12" t="s">
        <v>3</v>
      </c>
      <c r="H5" s="13">
        <f>IF(B13="",D7*D5,"")</f>
        <v>896.2</v>
      </c>
      <c r="I5" s="14" t="str">
        <f>C5</f>
        <v>₽</v>
      </c>
      <c r="J5" s="15" t="str">
        <f>IF(I5="$",H5*D16,"")</f>
        <v/>
      </c>
      <c r="K5" s="16" t="str">
        <f>IF(J5="","","₽")</f>
        <v/>
      </c>
    </row>
    <row r="6" spans="2:11">
      <c r="B6" s="17" t="s">
        <v>4</v>
      </c>
      <c r="C6" s="17"/>
      <c r="D6" s="10">
        <v>908.2</v>
      </c>
      <c r="E6" s="11" t="str">
        <f>C5</f>
        <v>₽</v>
      </c>
      <c r="F6" s="5"/>
      <c r="G6" s="12" t="s">
        <v>5</v>
      </c>
      <c r="H6" s="13">
        <f>IF(B13="",D7*D6,"")</f>
        <v>908.2</v>
      </c>
      <c r="I6" s="14" t="str">
        <f>C5</f>
        <v>₽</v>
      </c>
      <c r="J6" s="15" t="str">
        <f>IF(I6="$",H6*D16,"")</f>
        <v/>
      </c>
      <c r="K6" s="16" t="str">
        <f>IF(J6="","","₽")</f>
        <v/>
      </c>
    </row>
    <row r="7" spans="2:11">
      <c r="B7" s="17" t="s">
        <v>6</v>
      </c>
      <c r="C7" s="17"/>
      <c r="D7" s="18">
        <v>1</v>
      </c>
      <c r="E7" s="11" t="s">
        <v>7</v>
      </c>
      <c r="F7" s="5"/>
      <c r="G7" s="12" t="s">
        <v>8</v>
      </c>
      <c r="H7" s="19">
        <f>IF(B13="",H6-H5,"")</f>
        <v>12</v>
      </c>
      <c r="I7" s="14" t="str">
        <f>C5</f>
        <v>₽</v>
      </c>
      <c r="J7" s="15" t="str">
        <f>IF(I7="$",H7*D16,"")</f>
        <v/>
      </c>
      <c r="K7" s="16" t="str">
        <f>IF(J7="","","₽")</f>
        <v/>
      </c>
    </row>
    <row r="8" spans="2:11">
      <c r="B8" s="17" t="s">
        <v>9</v>
      </c>
      <c r="C8" s="17"/>
      <c r="D8" s="20">
        <v>44035</v>
      </c>
      <c r="E8" s="20"/>
      <c r="F8" s="5"/>
      <c r="G8" s="12" t="s">
        <v>10</v>
      </c>
      <c r="H8" s="19">
        <f>IF(B13="",(IF(C11="%",((H5+H6)/100*D11)*2,D11*2)),"")</f>
        <v>10.8264</v>
      </c>
      <c r="I8" s="14" t="str">
        <f>C5</f>
        <v>₽</v>
      </c>
      <c r="J8" s="15" t="str">
        <f>IF(I8="$",H8*D16,"")</f>
        <v/>
      </c>
      <c r="K8" s="16" t="str">
        <f>IF(J8="","","₽")</f>
        <v/>
      </c>
    </row>
    <row r="9" spans="2:11">
      <c r="B9" s="17" t="s">
        <v>11</v>
      </c>
      <c r="C9" s="17"/>
      <c r="D9" s="20">
        <v>44042</v>
      </c>
      <c r="E9" s="20"/>
      <c r="F9" s="5"/>
      <c r="G9" s="12" t="s">
        <v>12</v>
      </c>
      <c r="H9" s="19">
        <f>IF(B13="",H7-H8,"")</f>
        <v>1.1736000000000004</v>
      </c>
      <c r="I9" s="14" t="str">
        <f>C5</f>
        <v>₽</v>
      </c>
      <c r="J9" s="15" t="str">
        <f>IF(I9="$",H9*D16,"")</f>
        <v/>
      </c>
      <c r="K9" s="16" t="str">
        <f>IF(J9="","","₽")</f>
        <v/>
      </c>
    </row>
    <row r="10" spans="2:11">
      <c r="B10" s="17" t="s">
        <v>13</v>
      </c>
      <c r="C10" s="17"/>
      <c r="D10" s="18">
        <v>0</v>
      </c>
      <c r="E10" s="11" t="str">
        <f>C5</f>
        <v>₽</v>
      </c>
      <c r="F10" s="5"/>
      <c r="G10" s="12" t="s">
        <v>14</v>
      </c>
      <c r="H10" s="19">
        <f>IF(B13="",H9/H5*100,"")</f>
        <v>0.13095291229636247</v>
      </c>
      <c r="I10" s="14" t="s">
        <v>15</v>
      </c>
      <c r="J10" s="6"/>
      <c r="K10" s="6"/>
    </row>
    <row r="11" spans="2:11">
      <c r="B11" s="8" t="s">
        <v>16</v>
      </c>
      <c r="C11" s="9" t="s">
        <v>15</v>
      </c>
      <c r="D11" s="18">
        <v>0.3</v>
      </c>
      <c r="E11" s="11" t="str">
        <f>IF(C11="₽","рублей",(IF(C11="$","долларов","%")))</f>
        <v>%</v>
      </c>
      <c r="F11" s="5"/>
      <c r="G11" s="12" t="s">
        <v>17</v>
      </c>
      <c r="H11" s="19">
        <f>IF(H16=0,"",(IF(B13="",H10/H16*365,"")))</f>
        <v>6.8282589983103295</v>
      </c>
      <c r="I11" s="14" t="str">
        <f>IF(H11="","","%")</f>
        <v>%</v>
      </c>
      <c r="J11" s="6"/>
      <c r="K11" s="6"/>
    </row>
    <row r="12" spans="2:11">
      <c r="B12" s="5"/>
      <c r="C12" s="5"/>
      <c r="D12" s="5"/>
      <c r="E12" s="5"/>
      <c r="F12" s="5"/>
      <c r="G12" s="12" t="s">
        <v>18</v>
      </c>
      <c r="H12" s="19">
        <f>IF(B13="",H9*0.13+D10*0.13*D7,"")</f>
        <v>0.15256800000000006</v>
      </c>
      <c r="I12" s="14" t="str">
        <f>C5</f>
        <v>₽</v>
      </c>
      <c r="J12" s="15" t="str">
        <f>IF(I12="$",H12*D16,"")</f>
        <v/>
      </c>
      <c r="K12" s="16" t="str">
        <f>IF(J12="","","₽")</f>
        <v/>
      </c>
    </row>
    <row r="13" spans="2:11">
      <c r="B13" s="21" t="str">
        <f>IF(C11="%","",(IF(C5=C11,"","Цена покупки акции и комиссия брокера должны быть указаны в одной валюте!")))</f>
        <v/>
      </c>
      <c r="C13" s="21"/>
      <c r="D13" s="21"/>
      <c r="E13" s="21"/>
      <c r="F13" s="22"/>
      <c r="G13" s="23" t="s">
        <v>19</v>
      </c>
      <c r="H13" s="24">
        <f>IF(B13="",H9-H12+D10*D7,"")</f>
        <v>1.0210320000000004</v>
      </c>
      <c r="I13" s="25" t="str">
        <f>C5</f>
        <v>₽</v>
      </c>
      <c r="J13" s="24" t="str">
        <f>IF(I13="$",H13*D16,"")</f>
        <v/>
      </c>
      <c r="K13" s="25" t="str">
        <f>IF(J13="","","₽")</f>
        <v/>
      </c>
    </row>
    <row r="14" spans="2:11">
      <c r="B14" s="21" t="str">
        <f>IF(D9-D8&gt;-0.9,"","Укажите корректный временной период!")</f>
        <v/>
      </c>
      <c r="C14" s="21"/>
      <c r="D14" s="21"/>
      <c r="E14" s="21"/>
      <c r="F14" s="22"/>
      <c r="G14" s="12" t="s">
        <v>20</v>
      </c>
      <c r="H14" s="26">
        <f>IF(B13="",H13/H5*100,"")</f>
        <v>0.11392903369783534</v>
      </c>
      <c r="I14" s="27" t="s">
        <v>15</v>
      </c>
      <c r="J14" s="6"/>
      <c r="K14" s="6"/>
    </row>
    <row r="15" spans="2:11">
      <c r="B15" s="5"/>
      <c r="C15" s="5"/>
      <c r="D15" s="5"/>
      <c r="E15" s="5"/>
      <c r="F15" s="5"/>
      <c r="G15" s="12" t="s">
        <v>21</v>
      </c>
      <c r="H15" s="26">
        <f>IF(H16=0,"",(IF(B13="",H14/H16*365,"")))</f>
        <v>5.940585328529985</v>
      </c>
      <c r="I15" s="27" t="str">
        <f>IF(H15="","","%")</f>
        <v>%</v>
      </c>
      <c r="J15" s="6"/>
      <c r="K15" s="6"/>
    </row>
    <row r="16" spans="2:11">
      <c r="B16" s="28" t="s">
        <v>22</v>
      </c>
      <c r="C16" s="29"/>
      <c r="D16" s="30">
        <f>[1]Портфель!S3</f>
        <v>0</v>
      </c>
      <c r="E16" s="31"/>
      <c r="F16" s="32"/>
      <c r="G16" s="12" t="s">
        <v>23</v>
      </c>
      <c r="H16" s="33">
        <f>IF(B14="",D9-D8,"")</f>
        <v>7</v>
      </c>
      <c r="I16" s="34" t="str">
        <f>IF(H16="","",(IF(H16=1,"день",IF(OR(H16=2,H16=3,H16=4),"дня","дней"))))</f>
        <v>дней</v>
      </c>
      <c r="J16" s="6"/>
      <c r="K16" s="6"/>
    </row>
    <row r="17" spans="2:11"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2:11">
      <c r="B18" s="35"/>
      <c r="C18" s="5"/>
      <c r="D18" s="5"/>
      <c r="E18" s="5"/>
      <c r="F18" s="5"/>
      <c r="G18" s="5"/>
      <c r="H18" s="5"/>
      <c r="I18" s="5"/>
      <c r="J18" s="5"/>
      <c r="K18" s="5"/>
    </row>
    <row r="19" spans="2:11">
      <c r="B19" s="35" t="s">
        <v>26</v>
      </c>
      <c r="C19" s="5"/>
      <c r="D19" s="5"/>
      <c r="E19" s="5"/>
      <c r="F19" s="5"/>
      <c r="G19" s="5"/>
      <c r="H19" s="5"/>
      <c r="I19" s="5"/>
      <c r="J19" s="5"/>
      <c r="K19" s="5"/>
    </row>
    <row r="20" spans="2:11">
      <c r="B20" s="5" t="s">
        <v>24</v>
      </c>
      <c r="C20" s="5"/>
      <c r="D20" s="5"/>
      <c r="E20" s="5"/>
      <c r="F20" s="5"/>
      <c r="G20" s="5"/>
      <c r="H20" s="5"/>
      <c r="I20" s="5"/>
      <c r="J20" s="5"/>
      <c r="K20" s="5"/>
    </row>
    <row r="21" spans="2:11">
      <c r="B21" s="5"/>
      <c r="C21" s="5"/>
      <c r="D21" s="5"/>
      <c r="E21" s="5" t="s">
        <v>25</v>
      </c>
      <c r="F21" s="5"/>
      <c r="G21" s="5">
        <f>(((D7*D6)-(D7*D5))-(D11*2))-((((D7*D6)-(D7*D5))-(D11*2))*0.13+D10*0.13*D7)+D10*D7</f>
        <v>9.9179999999999993</v>
      </c>
      <c r="H21" s="5"/>
      <c r="I21" s="5"/>
      <c r="J21" s="5"/>
      <c r="K21" s="5"/>
    </row>
    <row r="22" spans="2:11">
      <c r="B22" s="5"/>
      <c r="C22" s="5"/>
      <c r="D22" s="5"/>
      <c r="E22" s="5" t="s">
        <v>15</v>
      </c>
      <c r="F22" s="5"/>
      <c r="G22" s="36">
        <f>(((D7*D6)-(D7*D5))-((((D7*D5)+(D7*D6))/100*D11)*2))-((((D7*D6)-(D7*D5))-((((D7*D5)+(D7*D6))/100*D11)*2))*0.13+D10*0.13*D7)+D10*D7</f>
        <v>1.0210320000000004</v>
      </c>
      <c r="H22" s="5"/>
      <c r="I22" s="5"/>
      <c r="J22" s="5"/>
      <c r="K22" s="5"/>
    </row>
    <row r="27" spans="2:11">
      <c r="D27" s="1"/>
    </row>
    <row r="28" spans="2:11">
      <c r="D28" s="1"/>
    </row>
    <row r="35" spans="4:4">
      <c r="D35" s="2"/>
    </row>
  </sheetData>
  <mergeCells count="14">
    <mergeCell ref="B9:C9"/>
    <mergeCell ref="D9:E9"/>
    <mergeCell ref="B10:C10"/>
    <mergeCell ref="B13:E13"/>
    <mergeCell ref="B14:E14"/>
    <mergeCell ref="B16:C16"/>
    <mergeCell ref="D16:E16"/>
    <mergeCell ref="B2:I2"/>
    <mergeCell ref="B3:K3"/>
    <mergeCell ref="J4:K4"/>
    <mergeCell ref="B6:C6"/>
    <mergeCell ref="B7:C7"/>
    <mergeCell ref="B8:C8"/>
    <mergeCell ref="D8:E8"/>
  </mergeCells>
  <conditionalFormatting sqref="C5">
    <cfRule type="containsText" dxfId="4" priority="4" operator="containsText" text="$">
      <formula>NOT(ISERROR(SEARCH("$",C5)))</formula>
    </cfRule>
    <cfRule type="containsText" dxfId="3" priority="5" operator="containsText" text="₽">
      <formula>NOT(ISERROR(SEARCH("₽",C5)))</formula>
    </cfRule>
  </conditionalFormatting>
  <conditionalFormatting sqref="C11">
    <cfRule type="cellIs" dxfId="2" priority="1" operator="equal">
      <formula>"%"</formula>
    </cfRule>
    <cfRule type="containsText" dxfId="1" priority="2" operator="containsText" text="$">
      <formula>NOT(ISERROR(SEARCH("$",C11)))</formula>
    </cfRule>
    <cfRule type="containsText" dxfId="0" priority="3" operator="containsText" text="₽">
      <formula>NOT(ISERROR(SEARCH("₽",C11)))</formula>
    </cfRule>
  </conditionalFormatting>
  <dataValidations count="2">
    <dataValidation type="list" showInputMessage="1" showErrorMessage="1" errorTitle="Аккуратно!" error="Выбор возможен только из предложенных вариантов!" promptTitle="Выбор вида коммиссии брокера" prompt="Комиссия брокера может быть или в той же валюте что и стоимость акции или же в процентах" sqref="C11">
      <formula1>$A$2:$A$4</formula1>
    </dataValidation>
    <dataValidation type="list" showInputMessage="1" showErrorMessage="1" errorTitle="Аккуратно!" error="Выбор возможен только из предложенных вариантов!" promptTitle="Валюта ценной бумаги" prompt="Выберите из предложенного списка" sqref="C5">
      <formula1>$A$2:$A$3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2020-08-01T13:14:47Z</dcterms:modified>
</cp:coreProperties>
</file>