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2" i="1" a="1"/>
  <c r="H2" i="1" s="1"/>
  <c r="I3" i="1" a="1"/>
  <c r="I3" i="1" s="1"/>
  <c r="I4" i="1" a="1"/>
  <c r="I4" i="1" s="1"/>
  <c r="I5" i="1" a="1"/>
  <c r="I5" i="1" s="1"/>
  <c r="I2" i="1" a="1"/>
  <c r="I2" i="1" s="1"/>
  <c r="D3" i="1"/>
  <c r="D4" i="1"/>
  <c r="D5" i="1"/>
  <c r="D6" i="1"/>
  <c r="D7" i="1"/>
  <c r="D8" i="1"/>
  <c r="D9" i="1"/>
  <c r="D2" i="1"/>
  <c r="K10" i="1" l="1"/>
  <c r="K3" i="1" a="1"/>
  <c r="K3" i="1" s="1"/>
  <c r="K4" i="1" a="1"/>
  <c r="K4" i="1" s="1"/>
  <c r="K5" i="1" a="1"/>
  <c r="K5" i="1" s="1"/>
  <c r="K2" i="1" a="1"/>
  <c r="K2" i="1" s="1"/>
  <c r="I10" i="1"/>
  <c r="J10" i="1"/>
  <c r="H10" i="1"/>
  <c r="J3" i="1" a="1"/>
  <c r="J3" i="1" s="1"/>
  <c r="J4" i="1" a="1"/>
  <c r="J4" i="1" s="1"/>
  <c r="J5" i="1" a="1"/>
  <c r="J5" i="1" s="1"/>
  <c r="J2" i="1" a="1"/>
  <c r="J2" i="1" s="1"/>
  <c r="G3" i="1" a="1"/>
  <c r="G3" i="1" s="1"/>
  <c r="G4" i="1" a="1"/>
  <c r="G4" i="1"/>
  <c r="G5" i="1" a="1"/>
  <c r="G5" i="1" s="1"/>
  <c r="G6" i="1" a="1"/>
  <c r="G6" i="1" s="1"/>
  <c r="G7" i="1" a="1"/>
  <c r="G7" i="1" s="1"/>
  <c r="G8" i="1" a="1"/>
  <c r="G8" i="1"/>
  <c r="G9" i="1" a="1"/>
  <c r="G9" i="1" s="1"/>
  <c r="G2" i="1" a="1"/>
  <c r="G2" i="1" s="1"/>
  <c r="C3" i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<sst xmlns="http://schemas.openxmlformats.org/spreadsheetml/2006/main" count="22" uniqueCount="11">
  <si>
    <t>Телефон</t>
  </si>
  <si>
    <t>Модель</t>
  </si>
  <si>
    <t>Список возможных моделей:</t>
  </si>
  <si>
    <t>A</t>
  </si>
  <si>
    <t>B</t>
  </si>
  <si>
    <t>C</t>
  </si>
  <si>
    <t>Список нужных моделей:</t>
  </si>
  <si>
    <t>ЕСЛИОШИБКА(НАИМЕНЬШИЙ(ЕСЛИ(ЕЧИСЛО(1/(МУМНОЖ(ЗНАК(СЧЁТЕСЛИМН(A$1:A$99;A$1:A$99;B$1:B$99;ТРАНСП(E$7:E$8)));{10:1})=11)/(ПОИСКПОЗ(A$1:A$99;A$1:A$99;)=СТРОКА(A$1:A$99)));A$1:A$99);СТРОКА(A1));"")</t>
  </si>
  <si>
    <t>ЕСЛИОШИБКА(НАИМЕНЬШИЙ(ЕСЛИ((МУМНОЖ(ЗНАК(СЧЁТЕСЛИМН(A$1:A$9;A$1:A$9;B$1:B$9;ТРАНСП(E$7:E$8)));{10:1})=11)*(ПОИСКПОЗ(A$1:A$9;A$1:A$9;)=СТРОКА(A$1:A$9));A$1:A$9);СТРОКА(A1));"")</t>
  </si>
  <si>
    <t>ЕСЛИОШИБКА(НАИМЕНЬШИЙ(ЕСЛИ((МУМНОЖ(СЧЁТЕСЛИМН(A$1:A$99;A$1:A$99;B$1:B$99;ТРАНСП(E$2:E$4));{1:10:100})=11)*ЕЧИСЛО(1/(ПОИСКПОЗ(A$1:A$99;A$1:A$99;)=СТРОКА(A$1:A$99)));A$1:A$99);СТРОКА(A1));"")</t>
  </si>
  <si>
    <t>ЕСЛИОШИБКА(НАИМЕНЬШИЙ(ЕСЛИ((Ч(ИНДЕКС(МУМНОЖ(СЧЁТЕСЛИМН(A$1:A$99;A$1:A$99;B$1:B$99;ТРАНСП(E$2:E$4));{1:10:100});))=11)*ЕЧИСЛО(1/(ПОИСКПОЗ(A$1:A$99;A$1:A$99;)=СТРОКА(A$1:A$99)));A$1:A$99);СТРОКА(A1)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</si>
</sst>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205" zoomScaleNormal="205" workbookViewId="0">
      <selection activeCell="I2" sqref="I2"/>
    </sheetView>
  </sheetViews>
  <sheetFormatPr defaultRowHeight="15" x14ac:dyDescent="0.25"/>
  <cols>
    <col min="1" max="1" width="9" bestFit="1" customWidth="1"/>
    <col min="5" max="5" width="28.28515625" bestFit="1" customWidth="1"/>
  </cols>
  <sheetData>
    <row r="1" spans="1:11" x14ac:dyDescent="0.25">
      <c r="A1" s="1" t="s">
        <v>0</v>
      </c>
      <c r="B1" s="1" t="s">
        <v>1</v>
      </c>
      <c r="C1" s="1"/>
      <c r="D1" s="1"/>
      <c r="E1" s="1" t="s">
        <v>2</v>
      </c>
    </row>
    <row r="2" spans="1:11" x14ac:dyDescent="0.25">
      <c r="A2" s="1">
        <v>495111</v>
      </c>
      <c r="B2" s="1" t="s">
        <v>3</v>
      </c>
      <c r="C2" s="1">
        <f>COUNTIF(A$2:A$99,A2)</f>
        <v>1</v>
      </c>
      <c r="D2" s="4" t="b">
        <f>SUMPRODUCT(COUNTIFS(A$2:A$99,A2,B$2:B$99,E$2:E$4)*{1;10;100})=11</f>
        <v>0</v>
      </c>
      <c r="E2" s="1" t="s">
        <v>3</v>
      </c>
      <c r="F2">
        <v>0</v>
      </c>
      <c r="G2" t="b">
        <f t="array" ref="G2">COUNT(1/COUNTIFS(A$2:A$99,A2,B$2:B$99,E$7:E$8))=2</f>
        <v>0</v>
      </c>
      <c r="H2">
        <f t="array" ref="H2">IFERROR(SMALL(IF((N(INDEX(MMULT(COUNTIFS(A$1:A$99,A$1:A$99,B$1:B$99,TRANSPOSE(E$2:E$4)),{1;10;100}),))=11)*ISNUMBER(1/(MATCH(A$1:A$99,A$1:A$99,)=ROW(A$1:A$99))),A$1:A$99),ROW(A1)),"")</f>
        <v>495222</v>
      </c>
      <c r="I2" s="3">
        <f t="array" ref="I2">IFERROR(SMALL(IF((MMULT(COUNTIFS(A$1:A$99,A$1:A$99,B$1:B$99,TRANSPOSE(E$2:E$4)),{1;10;100})=11)*ISNUMBER(1/(MATCH(A$1:A$99,A$1:A$99,)=ROW(A$1:A$99))),A$1:A$99),ROW(A1)),"")</f>
        <v>495222</v>
      </c>
      <c r="J2">
        <f t="array" ref="J2">IFERROR(SMALL(IF(ISNUMBER(1/(MMULT(SIGN(COUNTIFS(A$1:A$99,A$1:A$99,B$1:B$99,TRANSPOSE(E$7:E$8))),{10;1})=11)/(MATCH(A$1:A$99,A$1:A$99,)=ROW(A$1:A$99))),A$1:A$99),ROW(A1)),"")</f>
        <v>495222</v>
      </c>
      <c r="K2">
        <f t="array" ref="K2">IFERROR(SMALL(IF((MMULT(SIGN(COUNTIFS(A$1:A$9,A$1:A$9,B$1:B$9,TRANSPOSE(E$7:E$8))),{10;1})=11)*(MATCH(A$1:A$9,A$1:A$9,)=ROW(A$1:A$9)),A$1:A$9),ROW(A1)),"")</f>
        <v>495222</v>
      </c>
    </row>
    <row r="3" spans="1:11" x14ac:dyDescent="0.25">
      <c r="A3" s="1">
        <v>495222</v>
      </c>
      <c r="B3" s="2" t="s">
        <v>3</v>
      </c>
      <c r="C3" s="1">
        <f t="shared" ref="C3:C9" si="0">COUNTIF(A$2:A$99,A3)</f>
        <v>2</v>
      </c>
      <c r="D3" s="4" t="b">
        <f>SUMPRODUCT(COUNTIFS(A$2:A$99,A3,B$2:B$99,E$2:E$4)*{1;10;100})=11</f>
        <v>1</v>
      </c>
      <c r="E3" s="1" t="s">
        <v>4</v>
      </c>
      <c r="F3">
        <v>1</v>
      </c>
      <c r="G3" t="b">
        <f t="array" ref="G3">COUNT(1/COUNTIFS(A$2:A$99,A3,B$2:B$99,E$7:E$8))=2</f>
        <v>1</v>
      </c>
      <c r="H3">
        <f t="array" ref="H3">IFERROR(SMALL(IF((N(INDEX(MMULT(COUNTIFS(A$1:A$99,A$1:A$99,B$1:B$99,TRANSPOSE(E$2:E$4)),{1;10;100}),))=11)*ISNUMBER(1/(MATCH(A$1:A$99,A$1:A$99,)=ROW(A$1:A$99))),A$1:A$99),ROW(A2)),"")</f>
        <v>499111</v>
      </c>
      <c r="I3" s="3">
        <f t="array" ref="I3">IFERROR(SMALL(IF((MMULT(COUNTIFS(A$1:A$99,A$1:A$99,B$1:B$99,TRANSPOSE(E$2:E$4)),{1;10;100})=11)*ISNUMBER(1/(MATCH(A$1:A$99,A$1:A$99,)=ROW(A$1:A$99))),A$1:A$99),ROW(A2)),"")</f>
        <v>499111</v>
      </c>
      <c r="J3">
        <f t="array" ref="J3">IFERROR(SMALL(IF(ISNUMBER(1/(MMULT(SIGN(COUNTIFS(A$1:A$99,A$1:A$99,B$1:B$99,TRANSPOSE(E$7:E$8))),{10;1})=11)/(MATCH(A$1:A$99,A$1:A$99,)=ROW(A$1:A$99))),A$1:A$99),ROW(A2)),"")</f>
        <v>499111</v>
      </c>
      <c r="K3">
        <f t="array" ref="K3">IFERROR(SMALL(IF((MMULT(SIGN(COUNTIFS(A$1:A$9,A$1:A$9,B$1:B$9,TRANSPOSE(E$7:E$8))),{10;1})=11)*(MATCH(A$1:A$9,A$1:A$9,)=ROW(A$1:A$9)),A$1:A$9),ROW(A2)),"")</f>
        <v>499111</v>
      </c>
    </row>
    <row r="4" spans="1:11" x14ac:dyDescent="0.25">
      <c r="A4" s="1">
        <v>495222</v>
      </c>
      <c r="B4" s="2" t="s">
        <v>4</v>
      </c>
      <c r="C4" s="1">
        <f t="shared" si="0"/>
        <v>2</v>
      </c>
      <c r="D4" s="4" t="b">
        <f>SUMPRODUCT(COUNTIFS(A$2:A$99,A4,B$2:B$99,E$2:E$4)*{1;10;100})=11</f>
        <v>1</v>
      </c>
      <c r="E4" s="1" t="s">
        <v>5</v>
      </c>
      <c r="F4">
        <v>2</v>
      </c>
      <c r="G4" t="b">
        <f t="array" ref="G4">COUNT(1/COUNTIFS(A$2:A$99,A4,B$2:B$99,E$7:E$8))=2</f>
        <v>1</v>
      </c>
      <c r="H4" t="str">
        <f t="array" ref="H4">IFERROR(SMALL(IF((N(INDEX(MMULT(COUNTIFS(A$1:A$99,A$1:A$99,B$1:B$99,TRANSPOSE(E$2:E$4)),{1;10;100}),))=11)*ISNUMBER(1/(MATCH(A$1:A$99,A$1:A$99,)=ROW(A$1:A$99))),A$1:A$99),ROW(A3)),"")</f>
        <v/>
      </c>
      <c r="I4" s="3" t="str">
        <f t="array" ref="I4">IFERROR(SMALL(IF((MMULT(COUNTIFS(A$1:A$99,A$1:A$99,B$1:B$99,TRANSPOSE(E$2:E$4)),{1;10;100})=11)*ISNUMBER(1/(MATCH(A$1:A$99,A$1:A$99,)=ROW(A$1:A$99))),A$1:A$99),ROW(A3)),"")</f>
        <v/>
      </c>
      <c r="J4" t="str">
        <f t="array" ref="J4">IFERROR(SMALL(IF(ISNUMBER(1/(MMULT(SIGN(COUNTIFS(A$1:A$99,A$1:A$99,B$1:B$99,TRANSPOSE(E$7:E$8))),{10;1})=11)/(MATCH(A$1:A$99,A$1:A$99,)=ROW(A$1:A$99))),A$1:A$99),ROW(A3)),"")</f>
        <v/>
      </c>
      <c r="K4" t="str">
        <f t="array" ref="K4">IFERROR(SMALL(IF((MMULT(SIGN(COUNTIFS(A$1:A$9,A$1:A$9,B$1:B$9,TRANSPOSE(E$7:E$8))),{10;1})=11)*(MATCH(A$1:A$9,A$1:A$9,)=ROW(A$1:A$9)),A$1:A$9),ROW(A3)),"")</f>
        <v/>
      </c>
    </row>
    <row r="5" spans="1:11" x14ac:dyDescent="0.25">
      <c r="A5" s="1">
        <v>496111</v>
      </c>
      <c r="B5" s="1" t="s">
        <v>3</v>
      </c>
      <c r="C5" s="1">
        <f t="shared" si="0"/>
        <v>1</v>
      </c>
      <c r="D5" s="4" t="b">
        <f>SUMPRODUCT(COUNTIFS(A$2:A$99,A5,B$2:B$99,E$2:E$4)*{1;10;100})=11</f>
        <v>0</v>
      </c>
      <c r="E5" s="1"/>
      <c r="G5" t="b">
        <f t="array" ref="G5">COUNT(1/COUNTIFS(A$2:A$99,A5,B$2:B$99,E$7:E$8))=2</f>
        <v>0</v>
      </c>
      <c r="H5" t="str">
        <f t="array" ref="H5">IFERROR(SMALL(IF((N(INDEX(MMULT(COUNTIFS(A$1:A$99,A$1:A$99,B$1:B$99,TRANSPOSE(E$2:E$4)),{1;10;100}),))=11)*ISNUMBER(1/(MATCH(A$1:A$99,A$1:A$99,)=ROW(A$1:A$99))),A$1:A$99),ROW(A4)),"")</f>
        <v/>
      </c>
      <c r="I5" s="3" t="str">
        <f t="array" ref="I5">IFERROR(SMALL(IF((MMULT(COUNTIFS(A$1:A$99,A$1:A$99,B$1:B$99,TRANSPOSE(E$2:E$4)),{1;10;100})=11)*ISNUMBER(1/(MATCH(A$1:A$99,A$1:A$99,)=ROW(A$1:A$99))),A$1:A$99),ROW(A4)),"")</f>
        <v/>
      </c>
      <c r="J5" t="str">
        <f t="array" ref="J5">IFERROR(SMALL(IF(ISNUMBER(1/(MMULT(SIGN(COUNTIFS(A$1:A$99,A$1:A$99,B$1:B$99,TRANSPOSE(E$7:E$8))),{10;1})=11)/(MATCH(A$1:A$99,A$1:A$99,)=ROW(A$1:A$99))),A$1:A$99),ROW(A4)),"")</f>
        <v/>
      </c>
      <c r="K5" t="str">
        <f t="array" ref="K5">IFERROR(SMALL(IF((MMULT(SIGN(COUNTIFS(A$1:A$9,A$1:A$9,B$1:B$9,TRANSPOSE(E$7:E$8))),{10;1})=11)*(MATCH(A$1:A$9,A$1:A$9,)=ROW(A$1:A$9)),A$1:A$9),ROW(A4)),"")</f>
        <v/>
      </c>
    </row>
    <row r="6" spans="1:11" x14ac:dyDescent="0.25">
      <c r="A6" s="1">
        <v>496222</v>
      </c>
      <c r="B6" s="1" t="s">
        <v>3</v>
      </c>
      <c r="C6" s="1">
        <f t="shared" si="0"/>
        <v>1</v>
      </c>
      <c r="D6" s="4" t="b">
        <f>SUMPRODUCT(COUNTIFS(A$2:A$99,A6,B$2:B$99,E$2:E$4)*{1;10;100})=11</f>
        <v>0</v>
      </c>
      <c r="E6" s="1" t="s">
        <v>6</v>
      </c>
      <c r="G6" t="b">
        <f t="array" ref="G6">COUNT(1/COUNTIFS(A$2:A$99,A6,B$2:B$99,E$7:E$8))=2</f>
        <v>0</v>
      </c>
    </row>
    <row r="7" spans="1:11" x14ac:dyDescent="0.25">
      <c r="A7" s="1">
        <v>496333</v>
      </c>
      <c r="B7" s="1" t="s">
        <v>4</v>
      </c>
      <c r="C7" s="1">
        <f t="shared" si="0"/>
        <v>1</v>
      </c>
      <c r="D7" s="4" t="b">
        <f>SUMPRODUCT(COUNTIFS(A$2:A$99,A7,B$2:B$99,E$2:E$4)*{1;10;100})=11</f>
        <v>0</v>
      </c>
      <c r="E7" s="2" t="s">
        <v>3</v>
      </c>
      <c r="G7" t="b">
        <f t="array" ref="G7">COUNT(1/COUNTIFS(A$2:A$99,A7,B$2:B$99,E$7:E$8))=2</f>
        <v>0</v>
      </c>
    </row>
    <row r="8" spans="1:11" x14ac:dyDescent="0.25">
      <c r="A8" s="1">
        <v>499111</v>
      </c>
      <c r="B8" s="2" t="s">
        <v>4</v>
      </c>
      <c r="C8" s="1">
        <f t="shared" si="0"/>
        <v>2</v>
      </c>
      <c r="D8" s="4" t="b">
        <f>SUMPRODUCT(COUNTIFS(A$2:A$99,A8,B$2:B$99,E$2:E$4)*{1;10;100})=11</f>
        <v>1</v>
      </c>
      <c r="E8" s="2" t="s">
        <v>4</v>
      </c>
      <c r="G8" t="b">
        <f t="array" ref="G8">COUNT(1/COUNTIFS(A$2:A$99,A8,B$2:B$99,E$7:E$8))=2</f>
        <v>1</v>
      </c>
    </row>
    <row r="9" spans="1:11" x14ac:dyDescent="0.25">
      <c r="A9" s="1">
        <v>499111</v>
      </c>
      <c r="B9" s="2" t="s">
        <v>3</v>
      </c>
      <c r="C9" s="1">
        <f t="shared" si="0"/>
        <v>2</v>
      </c>
      <c r="D9" s="4" t="b">
        <f>SUMPRODUCT(COUNTIFS(A$2:A$99,A9,B$2:B$99,E$2:E$4)*{1;10;100})=11</f>
        <v>1</v>
      </c>
      <c r="E9" s="1" t="s">
        <v>5</v>
      </c>
      <c r="G9" t="b">
        <f t="array" ref="G9">COUNT(1/COUNTIFS(A$2:A$99,A9,B$2:B$99,E$7:E$8))=2</f>
        <v>1</v>
      </c>
    </row>
    <row r="10" spans="1:11" x14ac:dyDescent="0.25">
      <c r="H10">
        <f>LEN(H11)</f>
        <v>201</v>
      </c>
      <c r="I10">
        <f t="shared" ref="I10:K10" si="1">LEN(I11)</f>
        <v>189</v>
      </c>
      <c r="J10">
        <f t="shared" si="1"/>
        <v>191</v>
      </c>
      <c r="K10">
        <f t="shared" si="1"/>
        <v>174</v>
      </c>
    </row>
    <row r="11" spans="1:11" x14ac:dyDescent="0.25">
      <c r="H11" t="s">
        <v>10</v>
      </c>
      <c r="I11" t="s">
        <v>9</v>
      </c>
      <c r="J11" t="s">
        <v>7</v>
      </c>
      <c r="K11" t="s">
        <v>8</v>
      </c>
    </row>
  </sheetData>
  <conditionalFormatting sqref="A2">
    <cfRule type="expression" dxfId="1" priority="2">
      <formula>COUNT(1/COUNTIFS(A$2:A$99,A2,B$2:B$99,E$7:E$8))=2</formula>
    </cfRule>
  </conditionalFormatting>
  <conditionalFormatting sqref="A3:A9">
    <cfRule type="expression" dxfId="0" priority="1">
      <formula>COUNT(1/COUNTIFS(A$2:A$99,A3,B$2:B$99,E$7:E$8))=2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МГТС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Валерий Сергеевич</dc:creator>
  <cp:lastModifiedBy>Белых Сергей Алексеевич</cp:lastModifiedBy>
  <dcterms:created xsi:type="dcterms:W3CDTF">2020-08-03T18:10:44Z</dcterms:created>
  <dcterms:modified xsi:type="dcterms:W3CDTF">2020-08-05T18:16:46Z</dcterms:modified>
</cp:coreProperties>
</file>