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Умная таблица" sheetId="1" r:id="rId1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<sst xmlns="http://schemas.openxmlformats.org/spreadsheetml/2006/main" count="25" uniqueCount="14">
  <si>
    <t>квитанция</t>
  </si>
  <si>
    <t>ячейка</t>
  </si>
  <si>
    <t>время</t>
  </si>
  <si>
    <t>статус</t>
  </si>
  <si>
    <t>изделие</t>
  </si>
  <si>
    <t>150820-004</t>
  </si>
  <si>
    <t>A001</t>
  </si>
  <si>
    <t>SSI1</t>
  </si>
  <si>
    <t>SSI2</t>
  </si>
  <si>
    <t>R001</t>
  </si>
  <si>
    <t>150820-003</t>
  </si>
  <si>
    <t>A002</t>
  </si>
  <si>
    <t>R002</t>
  </si>
  <si>
    <t>150820-002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</si>
</sst>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\ h:mm;@"/>
    <numFmt numFmtId="189" formatCode="[h]:mm:ss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189" fontId="0" fillId="33" borderId="10" xfId="0" applyNumberFormat="1" applyFill="1" applyBorder="1" applyAlignment="1">
      <alignment/>
    </xf>
    <xf numFmtId="189" fontId="0" fillId="0" borderId="10" xfId="0" applyNumberFormat="1" applyBorder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B2128" comment="" totalsRowShown="0">
  <autoFilter ref="A1:B2128"/>
  <tableColumns count="2">
    <tableColumn id="1" name="квитанция"/>
    <tableColumn id="4" name="ячейк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17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22.421875" style="0" customWidth="1"/>
    <col min="2" max="2" width="15.421875" style="0" bestFit="1" customWidth="1"/>
    <col min="3" max="3" width="13.421875" style="0" bestFit="1" customWidth="1"/>
    <col min="5" max="5" width="13.140625" style="0" customWidth="1"/>
  </cols>
  <sheetData>
    <row r="1" spans="1:7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7</v>
      </c>
      <c r="G1" s="3" t="s">
        <v>8</v>
      </c>
    </row>
    <row r="2" spans="1:7" ht="12.75">
      <c r="A2" t="s">
        <v>10</v>
      </c>
      <c r="B2" s="5" t="s">
        <v>6</v>
      </c>
      <c r="C2" s="2">
        <v>44059.90075231482</v>
      </c>
      <c r="D2" s="1">
        <f>IF(_xlfn.IFERROR(FIND("SSI",B2),0)&gt;0,"в ремонте",IF(_xlfn.IFERROR(FIND("R",B2),0)&gt;0,"отремонтирован",""))</f>
      </c>
      <c r="E2" s="1" t="str">
        <f>A2</f>
        <v>150820-003</v>
      </c>
      <c r="F2" s="4">
        <f>IF(AND($D2="в ремонте",$B2=F$1),VLOOKUP($E2,IF({1,0},$E3:$E97,$C3:$C97),2,)-$C2,"")</f>
      </c>
      <c r="G2" s="4">
        <f>IF(AND($D2="в ремонте",$B2=G$1),VLOOKUP($E2,IF({1,0},$E3:$E97,$C3:$C97),2,)-$C2,"")</f>
      </c>
    </row>
    <row r="3" spans="1:7" ht="12.75">
      <c r="A3" t="s">
        <v>5</v>
      </c>
      <c r="B3" s="5" t="s">
        <v>11</v>
      </c>
      <c r="C3" s="2">
        <v>44059.900868055556</v>
      </c>
      <c r="D3" s="1">
        <f aca="true" t="shared" si="0" ref="D3:D17">IF(_xlfn.IFERROR(FIND("SSI",B3),0)&gt;0,"в ремонте",IF(_xlfn.IFERROR(FIND("R",B3),0)&gt;0,"отремонтирован",""))</f>
      </c>
      <c r="E3" s="1" t="str">
        <f aca="true" t="shared" si="1" ref="E3:E17">A3</f>
        <v>150820-004</v>
      </c>
      <c r="F3" s="4">
        <f>IF(AND($D3="в ремонте",$B3=F$1),VLOOKUP($E3,IF({1,0},$E4:$E98,$C4:$C98),2,)-$C3,"")</f>
      </c>
      <c r="G3" s="4">
        <f>IF(AND($D3="в ремонте",$B3=G$1),VLOOKUP($E3,IF({1,0},$E4:$E98,$C4:$C98),2,)-$C3,"")</f>
      </c>
    </row>
    <row r="4" spans="1:7" ht="12.75">
      <c r="A4" t="s">
        <v>5</v>
      </c>
      <c r="B4" t="s">
        <v>7</v>
      </c>
      <c r="C4" s="2">
        <v>44059.90122685185</v>
      </c>
      <c r="D4" s="1" t="str">
        <f t="shared" si="0"/>
        <v>в ремонте</v>
      </c>
      <c r="E4" s="1" t="str">
        <f t="shared" si="1"/>
        <v>150820-004</v>
      </c>
      <c r="F4" s="4">
        <f>IF(AND($D4="в ремонте",$B4=F$1),VLOOKUP($E4,IF({1,0},$E5:$E99,$C5:$C99),2,)-$C4,"")</f>
        <v>0.0004976851851097308</v>
      </c>
      <c r="G4" s="4">
        <f>IF(AND($D4="в ремонте",$B4=G$1),VLOOKUP($E4,IF({1,0},$E5:$E99,$C5:$C99),2,)-$C4,"")</f>
      </c>
    </row>
    <row r="5" spans="1:7" ht="12.75">
      <c r="A5" t="s">
        <v>10</v>
      </c>
      <c r="B5" t="s">
        <v>8</v>
      </c>
      <c r="C5" s="2">
        <v>44059.90148148148</v>
      </c>
      <c r="D5" s="1" t="str">
        <f t="shared" si="0"/>
        <v>в ремонте</v>
      </c>
      <c r="E5" s="1" t="str">
        <f t="shared" si="1"/>
        <v>150820-003</v>
      </c>
      <c r="F5" s="4">
        <f>IF(AND($D5="в ремонте",$B5=F$1),VLOOKUP($E5,IF({1,0},$E6:$E100,$C6:$C100),2,)-$C5,"")</f>
      </c>
      <c r="G5" s="4">
        <f>IF(AND($D5="в ремонте",$B5=G$1),VLOOKUP($E5,IF({1,0},$E6:$E100,$C6:$C100),2,)-$C5,"")</f>
        <v>4.107847222221608</v>
      </c>
    </row>
    <row r="6" spans="1:7" ht="12.75">
      <c r="A6" t="s">
        <v>5</v>
      </c>
      <c r="B6" t="s">
        <v>9</v>
      </c>
      <c r="C6" s="2">
        <v>44059.901724537034</v>
      </c>
      <c r="D6" s="1" t="str">
        <f t="shared" si="0"/>
        <v>отремонтирован</v>
      </c>
      <c r="E6" s="1" t="str">
        <f t="shared" si="1"/>
        <v>150820-004</v>
      </c>
      <c r="F6" s="4">
        <f>IF(AND($D6="в ремонте",$B6=F$1),VLOOKUP($E6,IF({1,0},$E7:$E101,$C7:$C101),2,)-$C6,"")</f>
      </c>
      <c r="G6" s="4">
        <f>IF(AND($D6="в ремонте",$B6=G$1),VLOOKUP($E6,IF({1,0},$E7:$E101,$C7:$C101),2,)-$C6,"")</f>
      </c>
    </row>
    <row r="7" spans="1:7" ht="12.75">
      <c r="A7" t="s">
        <v>10</v>
      </c>
      <c r="B7" t="s">
        <v>12</v>
      </c>
      <c r="C7" s="2">
        <v>44064.0093287037</v>
      </c>
      <c r="D7" s="1" t="str">
        <f t="shared" si="0"/>
        <v>отремонтирован</v>
      </c>
      <c r="E7" s="1" t="str">
        <f t="shared" si="1"/>
        <v>150820-003</v>
      </c>
      <c r="F7" s="4">
        <f>IF(AND($D7="в ремонте",$B7=F$1),VLOOKUP($E7,IF({1,0},$E8:$E102,$C8:$C102),2,)-$C7,"")</f>
      </c>
      <c r="G7" s="4">
        <f>IF(AND($D7="в ремонте",$B7=G$1),VLOOKUP($E7,IF({1,0},$E8:$E102,$C8:$C102),2,)-$C7,"")</f>
      </c>
    </row>
    <row r="8" spans="1:7" ht="12.75">
      <c r="A8" t="s">
        <v>13</v>
      </c>
      <c r="B8" t="s">
        <v>6</v>
      </c>
      <c r="C8" s="2">
        <v>44059.90306712963</v>
      </c>
      <c r="D8" s="1">
        <f t="shared" si="0"/>
      </c>
      <c r="E8" s="1" t="str">
        <f t="shared" si="1"/>
        <v>150820-002</v>
      </c>
      <c r="F8" s="4">
        <f>IF(AND($D8="в ремонте",$B8=F$1),VLOOKUP($E8,IF({1,0},$E9:$E103,$C9:$C103),2,)-$C8,"")</f>
      </c>
      <c r="G8" s="4">
        <f>IF(AND($D8="в ремонте",$B8=G$1),VLOOKUP($E8,IF({1,0},$E9:$E103,$C9:$C103),2,)-$C8,"")</f>
      </c>
    </row>
    <row r="9" spans="1:7" ht="12.75">
      <c r="A9" t="s">
        <v>13</v>
      </c>
      <c r="B9" t="s">
        <v>7</v>
      </c>
      <c r="C9" s="2">
        <v>44059.90315972222</v>
      </c>
      <c r="D9" s="1" t="str">
        <f t="shared" si="0"/>
        <v>в ремонте</v>
      </c>
      <c r="E9" s="1" t="str">
        <f t="shared" si="1"/>
        <v>150820-002</v>
      </c>
      <c r="F9" s="4">
        <f>IF(AND($D9="в ремонте",$B9=F$1),VLOOKUP($E9,IF({1,0},$E10:$E104,$C10:$C104),2,)-$C9,"")</f>
        <v>0.0004513888925430365</v>
      </c>
      <c r="G9" s="4">
        <f>IF(AND($D9="в ремонте",$B9=G$1),VLOOKUP($E9,IF({1,0},$E10:$E104,$C10:$C104),2,)-$C9,"")</f>
      </c>
    </row>
    <row r="10" spans="1:7" ht="12.75">
      <c r="A10" t="s">
        <v>13</v>
      </c>
      <c r="B10" t="s">
        <v>12</v>
      </c>
      <c r="C10" s="2">
        <v>44059.90361111111</v>
      </c>
      <c r="D10" s="1" t="str">
        <f t="shared" si="0"/>
        <v>отремонтирован</v>
      </c>
      <c r="E10" s="1" t="str">
        <f t="shared" si="1"/>
        <v>150820-002</v>
      </c>
      <c r="F10" s="4">
        <f>IF(AND($D10="в ремонте",$B10=F$1),VLOOKUP($E10,IF({1,0},$E11:$E105,$C11:$C105),2,)-$C10,"")</f>
      </c>
      <c r="G10" s="4">
        <f>IF(AND($D10="в ремонте",$B10=G$1),VLOOKUP($E10,IF({1,0},$E11:$E105,$C11:$C105),2,)-$C10,"")</f>
      </c>
    </row>
    <row r="11" spans="3:7" ht="12.75">
      <c r="C11" s="2">
        <v>44060.050474537034</v>
      </c>
      <c r="D11" s="1">
        <f t="shared" si="0"/>
      </c>
      <c r="E11" s="1">
        <f t="shared" si="1"/>
        <v>0</v>
      </c>
      <c r="F11" s="4">
        <f>IF(AND($D11="в ремонте",$B11=F$1),VLOOKUP($E11,IF({1,0},$E12:$E106,$C12:$C106),2,)-$C11,"")</f>
      </c>
      <c r="G11" s="4">
        <f>IF(AND($D11="в ремонте",$B11=G$1),VLOOKUP($E11,IF({1,0},$E12:$E106,$C12:$C106),2,)-$C11,"")</f>
      </c>
    </row>
    <row r="12" spans="3:7" ht="12.75">
      <c r="C12" s="2">
        <v>44060.050474537034</v>
      </c>
      <c r="D12" s="1">
        <f t="shared" si="0"/>
      </c>
      <c r="E12" s="1">
        <f t="shared" si="1"/>
        <v>0</v>
      </c>
      <c r="F12" s="4">
        <f>IF(AND($D12="в ремонте",$B12=F$1),VLOOKUP($E12,IF({1,0},$E13:$E107,$C13:$C107),2,)-$C12,"")</f>
      </c>
      <c r="G12" s="4">
        <f>IF(AND($D12="в ремонте",$B12=G$1),VLOOKUP($E12,IF({1,0},$E13:$E107,$C13:$C107),2,)-$C12,"")</f>
      </c>
    </row>
    <row r="13" spans="3:7" ht="12.75">
      <c r="C13" s="2"/>
      <c r="D13" s="1">
        <f t="shared" si="0"/>
      </c>
      <c r="E13" s="1">
        <f t="shared" si="1"/>
        <v>0</v>
      </c>
      <c r="F13" s="4">
        <f>IF(AND($D13="в ремонте",$B13=F$1),VLOOKUP($E13,IF({1,0},$E14:$E108,$C14:$C108),2,)-$C13,"")</f>
      </c>
      <c r="G13" s="4">
        <f>IF(AND($D13="в ремонте",$B13=G$1),VLOOKUP($E13,IF({1,0},$E14:$E108,$C14:$C108),2,)-$C13,"")</f>
      </c>
    </row>
    <row r="14" spans="3:7" ht="12.75">
      <c r="C14" s="2"/>
      <c r="D14" s="1">
        <f t="shared" si="0"/>
      </c>
      <c r="E14" s="1">
        <f t="shared" si="1"/>
        <v>0</v>
      </c>
      <c r="F14" s="4">
        <f>IF(AND($D14="в ремонте",$B14=F$1),VLOOKUP($E14,IF({1,0},$E15:$E109,$C15:$C109),2,)-$C14,"")</f>
      </c>
      <c r="G14" s="4">
        <f>IF(AND($D14="в ремонте",$B14=G$1),VLOOKUP($E14,IF({1,0},$E15:$E109,$C15:$C109),2,)-$C14,"")</f>
      </c>
    </row>
    <row r="15" spans="3:7" ht="12.75">
      <c r="C15" s="2"/>
      <c r="D15" s="1">
        <f t="shared" si="0"/>
      </c>
      <c r="E15" s="1">
        <f t="shared" si="1"/>
        <v>0</v>
      </c>
      <c r="F15" s="4">
        <f>IF(AND($E15="в ремонте",$C15=F$3),VLOOKUP($F15,IF({1,0},$F16:$F110,$D16:$D110),2,)-$D15,"")</f>
      </c>
      <c r="G15" s="4">
        <f>IF(AND($D15="в ремонте",$B15=G$1),VLOOKUP($E15,IF({1,0},$E16:$E110,$C16:$C110),2,)-$C15,"")</f>
      </c>
    </row>
    <row r="16" spans="3:7" ht="12.75">
      <c r="C16" s="2"/>
      <c r="D16" s="1">
        <f t="shared" si="0"/>
      </c>
      <c r="E16" s="1">
        <f t="shared" si="1"/>
        <v>0</v>
      </c>
      <c r="F16" s="4">
        <f>IF(AND($E16="в ремонте",$C16=F$3),VLOOKUP($F16,IF({1,0},$F17:$F111,$D17:$D111),2,)-$D16,"")</f>
      </c>
      <c r="G16" s="4">
        <f>IF(AND($D16="в ремонте",$B16=G$1),VLOOKUP($E16,IF({1,0},$E17:$E111,$C17:$C111),2,)-$C16,"")</f>
      </c>
    </row>
    <row r="17" spans="3:7" ht="12.75">
      <c r="C17" s="2"/>
      <c r="D17" s="1">
        <f t="shared" si="0"/>
      </c>
      <c r="E17" s="1">
        <f t="shared" si="1"/>
        <v>0</v>
      </c>
      <c r="F17" s="4">
        <f>IF(AND($E17="в ремонте",$C17=F$3),VLOOKUP($F17,IF({1,0},$F18:$F112,$D18:$D112),2,)-$D17,"")</f>
      </c>
      <c r="G17" s="4">
        <f>IF(AND($D17="в ремонте",$B17=G$1),VLOOKUP($E17,IF({1,0},$E18:$E112,$C18:$C112),2,)-$C17,"")</f>
      </c>
    </row>
  </sheetData>
  <sheetProtection/>
  <conditionalFormatting sqref="D2:D17">
    <cfRule type="containsText" priority="1" dxfId="1" operator="containsText" text="в ремонте">
      <formula>NOT(ISERROR(SEARCH("в ремонте",D2)))</formula>
    </cfRule>
    <cfRule type="containsText" priority="2" dxfId="0" operator="containsText" text="отремонтирован">
      <formula>NOT(ISERROR(SEARCH("отремонтирован",D2)))</formula>
    </cfRule>
  </conditionalFormatting>
  <dataValidations count="2">
    <dataValidation type="textLength" allowBlank="1" showInputMessage="1" showErrorMessage="1" errorTitle="ошибка" error="неверные данные" sqref="A1:A65536">
      <formula1>9</formula1>
      <formula2>10</formula2>
    </dataValidation>
    <dataValidation type="textLength" operator="lessThan" allowBlank="1" showInputMessage="1" showErrorMessage="1" sqref="B1:B65536">
      <formula1>5</formula1>
    </dataValidation>
  </dataValidations>
  <printOptions/>
  <pageMargins left="0.75" right="0.75" top="1" bottom="1" header="0.5" footer="0.5"/>
  <pageSetup orientation="portrait" paperSize="9"/>
  <ignoredErrors>
    <ignoredError sqref="B1:B6 B13:B65536 B8:B10" listDataValidation="1"/>
  </ignoredErrors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Intel</cp:lastModifiedBy>
  <dcterms:created xsi:type="dcterms:W3CDTF">1996-10-08T23:32:33Z</dcterms:created>
  <dcterms:modified xsi:type="dcterms:W3CDTF">2020-08-21T13:43:47Z</dcterms:modified>
  <cp:category/>
  <cp:version/>
  <cp:contentType/>
  <cp:contentStatus/>
</cp:coreProperties>
</file>