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935" activeTab="1"/>
  </bookViews>
  <sheets>
    <sheet name="Подписи" sheetId="1" r:id="rId1"/>
    <sheet name="Базисные_цены_ФЕР" sheetId="2" r:id="rId2"/>
    <sheet name="Перечень РТМ" sheetId="3" r:id="rId3"/>
    <sheet name="01-01-001-01" sheetId="4" r:id="rId4"/>
  </sheets>
  <definedNames>
    <definedName name="_xlnm._FilterDatabase" localSheetId="1" hidden="1">'Базисные_цены_ФЕР'!$A$1:$K$364</definedName>
    <definedName name="Z_ECE6F63F_B6EE_4301_ACCB_24EE233962C3_.wvu.Cols" localSheetId="1" hidden="1">'Базисные_цены_ФЕР'!$J:$J</definedName>
  </definedNames>
  <calcPr fullCalcOnLoad="1"/>
</workbook>
</file>

<file path=xl/sharedStrings.xml><?xml version="1.0" encoding="utf-8"?>
<sst xmlns="http://schemas.openxmlformats.org/spreadsheetml/2006/main" count="2372" uniqueCount="903">
  <si>
    <t>Бульдозеры при работе на других видах строительства 59 кВт (80 л.с.)</t>
  </si>
  <si>
    <t>070149</t>
  </si>
  <si>
    <t>Бульдозеры при работе на других видах строительства 79 кВт (108 л.с.)</t>
  </si>
  <si>
    <t>031050</t>
  </si>
  <si>
    <t>Вышка телескопическая 25 м</t>
  </si>
  <si>
    <t>140504</t>
  </si>
  <si>
    <t>Дизель-молоты 2,5 т</t>
  </si>
  <si>
    <t>120907</t>
  </si>
  <si>
    <t>Катки дорожные самоходные гладкие 13 т</t>
  </si>
  <si>
    <t>120911</t>
  </si>
  <si>
    <t>Катки на пневмоколесном ходу 30 т</t>
  </si>
  <si>
    <t>050102</t>
  </si>
  <si>
    <t>Компрессоры передвижные с двигателем внутреннего сгорания давлением до 686 кПа (7 ат), производительность 5 м3/мин</t>
  </si>
  <si>
    <t>140202</t>
  </si>
  <si>
    <t>Копры гусеничные для свай длиной до 20 м</t>
  </si>
  <si>
    <t>140301</t>
  </si>
  <si>
    <t>Копры универсальные с дизельмолотом 2,5 т</t>
  </si>
  <si>
    <t>121012</t>
  </si>
  <si>
    <t>Котлы битумные передвижные 1000 л</t>
  </si>
  <si>
    <t>121011</t>
  </si>
  <si>
    <t>Котлы битумные передвижные 400 л</t>
  </si>
  <si>
    <t>020129</t>
  </si>
  <si>
    <t>Краны башенные при работе на других видах строительства 8 т</t>
  </si>
  <si>
    <t>020403</t>
  </si>
  <si>
    <t>Краны козловые при работе на монтаже технологического оборудования 32 т</t>
  </si>
  <si>
    <t>020435</t>
  </si>
  <si>
    <t>Краны козловые при работе на строительстве мостов 65 т</t>
  </si>
  <si>
    <t>020815</t>
  </si>
  <si>
    <t>Краны мостовые электрические при работе на монтаже технологического оборудования общего назначения 50 т</t>
  </si>
  <si>
    <t>021141</t>
  </si>
  <si>
    <t>Краны на автомобильном ходу при работе на других видах строительства 10 т</t>
  </si>
  <si>
    <t>021102</t>
  </si>
  <si>
    <t>Краны на автомобильном ходу при работе на монтаже технологического оборудования 10 т</t>
  </si>
  <si>
    <t>021245</t>
  </si>
  <si>
    <t>Краны на гусеничном ходу при работе на других видах строительства 40 т</t>
  </si>
  <si>
    <t>021243</t>
  </si>
  <si>
    <t>Краны на гусеничном ходу при работе на других видах строительства до 16 т</t>
  </si>
  <si>
    <t>021202</t>
  </si>
  <si>
    <t>Краны на гусеничном ходу при работе на монтаже технологического оборудования 25 т</t>
  </si>
  <si>
    <t>022102</t>
  </si>
  <si>
    <t>Краны на специальном шасси автомобильного типа, грузоподъемность до 50 т</t>
  </si>
  <si>
    <t>230701</t>
  </si>
  <si>
    <t>Краны плавучие несамоходные 5 т</t>
  </si>
  <si>
    <t>150802</t>
  </si>
  <si>
    <t>Лаборатории для контроля сварных соединений высокопроходимые, передвижные</t>
  </si>
  <si>
    <t>030408</t>
  </si>
  <si>
    <t>Лебедки электрические тяговым усилием 156,96 кН (16 т)</t>
  </si>
  <si>
    <t>031910</t>
  </si>
  <si>
    <t>Люлька</t>
  </si>
  <si>
    <t>160402</t>
  </si>
  <si>
    <t>Машины бурильно-крановые на автомобиле, глубина бурения 3,5 м</t>
  </si>
  <si>
    <t>151203</t>
  </si>
  <si>
    <t>Машины для очистки и изоляции полимерными лентами труб диаметром 600-800 мм</t>
  </si>
  <si>
    <t>121601</t>
  </si>
  <si>
    <t>Машины поливомоечные 6000 л</t>
  </si>
  <si>
    <t>310102</t>
  </si>
  <si>
    <t>Насосы мощностью 4 кВт</t>
  </si>
  <si>
    <t>030902</t>
  </si>
  <si>
    <t>Подъемники гидравлические высотой подъема 10 м</t>
  </si>
  <si>
    <t>030954</t>
  </si>
  <si>
    <t>Подъемники грузоподъемностью до 500 кг одномачтовые, высота подъема 45 м</t>
  </si>
  <si>
    <t>031102</t>
  </si>
  <si>
    <t>Подъемники строительные грузопассажирские, грузоподъемность до 0,8 т</t>
  </si>
  <si>
    <t>111500</t>
  </si>
  <si>
    <t>Растворонасосы 1 м3/ч</t>
  </si>
  <si>
    <t>081209</t>
  </si>
  <si>
    <t>Станции насосные дизельные прицепные средненапорные производительностью 80-175 л.с.</t>
  </si>
  <si>
    <t>132801</t>
  </si>
  <si>
    <t>Тепловозы широкой колеи маневровые 552 кВт (750 л.с.)</t>
  </si>
  <si>
    <t>150701</t>
  </si>
  <si>
    <t>Трубоукладчики для труб диаметром до 400 мм грузоподъемностью 6,3 т</t>
  </si>
  <si>
    <t>150702</t>
  </si>
  <si>
    <t>Трубоукладчики для труб диаметром до 700 мм грузоподъемностью 12,5 т</t>
  </si>
  <si>
    <t>400103</t>
  </si>
  <si>
    <t>Тягачи седельные, грузоподъемность 30 т</t>
  </si>
  <si>
    <t>122000</t>
  </si>
  <si>
    <t>Укладчики асфальтобетона</t>
  </si>
  <si>
    <t>140602</t>
  </si>
  <si>
    <t>Установки буровые для бурения скважин под сваи ковшового бурения, глубиной до 24 м, диаметром до 1200 мм</t>
  </si>
  <si>
    <t>140604</t>
  </si>
  <si>
    <t>Установки буровые для бурения скважин под сваи шнекового бурения, глубиной до 30 м, диаметром до 600 мм</t>
  </si>
  <si>
    <t>040502</t>
  </si>
  <si>
    <t>Установки для сварки ручной дуговой (постоянного тока)</t>
  </si>
  <si>
    <t>330210</t>
  </si>
  <si>
    <t>Установки для сверления отверстий в железобетоне диаметром до 160 мм</t>
  </si>
  <si>
    <t>100305</t>
  </si>
  <si>
    <t>Установки и станки ударно-канатного бурения на гусеничном ходу, глубина бурения до 300 м, грузоподъемность 5 т</t>
  </si>
  <si>
    <t>060255</t>
  </si>
  <si>
    <t>Экскаваторы на гусеничном ходу импортного производства типа "ATLAS", "VOLVO", "KOMATSU", "HITACHI", "LIEBHER" с емкостью ковша 0,5 м3</t>
  </si>
  <si>
    <t>060248</t>
  </si>
  <si>
    <t>Экскаваторы одноковшовые дизельные на гусеничном ходу при работе на других видах строительства 0,65 м3</t>
  </si>
  <si>
    <t>060249</t>
  </si>
  <si>
    <t>Экскаваторы одноковшовые дизельные на гусеничном ходу при работе на других видах строительства 1 м3</t>
  </si>
  <si>
    <t>060337</t>
  </si>
  <si>
    <t>Экскаваторы одноковшовые дизельные на пневмоколесном ходу при работе на других видах строительства 0,25 м3</t>
  </si>
  <si>
    <t>060338</t>
  </si>
  <si>
    <t>Экскаваторы одноковшовые дизельные на пневмоколесном ходу при работе на других видах строительства 0,4 м3</t>
  </si>
  <si>
    <t>Kод</t>
  </si>
  <si>
    <t>Общеотраслевое строительство</t>
  </si>
  <si>
    <t>01-01-001-01</t>
  </si>
  <si>
    <t>Многоквартирные жилые дома</t>
  </si>
  <si>
    <t>02-01-001-01</t>
  </si>
  <si>
    <t>Кирпичные</t>
  </si>
  <si>
    <t>02-01-001-02</t>
  </si>
  <si>
    <t>Панельные</t>
  </si>
  <si>
    <t>02-01-001-03</t>
  </si>
  <si>
    <t>Монолитные</t>
  </si>
  <si>
    <t>02-01-001-04</t>
  </si>
  <si>
    <t>Прочие</t>
  </si>
  <si>
    <t>Административные здания</t>
  </si>
  <si>
    <t>03-01-001-01</t>
  </si>
  <si>
    <t>-</t>
  </si>
  <si>
    <t>Объекты образования</t>
  </si>
  <si>
    <t>04-01-001-01</t>
  </si>
  <si>
    <t>Детские сады</t>
  </si>
  <si>
    <t>04-01-001-02</t>
  </si>
  <si>
    <t>Школы</t>
  </si>
  <si>
    <t>04-01-001-03</t>
  </si>
  <si>
    <t>Объекты здравоохранения</t>
  </si>
  <si>
    <t>05-01-001-01</t>
  </si>
  <si>
    <t>Поликлиники</t>
  </si>
  <si>
    <t>05-01-001-02</t>
  </si>
  <si>
    <t>Больницы</t>
  </si>
  <si>
    <t>05-01-001-03</t>
  </si>
  <si>
    <t>Объекты спортивного назначения</t>
  </si>
  <si>
    <t>06-01-001-01</t>
  </si>
  <si>
    <t>Физкультурно-оздоровительный центр</t>
  </si>
  <si>
    <t>Объекты культуры</t>
  </si>
  <si>
    <t>07-01-001-01</t>
  </si>
  <si>
    <t>Дом культуры</t>
  </si>
  <si>
    <t>Автомобильные дороги</t>
  </si>
  <si>
    <t>08-01-001-01</t>
  </si>
  <si>
    <t>Мосты</t>
  </si>
  <si>
    <t>09-01-001-01</t>
  </si>
  <si>
    <t>Мост автомобильный</t>
  </si>
  <si>
    <t>Путепроводы</t>
  </si>
  <si>
    <t>10-01-001-01</t>
  </si>
  <si>
    <t>Подземная прокладка в траншее кабеля с медными жилами</t>
  </si>
  <si>
    <t>13-01-001-01</t>
  </si>
  <si>
    <t>Напряжением 1 кВ</t>
  </si>
  <si>
    <t>11-01-001-02</t>
  </si>
  <si>
    <t>Напряжением 6 кВ</t>
  </si>
  <si>
    <t>11-01-001-03</t>
  </si>
  <si>
    <t>Напряжением 10 кВ</t>
  </si>
  <si>
    <t>Подземная прокладка в траншее кабеля  с алюминиевыми жилами</t>
  </si>
  <si>
    <t>14-01-001-01</t>
  </si>
  <si>
    <t>12-01-001-02</t>
  </si>
  <si>
    <t>12-01-001-03</t>
  </si>
  <si>
    <t>Воздушная прокладка на железобетонных столбах кабеля с медными жилами</t>
  </si>
  <si>
    <t>13-01-001-02</t>
  </si>
  <si>
    <t>13-01-001-03</t>
  </si>
  <si>
    <t>Воздушная прокладка на железобетонных столбах кабеля с алюминиевыми жилами</t>
  </si>
  <si>
    <t>14-01-001-02</t>
  </si>
  <si>
    <t>14-01-001-03</t>
  </si>
  <si>
    <t>Сети наружного освещения</t>
  </si>
  <si>
    <t>15-01-001-01</t>
  </si>
  <si>
    <t>На опоре железобетонной с подземной прокладкой кабеля</t>
  </si>
  <si>
    <t>15-01-001-02</t>
  </si>
  <si>
    <t>На стойках железобетонных вибрированных с воздушной прокладкой кабеля</t>
  </si>
  <si>
    <t>Трубопроводы теплоснабжения</t>
  </si>
  <si>
    <t>16-01-001-01</t>
  </si>
  <si>
    <t>Прокладка в непроходных каналах</t>
  </si>
  <si>
    <t>16-01-001-02</t>
  </si>
  <si>
    <t>Прокладка надземная</t>
  </si>
  <si>
    <t>16-01-001-03</t>
  </si>
  <si>
    <t>Прокладка бесканальная</t>
  </si>
  <si>
    <t>Внешние инженерные сети водопровода из труб</t>
  </si>
  <si>
    <t>17-01-001-01</t>
  </si>
  <si>
    <t>асбестоцементных</t>
  </si>
  <si>
    <t>17-01-001-02</t>
  </si>
  <si>
    <t>чугунных напорных раструбных</t>
  </si>
  <si>
    <t>17-01-001-03</t>
  </si>
  <si>
    <t>стальных</t>
  </si>
  <si>
    <t>17-01-001-04</t>
  </si>
  <si>
    <t>железобетонных</t>
  </si>
  <si>
    <t>17-01-001-05</t>
  </si>
  <si>
    <t>полиэтиленовых</t>
  </si>
  <si>
    <t>Внешние инженерные сети канализации из труб</t>
  </si>
  <si>
    <t>18-01-001-01</t>
  </si>
  <si>
    <t>18-01-001-02</t>
  </si>
  <si>
    <t>чугунных безнапорных раструбных</t>
  </si>
  <si>
    <t>18-01-001-03</t>
  </si>
  <si>
    <t>железобетонных безнапорных раструбных</t>
  </si>
  <si>
    <t>18-01-001-04</t>
  </si>
  <si>
    <t>бетонных безнапорных раструбных</t>
  </si>
  <si>
    <t>18-01-001-05</t>
  </si>
  <si>
    <t>Внешние сети газопровода из труб</t>
  </si>
  <si>
    <t>19-01-001-01</t>
  </si>
  <si>
    <t>19-01-001-02</t>
  </si>
  <si>
    <t>Котельные</t>
  </si>
  <si>
    <t>20-01-001-01</t>
  </si>
  <si>
    <t>Очистные сооружения</t>
  </si>
  <si>
    <t>21-01-001-01</t>
  </si>
  <si>
    <t>сооружение</t>
  </si>
  <si>
    <t>2 из 67 01-01-001-01</t>
  </si>
  <si>
    <t>Объект</t>
  </si>
  <si>
    <t>итого основных материалов</t>
  </si>
  <si>
    <t>%</t>
  </si>
  <si>
    <t>прочие материалы</t>
  </si>
  <si>
    <t>всего материалы</t>
  </si>
  <si>
    <t>итого основных механизмов</t>
  </si>
  <si>
    <t>прочие механизмы</t>
  </si>
  <si>
    <t>всего механизмы</t>
  </si>
  <si>
    <t>Затраты труда рабочих-строителей</t>
  </si>
  <si>
    <t>тыс.чел-час</t>
  </si>
  <si>
    <t>Оплата труда строителей</t>
  </si>
  <si>
    <t>тыс. руб</t>
  </si>
  <si>
    <t>Средняя оплата труда строителей</t>
  </si>
  <si>
    <t>руб/чел-час</t>
  </si>
  <si>
    <t>Средний разряд по тариф. сетке</t>
  </si>
  <si>
    <t>Оплата труда механизаторов</t>
  </si>
  <si>
    <t>% от ЭММ</t>
  </si>
  <si>
    <t>Затраты труда механизаторов</t>
  </si>
  <si>
    <t>Средняя оплата труда механизаторов</t>
  </si>
  <si>
    <t>Нормативная трудоемкость</t>
  </si>
  <si>
    <t>ИТОГО прямые затраты</t>
  </si>
  <si>
    <t>Накладные расходы</t>
  </si>
  <si>
    <t>% от ФОТ</t>
  </si>
  <si>
    <t>Сметная прибыль</t>
  </si>
  <si>
    <t>ИТОГО СМР</t>
  </si>
  <si>
    <t>Ресурсно-технологическая  модель</t>
  </si>
  <si>
    <t>Код УР</t>
  </si>
  <si>
    <t>Наименование</t>
  </si>
  <si>
    <t>Ед. измер.</t>
  </si>
  <si>
    <t>Натуральный показатель</t>
  </si>
  <si>
    <t>Характеристика</t>
  </si>
  <si>
    <t>Количество</t>
  </si>
  <si>
    <t>код</t>
  </si>
  <si>
    <t>наименование</t>
  </si>
  <si>
    <t>ед. изм</t>
  </si>
  <si>
    <t>объем</t>
  </si>
  <si>
    <t>цена по ФЕР-2001 (руб)</t>
  </si>
  <si>
    <t>стоимость (тыс. руб)</t>
  </si>
  <si>
    <t>доля в СМР (ФЕР) в %</t>
  </si>
  <si>
    <t>цена текущая (руб)</t>
  </si>
  <si>
    <t>доля в СМР (тек) в %</t>
  </si>
  <si>
    <t>индекс</t>
  </si>
  <si>
    <t>Вид стр-ва</t>
  </si>
  <si>
    <t>Код РТМ</t>
  </si>
  <si>
    <t>Тип</t>
  </si>
  <si>
    <t>Индексы к ФЕР-2001</t>
  </si>
  <si>
    <t>Индексы к ТЕР-2001</t>
  </si>
  <si>
    <t>СМР</t>
  </si>
  <si>
    <t>Прямые затраты</t>
  </si>
  <si>
    <t>Оплата труда</t>
  </si>
  <si>
    <t>Материалы</t>
  </si>
  <si>
    <t>Механизмы</t>
  </si>
  <si>
    <t>Оборудование</t>
  </si>
  <si>
    <t>Единица измерения</t>
  </si>
  <si>
    <t>Базисная цена ФЕР</t>
  </si>
  <si>
    <t>Текущая цена ТЕР</t>
  </si>
  <si>
    <t>Коэффициент</t>
  </si>
  <si>
    <t>$ тек / $ базисная</t>
  </si>
  <si>
    <t>Общее кол-во ФEP</t>
  </si>
  <si>
    <t>Текущая стоимость ТЕР</t>
  </si>
  <si>
    <t> </t>
  </si>
  <si>
    <t>  </t>
  </si>
  <si>
    <t xml:space="preserve">      РАЗДЕЛ</t>
  </si>
  <si>
    <t xml:space="preserve">      РАБОТЫ</t>
  </si>
  <si>
    <t>1</t>
  </si>
  <si>
    <t>Тарифная ставка 1-го разряда</t>
  </si>
  <si>
    <t>чел.-ч</t>
  </si>
  <si>
    <t xml:space="preserve">      МАТЕРИАЛЫ</t>
  </si>
  <si>
    <t>301-1751</t>
  </si>
  <si>
    <t>Агрегаты вентиляторные с ручным приводом производительностью до 10 тыс. м3/час</t>
  </si>
  <si>
    <t>шт.</t>
  </si>
  <si>
    <t>301-0002</t>
  </si>
  <si>
    <t>Агрегаты вентиляционно-приточные ВПА-20</t>
  </si>
  <si>
    <t>компл.</t>
  </si>
  <si>
    <t>206-1344</t>
  </si>
  <si>
    <t>Алюминиевые профили прессованные</t>
  </si>
  <si>
    <t>т</t>
  </si>
  <si>
    <t>204-0069</t>
  </si>
  <si>
    <t>Арматурные сетки сварные</t>
  </si>
  <si>
    <t>410-1020</t>
  </si>
  <si>
    <t>Асфальт литой для покрытий тротуаров</t>
  </si>
  <si>
    <t>м3</t>
  </si>
  <si>
    <t>410-0005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</si>
  <si>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</t>
  </si>
  <si>
    <t>410-0022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</si>
  <si>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II</t>
  </si>
  <si>
    <t>403-1020</t>
  </si>
  <si>
    <t>Балки железобетонные пролетных строений мостов на автомобильных дорогах</t>
  </si>
  <si>
    <t>401-0208</t>
  </si>
  <si>
    <t>Бетон гидротехнический, класс В22,5 (М300)</t>
  </si>
  <si>
    <t>401-0644</t>
  </si>
  <si>
    <t>Бетон легкий на пористых заполнителях, объемная масса 800 кг/м3, крупность заполнителя более 10 мм, класс В7,5 (М100)</t>
  </si>
  <si>
    <t>401-0006</t>
  </si>
  <si>
    <t>Бетон тяжелый, класс В15 (М200)</t>
  </si>
  <si>
    <t>401-0011</t>
  </si>
  <si>
    <t>Бетон тяжелый, класс В30 (М400)</t>
  </si>
  <si>
    <t>401-0066</t>
  </si>
  <si>
    <t>Бетон тяжелый, крупность заполнителя 20 мм, класс В15 (М200)</t>
  </si>
  <si>
    <t>401-0069</t>
  </si>
  <si>
    <t>Бетон тяжелый, крупность заполнителя 20 мм, класс В25 (М350)</t>
  </si>
  <si>
    <t>401-0046</t>
  </si>
  <si>
    <t>Бетон тяжелый, крупность заполнителя 40 мм, класс В15 (М200)</t>
  </si>
  <si>
    <t>101-1561</t>
  </si>
  <si>
    <t>Битумы нефтяные дорожные жидкие, класс МГ, СГ</t>
  </si>
  <si>
    <t>101-0079</t>
  </si>
  <si>
    <t>Битумы нефтяные строительные для кровельных мастик марки БНМ-55/60</t>
  </si>
  <si>
    <t>101-0073</t>
  </si>
  <si>
    <t>Битумы нефтяные строительные марки БН-90/10</t>
  </si>
  <si>
    <t>203-8078</t>
  </si>
  <si>
    <t>Блоки балконные дверные однопольные с листовым стеклом и стеклопакетами БП СП 24-9, площадь 2,07 м2 (ГОСТ 30674-99)</t>
  </si>
  <si>
    <t>м2</t>
  </si>
  <si>
    <t>203-0184</t>
  </si>
  <si>
    <t>Блоки балконные дверные с тройным остеклением с раздельно-спаренными полотнами однопольные БРС 22-7,5, площадь 1,57 м2</t>
  </si>
  <si>
    <t>403-0002</t>
  </si>
  <si>
    <t>Блоки бетонные для стен подвалов на цементном вяжущем сплошные М 100, объемом 0,3 до 0,5 м3</t>
  </si>
  <si>
    <t>403-0001</t>
  </si>
  <si>
    <t>Блоки бетонные для стен подвалов на цементном вяжущем сплошные М 100, объемом 0,5 м3 и более</t>
  </si>
  <si>
    <t>203-0205</t>
  </si>
  <si>
    <t>Блоки дверные двупольные с полотном глухим ДГ 21-13, площадь 2,63 м2</t>
  </si>
  <si>
    <t>203-8084</t>
  </si>
  <si>
    <t>Блоки дверные наружные или тамбурные с заполнением стеклопакетами (ГОСТ 30970-2002)</t>
  </si>
  <si>
    <t>203-0199</t>
  </si>
  <si>
    <t>Блоки дверные однопольные с полотном глухим ДГ 21-9, площадь 1,80 м2; ДГ 21-10, площадь 2,01 м2</t>
  </si>
  <si>
    <t>203-0233</t>
  </si>
  <si>
    <t>Блоки дверные трудносгораемые с обшивкой полотна асбестовым картоном и защитой оцинкованной сталью полотен и коробок двупольные ДС 21-13ГТ, площадь 2,66 м2</t>
  </si>
  <si>
    <t>403-2099</t>
  </si>
  <si>
    <t>Блоки железобетонные насадок из бетона класса В22,5, W6, F300 с расходом арматуры 153,20 кг/м3</t>
  </si>
  <si>
    <t>403-3000</t>
  </si>
  <si>
    <t>Блоки железобетонные объемные шахт лифтов</t>
  </si>
  <si>
    <t>403-0236</t>
  </si>
  <si>
    <t>Блоки из ячеистых бетонов стеновые 2 категории, объемная масса 600 кг/м3, класс В 2,5</t>
  </si>
  <si>
    <t>203-8059</t>
  </si>
  <si>
    <t>Блоки оконные из поливинилхлоридных профилей с листовым стеклом и стеклопакетом двустворные с форточными створками ОПРСП 15-13,5, площадью 1,93 м2, ОПРСП 15-15, площадью 2,15 м2 (ГОСТ 30674-99)</t>
  </si>
  <si>
    <t>203-8040</t>
  </si>
  <si>
    <t>Блоки оконные из поливинилхлоридных профилей с листовым стеклом и стеклопакетом одностворные ОПРСП 9-9, площадью 0,75 м2 (ГОСТ 30674-99)</t>
  </si>
  <si>
    <t>203-0094</t>
  </si>
  <si>
    <t>Блоки оконные с тройным остеклением с раздельно-спаренными створками двустворные, с форточной створкой ОРС 15-13,5, площадь 1,93 м2; ОРС 15-15, площадь 2,15 м2</t>
  </si>
  <si>
    <t>403-0080</t>
  </si>
  <si>
    <t>Блоки железобетонные подферменников и прокладников, переходные плиты из бетона В22,5 (М300) с расходом арматуры 100 кг/м3 (для опор мостов и путепроводов)</t>
  </si>
  <si>
    <t>101-1714</t>
  </si>
  <si>
    <t>Болты с гайками и шайбами строительные</t>
  </si>
  <si>
    <t>102-0028</t>
  </si>
  <si>
    <t>Бруски обрезные хвойных пород длиной 4-6,5 м, шириной 75-150 мм, толщиной 100, 125 мм, II сорта</t>
  </si>
  <si>
    <t>102-0025</t>
  </si>
  <si>
    <t>Бруски обрезные хвойных пород длиной 4-6,5 м, шириной 75-150 мм, толщиной 40-75 мм, III сорта</t>
  </si>
  <si>
    <t>301-0052</t>
  </si>
  <si>
    <t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 ВСТ размером 1500х700х560 мм</t>
  </si>
  <si>
    <t>301-0058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</si>
  <si>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 без смесителя, марка ВЧМ-1700, размер 1700х750х607 мм</t>
  </si>
  <si>
    <t>301-0103</t>
  </si>
  <si>
    <t>Вентиляторы радиальные коррозийно-стойкие В-Ц14-46, из коррозийной стали N 8К-01А, тип электродвигателя 4АМ200М6</t>
  </si>
  <si>
    <t>403-0042</t>
  </si>
  <si>
    <t>Вентиляционный блок из бетона В 25 с расходом арматуры 50 кг/м3 бетона в деле, с одним рядом каналов, длиной блока до 3 м, толщиной до 30 см</t>
  </si>
  <si>
    <t>301-1787</t>
  </si>
  <si>
    <t>Воздуховоды из оцинкованной стали толщиной 0,5 мм, периметром до 600 мм</t>
  </si>
  <si>
    <t>301-1793</t>
  </si>
  <si>
    <t>Воздуховоды из оцинкованной стали толщиной 0,7 мм, периметром до 1000 мм</t>
  </si>
  <si>
    <t>301-1794</t>
  </si>
  <si>
    <t>Воздуховоды из оцинкованной стали толщиной 0,7 мм, периметром от 1100 до 1600 мм</t>
  </si>
  <si>
    <t>301-1795</t>
  </si>
  <si>
    <t>Воздуховоды из оцинкованной стали толщиной 0,7 мм, периметром от 1700 до 4000 мм</t>
  </si>
  <si>
    <t>302-1113</t>
  </si>
  <si>
    <t>Гидранты пожарные подземные давлением 1 МПа (10 кгс/см2), диаметром 125 мм, высотой 500-2500 мм</t>
  </si>
  <si>
    <t>101-1564</t>
  </si>
  <si>
    <t>Гидроизол</t>
  </si>
  <si>
    <t>204-0100</t>
  </si>
  <si>
    <t>Горячекатаная арматурная сталь класса А-I, А-II, А-III</t>
  </si>
  <si>
    <t>204-0024</t>
  </si>
  <si>
    <t>Горячекатаная арматурная сталь периодического профиля класса А-III, диаметром 16-18 мм</t>
  </si>
  <si>
    <t>406-0014</t>
  </si>
  <si>
    <t>Гравий керамзитовый, фракция 10-20 мм, марка 400</t>
  </si>
  <si>
    <t>406-0020</t>
  </si>
  <si>
    <t>Гравий керамзитовый, фракция 10-20 мм, марка 800</t>
  </si>
  <si>
    <t>101-1968</t>
  </si>
  <si>
    <t>Грунтовка битумная под полимерное или резиновое покрытие</t>
  </si>
  <si>
    <t>206-0422</t>
  </si>
  <si>
    <t>Двери распашные с притвором, одинарные, под частично остекленные полотна двупольные с неравнопольными полотнами с порогом ДАЧ 24-13П</t>
  </si>
  <si>
    <t>201-0251</t>
  </si>
  <si>
    <t>Двери стальные утепленные двупольные 2ДСУ 2.02.1</t>
  </si>
  <si>
    <t>203-8122</t>
  </si>
  <si>
    <t>Дверь противопожарная металлическая однопольная ДПМ-01/60, размером 900х2100 мм</t>
  </si>
  <si>
    <t>204-0064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</si>
  <si>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</t>
  </si>
  <si>
    <t>104-0167</t>
  </si>
  <si>
    <t>Детали защитных покрытий конструкций тепловой изоляции трубопроводов из стали тонколистовой оцинкованной толщиной 0,55 мм, криволинейные</t>
  </si>
  <si>
    <t>403-0086</t>
  </si>
  <si>
    <t>Диафрагмы жесткости с проемами из бетона В20 (М250) с расходом арматуры 200 кг/м3</t>
  </si>
  <si>
    <t>203-0344</t>
  </si>
  <si>
    <t>Доски для покрытия полов со шпунтом и гребнем из древесины антисептированные тип ДП-27 толщиной 27 мм, шириной без гребня от 100 до 140 мм</t>
  </si>
  <si>
    <t>102-0060</t>
  </si>
  <si>
    <t>Доски обрезные хвойных пород длиной 4-6,5 м, шириной 75-150 мм, толщиной 44 мм и более, II сорта</t>
  </si>
  <si>
    <t>102-0061</t>
  </si>
  <si>
    <t>Доски обрезные хвойных пород длиной 4-6,5 м, шириной 75-150 мм, толщиной 44 мм и более, III сорта</t>
  </si>
  <si>
    <t>101-2906</t>
  </si>
  <si>
    <t>Доски подоконные ПВХ, шириной 300 мм</t>
  </si>
  <si>
    <t>м</t>
  </si>
  <si>
    <t>302-1715</t>
  </si>
  <si>
    <t>Задвижки клиновые с выдвижным шпинделем фланцевые для воды и пара давлением 1 МПа (10 кгс/см2) 30с41нж диаметром 250 мм</t>
  </si>
  <si>
    <t>302-1724</t>
  </si>
  <si>
    <t>Задвижки клиновые с невыдвижным шпинделем фланцевые для воды и пара давлением 1 МПа (10 кгс/см2) 30ч15бр с конической передачей диаметром 600 мм</t>
  </si>
  <si>
    <t>302-1179</t>
  </si>
  <si>
    <t>Задвижки параллельные фланцевые с выдвижным шпинделем для воды и пара давлением 1 Мпа (10 кгс/см2) 30ч6бр диаметром 150 мм</t>
  </si>
  <si>
    <t>302-1180</t>
  </si>
  <si>
    <t>Задвижки параллельные фланцевые с выдвижным шпинделем для воды и пара давлением 1 Мпа (10 кгс/см2) 30ч6бр диаметром 200 мм</t>
  </si>
  <si>
    <t>302-1181</t>
  </si>
  <si>
    <t>Задвижки параллельные фланцевые с выдвижным шпинделем для воды и пара давлением 1 Мпа (10 кгс/см2) 30ч6бр диаметром 300 мм</t>
  </si>
  <si>
    <t>301-3266</t>
  </si>
  <si>
    <t>Затворы гидравлические диаметром до 50 мм</t>
  </si>
  <si>
    <t>509-1415</t>
  </si>
  <si>
    <t>Извещатель адресный пожарный дымовой ИП212-60А «Leonardo-О», без базы</t>
  </si>
  <si>
    <t>509-1270</t>
  </si>
  <si>
    <t>Извещатель пожарный дымовой, марка ДИП-3 СВ</t>
  </si>
  <si>
    <t>110-0263</t>
  </si>
  <si>
    <t>Изоляторы штыревые ШФ-10</t>
  </si>
  <si>
    <t>100 шт.</t>
  </si>
  <si>
    <t>101-3372</t>
  </si>
  <si>
    <t>Изопласт П ЭМП-5,5</t>
  </si>
  <si>
    <t>501-0323</t>
  </si>
  <si>
    <t>Кабели силовые на напряжение 1000 В для прокладке в земле с алюминиевыми жилами в алюминиевой оболочке марки ААБлУ, с числом жил - 3 и сечением 50 мм2</t>
  </si>
  <si>
    <t>1000 м</t>
  </si>
  <si>
    <t>501-0027</t>
  </si>
  <si>
    <t>Кабели силовые на напряжение 1000 В с медными жилами в свинцовой оболочке марки СБнУ, с числом жил - 3 и сечением 50 мм2</t>
  </si>
  <si>
    <t>501-0493</t>
  </si>
  <si>
    <t>Кабели силовые на напряжение 10000 В для прокладки в земле с алюминиевыми жилами в алюминиевой оболочке марки ААБлУ, с числом жил - 3 и сечением 70 мм2</t>
  </si>
  <si>
    <t>501-0513</t>
  </si>
  <si>
    <t>Кабели силовые на напряжение 10000 В для прокладке в земле с алюминиевыми жилами в свинцовой оболочке марки АСБУ, с числом жил - 3 и сечением 70 мм2</t>
  </si>
  <si>
    <t>501-0463</t>
  </si>
  <si>
    <t>Кабели силовые на напряжение 10000 В для прокладке в земле с медными жилами в свинцовой оболочке марки СБУ, с числом жил - 3 и сечением 70 мм2</t>
  </si>
  <si>
    <t>501-0412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</si>
  <si>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70 мм2</t>
  </si>
  <si>
    <t>501-0433</t>
  </si>
  <si>
    <t>Кабели силовые на напряжение 6000 В для прокладке в земле с алюминиевыми жилами в свинцовой оболочке марки АСБУ, с числом жил - 3 и сечением 70 мм2</t>
  </si>
  <si>
    <t>501-0379</t>
  </si>
  <si>
    <t>Кабели силовые на напряжение 6000 В для прокладке в земле с медными жилами в свинцовой оболочке марки СБУ, с числом жил 3 и сечением 70 мм2</t>
  </si>
  <si>
    <t>501-8353</t>
  </si>
  <si>
    <t>Кабель силовой с алюминиевыми жилами с поливинилхлоридной изоляцией в поливинилхлоридной оболочке без защитного покрова АВВГ, напряжением 1,0 Кв, число жил – 4 и сечением 50 мм2</t>
  </si>
  <si>
    <t>501-8187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</si>
  <si>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2 и сечением 10 мм2</t>
  </si>
  <si>
    <t>501-8190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</si>
  <si>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1,5 мм2</t>
  </si>
  <si>
    <t>501-8191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</si>
  <si>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2,5 мм2</t>
  </si>
  <si>
    <t>501-8211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</si>
  <si>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5 и сечением 4,0 мм2</t>
  </si>
  <si>
    <t>501-8224</t>
  </si>
  <si>
    <t>Кабель силовой с медными жилами с поливинилхлоридной изоляцией в поливинилхлоридной оболочке без защитного покрова ВВГ, напряжением 1,00 Кв, число жил – 2 и сечением 1,5 мм2</t>
  </si>
  <si>
    <t>501-8236</t>
  </si>
  <si>
    <t>Кабель силовой с медными жилами с поливинилхлоридной изоляцией в поливинилхлоридной оболочке без защитного покрова ВВГ, напряжением 1,00 Кв, число жил – 3 и сечением 2,5 мм2</t>
  </si>
  <si>
    <t>501-8370</t>
  </si>
  <si>
    <t>Кабель силовой с медными жилами с поливинилхлоридной изоляцией с броней из стальной ленты в шланге из поливинилхлорида ВБбШв, напряжением 0,66 Кв, число жил – 3 и сечением 2,5 мм2</t>
  </si>
  <si>
    <t>101-0311</t>
  </si>
  <si>
    <t>Каболка</t>
  </si>
  <si>
    <t>301-1994</t>
  </si>
  <si>
    <t>Камеры приточные типа 2ПК без секции орошения производительностью до 40 тыс. м3/час</t>
  </si>
  <si>
    <t>403-0032</t>
  </si>
  <si>
    <t>Камни бетонные стеновые из легкого бетона, марка 35</t>
  </si>
  <si>
    <t>204-0073</t>
  </si>
  <si>
    <t>Каркасы арматурные класса A-I диаметром 12 мм</t>
  </si>
  <si>
    <t>201-0685</t>
  </si>
  <si>
    <t>Каркасы башен водонапорных решетчатых, прожекторные и молниезащиты, каркасы вентиляционных дымовых труб, опоры канатных дорог высотой до 200 м, масса 1 м от 400 до 600 кг</t>
  </si>
  <si>
    <t>404-0126</t>
  </si>
  <si>
    <t>Кирпич керамический лицевой, размером 250х120х65 мм, марка 125</t>
  </si>
  <si>
    <t>1000 шт.</t>
  </si>
  <si>
    <t>404-0005</t>
  </si>
  <si>
    <t>Кирпич керамический одинарный, размером 250х120х65 мм, марка 100</t>
  </si>
  <si>
    <t>301-2086</t>
  </si>
  <si>
    <t>Клапаны огнезадерживающие с пределом огнестойкости 1 час периметром 3200 мм, АЗЕ106.000-05</t>
  </si>
  <si>
    <t>301-5514</t>
  </si>
  <si>
    <t>Клапаны противопожарные с электромеханическим приводом и возвратной пружиной типа КПС-1 (90) размером 250х250 мм</t>
  </si>
  <si>
    <t>101-1743</t>
  </si>
  <si>
    <t>Клей «Бустилат»</t>
  </si>
  <si>
    <t>403-0108</t>
  </si>
  <si>
    <t>Колонны железобетонные</t>
  </si>
  <si>
    <t>403-0119</t>
  </si>
  <si>
    <t>Кольца для колодцев сборные железобетонные диаметром 1000 мм, высотой 0,59 м</t>
  </si>
  <si>
    <t>403-0120</t>
  </si>
  <si>
    <t>Кольца для колодцев сборные железобетонные диаметром 1500 мм, высотой 0,59 м</t>
  </si>
  <si>
    <t>101-2441</t>
  </si>
  <si>
    <t>Кольца резиновые для асбестоцементных напорных муфт САМ</t>
  </si>
  <si>
    <t>кг</t>
  </si>
  <si>
    <t>301-3018</t>
  </si>
  <si>
    <t>Компенсаторы сильфонные в пенополиуретановой изоляции и оболочке из полиэтилена с несъемным кожухом диаметром труб 250 мм</t>
  </si>
  <si>
    <t>101-2530</t>
  </si>
  <si>
    <t>Комплект металлоконструкций барьерного ограждения, марка 11МО-1,1Д/2,0-500</t>
  </si>
  <si>
    <t>301-0424</t>
  </si>
  <si>
    <t>Конвекторы отопительные островные канальные с кожухом типа «УНИВЕРСАЛ» с креплениями, настенные</t>
  </si>
  <si>
    <t>кВт</t>
  </si>
  <si>
    <t>301-0432</t>
  </si>
  <si>
    <t>Кондиционеры медицинские КМ1.4-01 с компрессором 4ПБ-14-1-02-24</t>
  </si>
  <si>
    <t>202-0040</t>
  </si>
  <si>
    <t>Кондуктор для обетонирования блоков закладных частей, масса 7820 кг, марка стали С 255</t>
  </si>
  <si>
    <t>201-0777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</si>
  <si>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</si>
  <si>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201-0843</t>
  </si>
  <si>
    <t>Конструкции стальные индивидуальные решетчатые сварные массой до 0,1 т</t>
  </si>
  <si>
    <t>201-8052</t>
  </si>
  <si>
    <t>Конструкции стальные перил</t>
  </si>
  <si>
    <t>302-1830</t>
  </si>
  <si>
    <t>Краны шаровые PN25 BALLOMAX под приварку диаметром 150 мм</t>
  </si>
  <si>
    <t>101-1959</t>
  </si>
  <si>
    <t>Краска водоэмульсионная ВЭАК-1180</t>
  </si>
  <si>
    <t>113-0523</t>
  </si>
  <si>
    <t>Краска огнезащитная «УНИКУМ»</t>
  </si>
  <si>
    <t>101-0336</t>
  </si>
  <si>
    <t>Краски водно-дисперсионные акрилатные ВД-АК-111 голубовато-серая</t>
  </si>
  <si>
    <t>101-0460</t>
  </si>
  <si>
    <t>Краски масляные и алкидные цветные, готовые к применению для наружных работ МА-15 бежевая</t>
  </si>
  <si>
    <t>101-0456</t>
  </si>
  <si>
    <t>Краски цветные, готовые к применению для внутренних работ МА-25 розово-бежевая, светло-бежевая, светло-серая</t>
  </si>
  <si>
    <t>111-0052</t>
  </si>
  <si>
    <t>Кронштейны для подвески проводов постоянного и переменного тока длиной 2180 мм оцинкованные</t>
  </si>
  <si>
    <t>301-1193</t>
  </si>
  <si>
    <t>Кронштейны и подставки под оборудование из сортовой стали</t>
  </si>
  <si>
    <t>101-2489</t>
  </si>
  <si>
    <t>Лента поливинилхлоридная липкая толщиной 0,4 мм</t>
  </si>
  <si>
    <t>101-2027</t>
  </si>
  <si>
    <t>Лента полиэтиленовая термоусаживающаяся шириной 440 мм</t>
  </si>
  <si>
    <t>102-0001</t>
  </si>
  <si>
    <t>Лесоматериалы круглые хвойных пород для свай гидротехнических сооружений и элементов мостов, диаметром 22-34 см, длиной 6,5 м</t>
  </si>
  <si>
    <t>403-0289</t>
  </si>
  <si>
    <t>Лестничная площадка с бетонным полом, не требующим отделки объемом до 0,5 м3 из бетона В15 (М200) с расходом арматуры 44 кг/м3</t>
  </si>
  <si>
    <t>101-4206</t>
  </si>
  <si>
    <t>Линолеум коммерческий гетерогенный "ACCZENT MINERAL AS 3м (толщина 2 мм, толщина защитного слоя 0,7 мм, класс 34/43, пож. безопасность Г4, В3, РП1, Д3, Т2)</t>
  </si>
  <si>
    <t>101-3632</t>
  </si>
  <si>
    <t>Линолеум ПВХ на теплозвукоизолирующей подоснове</t>
  </si>
  <si>
    <t>101-2509</t>
  </si>
  <si>
    <t>Листы гипсокартонные ГКЛ 12,5 мм</t>
  </si>
  <si>
    <t>403-0144</t>
  </si>
  <si>
    <t>Лотки каналов и тоннелей железобетонные для прокладки коммуникаций</t>
  </si>
  <si>
    <t>101-2536</t>
  </si>
  <si>
    <t>Люки чугунные тяжелые</t>
  </si>
  <si>
    <t>403-0328</t>
  </si>
  <si>
    <t>Марши лестничные железобетонные с чистой бетонной поверхностью</t>
  </si>
  <si>
    <t>101-0594</t>
  </si>
  <si>
    <t>Мастика битумная кровельная горячая</t>
  </si>
  <si>
    <t>101-1763</t>
  </si>
  <si>
    <t>Мастика битумно-полимерная</t>
  </si>
  <si>
    <t>101-1961</t>
  </si>
  <si>
    <t>Материалы рулонные кровельные для верхнего слоя, изопласт ЭКП-4.5</t>
  </si>
  <si>
    <t>101-1962</t>
  </si>
  <si>
    <t>Материалы рулонные кровельные для нижних слоев, изопласт ЭПП-4</t>
  </si>
  <si>
    <t>101-3176</t>
  </si>
  <si>
    <t>Мембрана кровельная армированная  на основе ПВХ толщиной 1,2 мм</t>
  </si>
  <si>
    <t>101-2525</t>
  </si>
  <si>
    <t>Металлоконструкции балок ограждения: секции балок СБ-1,СБ-2,СБ-3 (из прокатных и гнутых профилей полосовой и круглой стали), вес от 0,05 до 1 т</t>
  </si>
  <si>
    <t>101-4136</t>
  </si>
  <si>
    <t>Металлочерепица «Монтеррей»</t>
  </si>
  <si>
    <t>301-0494</t>
  </si>
  <si>
    <t>Мойки стальные эмалированные на одно отделение с одной чашей с креплениями МСК размером 500х500х198</t>
  </si>
  <si>
    <t>502-0787</t>
  </si>
  <si>
    <t>Муфта термоусаживаемая соединительная для кабеля с пропитанной бумажной изоляцией на напряжение до 10 кВ марки Стп10-150/240 с болтовыми соединителями и комплектом пайки для присоединения заземления</t>
  </si>
  <si>
    <t>101-2171</t>
  </si>
  <si>
    <t>Муфты асбестоцементные напорные САМ 6 - 200</t>
  </si>
  <si>
    <t>103-1361</t>
  </si>
  <si>
    <t>Муфты для полиэтиленовых труб безнапорной и ливневой канализации, диаметром 315 мм</t>
  </si>
  <si>
    <t>509-0030</t>
  </si>
  <si>
    <t>Муфты натяжные</t>
  </si>
  <si>
    <t>507-2626</t>
  </si>
  <si>
    <t>Муфты полиэтиленовые с закладными электронагревателями для труб диаметром 110 мм</t>
  </si>
  <si>
    <t>402-0068</t>
  </si>
  <si>
    <t>Наполнитель из среднезернистого минерала (размер зерна до 3 мм)</t>
  </si>
  <si>
    <t>301-2703</t>
  </si>
  <si>
    <t>Насос циркуляционный "GRUNDFOS" серии 200, марки UPS-80х120F PN 06 (380 В)</t>
  </si>
  <si>
    <t>301-1496</t>
  </si>
  <si>
    <t>Насосы центробежные 45/56 с электродвигателем 4А 160 S2 массой агрегата до 0,3 т</t>
  </si>
  <si>
    <t>301-1494</t>
  </si>
  <si>
    <t>Насосы центробежные 8/18 с электродвигателем 4А 180 А2 массой агрегата до 0,1 т</t>
  </si>
  <si>
    <t>302-3310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</si>
  <si>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 диаметром до 80 мм</t>
  </si>
  <si>
    <t>101-1831</t>
  </si>
  <si>
    <t>Обои улучшенные, грунтованные</t>
  </si>
  <si>
    <t>100 м2</t>
  </si>
  <si>
    <t>201-0650</t>
  </si>
  <si>
    <t>Ограждения лестничных проемов, лестничные марши, пожарные лестницы</t>
  </si>
  <si>
    <t>206-0006</t>
  </si>
  <si>
    <t>Окна одинарные под двойное остекление (стеклопакет) неоткрываемые ОАП 15-15Н</t>
  </si>
  <si>
    <t>201-8046</t>
  </si>
  <si>
    <t>Опорные части пролетных строений из прокатной стали массой до 0,125 т</t>
  </si>
  <si>
    <t>201-0902</t>
  </si>
  <si>
    <t>Опоры из труб</t>
  </si>
  <si>
    <t>507-0799</t>
  </si>
  <si>
    <t>Отвод литой 45° из полиэтилена с закладными электронагревателями, диаметр 110 мм</t>
  </si>
  <si>
    <t>201-0755</t>
  </si>
  <si>
    <t>Отдельные конструктивные элементы зданий и сооружений с преобладанием горячекатаных профилей, средняя масса сборочной единицы до 0,1 т</t>
  </si>
  <si>
    <t>201-0756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</si>
  <si>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</si>
  <si>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403-1111</t>
  </si>
  <si>
    <t>Панели железобетонные трехслойные с внешними слоями из бетона плотностью 1900 кг/м3 и более</t>
  </si>
  <si>
    <t>403-1201</t>
  </si>
  <si>
    <t>Панели и блоки цоколя железобетонные, наружных стен подвалов из бетона плотностью 1900 кг/м3 и более</t>
  </si>
  <si>
    <t>201-0277</t>
  </si>
  <si>
    <t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</si>
  <si>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>403-1500</t>
  </si>
  <si>
    <t>Панели покрытий железобетонные</t>
  </si>
  <si>
    <t>101-2414</t>
  </si>
  <si>
    <t>Панели потолочные с комплектующими «Армстронг»</t>
  </si>
  <si>
    <t>509-1728</t>
  </si>
  <si>
    <t>Панель распределительного щита одностороннего обслуживания линейная ЩО-70-1-05,06 (ВА)</t>
  </si>
  <si>
    <t>403-2141</t>
  </si>
  <si>
    <t>Панели сплошные плоские</t>
  </si>
  <si>
    <t>403-8220</t>
  </si>
  <si>
    <t>Панели стеновые и перегородочные прямоугольные плоские и переменного сечения до 18 м2 длиной от 3 до 12 м, массой до 5 т, из бетона В15 (М200) с расходом арматуры 50 кг/м3</t>
  </si>
  <si>
    <t>403-0396</t>
  </si>
  <si>
    <t>Панели цокольные, наружных стен подвалов и подполий многослойные толщиной 30 см, плоские без проемов, из бетона В15 (М200) плотностью 1900 кг/м3 и более, легкого шунгизитобетона В5 (М75), утеплителя ПСБ-С-40, длиной более 3,9 м</t>
  </si>
  <si>
    <t>203-0569</t>
  </si>
  <si>
    <t>Паркет штучный дуб, ясень, ильм, клен</t>
  </si>
  <si>
    <t>113-1761</t>
  </si>
  <si>
    <t>Паста огнезащитная ВПМ-2, вспучивающаяся водоэмульсионная</t>
  </si>
  <si>
    <t>403-0486</t>
  </si>
  <si>
    <t>Перемычки железобетонные</t>
  </si>
  <si>
    <t>408-0122</t>
  </si>
  <si>
    <t>Песок природный для строительных работ средний</t>
  </si>
  <si>
    <t>509-0071</t>
  </si>
  <si>
    <t>Пленка оберточная гидроизоляционная ПДС, толщиной 0,55 мм</t>
  </si>
  <si>
    <t>101-0257</t>
  </si>
  <si>
    <t>Плитки керамические глазурованные для внутренней облицовки стен гладкие с завалом белые</t>
  </si>
  <si>
    <t>101-0276</t>
  </si>
  <si>
    <t>Плитки керамические глазурованные рельефные фасадные и ковры из них многоцветные толщиной 9 мм</t>
  </si>
  <si>
    <t>101-1741</t>
  </si>
  <si>
    <t>Плитки керамические для полов гладкие неглазурованные многоцветные квадратные и прямоугольные</t>
  </si>
  <si>
    <t>101-0287</t>
  </si>
  <si>
    <t>Плитки керамические для полов гладкие неглазурованные одноцветные с красителем квадратные и прямоугольные</t>
  </si>
  <si>
    <t>403-0914</t>
  </si>
  <si>
    <t>Плиты (блоки) железобетонные стеновые</t>
  </si>
  <si>
    <t>104-0163</t>
  </si>
  <si>
    <t>Плиты (пластины) из вспененного полиэтилена (пенополиэтилен) «Термафлекс» толщиной 60 мм</t>
  </si>
  <si>
    <t>403-6000</t>
  </si>
  <si>
    <t>Плиты (экраны) железобетонные для ограждения балконов и лоджий</t>
  </si>
  <si>
    <t>301-0535</t>
  </si>
  <si>
    <t>Плиты газовые бытовые напольные отдельностоящие со щитком, духовым и сушильным шкафом четырехгорелочные</t>
  </si>
  <si>
    <t>101-0687</t>
  </si>
  <si>
    <t>Плиты древесноволокнистые сухого способа производства группы А, твердые марки ТС-400 толщиной 10 мм</t>
  </si>
  <si>
    <t>1000 м2</t>
  </si>
  <si>
    <t>403-6010</t>
  </si>
  <si>
    <t>Плиты железобетонные для покрытий автомобильных дорог</t>
  </si>
  <si>
    <t>403-0610</t>
  </si>
  <si>
    <t>Плиты железобетонные лоджий</t>
  </si>
  <si>
    <t>403-2101</t>
  </si>
  <si>
    <t>Плиты железобетонные многопустотные</t>
  </si>
  <si>
    <t>403-1103</t>
  </si>
  <si>
    <t>Плиты железобетонные опорные</t>
  </si>
  <si>
    <t>403-3120</t>
  </si>
  <si>
    <t>Плиты железобетонные покрытий, перекрытий и днищ</t>
  </si>
  <si>
    <t>104-0004</t>
  </si>
  <si>
    <t>Плиты из минеральной ваты на синтетическом связующем М-125 (ГОСТ 9573-96)</t>
  </si>
  <si>
    <t>104-0007</t>
  </si>
  <si>
    <t>Плиты из минеральной ваты повышенной жесткости на синтетическом связующем М-200</t>
  </si>
  <si>
    <t>104-0103</t>
  </si>
  <si>
    <t>Плиты из пенопласта полистирольного ПСБС-40</t>
  </si>
  <si>
    <t>403-0616</t>
  </si>
  <si>
    <t>Плиты лоджий сплошные, без гидроизоляции и покрытий пола, нормативной нагрузкой 1000 кг/м2, толщиной 20 см, массой от 5 до 15 т</t>
  </si>
  <si>
    <t>101-3257</t>
  </si>
  <si>
    <t>Плиты облицовочные типа «ФАССТ» в комплекте с планками заполнения стыков</t>
  </si>
  <si>
    <t>403-0695</t>
  </si>
  <si>
    <t>Плиты перекрытий из тяжелого бетона</t>
  </si>
  <si>
    <t>403-0708</t>
  </si>
  <si>
    <t>Плиты перекрытия многопустотные приведенной толщиной 12 см, пролетом 3 метра, расчетной нагрузкой (с учетом собственной массы) 1050 кг/м2</t>
  </si>
  <si>
    <t>403-0680</t>
  </si>
  <si>
    <t>Плиты подоконные железобетонные с мозаичным покрытием</t>
  </si>
  <si>
    <t>104-0143</t>
  </si>
  <si>
    <t>Плиты теплоизоляционные перлитоцементные</t>
  </si>
  <si>
    <t>403-1497</t>
  </si>
  <si>
    <t>Плиты фундаментные прямоугольные плоские из бетона В12,5 (М 150), объемом от 0,2 до 1 м3 с расходом арматуры до 10 кг/м3</t>
  </si>
  <si>
    <t>201-0591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</si>
  <si>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</si>
  <si>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201-0599</t>
  </si>
  <si>
    <t>Площадки просадочные, мостики, кронштейны, маршевые лестницы, пожарные щиты переходных площадок, ограждений</t>
  </si>
  <si>
    <t>201-0905</t>
  </si>
  <si>
    <t>Подмости из профиля</t>
  </si>
  <si>
    <t>502-0477</t>
  </si>
  <si>
    <t>Провода силовые для электрических установок на напряжение до 450 В с алюминиевой жилой марки АПВ, сечением 2,5 мм2</t>
  </si>
  <si>
    <t>502-0504</t>
  </si>
  <si>
    <t>Провода силовые для электрических установок на напряжение до 450 В с медной жилой марки ПВ1, сечением 16 мм2</t>
  </si>
  <si>
    <t>502-0501</t>
  </si>
  <si>
    <t>Провода силовые для электрических установок на напряжение до 450 В с медной жилой марки ПВ1, сечением 6 мм2</t>
  </si>
  <si>
    <t>204-0030</t>
  </si>
  <si>
    <t>Проволока арматурная из низкоуглеродистой стали Вр-I, диаметром 5 мм</t>
  </si>
  <si>
    <t>101-0814</t>
  </si>
  <si>
    <t>Проволока стальная низкоуглеродистая разного назначения оцинкованная диаметром 6,0-6,3 мм</t>
  </si>
  <si>
    <t>201-0623</t>
  </si>
  <si>
    <t>Прогоны дополнительные и кровельные из прокатных профилей</t>
  </si>
  <si>
    <t>101-0829</t>
  </si>
  <si>
    <t>Профили с трапециевидными гофрами из оцинкованного проката</t>
  </si>
  <si>
    <t>201-1136</t>
  </si>
  <si>
    <t>Профили стальные оцинкованные в комплекте с направляющими и стоечными</t>
  </si>
  <si>
    <t>101-1145</t>
  </si>
  <si>
    <t>Профили фасонные горячекатаные для шпунтовых свай Л4 и Л5 массой от 50 до 100 кг, сталь марки 16ХГ</t>
  </si>
  <si>
    <t>101-3844</t>
  </si>
  <si>
    <t>Профилированный лист оцинкованный НС35-1000-0,8</t>
  </si>
  <si>
    <t>509-0066</t>
  </si>
  <si>
    <t>Профиль монтажный перфорированный</t>
  </si>
  <si>
    <t>201-0779</t>
  </si>
  <si>
    <t>Прочие индивидуальные сварные конструкции, масса сборочной единицы от 0,1 до 0,5 т</t>
  </si>
  <si>
    <t>201-0635</t>
  </si>
  <si>
    <t>Прочие конструкции одноэтажных производственных зданий, масса сборочной единицы до 0,1 т</t>
  </si>
  <si>
    <t>301-1227</t>
  </si>
  <si>
    <t>Радиаторы алюминивые, марка «ALUX-200», количество секций 1, мощность 97 Вт</t>
  </si>
  <si>
    <t>301-1017</t>
  </si>
  <si>
    <t>Радиаторы биметаллические, марка «Rifar-A 500», количество секций 10, мощность 1650 Вт</t>
  </si>
  <si>
    <t>301-0555</t>
  </si>
  <si>
    <t>Радиаторы отопительные чугунные марка МС-140, высота полная 588 мм, высота монтажная 500 мм</t>
  </si>
  <si>
    <t>206-0909</t>
  </si>
  <si>
    <t>Рамы витражей со створкой РАОГ 36-06С</t>
  </si>
  <si>
    <t>402-0013</t>
  </si>
  <si>
    <t>Раствор готовый кладочный цементно-известковый марки 50</t>
  </si>
  <si>
    <t>402-0004</t>
  </si>
  <si>
    <t>Раствор готовый кладочный цементный марки 100</t>
  </si>
  <si>
    <t>402-0005</t>
  </si>
  <si>
    <t>Раствор готовый кладочный цементный марки 150</t>
  </si>
  <si>
    <t>402-0083</t>
  </si>
  <si>
    <t>Раствор готовый отделочный тяжелый, цементно-известковый 1:1:6</t>
  </si>
  <si>
    <t>402-0079</t>
  </si>
  <si>
    <t>Раствор готовый отделочный тяжелый, цементный 1:2</t>
  </si>
  <si>
    <t>301-0589</t>
  </si>
  <si>
    <t>Регистры отопительные из стальных электросварных труб диаметром нитки 108 мм</t>
  </si>
  <si>
    <t>105-0219</t>
  </si>
  <si>
    <t>Рельсы старогодные 3 группы</t>
  </si>
  <si>
    <t>403-0969</t>
  </si>
  <si>
    <t>Ригели железобетонные</t>
  </si>
  <si>
    <t>101-0856</t>
  </si>
  <si>
    <t>Рубероид кровельный с пылевидной посыпкой марки РКП-350б</t>
  </si>
  <si>
    <t>403-1045</t>
  </si>
  <si>
    <t>Сваи железобетонные</t>
  </si>
  <si>
    <t>403-8355</t>
  </si>
  <si>
    <t>Свая мостовая длиной 10 м, сечением 35х35 см, объем бетона 1,24 м3, тип Т-3</t>
  </si>
  <si>
    <t>509-1346</t>
  </si>
  <si>
    <t>Светильник под натриевую лампу ДНаТ для наружного освещения консольный ЖКУ 28-250-01 (с выпуклым стеклом)</t>
  </si>
  <si>
    <t>509-1392</t>
  </si>
  <si>
    <t>Светильник НПО 22х100</t>
  </si>
  <si>
    <t>509-2382</t>
  </si>
  <si>
    <t>Светильники люминесцентные с зеркальной параболической решеткой потолочные типа PRB/S 236 с ЭМПРА</t>
  </si>
  <si>
    <t>509-0768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</si>
  <si>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ЛПО02-4х40/П-01 УХЛ4</t>
  </si>
  <si>
    <t>101-1991</t>
  </si>
  <si>
    <t>Сетка стальная плетеная из проволоки диаметром 1,4 мм одинарная с квадратной ячейкой 12 мм</t>
  </si>
  <si>
    <t>101-0874</t>
  </si>
  <si>
    <t>Сетка тканая с квадратными ячейками № 05 без покрытия</t>
  </si>
  <si>
    <t>408-0200</t>
  </si>
  <si>
    <t>Смесь песчано-гравийная природная</t>
  </si>
  <si>
    <t>402-0070</t>
  </si>
  <si>
    <t>Смесь сухая для заделки швов (фуга) АТЛАС растворная для ручной работы</t>
  </si>
  <si>
    <t>113-0508</t>
  </si>
  <si>
    <t>Состав огнезащитный ОФП-НВ «КРАТ»</t>
  </si>
  <si>
    <t>101-1875</t>
  </si>
  <si>
    <t>Сталь листовая оцинкованная толщиной листа 0,7 мм</t>
  </si>
  <si>
    <t>101-1641</t>
  </si>
  <si>
    <t>Сталь угловая равнополочная, марка стали ВСт3кп2, размером 50x50x5 мм</t>
  </si>
  <si>
    <t>101-1836</t>
  </si>
  <si>
    <t>Стеклопакеты двухслойные из неполированного стекла толщиной 4 мм</t>
  </si>
  <si>
    <t>403-0429</t>
  </si>
  <si>
    <t>Стеновые панели из легкого бетона, массой 1200 кг/м3, плоские толщиной 39-41 см, с расходом стали до 7 кг/м2</t>
  </si>
  <si>
    <t>403-1171</t>
  </si>
  <si>
    <t>Стойка железобетонная</t>
  </si>
  <si>
    <t>403-1181</t>
  </si>
  <si>
    <t>Стойка железобетонная вибрированная для опор линий электропередач из бетона В25 (М350) с расходом арматуры 104 кг/м3</t>
  </si>
  <si>
    <t>403-1182</t>
  </si>
  <si>
    <t>Стойка железобетонная вибрированная для опор наружного освещения и контактной сети городского электрофицированного транспорта из бетона В27,5 (М 350) с расходом арматуры 150 кг/м3 (серия 3.407.1-143; 3.407.1-136)</t>
  </si>
  <si>
    <t>403-1177</t>
  </si>
  <si>
    <t>Стойка железобетонная СНЦс-5,1-11,5 /бетон В40 (М550), объем 0,476 м3, расход ар-ры 277,2 кг/ (серия 3.320-1)</t>
  </si>
  <si>
    <t>403-1172</t>
  </si>
  <si>
    <t>Стойка железобетонная СЦс-0,65-8 /бетон В22,5 (М300), объем 0,198 м3, расход ар-ры 40,49 кг/ (серия 3.320-1)</t>
  </si>
  <si>
    <t>301-1726</t>
  </si>
  <si>
    <t>Счетчик газа, марка СГ-16МТ-4000-2</t>
  </si>
  <si>
    <t>301-3165</t>
  </si>
  <si>
    <t>Счетчики (водомеры) крыльчатые диаметром 32 мм</t>
  </si>
  <si>
    <t>101-1742</t>
  </si>
  <si>
    <t>Толь с крупнозернистой посыпкой гидроизоляционный марки ТГ-350</t>
  </si>
  <si>
    <t>201-8113</t>
  </si>
  <si>
    <t>Траверсы стальные</t>
  </si>
  <si>
    <t>509-0801</t>
  </si>
  <si>
    <t>Трос стальной</t>
  </si>
  <si>
    <t>302-1318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</si>
  <si>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</si>
  <si>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302-3340</t>
  </si>
  <si>
    <t>Трубопроводы канализации из полиэтиленовых труб высокой плотности с гильзами, диаметром 100 мм</t>
  </si>
  <si>
    <t>101-1888</t>
  </si>
  <si>
    <t>Трубы асбестоцементные напорные ВТ6 х 200 тип 1</t>
  </si>
  <si>
    <t>103-1321</t>
  </si>
  <si>
    <t>Трубы безнапорные, ливневые, двухслойные, профилированные из полиэтилена, тип SN 6, диаметром 315 мм</t>
  </si>
  <si>
    <t>507-0448</t>
  </si>
  <si>
    <t>Трубы бесшовные горячедеформированные из коррозионностойкой стали, марки 12Х18Н10Т(8443) наружным диаметром 108 мм, толщиной стенки 5,0 мм</t>
  </si>
  <si>
    <t>10 м</t>
  </si>
  <si>
    <t>103-0580</t>
  </si>
  <si>
    <t>Трубы бесшовные обсадные из стали группы Д и Б с короткой треугольной резьбой, наружным диаметром 426 мм, толщина стенки 10 мм</t>
  </si>
  <si>
    <t>507-0385</t>
  </si>
  <si>
    <t>Трубы бесшовные холоднодеформированные из коррозионностойкой стали марки 12Х18Н10Т(8443) наружным диаметром 14 мм, толщиной стенки 2,0 мм</t>
  </si>
  <si>
    <t>403-0404</t>
  </si>
  <si>
    <t>Трубы бетонные безнапорные диаметром 400 мм</t>
  </si>
  <si>
    <t>403-1312</t>
  </si>
  <si>
    <t>Трубы железобетонные безнапорные раструбные диаметром 500 мм</t>
  </si>
  <si>
    <t>403-1341</t>
  </si>
  <si>
    <t>Трубы железобетонные напорные диаметром 600 мм</t>
  </si>
  <si>
    <t>403-1343</t>
  </si>
  <si>
    <t>Трубы железобетонные напорные диаметром 800 мм</t>
  </si>
  <si>
    <t>103-8046</t>
  </si>
  <si>
    <t>Трубы из высокопрочного чугуна с шаровидным графитом с внутренним цементным покрытием, марка ЧШГ, диаметр 200 мм (ТУ 14-154-23-90)</t>
  </si>
  <si>
    <t>103-1459</t>
  </si>
  <si>
    <t>Трубы металлополимерные многослойные для горячего водоснабжения, давлением 1 МПа (10 кгс/см2), для температуры до 95 градусов С, диаметром 20 мм</t>
  </si>
  <si>
    <t>507-0595</t>
  </si>
  <si>
    <t>Трубы напорные из полиэтилена низкого давления среднего типа, наружным диаметром 110 мм</t>
  </si>
  <si>
    <t>507-0607</t>
  </si>
  <si>
    <t>Трубы напорные из полиэтилена низкого давления среднего типа, наружным диаметром 315 мм</t>
  </si>
  <si>
    <t>507-0622</t>
  </si>
  <si>
    <t>Трубы напорные из полиэтилена низкого давления тяжелого типа, наружным диаметром 20 мм</t>
  </si>
  <si>
    <t>103-0958</t>
  </si>
  <si>
    <t>Трубы стальные в армопенобетонной изоляции при условном давлении 1,6 МПа t 150 С наружный диаметр 273 мм толщина стенки 11,5 мм</t>
  </si>
  <si>
    <t>103-0978</t>
  </si>
  <si>
    <t>Трубы стальные в пенополиуретановой изоляции при условном давлении 1,6 МПа t 150 С наружный диаметр 273 мм толщина стенки 8 мм</t>
  </si>
  <si>
    <t>103-8010</t>
  </si>
  <si>
    <t>Трубы стальные изолированные двухслойным покрытием из экструдированного полиэтилена «СЭВИЛЕН», диаметр условного прохода 159 мм, толщина стенки 5 мм</t>
  </si>
  <si>
    <t>103-0002</t>
  </si>
  <si>
    <t>Трубы стальные сварные водогазопроводные с резьбой черные легкие (неоцинкованные) диаметр условного прохода 20 мм, толщина стенки 2,5 мм</t>
  </si>
  <si>
    <t>103-0236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</si>
  <si>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8 мм</t>
  </si>
  <si>
    <t>103-0129</t>
  </si>
  <si>
    <t>Трубы стальные электросварные прямошовные со снятой фаской из стали марок БСт2кп-БСт4кп и БСт2пс-БСт4пс наружный диаметр 20 мм, толщина стенки 2 мм</t>
  </si>
  <si>
    <t>103-0189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</si>
  <si>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5 мм</t>
  </si>
  <si>
    <t>103-0139</t>
  </si>
  <si>
    <t>Трубы стальные электросварные прямошовные со снятой фаской из стали марок БСт2кп-БСт4кп и БСт2пс-БСт4пс наружный диаметр 57 мм, толщина стенки 3,5 мм</t>
  </si>
  <si>
    <t>301-3115</t>
  </si>
  <si>
    <t>Узлы прохода вытяжных вентиляционных шахт из листовой и сортовой стали с неутепленным клапаном и кольцом для сбора конденсата диаметром патрубка до 355 мм</t>
  </si>
  <si>
    <t>302-0882</t>
  </si>
  <si>
    <t>Узлы укрупненные монтажные (трубопроводы) из стальных водогазопроводных неоцинкованных труб с гильзами для систем отопления диаметром 20 мм</t>
  </si>
  <si>
    <t>302-0892</t>
  </si>
  <si>
    <t>Узлы укрупненные монтажные (трубопроводы) из стальных водогазопроводных оцинкованных труб с гильзами для водоснабжения диаметром 50 мм</t>
  </si>
  <si>
    <t>301-1550</t>
  </si>
  <si>
    <t>Умывальник групповой чугунный, эмалированный с педальным пуском, диаметром 1000 мм</t>
  </si>
  <si>
    <t>301-0825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</si>
  <si>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</si>
  <si>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301-0827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</si>
  <si>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550х480х185 мм</t>
  </si>
  <si>
    <t>301-1521</t>
  </si>
  <si>
    <t>Унитаз-компакт «Комфорт»</t>
  </si>
  <si>
    <t>403-1263</t>
  </si>
  <si>
    <t>Упоры анкерные массой свыше 2,0 т</t>
  </si>
  <si>
    <t>201-1300</t>
  </si>
  <si>
    <t>Фасадная панель из оцинкованной стали с покрытием «Полиэстер»</t>
  </si>
  <si>
    <t>103-1009</t>
  </si>
  <si>
    <t>Фасонные стальные сварные части, диаметр до 800 мм</t>
  </si>
  <si>
    <t>103-0747</t>
  </si>
  <si>
    <t>Фасонные чугунные соединительные части к чугунным напорным трубам наружным диаметром 125-200 мм</t>
  </si>
  <si>
    <t>301-2031</t>
  </si>
  <si>
    <t>Фильтры воздушные сетчатые (масляные) ФС производительностью до 10 тыс. м3/час</t>
  </si>
  <si>
    <t>301-1213</t>
  </si>
  <si>
    <t>Фильтры для очистки воды в трубопроводах систем отопления диаметром 25 мм</t>
  </si>
  <si>
    <t>507-1118</t>
  </si>
  <si>
    <t>Фланцы из стали марок ВСт3сп2, ВСт3сп3 для трубопроводов, с соединительным выступом на условное давление Ру 1,6 МПа (16 кгс/см2), диаметром условного прохода 200 мм</t>
  </si>
  <si>
    <t>507-0935</t>
  </si>
  <si>
    <t>Фланцы стальные давлением 1 МПа (10 кгс/см2) в комплекте с болтами, гайками и прокладками для комплекта с задвижками диаметром 250 мм</t>
  </si>
  <si>
    <t>104-0675</t>
  </si>
  <si>
    <t>Цилиндры минераловатные толщиной 50 мм, диаметром 219 мм (ROCKWOOL)</t>
  </si>
  <si>
    <t>101-1871</t>
  </si>
  <si>
    <t>Швеллеры № 16-24 сталь марки 18сп</t>
  </si>
  <si>
    <t>101-1107</t>
  </si>
  <si>
    <t>Швеллеры № 40 из горячекатаного проката немерной длины нормальной точности прокатки из стали С345к</t>
  </si>
  <si>
    <t>105-0073</t>
  </si>
  <si>
    <t>Шпалы непропитанные для железных дорог 3 тип</t>
  </si>
  <si>
    <t>101-4253</t>
  </si>
  <si>
    <t>Шпатлевка Ветонит V, цвет белый</t>
  </si>
  <si>
    <t>301-6713</t>
  </si>
  <si>
    <t>Шумоглушители для прямоугольных воздуховодов марки RSA 600х300/1000 АРКТОС</t>
  </si>
  <si>
    <t>408-0051</t>
  </si>
  <si>
    <t>Щебень из гравия для строительных работ марка Др.16, фракция 20-40 мм</t>
  </si>
  <si>
    <t>408-0008</t>
  </si>
  <si>
    <t>Щебень из природного камня для строительных работ марка 1200, фракция 40-70 мм</t>
  </si>
  <si>
    <t>408-0014</t>
  </si>
  <si>
    <t>Щебень из природного камня для строительных работ марка 800, фракция 10-20 мм</t>
  </si>
  <si>
    <t>408-0391</t>
  </si>
  <si>
    <t>Щебень известняковый для строительных работ марки 600 фракции 5-10 мм</t>
  </si>
  <si>
    <t>203-0511</t>
  </si>
  <si>
    <t>Щиты из досок толщиной 25 мм</t>
  </si>
  <si>
    <t>403-1603</t>
  </si>
  <si>
    <t>Элементы внутренних стен железобетонные без вентиляционных, дымовентиляционных и дымовых каналов и перегородки плоские</t>
  </si>
  <si>
    <t xml:space="preserve">      МЕХАНИЗМЫ</t>
  </si>
  <si>
    <t>031001</t>
  </si>
  <si>
    <t>Автогидроподъемники высотой подъема 12 м</t>
  </si>
  <si>
    <t>маш.-ч</t>
  </si>
  <si>
    <t>031005</t>
  </si>
  <si>
    <t>Автогидроподъемники высотой подъема свыше 35 м</t>
  </si>
  <si>
    <t>120202</t>
  </si>
  <si>
    <t>Автогрейдеры среднего типа 99 кВт (135 л.с.)</t>
  </si>
  <si>
    <t>400001</t>
  </si>
  <si>
    <t>Автомобили бортовые, грузоподъемность до 5 т</t>
  </si>
  <si>
    <t>400002</t>
  </si>
  <si>
    <t>Автомобили бортовые, грузоподъемность до 8 т</t>
  </si>
  <si>
    <t>400052</t>
  </si>
  <si>
    <t>Автомобиль-самосвал, грузоподъемность до 10 т</t>
  </si>
  <si>
    <t>030101</t>
  </si>
  <si>
    <t>Автопогрузчики 5 т</t>
  </si>
  <si>
    <t>392601</t>
  </si>
  <si>
    <t>Агрегаты для нанесения составов методом торкретирования типа ISO-40</t>
  </si>
  <si>
    <t>081600</t>
  </si>
  <si>
    <t>Агрегаты для сварки полиэтиленовых труб</t>
  </si>
  <si>
    <t>140102</t>
  </si>
  <si>
    <t>Агрегаты копровые без дизель-молота на базе экскаватора 1 м3</t>
  </si>
  <si>
    <t>150102</t>
  </si>
  <si>
    <t>Агрегаты наполнительно-опрессовочные до 300 м3/ч</t>
  </si>
  <si>
    <t>150101</t>
  </si>
  <si>
    <t>Агрегаты наполнительно-опрессовочные до 70 м3/ч</t>
  </si>
  <si>
    <t>150202</t>
  </si>
  <si>
    <t>Агрегаты сварочные двухпостовые для ручной сварки на тракторе 79 кВт (108 л.с.)</t>
  </si>
  <si>
    <t>040202</t>
  </si>
  <si>
    <t>Агрегаты сварочные передвижные с номинальным сварочным током 250-400 А с дизельным двигателем</t>
  </si>
  <si>
    <t>070148</t>
  </si>
  <si>
    <t xml:space="preserve">                                                                                         (должность, подпись, фамилия, инициалы)</t>
  </si>
  <si>
    <t>Составил: Специалист                                                                                                                                                          /Фамилия И.О./</t>
  </si>
  <si>
    <t>Проверил: Руководитель                                                                                                                                                      /Фамилия И.О./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</si>
</sst>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Arial Cyr"/>
      <family val="0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FF3"/>
        <bgColor indexed="64"/>
      </patternFill>
    </fill>
    <fill>
      <patternFill patternType="solid">
        <fgColor rgb="FFE1FFFF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1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2" fillId="0" borderId="1" xfId="0" applyNumberFormat="1" applyFont="1" applyBorder="1" applyAlignment="1" quotePrefix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1" xfId="0" applyNumberFormat="1" applyFont="1" applyBorder="1" applyAlignment="1" quotePrefix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2" fillId="0" borderId="1" xfId="0" applyNumberFormat="1" applyFont="1" applyBorder="1" applyAlignment="1" quotePrefix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0" fontId="2" fillId="33" borderId="1" xfId="0" applyNumberFormat="1" applyFont="1" applyFill="1" applyBorder="1" applyAlignment="1" quotePrefix="1">
      <alignment horizontal="right" vertical="top" wrapText="1"/>
    </xf>
    <xf numFmtId="0" fontId="2" fillId="0" borderId="1" xfId="0" applyFont="1" applyBorder="1" applyAlignment="1" applyProtection="1">
      <alignment horizontal="right" vertical="top" wrapText="1"/>
      <protection/>
    </xf>
    <xf numFmtId="4" fontId="2" fillId="0" borderId="1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172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172" fontId="2" fillId="0" borderId="23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72" fontId="2" fillId="0" borderId="1" xfId="0" applyNumberFormat="1" applyFont="1" applyFill="1" applyBorder="1" applyAlignment="1">
      <alignment horizontal="right" vertical="top" wrapText="1"/>
    </xf>
    <xf numFmtId="173" fontId="8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top" wrapText="1"/>
    </xf>
    <xf numFmtId="173" fontId="8" fillId="0" borderId="0" xfId="0" applyNumberFormat="1" applyFont="1" applyAlignment="1">
      <alignment horizontal="center"/>
    </xf>
    <xf numFmtId="4" fontId="2" fillId="34" borderId="1" xfId="0" applyNumberFormat="1" applyFont="1" applyFill="1" applyBorder="1" applyAlignment="1" quotePrefix="1">
      <alignment horizontal="right" vertical="top" wrapText="1"/>
    </xf>
    <xf numFmtId="0" fontId="8" fillId="0" borderId="0" xfId="0" applyFont="1" applyFill="1" applyAlignment="1">
      <alignment horizontal="center"/>
    </xf>
    <xf numFmtId="0" fontId="57" fillId="35" borderId="0" xfId="0" applyFont="1" applyFill="1" applyAlignment="1" applyProtection="1">
      <alignment/>
      <protection locked="0"/>
    </xf>
    <xf numFmtId="2" fontId="57" fillId="6" borderId="1" xfId="0" applyNumberFormat="1" applyFont="1" applyFill="1" applyBorder="1" applyAlignment="1" applyProtection="1">
      <alignment vertical="top"/>
      <protection locked="0"/>
    </xf>
    <xf numFmtId="4" fontId="57" fillId="35" borderId="1" xfId="54" applyNumberFormat="1" applyFont="1" applyFill="1" applyBorder="1" applyAlignment="1" applyProtection="1">
      <alignment horizontal="right" vertical="top" wrapText="1"/>
      <protection locked="0"/>
    </xf>
    <xf numFmtId="4" fontId="58" fillId="0" borderId="1" xfId="0" applyNumberFormat="1" applyFont="1" applyBorder="1" applyAlignment="1" applyProtection="1">
      <alignment horizontal="right" vertical="top" wrapText="1"/>
      <protection locked="0"/>
    </xf>
    <xf numFmtId="4" fontId="59" fillId="35" borderId="1" xfId="54" applyNumberFormat="1" applyFont="1" applyFill="1" applyBorder="1" applyAlignment="1" applyProtection="1">
      <alignment horizontal="right" vertical="top" wrapText="1"/>
      <protection locked="0"/>
    </xf>
    <xf numFmtId="4" fontId="60" fillId="36" borderId="1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56">
      <alignment/>
      <protection/>
    </xf>
    <xf numFmtId="0" fontId="61" fillId="0" borderId="0" xfId="56" applyFont="1" applyFill="1" applyBorder="1" applyAlignment="1">
      <alignment horizontal="center" vertical="center" wrapText="1"/>
      <protection/>
    </xf>
    <xf numFmtId="0" fontId="61" fillId="0" borderId="0" xfId="56" applyFont="1" applyFill="1" applyBorder="1" applyAlignment="1">
      <alignment horizontal="left" vertical="center" wrapText="1"/>
      <protection/>
    </xf>
    <xf numFmtId="0" fontId="62" fillId="0" borderId="0" xfId="56" applyFont="1" applyFill="1" applyBorder="1" applyAlignment="1">
      <alignment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left" vertical="center" wrapText="1"/>
      <protection/>
    </xf>
    <xf numFmtId="0" fontId="63" fillId="0" borderId="0" xfId="57" applyFont="1" applyAlignment="1" applyProtection="1">
      <alignment horizontal="left" vertical="center"/>
      <protection/>
    </xf>
    <xf numFmtId="0" fontId="8" fillId="0" borderId="0" xfId="57" applyFont="1" applyAlignment="1" applyProtection="1">
      <alignment/>
      <protection/>
    </xf>
    <xf numFmtId="0" fontId="8" fillId="0" borderId="0" xfId="57" applyFont="1" applyAlignment="1" applyProtection="1">
      <alignment horizontal="left"/>
      <protection/>
    </xf>
    <xf numFmtId="0" fontId="64" fillId="0" borderId="0" xfId="57" applyFont="1" applyAlignment="1" applyProtection="1">
      <alignment horizontal="left" vertical="center"/>
      <protection/>
    </xf>
    <xf numFmtId="0" fontId="63" fillId="0" borderId="0" xfId="57" applyFont="1" applyAlignment="1" applyProtection="1">
      <alignment vertical="center"/>
      <protection/>
    </xf>
    <xf numFmtId="0" fontId="64" fillId="0" borderId="0" xfId="57" applyFont="1" applyAlignment="1" applyProtection="1">
      <alignment vertical="center"/>
      <protection/>
    </xf>
    <xf numFmtId="0" fontId="58" fillId="0" borderId="1" xfId="0" applyNumberFormat="1" applyFont="1" applyBorder="1" applyAlignment="1">
      <alignment horizontal="left" vertical="top" wrapText="1"/>
    </xf>
    <xf numFmtId="0" fontId="58" fillId="0" borderId="1" xfId="0" applyNumberFormat="1" applyFont="1" applyBorder="1" applyAlignment="1" quotePrefix="1">
      <alignment horizontal="left" vertical="top" wrapText="1"/>
    </xf>
    <xf numFmtId="0" fontId="58" fillId="34" borderId="1" xfId="0" applyNumberFormat="1" applyFont="1" applyFill="1" applyBorder="1" applyAlignment="1" quotePrefix="1">
      <alignment horizontal="left" vertical="top" wrapText="1"/>
    </xf>
    <xf numFmtId="0" fontId="6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aterial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7 2" xfId="55"/>
    <cellStyle name="Обычный 3" xfId="56"/>
    <cellStyle name="Обычный 4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142875</xdr:rowOff>
    </xdr:from>
    <xdr:to>
      <xdr:col>10</xdr:col>
      <xdr:colOff>476250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8892" flipH="1">
          <a:off x="6343650" y="142875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P11" sqref="P11"/>
    </sheetView>
  </sheetViews>
  <sheetFormatPr defaultColWidth="9.00390625" defaultRowHeight="12.75"/>
  <sheetData>
    <row r="1" spans="1:10" ht="16.5">
      <c r="A1" s="69"/>
      <c r="B1" s="70"/>
      <c r="C1" s="70"/>
      <c r="D1" s="71"/>
      <c r="E1" s="71"/>
      <c r="F1" s="72"/>
      <c r="G1" s="72"/>
      <c r="H1" s="73"/>
      <c r="I1" s="68"/>
      <c r="J1" s="68"/>
    </row>
    <row r="2" spans="1:10" ht="12.75">
      <c r="A2" s="74" t="s">
        <v>901</v>
      </c>
      <c r="B2" s="75"/>
      <c r="C2" s="75"/>
      <c r="D2" s="75"/>
      <c r="E2" s="75"/>
      <c r="F2" s="75"/>
      <c r="G2" s="76"/>
      <c r="H2" s="75"/>
      <c r="I2" s="68"/>
      <c r="J2" s="68"/>
    </row>
    <row r="3" spans="1:10" ht="12.75">
      <c r="A3" s="77" t="s">
        <v>900</v>
      </c>
      <c r="B3" s="75"/>
      <c r="C3" s="75"/>
      <c r="D3" s="75"/>
      <c r="E3" s="75"/>
      <c r="F3" s="75"/>
      <c r="G3" s="76"/>
      <c r="H3" s="75"/>
      <c r="I3" s="68"/>
      <c r="J3" s="68"/>
    </row>
    <row r="4" spans="1:10" ht="12.75">
      <c r="A4" s="77"/>
      <c r="B4" s="75"/>
      <c r="C4" s="75"/>
      <c r="D4" s="75"/>
      <c r="E4" s="75"/>
      <c r="F4" s="75"/>
      <c r="G4" s="76"/>
      <c r="H4" s="75"/>
      <c r="I4" s="68"/>
      <c r="J4" s="68"/>
    </row>
    <row r="5" spans="1:10" ht="12.75">
      <c r="A5" s="74" t="s">
        <v>902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7" t="s">
        <v>900</v>
      </c>
      <c r="B6" s="79"/>
      <c r="C6" s="79"/>
      <c r="D6" s="79"/>
      <c r="E6" s="79"/>
      <c r="F6" s="79"/>
      <c r="G6" s="79"/>
      <c r="H6" s="79"/>
      <c r="I6" s="79"/>
      <c r="J6" s="7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379"/>
  <sheetViews>
    <sheetView tabSelected="1" zoomScalePageLayoutView="0" workbookViewId="0" topLeftCell="A316">
      <selection activeCell="N20" sqref="N20"/>
    </sheetView>
  </sheetViews>
  <sheetFormatPr defaultColWidth="9.00390625" defaultRowHeight="12.75"/>
  <cols>
    <col min="1" max="1" width="11.75390625" style="83" customWidth="1"/>
    <col min="2" max="2" width="50.75390625" style="83" customWidth="1"/>
    <col min="3" max="3" width="11.75390625" style="0" customWidth="1"/>
    <col min="4" max="5" width="14.75390625" style="29" customWidth="1"/>
    <col min="6" max="6" width="11.75390625" style="26" customWidth="1"/>
    <col min="7" max="7" width="13.125" style="26" customWidth="1"/>
    <col min="8" max="8" width="12.75390625" style="26" customWidth="1"/>
    <col min="9" max="9" width="15.75390625" style="29" customWidth="1"/>
    <col min="10" max="10" width="0" style="0" hidden="1" customWidth="1"/>
    <col min="12" max="12" width="10.125" style="0" customWidth="1"/>
  </cols>
  <sheetData>
    <row r="1" spans="1:11" ht="22.5">
      <c r="A1" s="80" t="s">
        <v>97</v>
      </c>
      <c r="B1" s="81" t="s">
        <v>222</v>
      </c>
      <c r="C1" s="21" t="s">
        <v>248</v>
      </c>
      <c r="D1" s="27" t="s">
        <v>249</v>
      </c>
      <c r="E1" s="27" t="s">
        <v>250</v>
      </c>
      <c r="F1" s="24" t="s">
        <v>251</v>
      </c>
      <c r="G1" s="24" t="s">
        <v>252</v>
      </c>
      <c r="H1" s="24" t="s">
        <v>253</v>
      </c>
      <c r="I1" s="27" t="s">
        <v>254</v>
      </c>
      <c r="J1" s="20" t="s">
        <v>255</v>
      </c>
      <c r="K1" s="20" t="s">
        <v>256</v>
      </c>
    </row>
    <row r="2" spans="1:9" ht="12.75">
      <c r="A2" s="81" t="s">
        <v>257</v>
      </c>
      <c r="B2" s="81" t="s">
        <v>258</v>
      </c>
      <c r="C2" s="22"/>
      <c r="D2" s="28"/>
      <c r="E2" s="28"/>
      <c r="F2" s="25"/>
      <c r="G2" s="25"/>
      <c r="H2" s="25"/>
      <c r="I2" s="28"/>
    </row>
    <row r="3" spans="1:10" ht="12.75">
      <c r="A3" s="81" t="s">
        <v>259</v>
      </c>
      <c r="B3" s="81" t="s">
        <v>260</v>
      </c>
      <c r="C3" s="21" t="s">
        <v>261</v>
      </c>
      <c r="D3" s="27">
        <v>7.19</v>
      </c>
      <c r="E3" s="62">
        <v>164.19</v>
      </c>
      <c r="F3" s="25"/>
      <c r="G3" s="30">
        <f>IF(AND(TYPE(E3)=1,D3&lt;&gt;0),E3/D3,"")</f>
        <v>22.83588317107093</v>
      </c>
      <c r="H3" s="31">
        <v>4019.7959439824976</v>
      </c>
      <c r="I3" s="32">
        <f>ROUND(E3*H3,2)</f>
        <v>660010.3</v>
      </c>
      <c r="J3" s="23">
        <f>IF(G3&lt;&gt;0,1,0)</f>
        <v>1</v>
      </c>
    </row>
    <row r="4" spans="1:9" ht="12.75">
      <c r="A4" s="81" t="s">
        <v>257</v>
      </c>
      <c r="B4" s="81" t="s">
        <v>262</v>
      </c>
      <c r="C4" s="22"/>
      <c r="D4" s="28"/>
      <c r="E4" s="65"/>
      <c r="F4" s="25"/>
      <c r="G4" s="25"/>
      <c r="H4" s="25"/>
      <c r="I4" s="28"/>
    </row>
    <row r="5" spans="1:10" ht="22.5">
      <c r="A5" s="81" t="s">
        <v>263</v>
      </c>
      <c r="B5" s="81" t="s">
        <v>264</v>
      </c>
      <c r="C5" s="21" t="s">
        <v>265</v>
      </c>
      <c r="D5" s="27">
        <v>7737.6</v>
      </c>
      <c r="E5" s="64"/>
      <c r="F5" s="25"/>
      <c r="G5" s="30">
        <f aca="true" t="shared" si="0" ref="G5:G68">IF(AND(TYPE(E5)=1,D5&lt;&gt;0),E5/D5,"")</f>
        <v>0</v>
      </c>
      <c r="H5" s="31">
        <v>230.4364299</v>
      </c>
      <c r="I5" s="32">
        <f aca="true" t="shared" si="1" ref="I5:I68">ROUND(E5*H5,2)</f>
        <v>0</v>
      </c>
      <c r="J5" s="23">
        <f aca="true" t="shared" si="2" ref="J5:J68">IF(G5&lt;&gt;0,1,0)</f>
        <v>0</v>
      </c>
    </row>
    <row r="6" spans="1:10" ht="12.75">
      <c r="A6" s="81" t="s">
        <v>266</v>
      </c>
      <c r="B6" s="81" t="s">
        <v>267</v>
      </c>
      <c r="C6" s="21" t="s">
        <v>268</v>
      </c>
      <c r="D6" s="27">
        <v>74760.61</v>
      </c>
      <c r="E6" s="64"/>
      <c r="F6" s="25"/>
      <c r="G6" s="30">
        <f t="shared" si="0"/>
        <v>0</v>
      </c>
      <c r="H6" s="31">
        <v>2</v>
      </c>
      <c r="I6" s="32">
        <f t="shared" si="1"/>
        <v>0</v>
      </c>
      <c r="J6" s="23">
        <f t="shared" si="2"/>
        <v>0</v>
      </c>
    </row>
    <row r="7" spans="1:10" ht="12.75">
      <c r="A7" s="81" t="s">
        <v>269</v>
      </c>
      <c r="B7" s="81" t="s">
        <v>270</v>
      </c>
      <c r="C7" s="21" t="s">
        <v>271</v>
      </c>
      <c r="D7" s="27">
        <v>53421</v>
      </c>
      <c r="E7" s="64"/>
      <c r="F7" s="25"/>
      <c r="G7" s="30">
        <f t="shared" si="0"/>
        <v>0</v>
      </c>
      <c r="H7" s="31">
        <v>11.271</v>
      </c>
      <c r="I7" s="32">
        <f t="shared" si="1"/>
        <v>0</v>
      </c>
      <c r="J7" s="23">
        <f t="shared" si="2"/>
        <v>0</v>
      </c>
    </row>
    <row r="8" spans="1:10" ht="12.75">
      <c r="A8" s="81" t="s">
        <v>272</v>
      </c>
      <c r="B8" s="81" t="s">
        <v>273</v>
      </c>
      <c r="C8" s="21" t="s">
        <v>271</v>
      </c>
      <c r="D8" s="27">
        <v>7200</v>
      </c>
      <c r="E8" s="64"/>
      <c r="F8" s="25"/>
      <c r="G8" s="30">
        <f t="shared" si="0"/>
        <v>0</v>
      </c>
      <c r="H8" s="31">
        <v>19.8689994</v>
      </c>
      <c r="I8" s="32">
        <f t="shared" si="1"/>
        <v>0</v>
      </c>
      <c r="J8" s="23">
        <f t="shared" si="2"/>
        <v>0</v>
      </c>
    </row>
    <row r="9" spans="1:10" ht="12.75">
      <c r="A9" s="81" t="s">
        <v>274</v>
      </c>
      <c r="B9" s="81" t="s">
        <v>275</v>
      </c>
      <c r="C9" s="21" t="s">
        <v>276</v>
      </c>
      <c r="D9" s="27">
        <v>683.09</v>
      </c>
      <c r="E9" s="64"/>
      <c r="F9" s="25"/>
      <c r="G9" s="30">
        <f t="shared" si="0"/>
        <v>0</v>
      </c>
      <c r="H9" s="31">
        <v>1900.067634</v>
      </c>
      <c r="I9" s="32">
        <f t="shared" si="1"/>
        <v>0</v>
      </c>
      <c r="J9" s="23">
        <f t="shared" si="2"/>
        <v>0</v>
      </c>
    </row>
    <row r="10" spans="1:10" ht="33.75">
      <c r="A10" s="81" t="s">
        <v>277</v>
      </c>
      <c r="B10" s="81" t="s">
        <v>278</v>
      </c>
      <c r="C10" s="21" t="s">
        <v>271</v>
      </c>
      <c r="D10" s="27">
        <v>452</v>
      </c>
      <c r="E10" s="64"/>
      <c r="F10" s="25"/>
      <c r="G10" s="30">
        <f t="shared" si="0"/>
        <v>0</v>
      </c>
      <c r="H10" s="31">
        <v>594.8135165</v>
      </c>
      <c r="I10" s="32">
        <f t="shared" si="1"/>
        <v>0</v>
      </c>
      <c r="J10" s="23">
        <f t="shared" si="2"/>
        <v>0</v>
      </c>
    </row>
    <row r="11" spans="1:10" ht="33.75">
      <c r="A11" s="81" t="s">
        <v>279</v>
      </c>
      <c r="B11" s="81" t="s">
        <v>280</v>
      </c>
      <c r="C11" s="21" t="s">
        <v>271</v>
      </c>
      <c r="D11" s="27">
        <v>451.75</v>
      </c>
      <c r="E11" s="64"/>
      <c r="F11" s="25"/>
      <c r="G11" s="30">
        <f t="shared" si="0"/>
        <v>0</v>
      </c>
      <c r="H11" s="31">
        <v>17822.91885</v>
      </c>
      <c r="I11" s="32">
        <f t="shared" si="1"/>
        <v>0</v>
      </c>
      <c r="J11" s="23">
        <f t="shared" si="2"/>
        <v>0</v>
      </c>
    </row>
    <row r="12" spans="1:10" ht="22.5">
      <c r="A12" s="81" t="s">
        <v>281</v>
      </c>
      <c r="B12" s="81" t="s">
        <v>282</v>
      </c>
      <c r="C12" s="21" t="s">
        <v>276</v>
      </c>
      <c r="D12" s="27">
        <v>2744.66</v>
      </c>
      <c r="E12" s="64"/>
      <c r="F12" s="25"/>
      <c r="G12" s="30">
        <f t="shared" si="0"/>
        <v>0</v>
      </c>
      <c r="H12" s="31">
        <v>673.8558105</v>
      </c>
      <c r="I12" s="32">
        <f t="shared" si="1"/>
        <v>0</v>
      </c>
      <c r="J12" s="23">
        <f t="shared" si="2"/>
        <v>0</v>
      </c>
    </row>
    <row r="13" spans="1:10" ht="12.75">
      <c r="A13" s="81" t="s">
        <v>283</v>
      </c>
      <c r="B13" s="81" t="s">
        <v>284</v>
      </c>
      <c r="C13" s="21" t="s">
        <v>276</v>
      </c>
      <c r="D13" s="27">
        <v>754.86</v>
      </c>
      <c r="E13" s="64"/>
      <c r="F13" s="25"/>
      <c r="G13" s="30">
        <f t="shared" si="0"/>
        <v>0</v>
      </c>
      <c r="H13" s="31">
        <v>949.681364</v>
      </c>
      <c r="I13" s="32">
        <f t="shared" si="1"/>
        <v>0</v>
      </c>
      <c r="J13" s="23">
        <f t="shared" si="2"/>
        <v>0</v>
      </c>
    </row>
    <row r="14" spans="1:10" ht="22.5">
      <c r="A14" s="81" t="s">
        <v>285</v>
      </c>
      <c r="B14" s="81" t="s">
        <v>286</v>
      </c>
      <c r="C14" s="21" t="s">
        <v>276</v>
      </c>
      <c r="D14" s="27">
        <v>580</v>
      </c>
      <c r="E14" s="64"/>
      <c r="F14" s="25"/>
      <c r="G14" s="30">
        <f t="shared" si="0"/>
        <v>0</v>
      </c>
      <c r="H14" s="31">
        <v>1836.7006362</v>
      </c>
      <c r="I14" s="32">
        <f t="shared" si="1"/>
        <v>0</v>
      </c>
      <c r="J14" s="23">
        <f t="shared" si="2"/>
        <v>0</v>
      </c>
    </row>
    <row r="15" spans="1:10" ht="12.75">
      <c r="A15" s="81" t="s">
        <v>287</v>
      </c>
      <c r="B15" s="81" t="s">
        <v>288</v>
      </c>
      <c r="C15" s="21" t="s">
        <v>276</v>
      </c>
      <c r="D15" s="27">
        <v>592.76</v>
      </c>
      <c r="E15" s="64"/>
      <c r="F15" s="25"/>
      <c r="G15" s="30">
        <f t="shared" si="0"/>
        <v>0</v>
      </c>
      <c r="H15" s="31">
        <v>4195.4640119999995</v>
      </c>
      <c r="I15" s="32">
        <f t="shared" si="1"/>
        <v>0</v>
      </c>
      <c r="J15" s="23">
        <f t="shared" si="2"/>
        <v>0</v>
      </c>
    </row>
    <row r="16" spans="1:10" ht="12.75">
      <c r="A16" s="81" t="s">
        <v>289</v>
      </c>
      <c r="B16" s="81" t="s">
        <v>290</v>
      </c>
      <c r="C16" s="21" t="s">
        <v>276</v>
      </c>
      <c r="D16" s="27">
        <v>790</v>
      </c>
      <c r="E16" s="64"/>
      <c r="F16" s="25"/>
      <c r="G16" s="30">
        <f t="shared" si="0"/>
        <v>0</v>
      </c>
      <c r="H16" s="31">
        <v>18927.117</v>
      </c>
      <c r="I16" s="32">
        <f t="shared" si="1"/>
        <v>0</v>
      </c>
      <c r="J16" s="23">
        <f t="shared" si="2"/>
        <v>0</v>
      </c>
    </row>
    <row r="17" spans="1:10" ht="12.75">
      <c r="A17" s="81" t="s">
        <v>291</v>
      </c>
      <c r="B17" s="81" t="s">
        <v>292</v>
      </c>
      <c r="C17" s="21" t="s">
        <v>276</v>
      </c>
      <c r="D17" s="27">
        <v>665</v>
      </c>
      <c r="E17" s="64"/>
      <c r="F17" s="25"/>
      <c r="G17" s="30">
        <f t="shared" si="0"/>
        <v>0</v>
      </c>
      <c r="H17" s="31">
        <v>35527.673180000005</v>
      </c>
      <c r="I17" s="32">
        <f t="shared" si="1"/>
        <v>0</v>
      </c>
      <c r="J17" s="23">
        <f t="shared" si="2"/>
        <v>0</v>
      </c>
    </row>
    <row r="18" spans="1:10" ht="12.75">
      <c r="A18" s="81" t="s">
        <v>293</v>
      </c>
      <c r="B18" s="81" t="s">
        <v>294</v>
      </c>
      <c r="C18" s="21" t="s">
        <v>276</v>
      </c>
      <c r="D18" s="27">
        <v>720</v>
      </c>
      <c r="E18" s="64"/>
      <c r="F18" s="25"/>
      <c r="G18" s="30">
        <f t="shared" si="0"/>
        <v>0</v>
      </c>
      <c r="H18" s="31">
        <v>17745.384982</v>
      </c>
      <c r="I18" s="32">
        <f t="shared" si="1"/>
        <v>0</v>
      </c>
      <c r="J18" s="23">
        <f t="shared" si="2"/>
        <v>0</v>
      </c>
    </row>
    <row r="19" spans="1:10" ht="12.75">
      <c r="A19" s="81" t="s">
        <v>295</v>
      </c>
      <c r="B19" s="81" t="s">
        <v>296</v>
      </c>
      <c r="C19" s="21" t="s">
        <v>276</v>
      </c>
      <c r="D19" s="27">
        <v>665</v>
      </c>
      <c r="E19" s="64"/>
      <c r="F19" s="25"/>
      <c r="G19" s="30">
        <f t="shared" si="0"/>
        <v>0</v>
      </c>
      <c r="H19" s="31">
        <v>3248.497154</v>
      </c>
      <c r="I19" s="32">
        <f t="shared" si="1"/>
        <v>0</v>
      </c>
      <c r="J19" s="23">
        <f t="shared" si="2"/>
        <v>0</v>
      </c>
    </row>
    <row r="20" spans="1:10" ht="12.75">
      <c r="A20" s="81" t="s">
        <v>297</v>
      </c>
      <c r="B20" s="81" t="s">
        <v>298</v>
      </c>
      <c r="C20" s="21" t="s">
        <v>271</v>
      </c>
      <c r="D20" s="27">
        <v>1487.6</v>
      </c>
      <c r="E20" s="64"/>
      <c r="F20" s="25"/>
      <c r="G20" s="30">
        <f t="shared" si="0"/>
        <v>0</v>
      </c>
      <c r="H20" s="31">
        <v>1097.305499</v>
      </c>
      <c r="I20" s="32">
        <f t="shared" si="1"/>
        <v>0</v>
      </c>
      <c r="J20" s="23">
        <f t="shared" si="2"/>
        <v>0</v>
      </c>
    </row>
    <row r="21" spans="1:10" ht="22.5">
      <c r="A21" s="81" t="s">
        <v>299</v>
      </c>
      <c r="B21" s="81" t="s">
        <v>300</v>
      </c>
      <c r="C21" s="21" t="s">
        <v>271</v>
      </c>
      <c r="D21" s="27">
        <v>1596</v>
      </c>
      <c r="E21" s="64"/>
      <c r="F21" s="25"/>
      <c r="G21" s="30">
        <f t="shared" si="0"/>
        <v>0</v>
      </c>
      <c r="H21" s="31">
        <v>458.2579125</v>
      </c>
      <c r="I21" s="32">
        <f t="shared" si="1"/>
        <v>0</v>
      </c>
      <c r="J21" s="23">
        <f t="shared" si="2"/>
        <v>0</v>
      </c>
    </row>
    <row r="22" spans="1:10" ht="12.75">
      <c r="A22" s="81" t="s">
        <v>301</v>
      </c>
      <c r="B22" s="81" t="s">
        <v>302</v>
      </c>
      <c r="C22" s="21" t="s">
        <v>271</v>
      </c>
      <c r="D22" s="27">
        <v>1383.1</v>
      </c>
      <c r="E22" s="64"/>
      <c r="F22" s="25"/>
      <c r="G22" s="30">
        <f t="shared" si="0"/>
        <v>0</v>
      </c>
      <c r="H22" s="31">
        <v>96.117432</v>
      </c>
      <c r="I22" s="32">
        <f t="shared" si="1"/>
        <v>0</v>
      </c>
      <c r="J22" s="23">
        <f t="shared" si="2"/>
        <v>0</v>
      </c>
    </row>
    <row r="23" spans="1:10" ht="22.5">
      <c r="A23" s="81" t="s">
        <v>303</v>
      </c>
      <c r="B23" s="81" t="s">
        <v>304</v>
      </c>
      <c r="C23" s="21" t="s">
        <v>305</v>
      </c>
      <c r="D23" s="27">
        <v>1714.48</v>
      </c>
      <c r="E23" s="64"/>
      <c r="F23" s="25"/>
      <c r="G23" s="30">
        <f t="shared" si="0"/>
        <v>0</v>
      </c>
      <c r="H23" s="31">
        <v>151.73399999999998</v>
      </c>
      <c r="I23" s="32">
        <f t="shared" si="1"/>
        <v>0</v>
      </c>
      <c r="J23" s="23">
        <f t="shared" si="2"/>
        <v>0</v>
      </c>
    </row>
    <row r="24" spans="1:10" ht="33.75">
      <c r="A24" s="81" t="s">
        <v>306</v>
      </c>
      <c r="B24" s="81" t="s">
        <v>307</v>
      </c>
      <c r="C24" s="21" t="s">
        <v>305</v>
      </c>
      <c r="D24" s="27">
        <v>655.4</v>
      </c>
      <c r="E24" s="64"/>
      <c r="F24" s="25"/>
      <c r="G24" s="30">
        <f t="shared" si="0"/>
        <v>0</v>
      </c>
      <c r="H24" s="31">
        <v>819.92046</v>
      </c>
      <c r="I24" s="32">
        <f t="shared" si="1"/>
        <v>0</v>
      </c>
      <c r="J24" s="23">
        <f t="shared" si="2"/>
        <v>0</v>
      </c>
    </row>
    <row r="25" spans="1:10" ht="22.5">
      <c r="A25" s="81" t="s">
        <v>308</v>
      </c>
      <c r="B25" s="81" t="s">
        <v>309</v>
      </c>
      <c r="C25" s="21" t="s">
        <v>276</v>
      </c>
      <c r="D25" s="27">
        <v>600</v>
      </c>
      <c r="E25" s="64"/>
      <c r="F25" s="25"/>
      <c r="G25" s="30">
        <f t="shared" si="0"/>
        <v>0</v>
      </c>
      <c r="H25" s="31">
        <v>168</v>
      </c>
      <c r="I25" s="32">
        <f t="shared" si="1"/>
        <v>0</v>
      </c>
      <c r="J25" s="23">
        <f t="shared" si="2"/>
        <v>0</v>
      </c>
    </row>
    <row r="26" spans="1:10" ht="22.5">
      <c r="A26" s="81" t="s">
        <v>310</v>
      </c>
      <c r="B26" s="81" t="s">
        <v>311</v>
      </c>
      <c r="C26" s="21" t="s">
        <v>276</v>
      </c>
      <c r="D26" s="27">
        <v>580</v>
      </c>
      <c r="E26" s="64"/>
      <c r="F26" s="25"/>
      <c r="G26" s="30">
        <f t="shared" si="0"/>
        <v>0</v>
      </c>
      <c r="H26" s="31">
        <v>3114.748996</v>
      </c>
      <c r="I26" s="32">
        <f t="shared" si="1"/>
        <v>0</v>
      </c>
      <c r="J26" s="23">
        <f t="shared" si="2"/>
        <v>0</v>
      </c>
    </row>
    <row r="27" spans="1:10" ht="22.5">
      <c r="A27" s="81" t="s">
        <v>312</v>
      </c>
      <c r="B27" s="81" t="s">
        <v>313</v>
      </c>
      <c r="C27" s="21" t="s">
        <v>305</v>
      </c>
      <c r="D27" s="27">
        <v>207</v>
      </c>
      <c r="E27" s="64"/>
      <c r="F27" s="25"/>
      <c r="G27" s="30">
        <f t="shared" si="0"/>
        <v>0</v>
      </c>
      <c r="H27" s="31">
        <v>17902.901874000003</v>
      </c>
      <c r="I27" s="32">
        <f t="shared" si="1"/>
        <v>0</v>
      </c>
      <c r="J27" s="23">
        <f t="shared" si="2"/>
        <v>0</v>
      </c>
    </row>
    <row r="28" spans="1:10" ht="22.5">
      <c r="A28" s="81" t="s">
        <v>314</v>
      </c>
      <c r="B28" s="81" t="s">
        <v>315</v>
      </c>
      <c r="C28" s="21" t="s">
        <v>305</v>
      </c>
      <c r="D28" s="27">
        <v>1529.15</v>
      </c>
      <c r="E28" s="64"/>
      <c r="F28" s="25"/>
      <c r="G28" s="30">
        <f t="shared" si="0"/>
        <v>0</v>
      </c>
      <c r="H28" s="31">
        <v>381.79</v>
      </c>
      <c r="I28" s="32">
        <f t="shared" si="1"/>
        <v>0</v>
      </c>
      <c r="J28" s="23">
        <f t="shared" si="2"/>
        <v>0</v>
      </c>
    </row>
    <row r="29" spans="1:10" ht="22.5">
      <c r="A29" s="81" t="s">
        <v>316</v>
      </c>
      <c r="B29" s="81" t="s">
        <v>317</v>
      </c>
      <c r="C29" s="21" t="s">
        <v>305</v>
      </c>
      <c r="D29" s="27">
        <v>214.7</v>
      </c>
      <c r="E29" s="64"/>
      <c r="F29" s="25"/>
      <c r="G29" s="30">
        <f t="shared" si="0"/>
        <v>0</v>
      </c>
      <c r="H29" s="31">
        <v>8093.4075299999995</v>
      </c>
      <c r="I29" s="32">
        <f t="shared" si="1"/>
        <v>0</v>
      </c>
      <c r="J29" s="23">
        <f t="shared" si="2"/>
        <v>0</v>
      </c>
    </row>
    <row r="30" spans="1:10" ht="33.75">
      <c r="A30" s="81" t="s">
        <v>318</v>
      </c>
      <c r="B30" s="81" t="s">
        <v>319</v>
      </c>
      <c r="C30" s="21" t="s">
        <v>305</v>
      </c>
      <c r="D30" s="27">
        <v>609.62</v>
      </c>
      <c r="E30" s="64"/>
      <c r="F30" s="25"/>
      <c r="G30" s="30">
        <f t="shared" si="0"/>
        <v>0</v>
      </c>
      <c r="H30" s="31">
        <v>747.066716</v>
      </c>
      <c r="I30" s="32">
        <f t="shared" si="1"/>
        <v>0</v>
      </c>
      <c r="J30" s="23">
        <f t="shared" si="2"/>
        <v>0</v>
      </c>
    </row>
    <row r="31" spans="1:10" ht="22.5">
      <c r="A31" s="81" t="s">
        <v>320</v>
      </c>
      <c r="B31" s="81" t="s">
        <v>321</v>
      </c>
      <c r="C31" s="21" t="s">
        <v>276</v>
      </c>
      <c r="D31" s="27">
        <v>4550.37</v>
      </c>
      <c r="E31" s="64"/>
      <c r="F31" s="25"/>
      <c r="G31" s="30">
        <f t="shared" si="0"/>
        <v>0</v>
      </c>
      <c r="H31" s="31">
        <v>92.8414041</v>
      </c>
      <c r="I31" s="32">
        <f t="shared" si="1"/>
        <v>0</v>
      </c>
      <c r="J31" s="23">
        <f t="shared" si="2"/>
        <v>0</v>
      </c>
    </row>
    <row r="32" spans="1:10" ht="12.75">
      <c r="A32" s="81" t="s">
        <v>322</v>
      </c>
      <c r="B32" s="81" t="s">
        <v>323</v>
      </c>
      <c r="C32" s="21" t="s">
        <v>276</v>
      </c>
      <c r="D32" s="27">
        <v>2246.52</v>
      </c>
      <c r="E32" s="64"/>
      <c r="F32" s="25"/>
      <c r="G32" s="30">
        <f t="shared" si="0"/>
        <v>0</v>
      </c>
      <c r="H32" s="31">
        <v>87.498051</v>
      </c>
      <c r="I32" s="32">
        <f t="shared" si="1"/>
        <v>0</v>
      </c>
      <c r="J32" s="23">
        <f t="shared" si="2"/>
        <v>0</v>
      </c>
    </row>
    <row r="33" spans="1:10" ht="22.5">
      <c r="A33" s="81" t="s">
        <v>324</v>
      </c>
      <c r="B33" s="81" t="s">
        <v>325</v>
      </c>
      <c r="C33" s="21" t="s">
        <v>276</v>
      </c>
      <c r="D33" s="27">
        <v>589.15</v>
      </c>
      <c r="E33" s="64"/>
      <c r="F33" s="25"/>
      <c r="G33" s="30">
        <f t="shared" si="0"/>
        <v>0</v>
      </c>
      <c r="H33" s="31">
        <v>1495.4095406</v>
      </c>
      <c r="I33" s="32">
        <f t="shared" si="1"/>
        <v>0</v>
      </c>
      <c r="J33" s="23">
        <f t="shared" si="2"/>
        <v>0</v>
      </c>
    </row>
    <row r="34" spans="1:10" ht="45">
      <c r="A34" s="81" t="s">
        <v>326</v>
      </c>
      <c r="B34" s="81" t="s">
        <v>327</v>
      </c>
      <c r="C34" s="21" t="s">
        <v>305</v>
      </c>
      <c r="D34" s="27">
        <v>2491.65</v>
      </c>
      <c r="E34" s="64"/>
      <c r="F34" s="25"/>
      <c r="G34" s="30">
        <f t="shared" si="0"/>
        <v>0</v>
      </c>
      <c r="H34" s="31">
        <v>562.6416264</v>
      </c>
      <c r="I34" s="32">
        <f t="shared" si="1"/>
        <v>0</v>
      </c>
      <c r="J34" s="23">
        <f t="shared" si="2"/>
        <v>0</v>
      </c>
    </row>
    <row r="35" spans="1:10" ht="33.75">
      <c r="A35" s="81" t="s">
        <v>328</v>
      </c>
      <c r="B35" s="81" t="s">
        <v>329</v>
      </c>
      <c r="C35" s="21" t="s">
        <v>305</v>
      </c>
      <c r="D35" s="27">
        <v>1577.48</v>
      </c>
      <c r="E35" s="64"/>
      <c r="F35" s="25"/>
      <c r="G35" s="30">
        <f t="shared" si="0"/>
        <v>0</v>
      </c>
      <c r="H35" s="31">
        <v>10157.9579615</v>
      </c>
      <c r="I35" s="32">
        <f t="shared" si="1"/>
        <v>0</v>
      </c>
      <c r="J35" s="23">
        <f t="shared" si="2"/>
        <v>0</v>
      </c>
    </row>
    <row r="36" spans="1:10" ht="33.75">
      <c r="A36" s="81" t="s">
        <v>330</v>
      </c>
      <c r="B36" s="81" t="s">
        <v>331</v>
      </c>
      <c r="C36" s="21" t="s">
        <v>305</v>
      </c>
      <c r="D36" s="27">
        <v>749.56</v>
      </c>
      <c r="E36" s="64"/>
      <c r="F36" s="25"/>
      <c r="G36" s="30">
        <f t="shared" si="0"/>
        <v>0</v>
      </c>
      <c r="H36" s="31">
        <v>3683.87703</v>
      </c>
      <c r="I36" s="32">
        <f t="shared" si="1"/>
        <v>0</v>
      </c>
      <c r="J36" s="23">
        <f t="shared" si="2"/>
        <v>0</v>
      </c>
    </row>
    <row r="37" spans="1:10" ht="33.75">
      <c r="A37" s="81" t="s">
        <v>332</v>
      </c>
      <c r="B37" s="81" t="s">
        <v>333</v>
      </c>
      <c r="C37" s="21" t="s">
        <v>276</v>
      </c>
      <c r="D37" s="27">
        <v>1758.56</v>
      </c>
      <c r="E37" s="64"/>
      <c r="F37" s="25"/>
      <c r="G37" s="30">
        <f t="shared" si="0"/>
        <v>0</v>
      </c>
      <c r="H37" s="31">
        <v>205.5639023</v>
      </c>
      <c r="I37" s="32">
        <f t="shared" si="1"/>
        <v>0</v>
      </c>
      <c r="J37" s="23">
        <f t="shared" si="2"/>
        <v>0</v>
      </c>
    </row>
    <row r="38" spans="1:10" ht="12.75">
      <c r="A38" s="81" t="s">
        <v>334</v>
      </c>
      <c r="B38" s="81" t="s">
        <v>335</v>
      </c>
      <c r="C38" s="21" t="s">
        <v>271</v>
      </c>
      <c r="D38" s="27">
        <v>9040</v>
      </c>
      <c r="E38" s="64"/>
      <c r="F38" s="25"/>
      <c r="G38" s="30">
        <f t="shared" si="0"/>
        <v>0</v>
      </c>
      <c r="H38" s="31">
        <v>1</v>
      </c>
      <c r="I38" s="32">
        <f t="shared" si="1"/>
        <v>0</v>
      </c>
      <c r="J38" s="23">
        <f t="shared" si="2"/>
        <v>0</v>
      </c>
    </row>
    <row r="39" spans="1:10" ht="22.5">
      <c r="A39" s="81" t="s">
        <v>336</v>
      </c>
      <c r="B39" s="81" t="s">
        <v>337</v>
      </c>
      <c r="C39" s="21" t="s">
        <v>276</v>
      </c>
      <c r="D39" s="27">
        <v>1980</v>
      </c>
      <c r="E39" s="64"/>
      <c r="F39" s="25"/>
      <c r="G39" s="30">
        <f t="shared" si="0"/>
        <v>0</v>
      </c>
      <c r="H39" s="31">
        <v>303.5499765</v>
      </c>
      <c r="I39" s="32">
        <f t="shared" si="1"/>
        <v>0</v>
      </c>
      <c r="J39" s="23">
        <f t="shared" si="2"/>
        <v>0</v>
      </c>
    </row>
    <row r="40" spans="1:10" ht="22.5">
      <c r="A40" s="81" t="s">
        <v>338</v>
      </c>
      <c r="B40" s="81" t="s">
        <v>339</v>
      </c>
      <c r="C40" s="21" t="s">
        <v>276</v>
      </c>
      <c r="D40" s="27">
        <v>1287</v>
      </c>
      <c r="E40" s="64"/>
      <c r="F40" s="25"/>
      <c r="G40" s="30">
        <f t="shared" si="0"/>
        <v>0</v>
      </c>
      <c r="H40" s="31">
        <v>2057.517374</v>
      </c>
      <c r="I40" s="32">
        <f t="shared" si="1"/>
        <v>0</v>
      </c>
      <c r="J40" s="23">
        <f t="shared" si="2"/>
        <v>0</v>
      </c>
    </row>
    <row r="41" spans="1:10" ht="56.25">
      <c r="A41" s="81" t="s">
        <v>340</v>
      </c>
      <c r="B41" s="81" t="s">
        <v>341</v>
      </c>
      <c r="C41" s="21" t="s">
        <v>268</v>
      </c>
      <c r="D41" s="27">
        <v>960.5</v>
      </c>
      <c r="E41" s="64"/>
      <c r="F41" s="25"/>
      <c r="G41" s="30">
        <f t="shared" si="0"/>
        <v>0</v>
      </c>
      <c r="H41" s="31">
        <v>240</v>
      </c>
      <c r="I41" s="32">
        <f t="shared" si="1"/>
        <v>0</v>
      </c>
      <c r="J41" s="23">
        <f t="shared" si="2"/>
        <v>0</v>
      </c>
    </row>
    <row r="42" spans="1:10" ht="56.25">
      <c r="A42" s="81" t="s">
        <v>342</v>
      </c>
      <c r="B42" s="81" t="s">
        <v>343</v>
      </c>
      <c r="C42" s="21" t="s">
        <v>268</v>
      </c>
      <c r="D42" s="27">
        <v>1333.4</v>
      </c>
      <c r="E42" s="64"/>
      <c r="F42" s="25"/>
      <c r="G42" s="30">
        <f t="shared" si="0"/>
        <v>0</v>
      </c>
      <c r="H42" s="31">
        <v>721</v>
      </c>
      <c r="I42" s="32">
        <f t="shared" si="1"/>
        <v>0</v>
      </c>
      <c r="J42" s="23">
        <f t="shared" si="2"/>
        <v>0</v>
      </c>
    </row>
    <row r="43" spans="1:10" ht="22.5">
      <c r="A43" s="81" t="s">
        <v>344</v>
      </c>
      <c r="B43" s="81" t="s">
        <v>345</v>
      </c>
      <c r="C43" s="21" t="s">
        <v>268</v>
      </c>
      <c r="D43" s="27">
        <v>39532.23</v>
      </c>
      <c r="E43" s="64"/>
      <c r="F43" s="25"/>
      <c r="G43" s="30">
        <f t="shared" si="0"/>
        <v>0</v>
      </c>
      <c r="H43" s="31">
        <v>2.5277133000000003</v>
      </c>
      <c r="I43" s="32">
        <f t="shared" si="1"/>
        <v>0</v>
      </c>
      <c r="J43" s="23">
        <f t="shared" si="2"/>
        <v>0</v>
      </c>
    </row>
    <row r="44" spans="1:10" ht="33.75">
      <c r="A44" s="81" t="s">
        <v>346</v>
      </c>
      <c r="B44" s="81" t="s">
        <v>347</v>
      </c>
      <c r="C44" s="21" t="s">
        <v>276</v>
      </c>
      <c r="D44" s="27">
        <v>1685.96</v>
      </c>
      <c r="E44" s="64"/>
      <c r="F44" s="25"/>
      <c r="G44" s="30">
        <f t="shared" si="0"/>
        <v>0</v>
      </c>
      <c r="H44" s="31">
        <v>609.1070400000001</v>
      </c>
      <c r="I44" s="32">
        <f t="shared" si="1"/>
        <v>0</v>
      </c>
      <c r="J44" s="23">
        <f t="shared" si="2"/>
        <v>0</v>
      </c>
    </row>
    <row r="45" spans="1:10" ht="22.5">
      <c r="A45" s="81" t="s">
        <v>348</v>
      </c>
      <c r="B45" s="81" t="s">
        <v>349</v>
      </c>
      <c r="C45" s="21" t="s">
        <v>305</v>
      </c>
      <c r="D45" s="27">
        <v>102.41</v>
      </c>
      <c r="E45" s="64"/>
      <c r="F45" s="25"/>
      <c r="G45" s="30">
        <f t="shared" si="0"/>
        <v>0</v>
      </c>
      <c r="H45" s="31">
        <v>1142.3568</v>
      </c>
      <c r="I45" s="32">
        <f t="shared" si="1"/>
        <v>0</v>
      </c>
      <c r="J45" s="23">
        <f t="shared" si="2"/>
        <v>0</v>
      </c>
    </row>
    <row r="46" spans="1:10" ht="22.5">
      <c r="A46" s="81" t="s">
        <v>350</v>
      </c>
      <c r="B46" s="81" t="s">
        <v>351</v>
      </c>
      <c r="C46" s="21" t="s">
        <v>305</v>
      </c>
      <c r="D46" s="27">
        <v>111.37</v>
      </c>
      <c r="E46" s="64"/>
      <c r="F46" s="25"/>
      <c r="G46" s="30">
        <f t="shared" si="0"/>
        <v>0</v>
      </c>
      <c r="H46" s="31">
        <v>397.63987999999995</v>
      </c>
      <c r="I46" s="32">
        <f t="shared" si="1"/>
        <v>0</v>
      </c>
      <c r="J46" s="23">
        <f t="shared" si="2"/>
        <v>0</v>
      </c>
    </row>
    <row r="47" spans="1:10" ht="22.5">
      <c r="A47" s="81" t="s">
        <v>352</v>
      </c>
      <c r="B47" s="81" t="s">
        <v>353</v>
      </c>
      <c r="C47" s="21" t="s">
        <v>305</v>
      </c>
      <c r="D47" s="27">
        <v>104.33</v>
      </c>
      <c r="E47" s="64"/>
      <c r="F47" s="25"/>
      <c r="G47" s="30">
        <f t="shared" si="0"/>
        <v>0</v>
      </c>
      <c r="H47" s="31">
        <v>5122.0134</v>
      </c>
      <c r="I47" s="32">
        <f t="shared" si="1"/>
        <v>0</v>
      </c>
      <c r="J47" s="23">
        <f t="shared" si="2"/>
        <v>0</v>
      </c>
    </row>
    <row r="48" spans="1:10" ht="22.5">
      <c r="A48" s="81" t="s">
        <v>354</v>
      </c>
      <c r="B48" s="81" t="s">
        <v>355</v>
      </c>
      <c r="C48" s="21" t="s">
        <v>305</v>
      </c>
      <c r="D48" s="27">
        <v>109.09</v>
      </c>
      <c r="E48" s="64"/>
      <c r="F48" s="25"/>
      <c r="G48" s="30">
        <f t="shared" si="0"/>
        <v>0</v>
      </c>
      <c r="H48" s="31">
        <v>4625.820280000001</v>
      </c>
      <c r="I48" s="32">
        <f t="shared" si="1"/>
        <v>0</v>
      </c>
      <c r="J48" s="23">
        <f t="shared" si="2"/>
        <v>0</v>
      </c>
    </row>
    <row r="49" spans="1:10" ht="22.5">
      <c r="A49" s="81" t="s">
        <v>356</v>
      </c>
      <c r="B49" s="81" t="s">
        <v>357</v>
      </c>
      <c r="C49" s="21" t="s">
        <v>265</v>
      </c>
      <c r="D49" s="27">
        <v>1148.4</v>
      </c>
      <c r="E49" s="64"/>
      <c r="F49" s="25"/>
      <c r="G49" s="30">
        <f t="shared" si="0"/>
        <v>0</v>
      </c>
      <c r="H49" s="31">
        <v>34.3</v>
      </c>
      <c r="I49" s="32">
        <f t="shared" si="1"/>
        <v>0</v>
      </c>
      <c r="J49" s="23">
        <f t="shared" si="2"/>
        <v>0</v>
      </c>
    </row>
    <row r="50" spans="1:10" ht="12.75">
      <c r="A50" s="81" t="s">
        <v>358</v>
      </c>
      <c r="B50" s="81" t="s">
        <v>359</v>
      </c>
      <c r="C50" s="21" t="s">
        <v>305</v>
      </c>
      <c r="D50" s="27">
        <v>7.83</v>
      </c>
      <c r="E50" s="64"/>
      <c r="F50" s="25"/>
      <c r="G50" s="30">
        <f t="shared" si="0"/>
        <v>0</v>
      </c>
      <c r="H50" s="31">
        <v>39667.9363</v>
      </c>
      <c r="I50" s="32">
        <f t="shared" si="1"/>
        <v>0</v>
      </c>
      <c r="J50" s="23">
        <f t="shared" si="2"/>
        <v>0</v>
      </c>
    </row>
    <row r="51" spans="1:10" ht="12.75">
      <c r="A51" s="81" t="s">
        <v>360</v>
      </c>
      <c r="B51" s="81" t="s">
        <v>361</v>
      </c>
      <c r="C51" s="21" t="s">
        <v>271</v>
      </c>
      <c r="D51" s="27">
        <v>5650</v>
      </c>
      <c r="E51" s="64"/>
      <c r="F51" s="25"/>
      <c r="G51" s="30">
        <f t="shared" si="0"/>
        <v>0</v>
      </c>
      <c r="H51" s="31">
        <v>2436.8746320000005</v>
      </c>
      <c r="I51" s="32">
        <f t="shared" si="1"/>
        <v>0</v>
      </c>
      <c r="J51" s="23">
        <f t="shared" si="2"/>
        <v>0</v>
      </c>
    </row>
    <row r="52" spans="1:10" ht="22.5">
      <c r="A52" s="81" t="s">
        <v>362</v>
      </c>
      <c r="B52" s="81" t="s">
        <v>363</v>
      </c>
      <c r="C52" s="21" t="s">
        <v>271</v>
      </c>
      <c r="D52" s="27">
        <v>7956.21</v>
      </c>
      <c r="E52" s="64"/>
      <c r="F52" s="25"/>
      <c r="G52" s="30">
        <f t="shared" si="0"/>
        <v>0</v>
      </c>
      <c r="H52" s="31">
        <v>5768.9475728</v>
      </c>
      <c r="I52" s="32">
        <f t="shared" si="1"/>
        <v>0</v>
      </c>
      <c r="J52" s="23">
        <f t="shared" si="2"/>
        <v>0</v>
      </c>
    </row>
    <row r="53" spans="1:10" ht="12.75">
      <c r="A53" s="81" t="s">
        <v>364</v>
      </c>
      <c r="B53" s="81" t="s">
        <v>365</v>
      </c>
      <c r="C53" s="21" t="s">
        <v>276</v>
      </c>
      <c r="D53" s="27">
        <v>166.7</v>
      </c>
      <c r="E53" s="64"/>
      <c r="F53" s="25"/>
      <c r="G53" s="30">
        <f t="shared" si="0"/>
        <v>0</v>
      </c>
      <c r="H53" s="31">
        <v>295.5162</v>
      </c>
      <c r="I53" s="32">
        <f t="shared" si="1"/>
        <v>0</v>
      </c>
      <c r="J53" s="23">
        <f t="shared" si="2"/>
        <v>0</v>
      </c>
    </row>
    <row r="54" spans="1:10" ht="12.75">
      <c r="A54" s="81" t="s">
        <v>366</v>
      </c>
      <c r="B54" s="81" t="s">
        <v>367</v>
      </c>
      <c r="C54" s="21" t="s">
        <v>276</v>
      </c>
      <c r="D54" s="27">
        <v>166.7</v>
      </c>
      <c r="E54" s="64"/>
      <c r="F54" s="25"/>
      <c r="G54" s="30">
        <f t="shared" si="0"/>
        <v>0</v>
      </c>
      <c r="H54" s="31">
        <v>304.1756</v>
      </c>
      <c r="I54" s="32">
        <f t="shared" si="1"/>
        <v>0</v>
      </c>
      <c r="J54" s="23">
        <f t="shared" si="2"/>
        <v>0</v>
      </c>
    </row>
    <row r="55" spans="1:10" ht="12.75">
      <c r="A55" s="81" t="s">
        <v>368</v>
      </c>
      <c r="B55" s="81" t="s">
        <v>369</v>
      </c>
      <c r="C55" s="21" t="s">
        <v>271</v>
      </c>
      <c r="D55" s="27">
        <v>31060</v>
      </c>
      <c r="E55" s="64"/>
      <c r="F55" s="25"/>
      <c r="G55" s="30">
        <f t="shared" si="0"/>
        <v>0</v>
      </c>
      <c r="H55" s="31">
        <v>0.1456</v>
      </c>
      <c r="I55" s="32">
        <f t="shared" si="1"/>
        <v>0</v>
      </c>
      <c r="J55" s="23">
        <f t="shared" si="2"/>
        <v>0</v>
      </c>
    </row>
    <row r="56" spans="1:10" ht="33.75">
      <c r="A56" s="81" t="s">
        <v>370</v>
      </c>
      <c r="B56" s="81" t="s">
        <v>371</v>
      </c>
      <c r="C56" s="21" t="s">
        <v>265</v>
      </c>
      <c r="D56" s="27">
        <v>8133.53</v>
      </c>
      <c r="E56" s="64"/>
      <c r="F56" s="25"/>
      <c r="G56" s="30">
        <f t="shared" si="0"/>
        <v>0</v>
      </c>
      <c r="H56" s="31">
        <v>15.6564727</v>
      </c>
      <c r="I56" s="32">
        <f t="shared" si="1"/>
        <v>0</v>
      </c>
      <c r="J56" s="23">
        <f t="shared" si="2"/>
        <v>0</v>
      </c>
    </row>
    <row r="57" spans="1:10" ht="12.75">
      <c r="A57" s="81" t="s">
        <v>372</v>
      </c>
      <c r="B57" s="81" t="s">
        <v>373</v>
      </c>
      <c r="C57" s="21" t="s">
        <v>265</v>
      </c>
      <c r="D57" s="27">
        <v>3462.65</v>
      </c>
      <c r="E57" s="64"/>
      <c r="F57" s="25"/>
      <c r="G57" s="30">
        <f t="shared" si="0"/>
        <v>0</v>
      </c>
      <c r="H57" s="31">
        <v>283</v>
      </c>
      <c r="I57" s="32">
        <f t="shared" si="1"/>
        <v>0</v>
      </c>
      <c r="J57" s="23">
        <f t="shared" si="2"/>
        <v>0</v>
      </c>
    </row>
    <row r="58" spans="1:10" ht="22.5">
      <c r="A58" s="81" t="s">
        <v>374</v>
      </c>
      <c r="B58" s="81" t="s">
        <v>375</v>
      </c>
      <c r="C58" s="21" t="s">
        <v>265</v>
      </c>
      <c r="D58" s="27">
        <v>2679.27</v>
      </c>
      <c r="E58" s="64"/>
      <c r="F58" s="25"/>
      <c r="G58" s="30">
        <f t="shared" si="0"/>
        <v>0</v>
      </c>
      <c r="H58" s="31">
        <v>209</v>
      </c>
      <c r="I58" s="32">
        <f t="shared" si="1"/>
        <v>0</v>
      </c>
      <c r="J58" s="23">
        <f t="shared" si="2"/>
        <v>0</v>
      </c>
    </row>
    <row r="59" spans="1:10" ht="45">
      <c r="A59" s="81" t="s">
        <v>376</v>
      </c>
      <c r="B59" s="81" t="s">
        <v>377</v>
      </c>
      <c r="C59" s="21" t="s">
        <v>271</v>
      </c>
      <c r="D59" s="27">
        <v>6800</v>
      </c>
      <c r="E59" s="64"/>
      <c r="F59" s="25"/>
      <c r="G59" s="30">
        <f t="shared" si="0"/>
        <v>0</v>
      </c>
      <c r="H59" s="31">
        <v>131.1056966</v>
      </c>
      <c r="I59" s="32">
        <f t="shared" si="1"/>
        <v>0</v>
      </c>
      <c r="J59" s="23">
        <f t="shared" si="2"/>
        <v>0</v>
      </c>
    </row>
    <row r="60" spans="1:10" ht="33.75">
      <c r="A60" s="81" t="s">
        <v>378</v>
      </c>
      <c r="B60" s="81" t="s">
        <v>379</v>
      </c>
      <c r="C60" s="21" t="s">
        <v>305</v>
      </c>
      <c r="D60" s="27">
        <v>99.2</v>
      </c>
      <c r="E60" s="64"/>
      <c r="F60" s="25"/>
      <c r="G60" s="30">
        <f t="shared" si="0"/>
        <v>0</v>
      </c>
      <c r="H60" s="31">
        <v>547.536</v>
      </c>
      <c r="I60" s="32">
        <f t="shared" si="1"/>
        <v>0</v>
      </c>
      <c r="J60" s="23">
        <f t="shared" si="2"/>
        <v>0</v>
      </c>
    </row>
    <row r="61" spans="1:10" ht="22.5">
      <c r="A61" s="81" t="s">
        <v>380</v>
      </c>
      <c r="B61" s="81" t="s">
        <v>381</v>
      </c>
      <c r="C61" s="21" t="s">
        <v>276</v>
      </c>
      <c r="D61" s="27">
        <v>2054.34</v>
      </c>
      <c r="E61" s="64"/>
      <c r="F61" s="25"/>
      <c r="G61" s="30">
        <f t="shared" si="0"/>
        <v>0</v>
      </c>
      <c r="H61" s="31">
        <v>190.344</v>
      </c>
      <c r="I61" s="32">
        <f t="shared" si="1"/>
        <v>0</v>
      </c>
      <c r="J61" s="23">
        <f t="shared" si="2"/>
        <v>0</v>
      </c>
    </row>
    <row r="62" spans="1:10" ht="33.75">
      <c r="A62" s="81" t="s">
        <v>382</v>
      </c>
      <c r="B62" s="81" t="s">
        <v>383</v>
      </c>
      <c r="C62" s="21" t="s">
        <v>276</v>
      </c>
      <c r="D62" s="27">
        <v>2156</v>
      </c>
      <c r="E62" s="64"/>
      <c r="F62" s="25"/>
      <c r="G62" s="30">
        <f t="shared" si="0"/>
        <v>0</v>
      </c>
      <c r="H62" s="31">
        <v>107.402682</v>
      </c>
      <c r="I62" s="32">
        <f t="shared" si="1"/>
        <v>0</v>
      </c>
      <c r="J62" s="23">
        <f t="shared" si="2"/>
        <v>0</v>
      </c>
    </row>
    <row r="63" spans="1:10" ht="22.5">
      <c r="A63" s="81" t="s">
        <v>384</v>
      </c>
      <c r="B63" s="81" t="s">
        <v>385</v>
      </c>
      <c r="C63" s="21" t="s">
        <v>276</v>
      </c>
      <c r="D63" s="27">
        <v>1320</v>
      </c>
      <c r="E63" s="64"/>
      <c r="F63" s="25"/>
      <c r="G63" s="30">
        <f t="shared" si="0"/>
        <v>0</v>
      </c>
      <c r="H63" s="31">
        <v>237.25394229999998</v>
      </c>
      <c r="I63" s="32">
        <f t="shared" si="1"/>
        <v>0</v>
      </c>
      <c r="J63" s="23">
        <f t="shared" si="2"/>
        <v>0</v>
      </c>
    </row>
    <row r="64" spans="1:10" ht="22.5">
      <c r="A64" s="81" t="s">
        <v>386</v>
      </c>
      <c r="B64" s="81" t="s">
        <v>387</v>
      </c>
      <c r="C64" s="21" t="s">
        <v>276</v>
      </c>
      <c r="D64" s="27">
        <v>1056</v>
      </c>
      <c r="E64" s="64"/>
      <c r="F64" s="25"/>
      <c r="G64" s="30">
        <f t="shared" si="0"/>
        <v>0</v>
      </c>
      <c r="H64" s="31">
        <v>2373.1442699</v>
      </c>
      <c r="I64" s="32">
        <f t="shared" si="1"/>
        <v>0</v>
      </c>
      <c r="J64" s="23">
        <f t="shared" si="2"/>
        <v>0</v>
      </c>
    </row>
    <row r="65" spans="1:10" ht="12.75">
      <c r="A65" s="81" t="s">
        <v>388</v>
      </c>
      <c r="B65" s="81" t="s">
        <v>389</v>
      </c>
      <c r="C65" s="21" t="s">
        <v>390</v>
      </c>
      <c r="D65" s="27">
        <v>181.07</v>
      </c>
      <c r="E65" s="64"/>
      <c r="F65" s="25"/>
      <c r="G65" s="30">
        <f t="shared" si="0"/>
        <v>0</v>
      </c>
      <c r="H65" s="31">
        <v>2183.453805</v>
      </c>
      <c r="I65" s="32">
        <f t="shared" si="1"/>
        <v>0</v>
      </c>
      <c r="J65" s="23">
        <f t="shared" si="2"/>
        <v>0</v>
      </c>
    </row>
    <row r="66" spans="1:10" ht="33.75">
      <c r="A66" s="81" t="s">
        <v>391</v>
      </c>
      <c r="B66" s="81" t="s">
        <v>392</v>
      </c>
      <c r="C66" s="21" t="s">
        <v>265</v>
      </c>
      <c r="D66" s="27">
        <v>5972.4</v>
      </c>
      <c r="E66" s="64"/>
      <c r="F66" s="25"/>
      <c r="G66" s="30">
        <f t="shared" si="0"/>
        <v>0</v>
      </c>
      <c r="H66" s="31">
        <v>257.1206202</v>
      </c>
      <c r="I66" s="32">
        <f t="shared" si="1"/>
        <v>0</v>
      </c>
      <c r="J66" s="23">
        <f t="shared" si="2"/>
        <v>0</v>
      </c>
    </row>
    <row r="67" spans="1:10" ht="33.75">
      <c r="A67" s="81" t="s">
        <v>393</v>
      </c>
      <c r="B67" s="81" t="s">
        <v>394</v>
      </c>
      <c r="C67" s="21" t="s">
        <v>265</v>
      </c>
      <c r="D67" s="27">
        <v>12746.4</v>
      </c>
      <c r="E67" s="64"/>
      <c r="F67" s="25"/>
      <c r="G67" s="30">
        <f t="shared" si="0"/>
        <v>0</v>
      </c>
      <c r="H67" s="31">
        <v>2.2</v>
      </c>
      <c r="I67" s="32">
        <f t="shared" si="1"/>
        <v>0</v>
      </c>
      <c r="J67" s="23">
        <f t="shared" si="2"/>
        <v>0</v>
      </c>
    </row>
    <row r="68" spans="1:10" ht="33.75">
      <c r="A68" s="81" t="s">
        <v>395</v>
      </c>
      <c r="B68" s="81" t="s">
        <v>396</v>
      </c>
      <c r="C68" s="21" t="s">
        <v>265</v>
      </c>
      <c r="D68" s="27">
        <v>849</v>
      </c>
      <c r="E68" s="64"/>
      <c r="F68" s="25"/>
      <c r="G68" s="30">
        <f t="shared" si="0"/>
        <v>0</v>
      </c>
      <c r="H68" s="31">
        <v>250.587867</v>
      </c>
      <c r="I68" s="32">
        <f t="shared" si="1"/>
        <v>0</v>
      </c>
      <c r="J68" s="23">
        <f t="shared" si="2"/>
        <v>0</v>
      </c>
    </row>
    <row r="69" spans="1:10" ht="33.75">
      <c r="A69" s="81" t="s">
        <v>397</v>
      </c>
      <c r="B69" s="81" t="s">
        <v>398</v>
      </c>
      <c r="C69" s="21" t="s">
        <v>265</v>
      </c>
      <c r="D69" s="27">
        <v>1246</v>
      </c>
      <c r="E69" s="64"/>
      <c r="F69" s="25"/>
      <c r="G69" s="30">
        <f aca="true" t="shared" si="3" ref="G69:G132">IF(AND(TYPE(E69)=1,D69&lt;&gt;0),E69/D69,"")</f>
        <v>0</v>
      </c>
      <c r="H69" s="31">
        <v>7</v>
      </c>
      <c r="I69" s="32">
        <f aca="true" t="shared" si="4" ref="I69:I132">ROUND(E69*H69,2)</f>
        <v>0</v>
      </c>
      <c r="J69" s="23">
        <f aca="true" t="shared" si="5" ref="J69:J132">IF(G69&lt;&gt;0,1,0)</f>
        <v>0</v>
      </c>
    </row>
    <row r="70" spans="1:10" ht="33.75">
      <c r="A70" s="81" t="s">
        <v>399</v>
      </c>
      <c r="B70" s="81" t="s">
        <v>400</v>
      </c>
      <c r="C70" s="21" t="s">
        <v>265</v>
      </c>
      <c r="D70" s="27">
        <v>2160</v>
      </c>
      <c r="E70" s="64"/>
      <c r="F70" s="25"/>
      <c r="G70" s="30">
        <f t="shared" si="3"/>
        <v>0</v>
      </c>
      <c r="H70" s="31">
        <v>2.8</v>
      </c>
      <c r="I70" s="32">
        <f t="shared" si="4"/>
        <v>0</v>
      </c>
      <c r="J70" s="23">
        <f t="shared" si="5"/>
        <v>0</v>
      </c>
    </row>
    <row r="71" spans="1:10" ht="12.75">
      <c r="A71" s="81" t="s">
        <v>401</v>
      </c>
      <c r="B71" s="81" t="s">
        <v>402</v>
      </c>
      <c r="C71" s="21" t="s">
        <v>265</v>
      </c>
      <c r="D71" s="27">
        <v>510.84</v>
      </c>
      <c r="E71" s="64"/>
      <c r="F71" s="25"/>
      <c r="G71" s="30">
        <f t="shared" si="3"/>
        <v>0</v>
      </c>
      <c r="H71" s="31">
        <v>93.77166</v>
      </c>
      <c r="I71" s="32">
        <f t="shared" si="4"/>
        <v>0</v>
      </c>
      <c r="J71" s="23">
        <f t="shared" si="5"/>
        <v>0</v>
      </c>
    </row>
    <row r="72" spans="1:10" ht="22.5">
      <c r="A72" s="81" t="s">
        <v>403</v>
      </c>
      <c r="B72" s="81" t="s">
        <v>404</v>
      </c>
      <c r="C72" s="21" t="s">
        <v>265</v>
      </c>
      <c r="D72" s="27">
        <v>224.62</v>
      </c>
      <c r="E72" s="64"/>
      <c r="F72" s="25"/>
      <c r="G72" s="30">
        <f t="shared" si="3"/>
        <v>0</v>
      </c>
      <c r="H72" s="31">
        <v>792</v>
      </c>
      <c r="I72" s="32">
        <f t="shared" si="4"/>
        <v>0</v>
      </c>
      <c r="J72" s="23">
        <f t="shared" si="5"/>
        <v>0</v>
      </c>
    </row>
    <row r="73" spans="1:10" ht="12.75">
      <c r="A73" s="81" t="s">
        <v>405</v>
      </c>
      <c r="B73" s="81" t="s">
        <v>406</v>
      </c>
      <c r="C73" s="21" t="s">
        <v>265</v>
      </c>
      <c r="D73" s="27">
        <v>116.78</v>
      </c>
      <c r="E73" s="64"/>
      <c r="F73" s="25"/>
      <c r="G73" s="30">
        <f t="shared" si="3"/>
        <v>0</v>
      </c>
      <c r="H73" s="31">
        <v>4842.0251</v>
      </c>
      <c r="I73" s="32">
        <f t="shared" si="4"/>
        <v>0</v>
      </c>
      <c r="J73" s="23">
        <f t="shared" si="5"/>
        <v>0</v>
      </c>
    </row>
    <row r="74" spans="1:10" ht="12.75">
      <c r="A74" s="81" t="s">
        <v>407</v>
      </c>
      <c r="B74" s="81" t="s">
        <v>408</v>
      </c>
      <c r="C74" s="21" t="s">
        <v>409</v>
      </c>
      <c r="D74" s="27">
        <v>4309.16</v>
      </c>
      <c r="E74" s="64"/>
      <c r="F74" s="25"/>
      <c r="G74" s="30">
        <f t="shared" si="3"/>
        <v>0</v>
      </c>
      <c r="H74" s="31">
        <v>8.6</v>
      </c>
      <c r="I74" s="32">
        <f t="shared" si="4"/>
        <v>0</v>
      </c>
      <c r="J74" s="23">
        <f t="shared" si="5"/>
        <v>0</v>
      </c>
    </row>
    <row r="75" spans="1:10" ht="12.75">
      <c r="A75" s="81" t="s">
        <v>410</v>
      </c>
      <c r="B75" s="81" t="s">
        <v>411</v>
      </c>
      <c r="C75" s="21" t="s">
        <v>305</v>
      </c>
      <c r="D75" s="27">
        <v>52.13</v>
      </c>
      <c r="E75" s="64"/>
      <c r="F75" s="25"/>
      <c r="G75" s="30">
        <f t="shared" si="3"/>
        <v>0</v>
      </c>
      <c r="H75" s="31">
        <v>4435.2</v>
      </c>
      <c r="I75" s="32">
        <f t="shared" si="4"/>
        <v>0</v>
      </c>
      <c r="J75" s="23">
        <f t="shared" si="5"/>
        <v>0</v>
      </c>
    </row>
    <row r="76" spans="1:10" ht="33.75">
      <c r="A76" s="81" t="s">
        <v>412</v>
      </c>
      <c r="B76" s="81" t="s">
        <v>413</v>
      </c>
      <c r="C76" s="21" t="s">
        <v>414</v>
      </c>
      <c r="D76" s="27">
        <v>81397.83</v>
      </c>
      <c r="E76" s="64"/>
      <c r="F76" s="25"/>
      <c r="G76" s="30">
        <f t="shared" si="3"/>
        <v>0</v>
      </c>
      <c r="H76" s="31">
        <v>2.04</v>
      </c>
      <c r="I76" s="32">
        <f t="shared" si="4"/>
        <v>0</v>
      </c>
      <c r="J76" s="23">
        <f t="shared" si="5"/>
        <v>0</v>
      </c>
    </row>
    <row r="77" spans="1:10" ht="33.75">
      <c r="A77" s="81" t="s">
        <v>415</v>
      </c>
      <c r="B77" s="81" t="s">
        <v>416</v>
      </c>
      <c r="C77" s="21" t="s">
        <v>414</v>
      </c>
      <c r="D77" s="27">
        <v>157431.88</v>
      </c>
      <c r="E77" s="64"/>
      <c r="F77" s="25"/>
      <c r="G77" s="30">
        <f t="shared" si="3"/>
        <v>0</v>
      </c>
      <c r="H77" s="31">
        <v>3.06</v>
      </c>
      <c r="I77" s="32">
        <f t="shared" si="4"/>
        <v>0</v>
      </c>
      <c r="J77" s="23">
        <f t="shared" si="5"/>
        <v>0</v>
      </c>
    </row>
    <row r="78" spans="1:10" ht="33.75">
      <c r="A78" s="81" t="s">
        <v>417</v>
      </c>
      <c r="B78" s="81" t="s">
        <v>418</v>
      </c>
      <c r="C78" s="21" t="s">
        <v>414</v>
      </c>
      <c r="D78" s="27">
        <v>144545.23</v>
      </c>
      <c r="E78" s="64"/>
      <c r="F78" s="25"/>
      <c r="G78" s="30">
        <f t="shared" si="3"/>
        <v>0</v>
      </c>
      <c r="H78" s="31">
        <v>1.545</v>
      </c>
      <c r="I78" s="32">
        <f t="shared" si="4"/>
        <v>0</v>
      </c>
      <c r="J78" s="23">
        <f t="shared" si="5"/>
        <v>0</v>
      </c>
    </row>
    <row r="79" spans="1:10" ht="33.75">
      <c r="A79" s="81" t="s">
        <v>419</v>
      </c>
      <c r="B79" s="81" t="s">
        <v>420</v>
      </c>
      <c r="C79" s="21" t="s">
        <v>414</v>
      </c>
      <c r="D79" s="27">
        <v>173076.96</v>
      </c>
      <c r="E79" s="67"/>
      <c r="F79" s="25"/>
      <c r="G79" s="30">
        <f t="shared" si="3"/>
        <v>0</v>
      </c>
      <c r="H79" s="31">
        <v>1.545</v>
      </c>
      <c r="I79" s="32">
        <f t="shared" si="4"/>
        <v>0</v>
      </c>
      <c r="J79" s="23">
        <f t="shared" si="5"/>
        <v>0</v>
      </c>
    </row>
    <row r="80" spans="1:10" ht="33.75">
      <c r="A80" s="81" t="s">
        <v>421</v>
      </c>
      <c r="B80" s="81" t="s">
        <v>422</v>
      </c>
      <c r="C80" s="21" t="s">
        <v>414</v>
      </c>
      <c r="D80" s="27">
        <v>307564.06</v>
      </c>
      <c r="E80" s="64"/>
      <c r="F80" s="25"/>
      <c r="G80" s="30">
        <f t="shared" si="3"/>
        <v>0</v>
      </c>
      <c r="H80" s="31">
        <v>3.605</v>
      </c>
      <c r="I80" s="32">
        <f t="shared" si="4"/>
        <v>0</v>
      </c>
      <c r="J80" s="23">
        <f t="shared" si="5"/>
        <v>0</v>
      </c>
    </row>
    <row r="81" spans="1:10" ht="33.75">
      <c r="A81" s="81" t="s">
        <v>423</v>
      </c>
      <c r="B81" s="81" t="s">
        <v>424</v>
      </c>
      <c r="C81" s="21" t="s">
        <v>414</v>
      </c>
      <c r="D81" s="27">
        <v>153226.99</v>
      </c>
      <c r="E81" s="64"/>
      <c r="F81" s="25"/>
      <c r="G81" s="30">
        <f t="shared" si="3"/>
        <v>0</v>
      </c>
      <c r="H81" s="31">
        <v>2.06</v>
      </c>
      <c r="I81" s="32">
        <f t="shared" si="4"/>
        <v>0</v>
      </c>
      <c r="J81" s="23">
        <f t="shared" si="5"/>
        <v>0</v>
      </c>
    </row>
    <row r="82" spans="1:10" ht="33.75">
      <c r="A82" s="81" t="s">
        <v>425</v>
      </c>
      <c r="B82" s="81" t="s">
        <v>426</v>
      </c>
      <c r="C82" s="21" t="s">
        <v>414</v>
      </c>
      <c r="D82" s="27">
        <v>148265.27</v>
      </c>
      <c r="E82" s="64"/>
      <c r="F82" s="25"/>
      <c r="G82" s="30">
        <f t="shared" si="3"/>
        <v>0</v>
      </c>
      <c r="H82" s="31">
        <v>1.545</v>
      </c>
      <c r="I82" s="32">
        <f t="shared" si="4"/>
        <v>0</v>
      </c>
      <c r="J82" s="23">
        <f t="shared" si="5"/>
        <v>0</v>
      </c>
    </row>
    <row r="83" spans="1:10" ht="33.75">
      <c r="A83" s="81" t="s">
        <v>427</v>
      </c>
      <c r="B83" s="81" t="s">
        <v>428</v>
      </c>
      <c r="C83" s="21" t="s">
        <v>414</v>
      </c>
      <c r="D83" s="27">
        <v>257579.01</v>
      </c>
      <c r="E83" s="64"/>
      <c r="F83" s="25"/>
      <c r="G83" s="30">
        <f t="shared" si="3"/>
        <v>0</v>
      </c>
      <c r="H83" s="31">
        <v>6.18</v>
      </c>
      <c r="I83" s="32">
        <f t="shared" si="4"/>
        <v>0</v>
      </c>
      <c r="J83" s="23">
        <f t="shared" si="5"/>
        <v>0</v>
      </c>
    </row>
    <row r="84" spans="1:10" ht="45">
      <c r="A84" s="81" t="s">
        <v>429</v>
      </c>
      <c r="B84" s="81" t="s">
        <v>430</v>
      </c>
      <c r="C84" s="21" t="s">
        <v>414</v>
      </c>
      <c r="D84" s="27">
        <v>34782.53</v>
      </c>
      <c r="E84" s="64"/>
      <c r="F84" s="25"/>
      <c r="G84" s="30">
        <f t="shared" si="3"/>
        <v>0</v>
      </c>
      <c r="H84" s="31">
        <v>1.0114789499999999</v>
      </c>
      <c r="I84" s="32">
        <f t="shared" si="4"/>
        <v>0</v>
      </c>
      <c r="J84" s="23">
        <f t="shared" si="5"/>
        <v>0</v>
      </c>
    </row>
    <row r="85" spans="1:10" ht="45">
      <c r="A85" s="81" t="s">
        <v>431</v>
      </c>
      <c r="B85" s="81" t="s">
        <v>432</v>
      </c>
      <c r="C85" s="21" t="s">
        <v>414</v>
      </c>
      <c r="D85" s="27">
        <v>11275.14</v>
      </c>
      <c r="E85" s="64"/>
      <c r="F85" s="25"/>
      <c r="G85" s="30">
        <f t="shared" si="3"/>
        <v>0</v>
      </c>
      <c r="H85" s="31">
        <v>11.35</v>
      </c>
      <c r="I85" s="32">
        <f t="shared" si="4"/>
        <v>0</v>
      </c>
      <c r="J85" s="23">
        <f t="shared" si="5"/>
        <v>0</v>
      </c>
    </row>
    <row r="86" spans="1:10" ht="45">
      <c r="A86" s="81" t="s">
        <v>433</v>
      </c>
      <c r="B86" s="81" t="s">
        <v>434</v>
      </c>
      <c r="C86" s="21" t="s">
        <v>414</v>
      </c>
      <c r="D86" s="27">
        <v>3246.49</v>
      </c>
      <c r="E86" s="64"/>
      <c r="F86" s="25"/>
      <c r="G86" s="30">
        <f t="shared" si="3"/>
        <v>0</v>
      </c>
      <c r="H86" s="31">
        <v>21.6619007</v>
      </c>
      <c r="I86" s="32">
        <f t="shared" si="4"/>
        <v>0</v>
      </c>
      <c r="J86" s="23">
        <f t="shared" si="5"/>
        <v>0</v>
      </c>
    </row>
    <row r="87" spans="1:10" ht="45">
      <c r="A87" s="81" t="s">
        <v>435</v>
      </c>
      <c r="B87" s="81" t="s">
        <v>436</v>
      </c>
      <c r="C87" s="21" t="s">
        <v>414</v>
      </c>
      <c r="D87" s="27">
        <v>4883.86</v>
      </c>
      <c r="E87" s="64"/>
      <c r="F87" s="25"/>
      <c r="G87" s="30">
        <f t="shared" si="3"/>
        <v>0</v>
      </c>
      <c r="H87" s="31">
        <v>35.91253875</v>
      </c>
      <c r="I87" s="32">
        <f t="shared" si="4"/>
        <v>0</v>
      </c>
      <c r="J87" s="23">
        <f t="shared" si="5"/>
        <v>0</v>
      </c>
    </row>
    <row r="88" spans="1:10" ht="45">
      <c r="A88" s="81" t="s">
        <v>437</v>
      </c>
      <c r="B88" s="81" t="s">
        <v>438</v>
      </c>
      <c r="C88" s="21" t="s">
        <v>414</v>
      </c>
      <c r="D88" s="27">
        <v>12982.57</v>
      </c>
      <c r="E88" s="64"/>
      <c r="F88" s="25"/>
      <c r="G88" s="30">
        <f t="shared" si="3"/>
        <v>0</v>
      </c>
      <c r="H88" s="31">
        <v>1.003</v>
      </c>
      <c r="I88" s="32">
        <f t="shared" si="4"/>
        <v>0</v>
      </c>
      <c r="J88" s="23">
        <f t="shared" si="5"/>
        <v>0</v>
      </c>
    </row>
    <row r="89" spans="1:10" ht="45">
      <c r="A89" s="81" t="s">
        <v>439</v>
      </c>
      <c r="B89" s="81" t="s">
        <v>440</v>
      </c>
      <c r="C89" s="21" t="s">
        <v>414</v>
      </c>
      <c r="D89" s="27">
        <v>2615.95</v>
      </c>
      <c r="E89" s="64"/>
      <c r="F89" s="25"/>
      <c r="G89" s="30">
        <f t="shared" si="3"/>
        <v>0</v>
      </c>
      <c r="H89" s="31">
        <v>108.426444</v>
      </c>
      <c r="I89" s="32">
        <f t="shared" si="4"/>
        <v>0</v>
      </c>
      <c r="J89" s="23">
        <f t="shared" si="5"/>
        <v>0</v>
      </c>
    </row>
    <row r="90" spans="1:10" ht="45">
      <c r="A90" s="81" t="s">
        <v>441</v>
      </c>
      <c r="B90" s="81" t="s">
        <v>442</v>
      </c>
      <c r="C90" s="21" t="s">
        <v>414</v>
      </c>
      <c r="D90" s="27">
        <v>5166.36</v>
      </c>
      <c r="E90" s="64"/>
      <c r="F90" s="25"/>
      <c r="G90" s="30">
        <f t="shared" si="3"/>
        <v>0</v>
      </c>
      <c r="H90" s="31">
        <v>99.0074295</v>
      </c>
      <c r="I90" s="32">
        <f t="shared" si="4"/>
        <v>0</v>
      </c>
      <c r="J90" s="23">
        <f t="shared" si="5"/>
        <v>0</v>
      </c>
    </row>
    <row r="91" spans="1:10" ht="45">
      <c r="A91" s="81" t="s">
        <v>443</v>
      </c>
      <c r="B91" s="81" t="s">
        <v>444</v>
      </c>
      <c r="C91" s="21" t="s">
        <v>414</v>
      </c>
      <c r="D91" s="27">
        <v>10458.15</v>
      </c>
      <c r="E91" s="64"/>
      <c r="F91" s="25"/>
      <c r="G91" s="30">
        <f t="shared" si="3"/>
        <v>0</v>
      </c>
      <c r="H91" s="31">
        <v>20.5616818</v>
      </c>
      <c r="I91" s="32">
        <f t="shared" si="4"/>
        <v>0</v>
      </c>
      <c r="J91" s="23">
        <f t="shared" si="5"/>
        <v>0</v>
      </c>
    </row>
    <row r="92" spans="1:10" ht="12.75">
      <c r="A92" s="81" t="s">
        <v>445</v>
      </c>
      <c r="B92" s="81" t="s">
        <v>446</v>
      </c>
      <c r="C92" s="21" t="s">
        <v>271</v>
      </c>
      <c r="D92" s="27">
        <v>30030</v>
      </c>
      <c r="E92" s="64"/>
      <c r="F92" s="25"/>
      <c r="G92" s="30">
        <f t="shared" si="3"/>
        <v>0</v>
      </c>
      <c r="H92" s="31">
        <v>1.6920000000000002</v>
      </c>
      <c r="I92" s="32">
        <f t="shared" si="4"/>
        <v>0</v>
      </c>
      <c r="J92" s="23">
        <f t="shared" si="5"/>
        <v>0</v>
      </c>
    </row>
    <row r="93" spans="1:10" ht="22.5">
      <c r="A93" s="81" t="s">
        <v>447</v>
      </c>
      <c r="B93" s="81" t="s">
        <v>448</v>
      </c>
      <c r="C93" s="21" t="s">
        <v>265</v>
      </c>
      <c r="D93" s="27">
        <v>66807</v>
      </c>
      <c r="E93" s="64"/>
      <c r="F93" s="25"/>
      <c r="G93" s="30">
        <f t="shared" si="3"/>
        <v>0</v>
      </c>
      <c r="H93" s="31">
        <v>4.5</v>
      </c>
      <c r="I93" s="32">
        <f t="shared" si="4"/>
        <v>0</v>
      </c>
      <c r="J93" s="23">
        <f t="shared" si="5"/>
        <v>0</v>
      </c>
    </row>
    <row r="94" spans="1:10" ht="12.75">
      <c r="A94" s="81" t="s">
        <v>449</v>
      </c>
      <c r="B94" s="81" t="s">
        <v>450</v>
      </c>
      <c r="C94" s="21" t="s">
        <v>276</v>
      </c>
      <c r="D94" s="27">
        <v>765</v>
      </c>
      <c r="E94" s="64"/>
      <c r="F94" s="25"/>
      <c r="G94" s="30">
        <f t="shared" si="3"/>
        <v>0</v>
      </c>
      <c r="H94" s="31">
        <v>8825.675736</v>
      </c>
      <c r="I94" s="32">
        <f t="shared" si="4"/>
        <v>0</v>
      </c>
      <c r="J94" s="23">
        <f t="shared" si="5"/>
        <v>0</v>
      </c>
    </row>
    <row r="95" spans="1:10" ht="12.75">
      <c r="A95" s="81" t="s">
        <v>451</v>
      </c>
      <c r="B95" s="81" t="s">
        <v>452</v>
      </c>
      <c r="C95" s="21" t="s">
        <v>271</v>
      </c>
      <c r="D95" s="27">
        <v>7648</v>
      </c>
      <c r="E95" s="64"/>
      <c r="F95" s="25"/>
      <c r="G95" s="30">
        <f t="shared" si="3"/>
        <v>0</v>
      </c>
      <c r="H95" s="31">
        <v>210.71729999999997</v>
      </c>
      <c r="I95" s="32">
        <f t="shared" si="4"/>
        <v>0</v>
      </c>
      <c r="J95" s="23">
        <f t="shared" si="5"/>
        <v>0</v>
      </c>
    </row>
    <row r="96" spans="1:10" ht="33.75">
      <c r="A96" s="81" t="s">
        <v>453</v>
      </c>
      <c r="B96" s="81" t="s">
        <v>454</v>
      </c>
      <c r="C96" s="21" t="s">
        <v>271</v>
      </c>
      <c r="D96" s="27">
        <v>14618.98</v>
      </c>
      <c r="E96" s="64"/>
      <c r="F96" s="25"/>
      <c r="G96" s="30">
        <f t="shared" si="3"/>
        <v>0</v>
      </c>
      <c r="H96" s="31">
        <v>24.54</v>
      </c>
      <c r="I96" s="32">
        <f t="shared" si="4"/>
        <v>0</v>
      </c>
      <c r="J96" s="23">
        <f t="shared" si="5"/>
        <v>0</v>
      </c>
    </row>
    <row r="97" spans="1:10" ht="22.5">
      <c r="A97" s="81" t="s">
        <v>455</v>
      </c>
      <c r="B97" s="81" t="s">
        <v>456</v>
      </c>
      <c r="C97" s="21" t="s">
        <v>457</v>
      </c>
      <c r="D97" s="27">
        <v>1952</v>
      </c>
      <c r="E97" s="64"/>
      <c r="F97" s="25"/>
      <c r="G97" s="30">
        <f t="shared" si="3"/>
        <v>0</v>
      </c>
      <c r="H97" s="31">
        <v>1194.898252</v>
      </c>
      <c r="I97" s="32">
        <f t="shared" si="4"/>
        <v>0</v>
      </c>
      <c r="J97" s="23">
        <f t="shared" si="5"/>
        <v>0</v>
      </c>
    </row>
    <row r="98" spans="1:10" ht="22.5">
      <c r="A98" s="81" t="s">
        <v>458</v>
      </c>
      <c r="B98" s="81" t="s">
        <v>459</v>
      </c>
      <c r="C98" s="21" t="s">
        <v>457</v>
      </c>
      <c r="D98" s="27">
        <v>1752.6</v>
      </c>
      <c r="E98" s="64"/>
      <c r="F98" s="25"/>
      <c r="G98" s="30">
        <f t="shared" si="3"/>
        <v>0</v>
      </c>
      <c r="H98" s="31">
        <v>17114.1972342</v>
      </c>
      <c r="I98" s="32">
        <f t="shared" si="4"/>
        <v>0</v>
      </c>
      <c r="J98" s="23">
        <f t="shared" si="5"/>
        <v>0</v>
      </c>
    </row>
    <row r="99" spans="1:10" ht="22.5">
      <c r="A99" s="81" t="s">
        <v>460</v>
      </c>
      <c r="B99" s="81" t="s">
        <v>461</v>
      </c>
      <c r="C99" s="21" t="s">
        <v>265</v>
      </c>
      <c r="D99" s="27">
        <v>4178.4</v>
      </c>
      <c r="E99" s="64"/>
      <c r="F99" s="25"/>
      <c r="G99" s="30">
        <f t="shared" si="3"/>
        <v>0</v>
      </c>
      <c r="H99" s="31">
        <v>86.8461208</v>
      </c>
      <c r="I99" s="32">
        <f t="shared" si="4"/>
        <v>0</v>
      </c>
      <c r="J99" s="23">
        <f t="shared" si="5"/>
        <v>0</v>
      </c>
    </row>
    <row r="100" spans="1:10" ht="22.5">
      <c r="A100" s="81" t="s">
        <v>462</v>
      </c>
      <c r="B100" s="81" t="s">
        <v>463</v>
      </c>
      <c r="C100" s="21" t="s">
        <v>265</v>
      </c>
      <c r="D100" s="27">
        <v>2847.48</v>
      </c>
      <c r="E100" s="64"/>
      <c r="F100" s="25"/>
      <c r="G100" s="30">
        <f t="shared" si="3"/>
        <v>0</v>
      </c>
      <c r="H100" s="31">
        <v>56.3673748</v>
      </c>
      <c r="I100" s="32">
        <f t="shared" si="4"/>
        <v>0</v>
      </c>
      <c r="J100" s="23">
        <f t="shared" si="5"/>
        <v>0</v>
      </c>
    </row>
    <row r="101" spans="1:10" ht="12.75">
      <c r="A101" s="81" t="s">
        <v>464</v>
      </c>
      <c r="B101" s="81" t="s">
        <v>465</v>
      </c>
      <c r="C101" s="21" t="s">
        <v>271</v>
      </c>
      <c r="D101" s="27">
        <v>11300</v>
      </c>
      <c r="E101" s="64"/>
      <c r="F101" s="25"/>
      <c r="G101" s="30">
        <f t="shared" si="3"/>
        <v>0</v>
      </c>
      <c r="H101" s="31">
        <v>45.028890000000004</v>
      </c>
      <c r="I101" s="32">
        <f t="shared" si="4"/>
        <v>0</v>
      </c>
      <c r="J101" s="23">
        <f t="shared" si="5"/>
        <v>0</v>
      </c>
    </row>
    <row r="102" spans="1:10" ht="12.75">
      <c r="A102" s="81" t="s">
        <v>466</v>
      </c>
      <c r="B102" s="81" t="s">
        <v>467</v>
      </c>
      <c r="C102" s="21" t="s">
        <v>276</v>
      </c>
      <c r="D102" s="27">
        <v>4265.03</v>
      </c>
      <c r="E102" s="64"/>
      <c r="F102" s="25"/>
      <c r="G102" s="30">
        <f t="shared" si="3"/>
        <v>0</v>
      </c>
      <c r="H102" s="31">
        <v>332.0957733</v>
      </c>
      <c r="I102" s="32">
        <f t="shared" si="4"/>
        <v>0</v>
      </c>
      <c r="J102" s="23">
        <f t="shared" si="5"/>
        <v>0</v>
      </c>
    </row>
    <row r="103" spans="1:10" ht="22.5">
      <c r="A103" s="81" t="s">
        <v>468</v>
      </c>
      <c r="B103" s="81" t="s">
        <v>469</v>
      </c>
      <c r="C103" s="21" t="s">
        <v>390</v>
      </c>
      <c r="D103" s="27">
        <v>589.56</v>
      </c>
      <c r="E103" s="64"/>
      <c r="F103" s="25"/>
      <c r="G103" s="30">
        <f t="shared" si="3"/>
        <v>0</v>
      </c>
      <c r="H103" s="31">
        <v>203.0955267</v>
      </c>
      <c r="I103" s="32">
        <f t="shared" si="4"/>
        <v>0</v>
      </c>
      <c r="J103" s="23">
        <f t="shared" si="5"/>
        <v>0</v>
      </c>
    </row>
    <row r="104" spans="1:10" ht="22.5">
      <c r="A104" s="81" t="s">
        <v>470</v>
      </c>
      <c r="B104" s="81" t="s">
        <v>471</v>
      </c>
      <c r="C104" s="21" t="s">
        <v>390</v>
      </c>
      <c r="D104" s="27">
        <v>806.47</v>
      </c>
      <c r="E104" s="64"/>
      <c r="F104" s="25"/>
      <c r="G104" s="30">
        <f t="shared" si="3"/>
        <v>0</v>
      </c>
      <c r="H104" s="31">
        <v>143.187042</v>
      </c>
      <c r="I104" s="32">
        <f t="shared" si="4"/>
        <v>0</v>
      </c>
      <c r="J104" s="23">
        <f t="shared" si="5"/>
        <v>0</v>
      </c>
    </row>
    <row r="105" spans="1:10" ht="12.75">
      <c r="A105" s="81" t="s">
        <v>472</v>
      </c>
      <c r="B105" s="81" t="s">
        <v>473</v>
      </c>
      <c r="C105" s="21" t="s">
        <v>474</v>
      </c>
      <c r="D105" s="27">
        <v>28.33</v>
      </c>
      <c r="E105" s="64"/>
      <c r="F105" s="25"/>
      <c r="G105" s="30">
        <f t="shared" si="3"/>
        <v>0</v>
      </c>
      <c r="H105" s="31">
        <v>198</v>
      </c>
      <c r="I105" s="32">
        <f t="shared" si="4"/>
        <v>0</v>
      </c>
      <c r="J105" s="23">
        <f t="shared" si="5"/>
        <v>0</v>
      </c>
    </row>
    <row r="106" spans="1:10" ht="33.75">
      <c r="A106" s="81" t="s">
        <v>475</v>
      </c>
      <c r="B106" s="81" t="s">
        <v>476</v>
      </c>
      <c r="C106" s="21" t="s">
        <v>265</v>
      </c>
      <c r="D106" s="27">
        <v>9840.6</v>
      </c>
      <c r="E106" s="64"/>
      <c r="F106" s="25"/>
      <c r="G106" s="30">
        <f t="shared" si="3"/>
        <v>0</v>
      </c>
      <c r="H106" s="31">
        <v>73</v>
      </c>
      <c r="I106" s="32">
        <f t="shared" si="4"/>
        <v>0</v>
      </c>
      <c r="J106" s="23">
        <f t="shared" si="5"/>
        <v>0</v>
      </c>
    </row>
    <row r="107" spans="1:10" ht="22.5">
      <c r="A107" s="81" t="s">
        <v>477</v>
      </c>
      <c r="B107" s="81" t="s">
        <v>478</v>
      </c>
      <c r="C107" s="21" t="s">
        <v>390</v>
      </c>
      <c r="D107" s="27">
        <v>965.15</v>
      </c>
      <c r="E107" s="64"/>
      <c r="F107" s="25"/>
      <c r="G107" s="30">
        <f t="shared" si="3"/>
        <v>0</v>
      </c>
      <c r="H107" s="31">
        <v>558.639229</v>
      </c>
      <c r="I107" s="32">
        <f t="shared" si="4"/>
        <v>0</v>
      </c>
      <c r="J107" s="23">
        <f t="shared" si="5"/>
        <v>0</v>
      </c>
    </row>
    <row r="108" spans="1:10" ht="22.5">
      <c r="A108" s="81" t="s">
        <v>479</v>
      </c>
      <c r="B108" s="81" t="s">
        <v>480</v>
      </c>
      <c r="C108" s="21" t="s">
        <v>481</v>
      </c>
      <c r="D108" s="27">
        <v>372.34</v>
      </c>
      <c r="E108" s="64"/>
      <c r="F108" s="25"/>
      <c r="G108" s="30">
        <f t="shared" si="3"/>
        <v>0</v>
      </c>
      <c r="H108" s="31">
        <v>2342.51656905</v>
      </c>
      <c r="I108" s="32">
        <f t="shared" si="4"/>
        <v>0</v>
      </c>
      <c r="J108" s="23">
        <f t="shared" si="5"/>
        <v>0</v>
      </c>
    </row>
    <row r="109" spans="1:10" ht="22.5">
      <c r="A109" s="81" t="s">
        <v>482</v>
      </c>
      <c r="B109" s="81" t="s">
        <v>483</v>
      </c>
      <c r="C109" s="21" t="s">
        <v>268</v>
      </c>
      <c r="D109" s="27">
        <v>88283.95</v>
      </c>
      <c r="E109" s="64"/>
      <c r="F109" s="25"/>
      <c r="G109" s="30">
        <f t="shared" si="3"/>
        <v>0</v>
      </c>
      <c r="H109" s="31">
        <v>12.9</v>
      </c>
      <c r="I109" s="32">
        <f t="shared" si="4"/>
        <v>0</v>
      </c>
      <c r="J109" s="23">
        <f t="shared" si="5"/>
        <v>0</v>
      </c>
    </row>
    <row r="110" spans="1:10" ht="22.5">
      <c r="A110" s="81" t="s">
        <v>484</v>
      </c>
      <c r="B110" s="81" t="s">
        <v>485</v>
      </c>
      <c r="C110" s="21" t="s">
        <v>271</v>
      </c>
      <c r="D110" s="27">
        <v>26562.45</v>
      </c>
      <c r="E110" s="64"/>
      <c r="F110" s="25"/>
      <c r="G110" s="30">
        <f t="shared" si="3"/>
        <v>0</v>
      </c>
      <c r="H110" s="31">
        <v>3.74</v>
      </c>
      <c r="I110" s="32">
        <f t="shared" si="4"/>
        <v>0</v>
      </c>
      <c r="J110" s="23">
        <f t="shared" si="5"/>
        <v>0</v>
      </c>
    </row>
    <row r="111" spans="1:10" ht="45">
      <c r="A111" s="81" t="s">
        <v>486</v>
      </c>
      <c r="B111" s="81" t="s">
        <v>487</v>
      </c>
      <c r="C111" s="21" t="s">
        <v>271</v>
      </c>
      <c r="D111" s="27">
        <v>10045</v>
      </c>
      <c r="E111" s="64"/>
      <c r="F111" s="25"/>
      <c r="G111" s="30">
        <f t="shared" si="3"/>
        <v>0</v>
      </c>
      <c r="H111" s="31">
        <v>219.58557415000004</v>
      </c>
      <c r="I111" s="32">
        <f t="shared" si="4"/>
        <v>0</v>
      </c>
      <c r="J111" s="23">
        <f t="shared" si="5"/>
        <v>0</v>
      </c>
    </row>
    <row r="112" spans="1:10" ht="22.5">
      <c r="A112" s="81" t="s">
        <v>488</v>
      </c>
      <c r="B112" s="81" t="s">
        <v>489</v>
      </c>
      <c r="C112" s="21" t="s">
        <v>271</v>
      </c>
      <c r="D112" s="27">
        <v>11500</v>
      </c>
      <c r="E112" s="64"/>
      <c r="F112" s="25"/>
      <c r="G112" s="30">
        <f t="shared" si="3"/>
        <v>0</v>
      </c>
      <c r="H112" s="31">
        <v>102.382993</v>
      </c>
      <c r="I112" s="32">
        <f t="shared" si="4"/>
        <v>0</v>
      </c>
      <c r="J112" s="23">
        <f t="shared" si="5"/>
        <v>0</v>
      </c>
    </row>
    <row r="113" spans="1:10" ht="12.75">
      <c r="A113" s="81" t="s">
        <v>490</v>
      </c>
      <c r="B113" s="81" t="s">
        <v>491</v>
      </c>
      <c r="C113" s="21" t="s">
        <v>271</v>
      </c>
      <c r="D113" s="27">
        <v>12091.04</v>
      </c>
      <c r="E113" s="64"/>
      <c r="F113" s="25"/>
      <c r="G113" s="30">
        <f t="shared" si="3"/>
        <v>0</v>
      </c>
      <c r="H113" s="31">
        <v>28.889703599999997</v>
      </c>
      <c r="I113" s="32">
        <f t="shared" si="4"/>
        <v>0</v>
      </c>
      <c r="J113" s="23">
        <f t="shared" si="5"/>
        <v>0</v>
      </c>
    </row>
    <row r="114" spans="1:10" ht="22.5">
      <c r="A114" s="81" t="s">
        <v>492</v>
      </c>
      <c r="B114" s="81" t="s">
        <v>493</v>
      </c>
      <c r="C114" s="21" t="s">
        <v>265</v>
      </c>
      <c r="D114" s="27">
        <v>5422.19</v>
      </c>
      <c r="E114" s="64"/>
      <c r="F114" s="25"/>
      <c r="G114" s="30">
        <f t="shared" si="3"/>
        <v>0</v>
      </c>
      <c r="H114" s="31">
        <v>11.634816</v>
      </c>
      <c r="I114" s="32">
        <f t="shared" si="4"/>
        <v>0</v>
      </c>
      <c r="J114" s="23">
        <f t="shared" si="5"/>
        <v>0</v>
      </c>
    </row>
    <row r="115" spans="1:10" ht="12.75">
      <c r="A115" s="81" t="s">
        <v>494</v>
      </c>
      <c r="B115" s="81" t="s">
        <v>495</v>
      </c>
      <c r="C115" s="21" t="s">
        <v>271</v>
      </c>
      <c r="D115" s="27">
        <v>15481</v>
      </c>
      <c r="E115" s="64"/>
      <c r="F115" s="25"/>
      <c r="G115" s="30">
        <f t="shared" si="3"/>
        <v>0</v>
      </c>
      <c r="H115" s="31">
        <v>106.93981829999998</v>
      </c>
      <c r="I115" s="32">
        <f t="shared" si="4"/>
        <v>0</v>
      </c>
      <c r="J115" s="23">
        <f t="shared" si="5"/>
        <v>0</v>
      </c>
    </row>
    <row r="116" spans="1:10" ht="12.75">
      <c r="A116" s="81" t="s">
        <v>496</v>
      </c>
      <c r="B116" s="81" t="s">
        <v>497</v>
      </c>
      <c r="C116" s="21" t="s">
        <v>474</v>
      </c>
      <c r="D116" s="27">
        <v>256.5</v>
      </c>
      <c r="E116" s="64"/>
      <c r="F116" s="25"/>
      <c r="G116" s="30">
        <f t="shared" si="3"/>
        <v>0</v>
      </c>
      <c r="H116" s="31">
        <v>9731.421605000001</v>
      </c>
      <c r="I116" s="32">
        <f t="shared" si="4"/>
        <v>0</v>
      </c>
      <c r="J116" s="23">
        <f t="shared" si="5"/>
        <v>0</v>
      </c>
    </row>
    <row r="117" spans="1:10" ht="22.5">
      <c r="A117" s="81" t="s">
        <v>498</v>
      </c>
      <c r="B117" s="81" t="s">
        <v>499</v>
      </c>
      <c r="C117" s="21" t="s">
        <v>271</v>
      </c>
      <c r="D117" s="27">
        <v>27344.19</v>
      </c>
      <c r="E117" s="64"/>
      <c r="F117" s="25"/>
      <c r="G117" s="30">
        <f t="shared" si="3"/>
        <v>0</v>
      </c>
      <c r="H117" s="31">
        <v>6.674716399999999</v>
      </c>
      <c r="I117" s="32">
        <f t="shared" si="4"/>
        <v>0</v>
      </c>
      <c r="J117" s="23">
        <f t="shared" si="5"/>
        <v>0</v>
      </c>
    </row>
    <row r="118" spans="1:10" ht="22.5">
      <c r="A118" s="81" t="s">
        <v>500</v>
      </c>
      <c r="B118" s="81" t="s">
        <v>501</v>
      </c>
      <c r="C118" s="21" t="s">
        <v>271</v>
      </c>
      <c r="D118" s="27">
        <v>20543.4</v>
      </c>
      <c r="E118" s="64"/>
      <c r="F118" s="25"/>
      <c r="G118" s="30">
        <f t="shared" si="3"/>
        <v>0</v>
      </c>
      <c r="H118" s="31">
        <v>44.302025293999996</v>
      </c>
      <c r="I118" s="32">
        <f t="shared" si="4"/>
        <v>0</v>
      </c>
      <c r="J118" s="23">
        <f t="shared" si="5"/>
        <v>0</v>
      </c>
    </row>
    <row r="119" spans="1:10" ht="22.5">
      <c r="A119" s="81" t="s">
        <v>502</v>
      </c>
      <c r="B119" s="81" t="s">
        <v>503</v>
      </c>
      <c r="C119" s="21" t="s">
        <v>271</v>
      </c>
      <c r="D119" s="27">
        <v>15707</v>
      </c>
      <c r="E119" s="64"/>
      <c r="F119" s="25"/>
      <c r="G119" s="30">
        <f t="shared" si="3"/>
        <v>0</v>
      </c>
      <c r="H119" s="31">
        <v>1.05125416</v>
      </c>
      <c r="I119" s="32">
        <f t="shared" si="4"/>
        <v>0</v>
      </c>
      <c r="J119" s="23">
        <f t="shared" si="5"/>
        <v>0</v>
      </c>
    </row>
    <row r="120" spans="1:10" ht="22.5">
      <c r="A120" s="81" t="s">
        <v>504</v>
      </c>
      <c r="B120" s="81" t="s">
        <v>505</v>
      </c>
      <c r="C120" s="21" t="s">
        <v>271</v>
      </c>
      <c r="D120" s="27">
        <v>16780.05</v>
      </c>
      <c r="E120" s="64"/>
      <c r="F120" s="25"/>
      <c r="G120" s="30">
        <f t="shared" si="3"/>
        <v>0</v>
      </c>
      <c r="H120" s="31">
        <v>12.5</v>
      </c>
      <c r="I120" s="32">
        <f t="shared" si="4"/>
        <v>0</v>
      </c>
      <c r="J120" s="23">
        <f t="shared" si="5"/>
        <v>0</v>
      </c>
    </row>
    <row r="121" spans="1:10" ht="12.75">
      <c r="A121" s="81" t="s">
        <v>506</v>
      </c>
      <c r="B121" s="81" t="s">
        <v>507</v>
      </c>
      <c r="C121" s="21" t="s">
        <v>474</v>
      </c>
      <c r="D121" s="27">
        <v>8.52</v>
      </c>
      <c r="E121" s="64"/>
      <c r="F121" s="25"/>
      <c r="G121" s="30">
        <f t="shared" si="3"/>
        <v>0</v>
      </c>
      <c r="H121" s="31">
        <v>4240.938</v>
      </c>
      <c r="I121" s="32">
        <f t="shared" si="4"/>
        <v>0</v>
      </c>
      <c r="J121" s="23">
        <f t="shared" si="5"/>
        <v>0</v>
      </c>
    </row>
    <row r="122" spans="1:10" ht="12.75">
      <c r="A122" s="81" t="s">
        <v>508</v>
      </c>
      <c r="B122" s="81" t="s">
        <v>509</v>
      </c>
      <c r="C122" s="21" t="s">
        <v>305</v>
      </c>
      <c r="D122" s="27">
        <v>30</v>
      </c>
      <c r="E122" s="64"/>
      <c r="F122" s="25"/>
      <c r="G122" s="30">
        <f t="shared" si="3"/>
        <v>0</v>
      </c>
      <c r="H122" s="31">
        <v>3215.1</v>
      </c>
      <c r="I122" s="32">
        <f t="shared" si="4"/>
        <v>0</v>
      </c>
      <c r="J122" s="23">
        <f t="shared" si="5"/>
        <v>0</v>
      </c>
    </row>
    <row r="123" spans="1:10" ht="12.75">
      <c r="A123" s="81" t="s">
        <v>510</v>
      </c>
      <c r="B123" s="81" t="s">
        <v>511</v>
      </c>
      <c r="C123" s="21" t="s">
        <v>390</v>
      </c>
      <c r="D123" s="27">
        <v>58.2</v>
      </c>
      <c r="E123" s="64"/>
      <c r="F123" s="25"/>
      <c r="G123" s="30">
        <f t="shared" si="3"/>
        <v>0</v>
      </c>
      <c r="H123" s="31">
        <v>1538.008</v>
      </c>
      <c r="I123" s="32">
        <f t="shared" si="4"/>
        <v>0</v>
      </c>
      <c r="J123" s="23">
        <f t="shared" si="5"/>
        <v>0</v>
      </c>
    </row>
    <row r="124" spans="1:10" ht="33.75">
      <c r="A124" s="81" t="s">
        <v>512</v>
      </c>
      <c r="B124" s="81" t="s">
        <v>513</v>
      </c>
      <c r="C124" s="21" t="s">
        <v>276</v>
      </c>
      <c r="D124" s="27">
        <v>703.52</v>
      </c>
      <c r="E124" s="64"/>
      <c r="F124" s="25"/>
      <c r="G124" s="30">
        <f t="shared" si="3"/>
        <v>0</v>
      </c>
      <c r="H124" s="31">
        <v>38.3157915</v>
      </c>
      <c r="I124" s="32">
        <f t="shared" si="4"/>
        <v>0</v>
      </c>
      <c r="J124" s="23">
        <f t="shared" si="5"/>
        <v>0</v>
      </c>
    </row>
    <row r="125" spans="1:10" ht="33.75">
      <c r="A125" s="81" t="s">
        <v>514</v>
      </c>
      <c r="B125" s="81" t="s">
        <v>515</v>
      </c>
      <c r="C125" s="21" t="s">
        <v>276</v>
      </c>
      <c r="D125" s="27">
        <v>2011.4</v>
      </c>
      <c r="E125" s="64"/>
      <c r="F125" s="25"/>
      <c r="G125" s="30">
        <f t="shared" si="3"/>
        <v>0</v>
      </c>
      <c r="H125" s="31">
        <v>325.21707061007703</v>
      </c>
      <c r="I125" s="32">
        <f t="shared" si="4"/>
        <v>0</v>
      </c>
      <c r="J125" s="23">
        <f t="shared" si="5"/>
        <v>0</v>
      </c>
    </row>
    <row r="126" spans="1:10" ht="33.75">
      <c r="A126" s="81" t="s">
        <v>516</v>
      </c>
      <c r="B126" s="81" t="s">
        <v>517</v>
      </c>
      <c r="C126" s="21" t="s">
        <v>305</v>
      </c>
      <c r="D126" s="27">
        <v>94.48</v>
      </c>
      <c r="E126" s="64"/>
      <c r="F126" s="25"/>
      <c r="G126" s="30">
        <f t="shared" si="3"/>
        <v>0</v>
      </c>
      <c r="H126" s="31">
        <v>8513.430574</v>
      </c>
      <c r="I126" s="32">
        <f t="shared" si="4"/>
        <v>0</v>
      </c>
      <c r="J126" s="23">
        <f t="shared" si="5"/>
        <v>0</v>
      </c>
    </row>
    <row r="127" spans="1:10" ht="12.75">
      <c r="A127" s="81" t="s">
        <v>518</v>
      </c>
      <c r="B127" s="81" t="s">
        <v>519</v>
      </c>
      <c r="C127" s="21" t="s">
        <v>305</v>
      </c>
      <c r="D127" s="27">
        <v>29.8</v>
      </c>
      <c r="E127" s="64"/>
      <c r="F127" s="25"/>
      <c r="G127" s="30">
        <f t="shared" si="3"/>
        <v>0</v>
      </c>
      <c r="H127" s="31">
        <v>58012.966</v>
      </c>
      <c r="I127" s="32">
        <f t="shared" si="4"/>
        <v>0</v>
      </c>
      <c r="J127" s="23">
        <f t="shared" si="5"/>
        <v>0</v>
      </c>
    </row>
    <row r="128" spans="1:10" ht="12.75">
      <c r="A128" s="81" t="s">
        <v>520</v>
      </c>
      <c r="B128" s="81" t="s">
        <v>521</v>
      </c>
      <c r="C128" s="21" t="s">
        <v>305</v>
      </c>
      <c r="D128" s="27">
        <v>15</v>
      </c>
      <c r="E128" s="64"/>
      <c r="F128" s="25"/>
      <c r="G128" s="30">
        <f t="shared" si="3"/>
        <v>0</v>
      </c>
      <c r="H128" s="31">
        <v>12752.51887</v>
      </c>
      <c r="I128" s="32">
        <f t="shared" si="4"/>
        <v>0</v>
      </c>
      <c r="J128" s="23">
        <f t="shared" si="5"/>
        <v>0</v>
      </c>
    </row>
    <row r="129" spans="1:10" ht="22.5">
      <c r="A129" s="81" t="s">
        <v>522</v>
      </c>
      <c r="B129" s="81" t="s">
        <v>523</v>
      </c>
      <c r="C129" s="21" t="s">
        <v>276</v>
      </c>
      <c r="D129" s="27">
        <v>1837.28</v>
      </c>
      <c r="E129" s="64"/>
      <c r="F129" s="25"/>
      <c r="G129" s="30">
        <f t="shared" si="3"/>
        <v>0</v>
      </c>
      <c r="H129" s="31">
        <v>481.6</v>
      </c>
      <c r="I129" s="32">
        <f t="shared" si="4"/>
        <v>0</v>
      </c>
      <c r="J129" s="23">
        <f t="shared" si="5"/>
        <v>0</v>
      </c>
    </row>
    <row r="130" spans="1:10" ht="12.75">
      <c r="A130" s="81" t="s">
        <v>524</v>
      </c>
      <c r="B130" s="81" t="s">
        <v>525</v>
      </c>
      <c r="C130" s="21" t="s">
        <v>265</v>
      </c>
      <c r="D130" s="27">
        <v>569.52</v>
      </c>
      <c r="E130" s="64"/>
      <c r="F130" s="25"/>
      <c r="G130" s="30">
        <f t="shared" si="3"/>
        <v>0</v>
      </c>
      <c r="H130" s="31">
        <v>207.4</v>
      </c>
      <c r="I130" s="32">
        <f t="shared" si="4"/>
        <v>0</v>
      </c>
      <c r="J130" s="23">
        <f t="shared" si="5"/>
        <v>0</v>
      </c>
    </row>
    <row r="131" spans="1:10" ht="22.5">
      <c r="A131" s="81" t="s">
        <v>526</v>
      </c>
      <c r="B131" s="81" t="s">
        <v>527</v>
      </c>
      <c r="C131" s="21" t="s">
        <v>276</v>
      </c>
      <c r="D131" s="27">
        <v>2361.36</v>
      </c>
      <c r="E131" s="64"/>
      <c r="F131" s="25"/>
      <c r="G131" s="30">
        <f t="shared" si="3"/>
        <v>0</v>
      </c>
      <c r="H131" s="31">
        <v>257.33791560000003</v>
      </c>
      <c r="I131" s="32">
        <f t="shared" si="4"/>
        <v>0</v>
      </c>
      <c r="J131" s="23">
        <f t="shared" si="5"/>
        <v>0</v>
      </c>
    </row>
    <row r="132" spans="1:10" ht="12.75">
      <c r="A132" s="81" t="s">
        <v>528</v>
      </c>
      <c r="B132" s="81" t="s">
        <v>529</v>
      </c>
      <c r="C132" s="21" t="s">
        <v>271</v>
      </c>
      <c r="D132" s="27">
        <v>3390</v>
      </c>
      <c r="E132" s="64"/>
      <c r="F132" s="25"/>
      <c r="G132" s="30">
        <f t="shared" si="3"/>
        <v>0</v>
      </c>
      <c r="H132" s="31">
        <v>287.98945804000005</v>
      </c>
      <c r="I132" s="32">
        <f t="shared" si="4"/>
        <v>0</v>
      </c>
      <c r="J132" s="23">
        <f t="shared" si="5"/>
        <v>0</v>
      </c>
    </row>
    <row r="133" spans="1:10" ht="12.75">
      <c r="A133" s="81" t="s">
        <v>530</v>
      </c>
      <c r="B133" s="81" t="s">
        <v>531</v>
      </c>
      <c r="C133" s="21" t="s">
        <v>271</v>
      </c>
      <c r="D133" s="27">
        <v>1500</v>
      </c>
      <c r="E133" s="64"/>
      <c r="F133" s="25"/>
      <c r="G133" s="30">
        <f aca="true" t="shared" si="6" ref="G133:G196">IF(AND(TYPE(E133)=1,D133&lt;&gt;0),E133/D133,"")</f>
        <v>0</v>
      </c>
      <c r="H133" s="31">
        <v>28.476</v>
      </c>
      <c r="I133" s="32">
        <f aca="true" t="shared" si="7" ref="I133:I196">ROUND(E133*H133,2)</f>
        <v>0</v>
      </c>
      <c r="J133" s="23">
        <f aca="true" t="shared" si="8" ref="J133:J196">IF(G133&lt;&gt;0,1,0)</f>
        <v>0</v>
      </c>
    </row>
    <row r="134" spans="1:10" ht="22.5">
      <c r="A134" s="81" t="s">
        <v>532</v>
      </c>
      <c r="B134" s="81" t="s">
        <v>533</v>
      </c>
      <c r="C134" s="21" t="s">
        <v>305</v>
      </c>
      <c r="D134" s="27">
        <v>45.2</v>
      </c>
      <c r="E134" s="64"/>
      <c r="F134" s="25"/>
      <c r="G134" s="30">
        <f t="shared" si="6"/>
        <v>0</v>
      </c>
      <c r="H134" s="31">
        <v>42236.4308000736</v>
      </c>
      <c r="I134" s="32">
        <f t="shared" si="7"/>
        <v>0</v>
      </c>
      <c r="J134" s="23">
        <f t="shared" si="8"/>
        <v>0</v>
      </c>
    </row>
    <row r="135" spans="1:10" ht="22.5">
      <c r="A135" s="81" t="s">
        <v>534</v>
      </c>
      <c r="B135" s="81" t="s">
        <v>535</v>
      </c>
      <c r="C135" s="21" t="s">
        <v>305</v>
      </c>
      <c r="D135" s="27">
        <v>38.42</v>
      </c>
      <c r="E135" s="64"/>
      <c r="F135" s="25"/>
      <c r="G135" s="30">
        <f t="shared" si="6"/>
        <v>0</v>
      </c>
      <c r="H135" s="31">
        <v>38031.975005600005</v>
      </c>
      <c r="I135" s="32">
        <f t="shared" si="7"/>
        <v>0</v>
      </c>
      <c r="J135" s="23">
        <f t="shared" si="8"/>
        <v>0</v>
      </c>
    </row>
    <row r="136" spans="1:10" ht="22.5">
      <c r="A136" s="81" t="s">
        <v>536</v>
      </c>
      <c r="B136" s="81" t="s">
        <v>537</v>
      </c>
      <c r="C136" s="21" t="s">
        <v>305</v>
      </c>
      <c r="D136" s="27">
        <v>39.41</v>
      </c>
      <c r="E136" s="64"/>
      <c r="F136" s="25"/>
      <c r="G136" s="30">
        <f t="shared" si="6"/>
        <v>0</v>
      </c>
      <c r="H136" s="31">
        <v>2953.522</v>
      </c>
      <c r="I136" s="32">
        <f t="shared" si="7"/>
        <v>0</v>
      </c>
      <c r="J136" s="23">
        <f t="shared" si="8"/>
        <v>0</v>
      </c>
    </row>
    <row r="137" spans="1:10" ht="33.75">
      <c r="A137" s="81" t="s">
        <v>538</v>
      </c>
      <c r="B137" s="81" t="s">
        <v>539</v>
      </c>
      <c r="C137" s="21" t="s">
        <v>271</v>
      </c>
      <c r="D137" s="27">
        <v>7712</v>
      </c>
      <c r="E137" s="64"/>
      <c r="F137" s="25"/>
      <c r="G137" s="30">
        <f t="shared" si="6"/>
        <v>0</v>
      </c>
      <c r="H137" s="31">
        <v>45.53777187712</v>
      </c>
      <c r="I137" s="32">
        <f t="shared" si="7"/>
        <v>0</v>
      </c>
      <c r="J137" s="23">
        <f t="shared" si="8"/>
        <v>0</v>
      </c>
    </row>
    <row r="138" spans="1:10" ht="12.75">
      <c r="A138" s="81" t="s">
        <v>540</v>
      </c>
      <c r="B138" s="81" t="s">
        <v>541</v>
      </c>
      <c r="C138" s="21" t="s">
        <v>305</v>
      </c>
      <c r="D138" s="27">
        <v>70.5</v>
      </c>
      <c r="E138" s="64"/>
      <c r="F138" s="25"/>
      <c r="G138" s="30">
        <f t="shared" si="6"/>
        <v>0</v>
      </c>
      <c r="H138" s="31">
        <v>8990.88608</v>
      </c>
      <c r="I138" s="32">
        <f t="shared" si="7"/>
        <v>0</v>
      </c>
      <c r="J138" s="23">
        <f t="shared" si="8"/>
        <v>0</v>
      </c>
    </row>
    <row r="139" spans="1:10" ht="22.5">
      <c r="A139" s="81" t="s">
        <v>542</v>
      </c>
      <c r="B139" s="81" t="s">
        <v>543</v>
      </c>
      <c r="C139" s="21" t="s">
        <v>268</v>
      </c>
      <c r="D139" s="27">
        <v>280</v>
      </c>
      <c r="E139" s="64"/>
      <c r="F139" s="25"/>
      <c r="G139" s="30">
        <f t="shared" si="6"/>
        <v>0</v>
      </c>
      <c r="H139" s="31">
        <v>415.19358</v>
      </c>
      <c r="I139" s="32">
        <f t="shared" si="7"/>
        <v>0</v>
      </c>
      <c r="J139" s="23">
        <f t="shared" si="8"/>
        <v>0</v>
      </c>
    </row>
    <row r="140" spans="1:10" ht="45">
      <c r="A140" s="81" t="s">
        <v>544</v>
      </c>
      <c r="B140" s="81" t="s">
        <v>545</v>
      </c>
      <c r="C140" s="21" t="s">
        <v>268</v>
      </c>
      <c r="D140" s="27">
        <v>1475.19</v>
      </c>
      <c r="E140" s="64"/>
      <c r="F140" s="25"/>
      <c r="G140" s="30">
        <f t="shared" si="6"/>
        <v>0</v>
      </c>
      <c r="H140" s="31">
        <v>25</v>
      </c>
      <c r="I140" s="32">
        <f t="shared" si="7"/>
        <v>0</v>
      </c>
      <c r="J140" s="23">
        <f t="shared" si="8"/>
        <v>0</v>
      </c>
    </row>
    <row r="141" spans="1:10" ht="12.75">
      <c r="A141" s="81" t="s">
        <v>546</v>
      </c>
      <c r="B141" s="81" t="s">
        <v>547</v>
      </c>
      <c r="C141" s="21" t="s">
        <v>265</v>
      </c>
      <c r="D141" s="27">
        <v>13.8</v>
      </c>
      <c r="E141" s="64"/>
      <c r="F141" s="25"/>
      <c r="G141" s="30">
        <f t="shared" si="6"/>
        <v>0</v>
      </c>
      <c r="H141" s="31">
        <v>554.4</v>
      </c>
      <c r="I141" s="32">
        <f t="shared" si="7"/>
        <v>0</v>
      </c>
      <c r="J141" s="23">
        <f t="shared" si="8"/>
        <v>0</v>
      </c>
    </row>
    <row r="142" spans="1:10" ht="22.5">
      <c r="A142" s="81" t="s">
        <v>548</v>
      </c>
      <c r="B142" s="81" t="s">
        <v>549</v>
      </c>
      <c r="C142" s="21" t="s">
        <v>265</v>
      </c>
      <c r="D142" s="27">
        <v>68.16</v>
      </c>
      <c r="E142" s="64"/>
      <c r="F142" s="25"/>
      <c r="G142" s="30">
        <f t="shared" si="6"/>
        <v>0</v>
      </c>
      <c r="H142" s="31">
        <v>233.8</v>
      </c>
      <c r="I142" s="32">
        <f t="shared" si="7"/>
        <v>0</v>
      </c>
      <c r="J142" s="23">
        <f t="shared" si="8"/>
        <v>0</v>
      </c>
    </row>
    <row r="143" spans="1:10" ht="12.75">
      <c r="A143" s="81" t="s">
        <v>550</v>
      </c>
      <c r="B143" s="81" t="s">
        <v>551</v>
      </c>
      <c r="C143" s="21" t="s">
        <v>265</v>
      </c>
      <c r="D143" s="27">
        <v>122</v>
      </c>
      <c r="E143" s="64"/>
      <c r="F143" s="25"/>
      <c r="G143" s="30">
        <f t="shared" si="6"/>
        <v>0</v>
      </c>
      <c r="H143" s="31">
        <v>920</v>
      </c>
      <c r="I143" s="32">
        <f t="shared" si="7"/>
        <v>0</v>
      </c>
      <c r="J143" s="23">
        <f t="shared" si="8"/>
        <v>0</v>
      </c>
    </row>
    <row r="144" spans="1:10" ht="22.5">
      <c r="A144" s="81" t="s">
        <v>552</v>
      </c>
      <c r="B144" s="81" t="s">
        <v>553</v>
      </c>
      <c r="C144" s="21" t="s">
        <v>265</v>
      </c>
      <c r="D144" s="27">
        <v>281.4</v>
      </c>
      <c r="E144" s="64"/>
      <c r="F144" s="25"/>
      <c r="G144" s="30">
        <f t="shared" si="6"/>
        <v>0</v>
      </c>
      <c r="H144" s="31">
        <v>38.4</v>
      </c>
      <c r="I144" s="32">
        <f t="shared" si="7"/>
        <v>0</v>
      </c>
      <c r="J144" s="23">
        <f t="shared" si="8"/>
        <v>0</v>
      </c>
    </row>
    <row r="145" spans="1:10" ht="22.5">
      <c r="A145" s="81" t="s">
        <v>554</v>
      </c>
      <c r="B145" s="81" t="s">
        <v>555</v>
      </c>
      <c r="C145" s="21" t="s">
        <v>271</v>
      </c>
      <c r="D145" s="27">
        <v>25016</v>
      </c>
      <c r="E145" s="64"/>
      <c r="F145" s="25"/>
      <c r="G145" s="30">
        <f t="shared" si="6"/>
        <v>0</v>
      </c>
      <c r="H145" s="31">
        <v>26.3139364</v>
      </c>
      <c r="I145" s="32">
        <f t="shared" si="7"/>
        <v>0</v>
      </c>
      <c r="J145" s="23">
        <f t="shared" si="8"/>
        <v>0</v>
      </c>
    </row>
    <row r="146" spans="1:10" ht="22.5">
      <c r="A146" s="81" t="s">
        <v>556</v>
      </c>
      <c r="B146" s="81" t="s">
        <v>557</v>
      </c>
      <c r="C146" s="21" t="s">
        <v>265</v>
      </c>
      <c r="D146" s="27">
        <v>12446.08</v>
      </c>
      <c r="E146" s="64"/>
      <c r="F146" s="25"/>
      <c r="G146" s="30">
        <f t="shared" si="6"/>
        <v>0</v>
      </c>
      <c r="H146" s="31">
        <v>5.341156</v>
      </c>
      <c r="I146" s="32">
        <f t="shared" si="7"/>
        <v>0</v>
      </c>
      <c r="J146" s="23">
        <f t="shared" si="8"/>
        <v>0</v>
      </c>
    </row>
    <row r="147" spans="1:10" ht="22.5">
      <c r="A147" s="81" t="s">
        <v>558</v>
      </c>
      <c r="B147" s="81" t="s">
        <v>559</v>
      </c>
      <c r="C147" s="21" t="s">
        <v>268</v>
      </c>
      <c r="D147" s="27">
        <v>9207.8</v>
      </c>
      <c r="E147" s="64"/>
      <c r="F147" s="25"/>
      <c r="G147" s="30">
        <f t="shared" si="6"/>
        <v>0</v>
      </c>
      <c r="H147" s="31">
        <v>37.603902000000005</v>
      </c>
      <c r="I147" s="32">
        <f t="shared" si="7"/>
        <v>0</v>
      </c>
      <c r="J147" s="23">
        <f t="shared" si="8"/>
        <v>0</v>
      </c>
    </row>
    <row r="148" spans="1:10" ht="22.5">
      <c r="A148" s="81" t="s">
        <v>560</v>
      </c>
      <c r="B148" s="81" t="s">
        <v>561</v>
      </c>
      <c r="C148" s="21" t="s">
        <v>268</v>
      </c>
      <c r="D148" s="27">
        <v>2453.8</v>
      </c>
      <c r="E148" s="64"/>
      <c r="F148" s="25"/>
      <c r="G148" s="30">
        <f t="shared" si="6"/>
        <v>0</v>
      </c>
      <c r="H148" s="31">
        <v>103.5</v>
      </c>
      <c r="I148" s="32">
        <f t="shared" si="7"/>
        <v>0</v>
      </c>
      <c r="J148" s="23">
        <f t="shared" si="8"/>
        <v>0</v>
      </c>
    </row>
    <row r="149" spans="1:10" ht="45">
      <c r="A149" s="81" t="s">
        <v>562</v>
      </c>
      <c r="B149" s="81" t="s">
        <v>563</v>
      </c>
      <c r="C149" s="21" t="s">
        <v>268</v>
      </c>
      <c r="D149" s="27">
        <v>1013.6</v>
      </c>
      <c r="E149" s="64"/>
      <c r="F149" s="25"/>
      <c r="G149" s="30">
        <f t="shared" si="6"/>
        <v>0</v>
      </c>
      <c r="H149" s="31">
        <v>14</v>
      </c>
      <c r="I149" s="32">
        <f t="shared" si="7"/>
        <v>0</v>
      </c>
      <c r="J149" s="23">
        <f t="shared" si="8"/>
        <v>0</v>
      </c>
    </row>
    <row r="150" spans="1:10" ht="12.75">
      <c r="A150" s="81" t="s">
        <v>564</v>
      </c>
      <c r="B150" s="81" t="s">
        <v>565</v>
      </c>
      <c r="C150" s="21" t="s">
        <v>566</v>
      </c>
      <c r="D150" s="27">
        <v>904</v>
      </c>
      <c r="E150" s="64"/>
      <c r="F150" s="25"/>
      <c r="G150" s="30">
        <f t="shared" si="6"/>
        <v>0</v>
      </c>
      <c r="H150" s="31">
        <v>929.957955</v>
      </c>
      <c r="I150" s="32">
        <f t="shared" si="7"/>
        <v>0</v>
      </c>
      <c r="J150" s="23">
        <f t="shared" si="8"/>
        <v>0</v>
      </c>
    </row>
    <row r="151" spans="1:10" ht="22.5">
      <c r="A151" s="81" t="s">
        <v>567</v>
      </c>
      <c r="B151" s="81" t="s">
        <v>568</v>
      </c>
      <c r="C151" s="21" t="s">
        <v>271</v>
      </c>
      <c r="D151" s="27">
        <v>7571</v>
      </c>
      <c r="E151" s="64"/>
      <c r="F151" s="25"/>
      <c r="G151" s="30">
        <f t="shared" si="6"/>
        <v>0</v>
      </c>
      <c r="H151" s="31">
        <v>37.29045715</v>
      </c>
      <c r="I151" s="32">
        <f t="shared" si="7"/>
        <v>0</v>
      </c>
      <c r="J151" s="23">
        <f t="shared" si="8"/>
        <v>0</v>
      </c>
    </row>
    <row r="152" spans="1:10" ht="22.5">
      <c r="A152" s="81" t="s">
        <v>569</v>
      </c>
      <c r="B152" s="81" t="s">
        <v>570</v>
      </c>
      <c r="C152" s="21" t="s">
        <v>265</v>
      </c>
      <c r="D152" s="27">
        <v>1582.76</v>
      </c>
      <c r="E152" s="64"/>
      <c r="F152" s="25"/>
      <c r="G152" s="30">
        <f t="shared" si="6"/>
        <v>0</v>
      </c>
      <c r="H152" s="31">
        <v>76.163588</v>
      </c>
      <c r="I152" s="32">
        <f t="shared" si="7"/>
        <v>0</v>
      </c>
      <c r="J152" s="23">
        <f t="shared" si="8"/>
        <v>0</v>
      </c>
    </row>
    <row r="153" spans="1:10" ht="22.5">
      <c r="A153" s="81" t="s">
        <v>571</v>
      </c>
      <c r="B153" s="81" t="s">
        <v>572</v>
      </c>
      <c r="C153" s="21" t="s">
        <v>271</v>
      </c>
      <c r="D153" s="27">
        <v>13039.11</v>
      </c>
      <c r="E153" s="64"/>
      <c r="F153" s="25"/>
      <c r="G153" s="30">
        <f t="shared" si="6"/>
        <v>0</v>
      </c>
      <c r="H153" s="31">
        <v>3.5511</v>
      </c>
      <c r="I153" s="32">
        <f t="shared" si="7"/>
        <v>0</v>
      </c>
      <c r="J153" s="23">
        <f t="shared" si="8"/>
        <v>0</v>
      </c>
    </row>
    <row r="154" spans="1:10" ht="12.75">
      <c r="A154" s="81" t="s">
        <v>573</v>
      </c>
      <c r="B154" s="81" t="s">
        <v>574</v>
      </c>
      <c r="C154" s="21" t="s">
        <v>271</v>
      </c>
      <c r="D154" s="27">
        <v>20919.87</v>
      </c>
      <c r="E154" s="64"/>
      <c r="F154" s="25"/>
      <c r="G154" s="30">
        <f t="shared" si="6"/>
        <v>0</v>
      </c>
      <c r="H154" s="31">
        <v>12.7114515</v>
      </c>
      <c r="I154" s="32">
        <f t="shared" si="7"/>
        <v>0</v>
      </c>
      <c r="J154" s="23">
        <f t="shared" si="8"/>
        <v>0</v>
      </c>
    </row>
    <row r="155" spans="1:10" ht="22.5">
      <c r="A155" s="81" t="s">
        <v>575</v>
      </c>
      <c r="B155" s="81" t="s">
        <v>576</v>
      </c>
      <c r="C155" s="21" t="s">
        <v>265</v>
      </c>
      <c r="D155" s="27">
        <v>709.6</v>
      </c>
      <c r="E155" s="64"/>
      <c r="F155" s="25"/>
      <c r="G155" s="30">
        <f t="shared" si="6"/>
        <v>0</v>
      </c>
      <c r="H155" s="31">
        <v>9.6</v>
      </c>
      <c r="I155" s="32">
        <f t="shared" si="7"/>
        <v>0</v>
      </c>
      <c r="J155" s="23">
        <f t="shared" si="8"/>
        <v>0</v>
      </c>
    </row>
    <row r="156" spans="1:10" ht="33.75">
      <c r="A156" s="81" t="s">
        <v>577</v>
      </c>
      <c r="B156" s="81" t="s">
        <v>578</v>
      </c>
      <c r="C156" s="21" t="s">
        <v>271</v>
      </c>
      <c r="D156" s="27">
        <v>8060</v>
      </c>
      <c r="E156" s="64"/>
      <c r="F156" s="25"/>
      <c r="G156" s="30">
        <f t="shared" si="6"/>
        <v>0</v>
      </c>
      <c r="H156" s="31">
        <v>309.749738</v>
      </c>
      <c r="I156" s="32">
        <f t="shared" si="7"/>
        <v>0</v>
      </c>
      <c r="J156" s="23">
        <f t="shared" si="8"/>
        <v>0</v>
      </c>
    </row>
    <row r="157" spans="1:10" ht="33.75">
      <c r="A157" s="81" t="s">
        <v>579</v>
      </c>
      <c r="B157" s="81" t="s">
        <v>580</v>
      </c>
      <c r="C157" s="21" t="s">
        <v>271</v>
      </c>
      <c r="D157" s="27">
        <v>7712</v>
      </c>
      <c r="E157" s="64"/>
      <c r="F157" s="25"/>
      <c r="G157" s="30">
        <f t="shared" si="6"/>
        <v>0</v>
      </c>
      <c r="H157" s="31">
        <v>187.3736025</v>
      </c>
      <c r="I157" s="32">
        <f t="shared" si="7"/>
        <v>0</v>
      </c>
      <c r="J157" s="23">
        <f t="shared" si="8"/>
        <v>0</v>
      </c>
    </row>
    <row r="158" spans="1:10" ht="22.5">
      <c r="A158" s="81" t="s">
        <v>581</v>
      </c>
      <c r="B158" s="81" t="s">
        <v>582</v>
      </c>
      <c r="C158" s="21" t="s">
        <v>276</v>
      </c>
      <c r="D158" s="27">
        <v>1915.67</v>
      </c>
      <c r="E158" s="64"/>
      <c r="F158" s="25"/>
      <c r="G158" s="30">
        <f t="shared" si="6"/>
        <v>0</v>
      </c>
      <c r="H158" s="31">
        <v>4019.2389390000003</v>
      </c>
      <c r="I158" s="32">
        <f t="shared" si="7"/>
        <v>0</v>
      </c>
      <c r="J158" s="23">
        <f t="shared" si="8"/>
        <v>0</v>
      </c>
    </row>
    <row r="159" spans="1:10" ht="22.5">
      <c r="A159" s="81" t="s">
        <v>583</v>
      </c>
      <c r="B159" s="81" t="s">
        <v>584</v>
      </c>
      <c r="C159" s="21" t="s">
        <v>276</v>
      </c>
      <c r="D159" s="27">
        <v>1635.26</v>
      </c>
      <c r="E159" s="64"/>
      <c r="F159" s="25"/>
      <c r="G159" s="30">
        <f t="shared" si="6"/>
        <v>0</v>
      </c>
      <c r="H159" s="31">
        <v>246.67661999999999</v>
      </c>
      <c r="I159" s="32">
        <f t="shared" si="7"/>
        <v>0</v>
      </c>
      <c r="J159" s="23">
        <f t="shared" si="8"/>
        <v>0</v>
      </c>
    </row>
    <row r="160" spans="1:10" ht="33.75">
      <c r="A160" s="81" t="s">
        <v>585</v>
      </c>
      <c r="B160" s="81" t="s">
        <v>586</v>
      </c>
      <c r="C160" s="21" t="s">
        <v>305</v>
      </c>
      <c r="D160" s="27">
        <v>422.48</v>
      </c>
      <c r="E160" s="64"/>
      <c r="F160" s="25"/>
      <c r="G160" s="30">
        <f t="shared" si="6"/>
        <v>0</v>
      </c>
      <c r="H160" s="31">
        <v>1218.88</v>
      </c>
      <c r="I160" s="32">
        <f t="shared" si="7"/>
        <v>0</v>
      </c>
      <c r="J160" s="23">
        <f t="shared" si="8"/>
        <v>0</v>
      </c>
    </row>
    <row r="161" spans="1:10" ht="12.75">
      <c r="A161" s="81" t="s">
        <v>587</v>
      </c>
      <c r="B161" s="81" t="s">
        <v>588</v>
      </c>
      <c r="C161" s="21" t="s">
        <v>276</v>
      </c>
      <c r="D161" s="27">
        <v>3747.87</v>
      </c>
      <c r="E161" s="64"/>
      <c r="F161" s="25"/>
      <c r="G161" s="30">
        <f t="shared" si="6"/>
        <v>0</v>
      </c>
      <c r="H161" s="31">
        <v>121.91826</v>
      </c>
      <c r="I161" s="32">
        <f t="shared" si="7"/>
        <v>0</v>
      </c>
      <c r="J161" s="23">
        <f t="shared" si="8"/>
        <v>0</v>
      </c>
    </row>
    <row r="162" spans="1:10" ht="12.75">
      <c r="A162" s="81" t="s">
        <v>589</v>
      </c>
      <c r="B162" s="81" t="s">
        <v>590</v>
      </c>
      <c r="C162" s="21" t="s">
        <v>305</v>
      </c>
      <c r="D162" s="27">
        <v>51.8</v>
      </c>
      <c r="E162" s="64"/>
      <c r="F162" s="25"/>
      <c r="G162" s="30">
        <f t="shared" si="6"/>
        <v>0</v>
      </c>
      <c r="H162" s="31">
        <v>11004.855300000001</v>
      </c>
      <c r="I162" s="32">
        <f t="shared" si="7"/>
        <v>0</v>
      </c>
      <c r="J162" s="23">
        <f t="shared" si="8"/>
        <v>0</v>
      </c>
    </row>
    <row r="163" spans="1:10" ht="22.5">
      <c r="A163" s="81" t="s">
        <v>591</v>
      </c>
      <c r="B163" s="81" t="s">
        <v>592</v>
      </c>
      <c r="C163" s="21" t="s">
        <v>265</v>
      </c>
      <c r="D163" s="27">
        <v>7749.21</v>
      </c>
      <c r="E163" s="64"/>
      <c r="F163" s="25"/>
      <c r="G163" s="30">
        <f t="shared" si="6"/>
        <v>0</v>
      </c>
      <c r="H163" s="31">
        <v>38.7020951</v>
      </c>
      <c r="I163" s="32">
        <f t="shared" si="7"/>
        <v>0</v>
      </c>
      <c r="J163" s="23">
        <f t="shared" si="8"/>
        <v>0</v>
      </c>
    </row>
    <row r="164" spans="1:10" ht="12.75">
      <c r="A164" s="81" t="s">
        <v>593</v>
      </c>
      <c r="B164" s="81" t="s">
        <v>594</v>
      </c>
      <c r="C164" s="21" t="s">
        <v>276</v>
      </c>
      <c r="D164" s="27">
        <v>1498.3</v>
      </c>
      <c r="E164" s="64"/>
      <c r="F164" s="25"/>
      <c r="G164" s="30">
        <f t="shared" si="6"/>
        <v>0</v>
      </c>
      <c r="H164" s="31">
        <v>2024.5688662131531</v>
      </c>
      <c r="I164" s="32">
        <f t="shared" si="7"/>
        <v>0</v>
      </c>
      <c r="J164" s="23">
        <f t="shared" si="8"/>
        <v>0</v>
      </c>
    </row>
    <row r="165" spans="1:10" ht="33.75">
      <c r="A165" s="81" t="s">
        <v>595</v>
      </c>
      <c r="B165" s="81" t="s">
        <v>596</v>
      </c>
      <c r="C165" s="21" t="s">
        <v>276</v>
      </c>
      <c r="D165" s="27">
        <v>1185.66</v>
      </c>
      <c r="E165" s="64"/>
      <c r="F165" s="25"/>
      <c r="G165" s="30">
        <f t="shared" si="6"/>
        <v>0</v>
      </c>
      <c r="H165" s="31">
        <v>1260.0420052</v>
      </c>
      <c r="I165" s="32">
        <f t="shared" si="7"/>
        <v>0</v>
      </c>
      <c r="J165" s="23">
        <f t="shared" si="8"/>
        <v>0</v>
      </c>
    </row>
    <row r="166" spans="1:10" ht="56.25">
      <c r="A166" s="81" t="s">
        <v>597</v>
      </c>
      <c r="B166" s="81" t="s">
        <v>598</v>
      </c>
      <c r="C166" s="21" t="s">
        <v>305</v>
      </c>
      <c r="D166" s="27">
        <v>402.28</v>
      </c>
      <c r="E166" s="64"/>
      <c r="F166" s="25"/>
      <c r="G166" s="30">
        <f t="shared" si="6"/>
        <v>0</v>
      </c>
      <c r="H166" s="31">
        <v>1108.23972</v>
      </c>
      <c r="I166" s="32">
        <f t="shared" si="7"/>
        <v>0</v>
      </c>
      <c r="J166" s="23">
        <f t="shared" si="8"/>
        <v>0</v>
      </c>
    </row>
    <row r="167" spans="1:10" ht="12.75">
      <c r="A167" s="81" t="s">
        <v>599</v>
      </c>
      <c r="B167" s="81" t="s">
        <v>600</v>
      </c>
      <c r="C167" s="21" t="s">
        <v>305</v>
      </c>
      <c r="D167" s="27">
        <v>257.4</v>
      </c>
      <c r="E167" s="64"/>
      <c r="F167" s="25"/>
      <c r="G167" s="30">
        <f t="shared" si="6"/>
        <v>0</v>
      </c>
      <c r="H167" s="31">
        <v>4032.32682</v>
      </c>
      <c r="I167" s="32">
        <f t="shared" si="7"/>
        <v>0</v>
      </c>
      <c r="J167" s="23">
        <f t="shared" si="8"/>
        <v>0</v>
      </c>
    </row>
    <row r="168" spans="1:10" ht="12.75">
      <c r="A168" s="81" t="s">
        <v>601</v>
      </c>
      <c r="B168" s="81" t="s">
        <v>602</v>
      </c>
      <c r="C168" s="21" t="s">
        <v>271</v>
      </c>
      <c r="D168" s="27">
        <v>38397</v>
      </c>
      <c r="E168" s="64"/>
      <c r="F168" s="25"/>
      <c r="G168" s="30">
        <f t="shared" si="6"/>
        <v>0</v>
      </c>
      <c r="H168" s="31">
        <v>2.4816</v>
      </c>
      <c r="I168" s="32">
        <f t="shared" si="7"/>
        <v>0</v>
      </c>
      <c r="J168" s="23">
        <f t="shared" si="8"/>
        <v>0</v>
      </c>
    </row>
    <row r="169" spans="1:10" ht="12.75">
      <c r="A169" s="81" t="s">
        <v>603</v>
      </c>
      <c r="B169" s="81" t="s">
        <v>604</v>
      </c>
      <c r="C169" s="21" t="s">
        <v>276</v>
      </c>
      <c r="D169" s="27">
        <v>2399.94</v>
      </c>
      <c r="E169" s="64"/>
      <c r="F169" s="25"/>
      <c r="G169" s="30">
        <f t="shared" si="6"/>
        <v>0</v>
      </c>
      <c r="H169" s="31">
        <v>1033.235672</v>
      </c>
      <c r="I169" s="32">
        <f t="shared" si="7"/>
        <v>0</v>
      </c>
      <c r="J169" s="23">
        <f t="shared" si="8"/>
        <v>0</v>
      </c>
    </row>
    <row r="170" spans="1:10" ht="12.75">
      <c r="A170" s="81" t="s">
        <v>605</v>
      </c>
      <c r="B170" s="81" t="s">
        <v>606</v>
      </c>
      <c r="C170" s="21" t="s">
        <v>276</v>
      </c>
      <c r="D170" s="27">
        <v>55.26</v>
      </c>
      <c r="E170" s="64"/>
      <c r="F170" s="25"/>
      <c r="G170" s="30">
        <f t="shared" si="6"/>
        <v>0</v>
      </c>
      <c r="H170" s="31">
        <v>107299.63180599999</v>
      </c>
      <c r="I170" s="32">
        <f t="shared" si="7"/>
        <v>0</v>
      </c>
      <c r="J170" s="23">
        <f t="shared" si="8"/>
        <v>0</v>
      </c>
    </row>
    <row r="171" spans="1:10" ht="12.75">
      <c r="A171" s="81" t="s">
        <v>607</v>
      </c>
      <c r="B171" s="81" t="s">
        <v>608</v>
      </c>
      <c r="C171" s="21" t="s">
        <v>305</v>
      </c>
      <c r="D171" s="27">
        <v>28.72</v>
      </c>
      <c r="E171" s="64"/>
      <c r="F171" s="25"/>
      <c r="G171" s="30">
        <f t="shared" si="6"/>
        <v>0</v>
      </c>
      <c r="H171" s="31">
        <v>2045.7438265</v>
      </c>
      <c r="I171" s="32">
        <f t="shared" si="7"/>
        <v>0</v>
      </c>
      <c r="J171" s="23">
        <f t="shared" si="8"/>
        <v>0</v>
      </c>
    </row>
    <row r="172" spans="1:10" ht="22.5">
      <c r="A172" s="81" t="s">
        <v>609</v>
      </c>
      <c r="B172" s="81" t="s">
        <v>610</v>
      </c>
      <c r="C172" s="21" t="s">
        <v>305</v>
      </c>
      <c r="D172" s="27">
        <v>100.74</v>
      </c>
      <c r="E172" s="64"/>
      <c r="F172" s="25"/>
      <c r="G172" s="30">
        <f t="shared" si="6"/>
        <v>0</v>
      </c>
      <c r="H172" s="31">
        <v>45712.426</v>
      </c>
      <c r="I172" s="32">
        <f t="shared" si="7"/>
        <v>0</v>
      </c>
      <c r="J172" s="23">
        <f t="shared" si="8"/>
        <v>0</v>
      </c>
    </row>
    <row r="173" spans="1:10" ht="22.5">
      <c r="A173" s="81" t="s">
        <v>611</v>
      </c>
      <c r="B173" s="81" t="s">
        <v>612</v>
      </c>
      <c r="C173" s="21" t="s">
        <v>305</v>
      </c>
      <c r="D173" s="27">
        <v>110.55</v>
      </c>
      <c r="E173" s="64"/>
      <c r="F173" s="25"/>
      <c r="G173" s="30">
        <f t="shared" si="6"/>
        <v>0</v>
      </c>
      <c r="H173" s="31">
        <v>1128.676755</v>
      </c>
      <c r="I173" s="32">
        <f t="shared" si="7"/>
        <v>0</v>
      </c>
      <c r="J173" s="23">
        <f t="shared" si="8"/>
        <v>0</v>
      </c>
    </row>
    <row r="174" spans="1:10" ht="22.5">
      <c r="A174" s="81" t="s">
        <v>613</v>
      </c>
      <c r="B174" s="81" t="s">
        <v>614</v>
      </c>
      <c r="C174" s="21" t="s">
        <v>305</v>
      </c>
      <c r="D174" s="27">
        <v>67.8</v>
      </c>
      <c r="E174" s="64"/>
      <c r="F174" s="25"/>
      <c r="G174" s="30">
        <f t="shared" si="6"/>
        <v>0</v>
      </c>
      <c r="H174" s="31">
        <v>12563.01122</v>
      </c>
      <c r="I174" s="32">
        <f t="shared" si="7"/>
        <v>0</v>
      </c>
      <c r="J174" s="23">
        <f t="shared" si="8"/>
        <v>0</v>
      </c>
    </row>
    <row r="175" spans="1:10" ht="22.5">
      <c r="A175" s="81" t="s">
        <v>615</v>
      </c>
      <c r="B175" s="81" t="s">
        <v>616</v>
      </c>
      <c r="C175" s="21" t="s">
        <v>305</v>
      </c>
      <c r="D175" s="27">
        <v>67.8</v>
      </c>
      <c r="E175" s="64"/>
      <c r="F175" s="25"/>
      <c r="G175" s="30">
        <f t="shared" si="6"/>
        <v>0</v>
      </c>
      <c r="H175" s="31">
        <v>34870.76754</v>
      </c>
      <c r="I175" s="32">
        <f t="shared" si="7"/>
        <v>0</v>
      </c>
      <c r="J175" s="23">
        <f t="shared" si="8"/>
        <v>0</v>
      </c>
    </row>
    <row r="176" spans="1:10" ht="12.75">
      <c r="A176" s="81" t="s">
        <v>617</v>
      </c>
      <c r="B176" s="81" t="s">
        <v>618</v>
      </c>
      <c r="C176" s="21" t="s">
        <v>276</v>
      </c>
      <c r="D176" s="27">
        <v>1663.97</v>
      </c>
      <c r="E176" s="64"/>
      <c r="F176" s="25"/>
      <c r="G176" s="30">
        <f t="shared" si="6"/>
        <v>0</v>
      </c>
      <c r="H176" s="31">
        <v>157.575</v>
      </c>
      <c r="I176" s="32">
        <f t="shared" si="7"/>
        <v>0</v>
      </c>
      <c r="J176" s="23">
        <f t="shared" si="8"/>
        <v>0</v>
      </c>
    </row>
    <row r="177" spans="1:10" ht="22.5">
      <c r="A177" s="81" t="s">
        <v>619</v>
      </c>
      <c r="B177" s="81" t="s">
        <v>620</v>
      </c>
      <c r="C177" s="21" t="s">
        <v>305</v>
      </c>
      <c r="D177" s="27">
        <v>365</v>
      </c>
      <c r="E177" s="64"/>
      <c r="F177" s="25"/>
      <c r="G177" s="30">
        <f t="shared" si="6"/>
        <v>0</v>
      </c>
      <c r="H177" s="31">
        <v>299.2</v>
      </c>
      <c r="I177" s="32">
        <f t="shared" si="7"/>
        <v>0</v>
      </c>
      <c r="J177" s="23">
        <f t="shared" si="8"/>
        <v>0</v>
      </c>
    </row>
    <row r="178" spans="1:10" ht="22.5">
      <c r="A178" s="81" t="s">
        <v>621</v>
      </c>
      <c r="B178" s="81" t="s">
        <v>622</v>
      </c>
      <c r="C178" s="21" t="s">
        <v>276</v>
      </c>
      <c r="D178" s="27">
        <v>2253.95</v>
      </c>
      <c r="E178" s="64"/>
      <c r="F178" s="25"/>
      <c r="G178" s="30">
        <f t="shared" si="6"/>
        <v>0</v>
      </c>
      <c r="H178" s="31">
        <v>546.192</v>
      </c>
      <c r="I178" s="32">
        <f t="shared" si="7"/>
        <v>0</v>
      </c>
      <c r="J178" s="23">
        <f t="shared" si="8"/>
        <v>0</v>
      </c>
    </row>
    <row r="179" spans="1:10" ht="22.5">
      <c r="A179" s="81" t="s">
        <v>623</v>
      </c>
      <c r="B179" s="81" t="s">
        <v>624</v>
      </c>
      <c r="C179" s="21" t="s">
        <v>265</v>
      </c>
      <c r="D179" s="27">
        <v>1200</v>
      </c>
      <c r="E179" s="64"/>
      <c r="F179" s="25"/>
      <c r="G179" s="30">
        <f t="shared" si="6"/>
        <v>0</v>
      </c>
      <c r="H179" s="31">
        <v>240</v>
      </c>
      <c r="I179" s="32">
        <f t="shared" si="7"/>
        <v>0</v>
      </c>
      <c r="J179" s="23">
        <f t="shared" si="8"/>
        <v>0</v>
      </c>
    </row>
    <row r="180" spans="1:10" ht="22.5">
      <c r="A180" s="81" t="s">
        <v>625</v>
      </c>
      <c r="B180" s="81" t="s">
        <v>626</v>
      </c>
      <c r="C180" s="21" t="s">
        <v>627</v>
      </c>
      <c r="D180" s="27">
        <v>18320</v>
      </c>
      <c r="E180" s="64"/>
      <c r="F180" s="25"/>
      <c r="G180" s="30">
        <f t="shared" si="6"/>
        <v>0</v>
      </c>
      <c r="H180" s="31">
        <v>40.552542</v>
      </c>
      <c r="I180" s="32">
        <f t="shared" si="7"/>
        <v>0</v>
      </c>
      <c r="J180" s="23">
        <f t="shared" si="8"/>
        <v>0</v>
      </c>
    </row>
    <row r="181" spans="1:10" ht="12.75">
      <c r="A181" s="81" t="s">
        <v>628</v>
      </c>
      <c r="B181" s="81" t="s">
        <v>629</v>
      </c>
      <c r="C181" s="21" t="s">
        <v>276</v>
      </c>
      <c r="D181" s="27">
        <v>964</v>
      </c>
      <c r="E181" s="64"/>
      <c r="F181" s="25"/>
      <c r="G181" s="30">
        <f t="shared" si="6"/>
        <v>0</v>
      </c>
      <c r="H181" s="31">
        <v>74.059</v>
      </c>
      <c r="I181" s="32">
        <f t="shared" si="7"/>
        <v>0</v>
      </c>
      <c r="J181" s="23">
        <f t="shared" si="8"/>
        <v>0</v>
      </c>
    </row>
    <row r="182" spans="1:10" ht="12.75">
      <c r="A182" s="81" t="s">
        <v>630</v>
      </c>
      <c r="B182" s="81" t="s">
        <v>631</v>
      </c>
      <c r="C182" s="21" t="s">
        <v>276</v>
      </c>
      <c r="D182" s="27">
        <v>2057.18</v>
      </c>
      <c r="E182" s="64"/>
      <c r="F182" s="25"/>
      <c r="G182" s="30">
        <f t="shared" si="6"/>
        <v>0</v>
      </c>
      <c r="H182" s="31">
        <v>485.72013000000004</v>
      </c>
      <c r="I182" s="32">
        <f t="shared" si="7"/>
        <v>0</v>
      </c>
      <c r="J182" s="23">
        <f t="shared" si="8"/>
        <v>0</v>
      </c>
    </row>
    <row r="183" spans="1:10" ht="12.75">
      <c r="A183" s="81" t="s">
        <v>632</v>
      </c>
      <c r="B183" s="81" t="s">
        <v>633</v>
      </c>
      <c r="C183" s="21" t="s">
        <v>276</v>
      </c>
      <c r="D183" s="27">
        <v>1170</v>
      </c>
      <c r="E183" s="64"/>
      <c r="F183" s="25"/>
      <c r="G183" s="30">
        <f t="shared" si="6"/>
        <v>0</v>
      </c>
      <c r="H183" s="31">
        <v>1573.5278349999999</v>
      </c>
      <c r="I183" s="32">
        <f t="shared" si="7"/>
        <v>0</v>
      </c>
      <c r="J183" s="23">
        <f t="shared" si="8"/>
        <v>0</v>
      </c>
    </row>
    <row r="184" spans="1:10" ht="12.75">
      <c r="A184" s="81" t="s">
        <v>634</v>
      </c>
      <c r="B184" s="81" t="s">
        <v>635</v>
      </c>
      <c r="C184" s="21" t="s">
        <v>276</v>
      </c>
      <c r="D184" s="27">
        <v>836.2</v>
      </c>
      <c r="E184" s="64"/>
      <c r="F184" s="25"/>
      <c r="G184" s="30">
        <f t="shared" si="6"/>
        <v>0</v>
      </c>
      <c r="H184" s="31">
        <v>75.4</v>
      </c>
      <c r="I184" s="32">
        <f t="shared" si="7"/>
        <v>0</v>
      </c>
      <c r="J184" s="23">
        <f t="shared" si="8"/>
        <v>0</v>
      </c>
    </row>
    <row r="185" spans="1:10" ht="12.75">
      <c r="A185" s="81" t="s">
        <v>636</v>
      </c>
      <c r="B185" s="81" t="s">
        <v>637</v>
      </c>
      <c r="C185" s="21" t="s">
        <v>276</v>
      </c>
      <c r="D185" s="27">
        <v>1382.9</v>
      </c>
      <c r="E185" s="64"/>
      <c r="F185" s="25"/>
      <c r="G185" s="30">
        <f t="shared" si="6"/>
        <v>0</v>
      </c>
      <c r="H185" s="31">
        <v>71.4437034</v>
      </c>
      <c r="I185" s="32">
        <f t="shared" si="7"/>
        <v>0</v>
      </c>
      <c r="J185" s="23">
        <f t="shared" si="8"/>
        <v>0</v>
      </c>
    </row>
    <row r="186" spans="1:10" ht="22.5">
      <c r="A186" s="81" t="s">
        <v>638</v>
      </c>
      <c r="B186" s="81" t="s">
        <v>639</v>
      </c>
      <c r="C186" s="21" t="s">
        <v>276</v>
      </c>
      <c r="D186" s="27">
        <v>530</v>
      </c>
      <c r="E186" s="64"/>
      <c r="F186" s="25"/>
      <c r="G186" s="30">
        <f t="shared" si="6"/>
        <v>0</v>
      </c>
      <c r="H186" s="31">
        <v>761.5923009999999</v>
      </c>
      <c r="I186" s="32">
        <f t="shared" si="7"/>
        <v>0</v>
      </c>
      <c r="J186" s="23">
        <f t="shared" si="8"/>
        <v>0</v>
      </c>
    </row>
    <row r="187" spans="1:10" ht="22.5">
      <c r="A187" s="81" t="s">
        <v>640</v>
      </c>
      <c r="B187" s="81" t="s">
        <v>641</v>
      </c>
      <c r="C187" s="21" t="s">
        <v>276</v>
      </c>
      <c r="D187" s="27">
        <v>1588.5</v>
      </c>
      <c r="E187" s="64"/>
      <c r="F187" s="25"/>
      <c r="G187" s="30">
        <f t="shared" si="6"/>
        <v>0</v>
      </c>
      <c r="H187" s="31">
        <v>4228.038932500001</v>
      </c>
      <c r="I187" s="32">
        <f t="shared" si="7"/>
        <v>0</v>
      </c>
      <c r="J187" s="23">
        <f t="shared" si="8"/>
        <v>0</v>
      </c>
    </row>
    <row r="188" spans="1:10" ht="12.75">
      <c r="A188" s="81" t="s">
        <v>642</v>
      </c>
      <c r="B188" s="81" t="s">
        <v>643</v>
      </c>
      <c r="C188" s="21" t="s">
        <v>276</v>
      </c>
      <c r="D188" s="27">
        <v>994.4</v>
      </c>
      <c r="E188" s="64"/>
      <c r="F188" s="25"/>
      <c r="G188" s="30">
        <f t="shared" si="6"/>
        <v>0</v>
      </c>
      <c r="H188" s="31">
        <v>2608.2864858000003</v>
      </c>
      <c r="I188" s="32">
        <f t="shared" si="7"/>
        <v>0</v>
      </c>
      <c r="J188" s="23">
        <f t="shared" si="8"/>
        <v>0</v>
      </c>
    </row>
    <row r="189" spans="1:10" ht="33.75">
      <c r="A189" s="81" t="s">
        <v>644</v>
      </c>
      <c r="B189" s="81" t="s">
        <v>645</v>
      </c>
      <c r="C189" s="21" t="s">
        <v>305</v>
      </c>
      <c r="D189" s="27">
        <v>212.79</v>
      </c>
      <c r="E189" s="64"/>
      <c r="F189" s="25"/>
      <c r="G189" s="30">
        <f t="shared" si="6"/>
        <v>0</v>
      </c>
      <c r="H189" s="31">
        <v>2484.38631</v>
      </c>
      <c r="I189" s="32">
        <f t="shared" si="7"/>
        <v>0</v>
      </c>
      <c r="J189" s="23">
        <f t="shared" si="8"/>
        <v>0</v>
      </c>
    </row>
    <row r="190" spans="1:10" ht="22.5">
      <c r="A190" s="81" t="s">
        <v>646</v>
      </c>
      <c r="B190" s="81" t="s">
        <v>647</v>
      </c>
      <c r="C190" s="21" t="s">
        <v>305</v>
      </c>
      <c r="D190" s="27">
        <v>121.71</v>
      </c>
      <c r="E190" s="64"/>
      <c r="F190" s="25"/>
      <c r="G190" s="30">
        <f t="shared" si="6"/>
        <v>0</v>
      </c>
      <c r="H190" s="31">
        <v>4346.055</v>
      </c>
      <c r="I190" s="32">
        <f t="shared" si="7"/>
        <v>0</v>
      </c>
      <c r="J190" s="23">
        <f t="shared" si="8"/>
        <v>0</v>
      </c>
    </row>
    <row r="191" spans="1:10" ht="12.75">
      <c r="A191" s="81" t="s">
        <v>648</v>
      </c>
      <c r="B191" s="81" t="s">
        <v>649</v>
      </c>
      <c r="C191" s="21" t="s">
        <v>276</v>
      </c>
      <c r="D191" s="27">
        <v>2555.77</v>
      </c>
      <c r="E191" s="64"/>
      <c r="F191" s="25"/>
      <c r="G191" s="30">
        <f t="shared" si="6"/>
        <v>0</v>
      </c>
      <c r="H191" s="31">
        <v>1164.5358818</v>
      </c>
      <c r="I191" s="32">
        <f t="shared" si="7"/>
        <v>0</v>
      </c>
      <c r="J191" s="23">
        <f t="shared" si="8"/>
        <v>0</v>
      </c>
    </row>
    <row r="192" spans="1:10" ht="33.75">
      <c r="A192" s="81" t="s">
        <v>650</v>
      </c>
      <c r="B192" s="81" t="s">
        <v>651</v>
      </c>
      <c r="C192" s="21" t="s">
        <v>305</v>
      </c>
      <c r="D192" s="27">
        <v>143.3</v>
      </c>
      <c r="E192" s="64"/>
      <c r="F192" s="25"/>
      <c r="G192" s="30">
        <f t="shared" si="6"/>
        <v>0</v>
      </c>
      <c r="H192" s="31">
        <v>39999.96288</v>
      </c>
      <c r="I192" s="32">
        <f t="shared" si="7"/>
        <v>0</v>
      </c>
      <c r="J192" s="23">
        <f t="shared" si="8"/>
        <v>0</v>
      </c>
    </row>
    <row r="193" spans="1:10" ht="12.75">
      <c r="A193" s="81" t="s">
        <v>652</v>
      </c>
      <c r="B193" s="81" t="s">
        <v>653</v>
      </c>
      <c r="C193" s="21" t="s">
        <v>305</v>
      </c>
      <c r="D193" s="27">
        <v>154</v>
      </c>
      <c r="E193" s="64"/>
      <c r="F193" s="25"/>
      <c r="G193" s="30">
        <f t="shared" si="6"/>
        <v>0</v>
      </c>
      <c r="H193" s="31">
        <v>299.26800000000003</v>
      </c>
      <c r="I193" s="32">
        <f t="shared" si="7"/>
        <v>0</v>
      </c>
      <c r="J193" s="23">
        <f t="shared" si="8"/>
        <v>0</v>
      </c>
    </row>
    <row r="194" spans="1:10" ht="12.75">
      <c r="A194" s="81" t="s">
        <v>654</v>
      </c>
      <c r="B194" s="81" t="s">
        <v>655</v>
      </c>
      <c r="C194" s="21" t="s">
        <v>276</v>
      </c>
      <c r="D194" s="27">
        <v>1536.4</v>
      </c>
      <c r="E194" s="64"/>
      <c r="F194" s="25"/>
      <c r="G194" s="30">
        <f t="shared" si="6"/>
        <v>0</v>
      </c>
      <c r="H194" s="31">
        <v>165.61842</v>
      </c>
      <c r="I194" s="32">
        <f t="shared" si="7"/>
        <v>0</v>
      </c>
      <c r="J194" s="23">
        <f t="shared" si="8"/>
        <v>0</v>
      </c>
    </row>
    <row r="195" spans="1:10" ht="33.75">
      <c r="A195" s="81" t="s">
        <v>656</v>
      </c>
      <c r="B195" s="81" t="s">
        <v>657</v>
      </c>
      <c r="C195" s="21" t="s">
        <v>276</v>
      </c>
      <c r="D195" s="27">
        <v>919.77</v>
      </c>
      <c r="E195" s="64"/>
      <c r="F195" s="25"/>
      <c r="G195" s="30">
        <f t="shared" si="6"/>
        <v>0</v>
      </c>
      <c r="H195" s="31">
        <v>380.88534000000004</v>
      </c>
      <c r="I195" s="32">
        <f t="shared" si="7"/>
        <v>0</v>
      </c>
      <c r="J195" s="23">
        <f t="shared" si="8"/>
        <v>0</v>
      </c>
    </row>
    <row r="196" spans="1:10" ht="33.75">
      <c r="A196" s="81" t="s">
        <v>658</v>
      </c>
      <c r="B196" s="81" t="s">
        <v>659</v>
      </c>
      <c r="C196" s="21" t="s">
        <v>271</v>
      </c>
      <c r="D196" s="27">
        <v>9766.04</v>
      </c>
      <c r="E196" s="64"/>
      <c r="F196" s="25"/>
      <c r="G196" s="30">
        <f t="shared" si="6"/>
        <v>0</v>
      </c>
      <c r="H196" s="31">
        <v>3.6</v>
      </c>
      <c r="I196" s="32">
        <f t="shared" si="7"/>
        <v>0</v>
      </c>
      <c r="J196" s="23">
        <f t="shared" si="8"/>
        <v>0</v>
      </c>
    </row>
    <row r="197" spans="1:10" ht="22.5">
      <c r="A197" s="81" t="s">
        <v>660</v>
      </c>
      <c r="B197" s="81" t="s">
        <v>661</v>
      </c>
      <c r="C197" s="21" t="s">
        <v>271</v>
      </c>
      <c r="D197" s="27">
        <v>11879.77</v>
      </c>
      <c r="E197" s="64"/>
      <c r="F197" s="25"/>
      <c r="G197" s="30">
        <f aca="true" t="shared" si="9" ref="G197:G260">IF(AND(TYPE(E197)=1,D197&lt;&gt;0),E197/D197,"")</f>
        <v>0</v>
      </c>
      <c r="H197" s="31">
        <v>115.4140416</v>
      </c>
      <c r="I197" s="32">
        <f aca="true" t="shared" si="10" ref="I197:I260">ROUND(E197*H197,2)</f>
        <v>0</v>
      </c>
      <c r="J197" s="23">
        <f aca="true" t="shared" si="11" ref="J197:J260">IF(G197&lt;&gt;0,1,0)</f>
        <v>0</v>
      </c>
    </row>
    <row r="198" spans="1:10" ht="12.75">
      <c r="A198" s="81" t="s">
        <v>662</v>
      </c>
      <c r="B198" s="81" t="s">
        <v>663</v>
      </c>
      <c r="C198" s="21" t="s">
        <v>271</v>
      </c>
      <c r="D198" s="27">
        <v>19905.58</v>
      </c>
      <c r="E198" s="64"/>
      <c r="F198" s="25"/>
      <c r="G198" s="30">
        <f t="shared" si="9"/>
        <v>0</v>
      </c>
      <c r="H198" s="31">
        <v>75.385</v>
      </c>
      <c r="I198" s="32">
        <f t="shared" si="10"/>
        <v>0</v>
      </c>
      <c r="J198" s="23">
        <f t="shared" si="11"/>
        <v>0</v>
      </c>
    </row>
    <row r="199" spans="1:10" ht="22.5">
      <c r="A199" s="81" t="s">
        <v>664</v>
      </c>
      <c r="B199" s="81" t="s">
        <v>665</v>
      </c>
      <c r="C199" s="21" t="s">
        <v>414</v>
      </c>
      <c r="D199" s="27">
        <v>887.03</v>
      </c>
      <c r="E199" s="64"/>
      <c r="F199" s="25"/>
      <c r="G199" s="30">
        <f t="shared" si="9"/>
        <v>0</v>
      </c>
      <c r="H199" s="31">
        <v>511.12908000000004</v>
      </c>
      <c r="I199" s="32">
        <f t="shared" si="10"/>
        <v>0</v>
      </c>
      <c r="J199" s="23">
        <f t="shared" si="11"/>
        <v>0</v>
      </c>
    </row>
    <row r="200" spans="1:10" ht="22.5">
      <c r="A200" s="81" t="s">
        <v>666</v>
      </c>
      <c r="B200" s="81" t="s">
        <v>667</v>
      </c>
      <c r="C200" s="21" t="s">
        <v>414</v>
      </c>
      <c r="D200" s="27">
        <v>12686.92</v>
      </c>
      <c r="E200" s="64"/>
      <c r="F200" s="25"/>
      <c r="G200" s="30">
        <f t="shared" si="9"/>
        <v>0</v>
      </c>
      <c r="H200" s="31">
        <v>6.219356250000001</v>
      </c>
      <c r="I200" s="32">
        <f t="shared" si="10"/>
        <v>0</v>
      </c>
      <c r="J200" s="23">
        <f t="shared" si="11"/>
        <v>0</v>
      </c>
    </row>
    <row r="201" spans="1:10" ht="22.5">
      <c r="A201" s="81" t="s">
        <v>668</v>
      </c>
      <c r="B201" s="81" t="s">
        <v>669</v>
      </c>
      <c r="C201" s="21" t="s">
        <v>414</v>
      </c>
      <c r="D201" s="27">
        <v>4645.43</v>
      </c>
      <c r="E201" s="64"/>
      <c r="F201" s="25"/>
      <c r="G201" s="30">
        <f t="shared" si="9"/>
        <v>0</v>
      </c>
      <c r="H201" s="31">
        <v>24.922908</v>
      </c>
      <c r="I201" s="32">
        <f t="shared" si="10"/>
        <v>0</v>
      </c>
      <c r="J201" s="23">
        <f t="shared" si="11"/>
        <v>0</v>
      </c>
    </row>
    <row r="202" spans="1:10" ht="22.5">
      <c r="A202" s="81" t="s">
        <v>670</v>
      </c>
      <c r="B202" s="81" t="s">
        <v>671</v>
      </c>
      <c r="C202" s="21" t="s">
        <v>271</v>
      </c>
      <c r="D202" s="27">
        <v>7170.98</v>
      </c>
      <c r="E202" s="64"/>
      <c r="F202" s="25"/>
      <c r="G202" s="30">
        <f t="shared" si="9"/>
        <v>0</v>
      </c>
      <c r="H202" s="31">
        <v>22.884092100000004</v>
      </c>
      <c r="I202" s="32">
        <f t="shared" si="10"/>
        <v>0</v>
      </c>
      <c r="J202" s="23">
        <f t="shared" si="11"/>
        <v>0</v>
      </c>
    </row>
    <row r="203" spans="1:10" ht="22.5">
      <c r="A203" s="81" t="s">
        <v>672</v>
      </c>
      <c r="B203" s="81" t="s">
        <v>673</v>
      </c>
      <c r="C203" s="21" t="s">
        <v>271</v>
      </c>
      <c r="D203" s="27">
        <v>12110</v>
      </c>
      <c r="E203" s="64"/>
      <c r="F203" s="25"/>
      <c r="G203" s="30">
        <f t="shared" si="9"/>
        <v>0</v>
      </c>
      <c r="H203" s="31">
        <v>10.7543194</v>
      </c>
      <c r="I203" s="32">
        <f t="shared" si="10"/>
        <v>0</v>
      </c>
      <c r="J203" s="23">
        <f t="shared" si="11"/>
        <v>0</v>
      </c>
    </row>
    <row r="204" spans="1:10" ht="12.75">
      <c r="A204" s="81" t="s">
        <v>674</v>
      </c>
      <c r="B204" s="81" t="s">
        <v>675</v>
      </c>
      <c r="C204" s="21" t="s">
        <v>271</v>
      </c>
      <c r="D204" s="27">
        <v>7500</v>
      </c>
      <c r="E204" s="64"/>
      <c r="F204" s="25"/>
      <c r="G204" s="30">
        <f t="shared" si="9"/>
        <v>0</v>
      </c>
      <c r="H204" s="31">
        <v>12.6</v>
      </c>
      <c r="I204" s="32">
        <f t="shared" si="10"/>
        <v>0</v>
      </c>
      <c r="J204" s="23">
        <f t="shared" si="11"/>
        <v>0</v>
      </c>
    </row>
    <row r="205" spans="1:10" ht="12.75">
      <c r="A205" s="81" t="s">
        <v>676</v>
      </c>
      <c r="B205" s="81" t="s">
        <v>677</v>
      </c>
      <c r="C205" s="21" t="s">
        <v>271</v>
      </c>
      <c r="D205" s="27">
        <v>11200</v>
      </c>
      <c r="E205" s="64"/>
      <c r="F205" s="25"/>
      <c r="G205" s="30">
        <f t="shared" si="9"/>
        <v>0</v>
      </c>
      <c r="H205" s="31">
        <v>7.823</v>
      </c>
      <c r="I205" s="32">
        <f t="shared" si="10"/>
        <v>0</v>
      </c>
      <c r="J205" s="23">
        <f t="shared" si="11"/>
        <v>0</v>
      </c>
    </row>
    <row r="206" spans="1:10" ht="22.5">
      <c r="A206" s="81" t="s">
        <v>678</v>
      </c>
      <c r="B206" s="81" t="s">
        <v>679</v>
      </c>
      <c r="C206" s="21" t="s">
        <v>271</v>
      </c>
      <c r="D206" s="27">
        <v>9605</v>
      </c>
      <c r="E206" s="64"/>
      <c r="F206" s="25"/>
      <c r="G206" s="30">
        <f t="shared" si="9"/>
        <v>0</v>
      </c>
      <c r="H206" s="31">
        <v>34.3937496</v>
      </c>
      <c r="I206" s="32">
        <f t="shared" si="10"/>
        <v>0</v>
      </c>
      <c r="J206" s="23">
        <f t="shared" si="11"/>
        <v>0</v>
      </c>
    </row>
    <row r="207" spans="1:10" ht="22.5">
      <c r="A207" s="81" t="s">
        <v>680</v>
      </c>
      <c r="B207" s="81" t="s">
        <v>681</v>
      </c>
      <c r="C207" s="21" t="s">
        <v>271</v>
      </c>
      <c r="D207" s="27">
        <v>6789.36</v>
      </c>
      <c r="E207" s="64"/>
      <c r="F207" s="25"/>
      <c r="G207" s="30">
        <f t="shared" si="9"/>
        <v>0</v>
      </c>
      <c r="H207" s="31">
        <v>8.706705</v>
      </c>
      <c r="I207" s="32">
        <f t="shared" si="10"/>
        <v>0</v>
      </c>
      <c r="J207" s="23">
        <f t="shared" si="11"/>
        <v>0</v>
      </c>
    </row>
    <row r="208" spans="1:10" ht="12.75">
      <c r="A208" s="81" t="s">
        <v>682</v>
      </c>
      <c r="B208" s="81" t="s">
        <v>683</v>
      </c>
      <c r="C208" s="21" t="s">
        <v>271</v>
      </c>
      <c r="D208" s="27">
        <v>10027.62</v>
      </c>
      <c r="E208" s="64"/>
      <c r="F208" s="25"/>
      <c r="G208" s="30">
        <f t="shared" si="9"/>
        <v>0</v>
      </c>
      <c r="H208" s="31">
        <v>174.53108980000002</v>
      </c>
      <c r="I208" s="32">
        <f t="shared" si="10"/>
        <v>0</v>
      </c>
      <c r="J208" s="23">
        <f t="shared" si="11"/>
        <v>0</v>
      </c>
    </row>
    <row r="209" spans="1:10" ht="12.75">
      <c r="A209" s="81" t="s">
        <v>684</v>
      </c>
      <c r="B209" s="81" t="s">
        <v>685</v>
      </c>
      <c r="C209" s="21" t="s">
        <v>265</v>
      </c>
      <c r="D209" s="27">
        <v>76.84</v>
      </c>
      <c r="E209" s="64"/>
      <c r="F209" s="25"/>
      <c r="G209" s="30">
        <f t="shared" si="9"/>
        <v>0</v>
      </c>
      <c r="H209" s="31">
        <v>3951.13312</v>
      </c>
      <c r="I209" s="32">
        <f t="shared" si="10"/>
        <v>0</v>
      </c>
      <c r="J209" s="23">
        <f t="shared" si="11"/>
        <v>0</v>
      </c>
    </row>
    <row r="210" spans="1:10" ht="22.5">
      <c r="A210" s="81" t="s">
        <v>686</v>
      </c>
      <c r="B210" s="81" t="s">
        <v>687</v>
      </c>
      <c r="C210" s="21" t="s">
        <v>271</v>
      </c>
      <c r="D210" s="27">
        <v>10046</v>
      </c>
      <c r="E210" s="64"/>
      <c r="F210" s="25"/>
      <c r="G210" s="30">
        <f t="shared" si="9"/>
        <v>0</v>
      </c>
      <c r="H210" s="31">
        <v>28.0873852</v>
      </c>
      <c r="I210" s="32">
        <f t="shared" si="10"/>
        <v>0</v>
      </c>
      <c r="J210" s="23">
        <f t="shared" si="11"/>
        <v>0</v>
      </c>
    </row>
    <row r="211" spans="1:10" ht="22.5">
      <c r="A211" s="81" t="s">
        <v>688</v>
      </c>
      <c r="B211" s="81" t="s">
        <v>689</v>
      </c>
      <c r="C211" s="21" t="s">
        <v>271</v>
      </c>
      <c r="D211" s="27">
        <v>12990.48</v>
      </c>
      <c r="E211" s="64"/>
      <c r="F211" s="25"/>
      <c r="G211" s="30">
        <f t="shared" si="9"/>
        <v>0</v>
      </c>
      <c r="H211" s="31">
        <v>73.4244423</v>
      </c>
      <c r="I211" s="32">
        <f t="shared" si="10"/>
        <v>0</v>
      </c>
      <c r="J211" s="23">
        <f t="shared" si="11"/>
        <v>0</v>
      </c>
    </row>
    <row r="212" spans="1:10" ht="22.5">
      <c r="A212" s="81" t="s">
        <v>690</v>
      </c>
      <c r="B212" s="81" t="s">
        <v>691</v>
      </c>
      <c r="C212" s="21" t="s">
        <v>265</v>
      </c>
      <c r="D212" s="27">
        <v>146.87</v>
      </c>
      <c r="E212" s="64"/>
      <c r="F212" s="25"/>
      <c r="G212" s="30">
        <f t="shared" si="9"/>
        <v>0</v>
      </c>
      <c r="H212" s="31">
        <v>1055.9981421</v>
      </c>
      <c r="I212" s="32">
        <f t="shared" si="10"/>
        <v>0</v>
      </c>
      <c r="J212" s="23">
        <f t="shared" si="11"/>
        <v>0</v>
      </c>
    </row>
    <row r="213" spans="1:10" ht="22.5">
      <c r="A213" s="81" t="s">
        <v>692</v>
      </c>
      <c r="B213" s="81" t="s">
        <v>693</v>
      </c>
      <c r="C213" s="21" t="s">
        <v>265</v>
      </c>
      <c r="D213" s="27">
        <v>1367</v>
      </c>
      <c r="E213" s="64"/>
      <c r="F213" s="25"/>
      <c r="G213" s="30">
        <f t="shared" si="9"/>
        <v>0</v>
      </c>
      <c r="H213" s="31">
        <v>360</v>
      </c>
      <c r="I213" s="32">
        <f t="shared" si="10"/>
        <v>0</v>
      </c>
      <c r="J213" s="23">
        <f t="shared" si="11"/>
        <v>0</v>
      </c>
    </row>
    <row r="214" spans="1:10" ht="22.5">
      <c r="A214" s="81" t="s">
        <v>694</v>
      </c>
      <c r="B214" s="81" t="s">
        <v>695</v>
      </c>
      <c r="C214" s="21" t="s">
        <v>481</v>
      </c>
      <c r="D214" s="27">
        <v>320</v>
      </c>
      <c r="E214" s="64"/>
      <c r="F214" s="25"/>
      <c r="G214" s="30">
        <f t="shared" si="9"/>
        <v>0</v>
      </c>
      <c r="H214" s="31">
        <v>3971.2237750000004</v>
      </c>
      <c r="I214" s="32">
        <f t="shared" si="10"/>
        <v>0</v>
      </c>
      <c r="J214" s="23">
        <f t="shared" si="11"/>
        <v>0</v>
      </c>
    </row>
    <row r="215" spans="1:10" ht="12.75">
      <c r="A215" s="81" t="s">
        <v>696</v>
      </c>
      <c r="B215" s="81" t="s">
        <v>697</v>
      </c>
      <c r="C215" s="21" t="s">
        <v>265</v>
      </c>
      <c r="D215" s="27">
        <v>7743.8</v>
      </c>
      <c r="E215" s="64"/>
      <c r="F215" s="25"/>
      <c r="G215" s="30">
        <f t="shared" si="9"/>
        <v>0</v>
      </c>
      <c r="H215" s="31">
        <v>60</v>
      </c>
      <c r="I215" s="32">
        <f t="shared" si="10"/>
        <v>0</v>
      </c>
      <c r="J215" s="23">
        <f t="shared" si="11"/>
        <v>0</v>
      </c>
    </row>
    <row r="216" spans="1:10" ht="12.75">
      <c r="A216" s="81" t="s">
        <v>698</v>
      </c>
      <c r="B216" s="81" t="s">
        <v>699</v>
      </c>
      <c r="C216" s="21" t="s">
        <v>276</v>
      </c>
      <c r="D216" s="27">
        <v>519.8</v>
      </c>
      <c r="E216" s="64"/>
      <c r="F216" s="25"/>
      <c r="G216" s="30">
        <f t="shared" si="9"/>
        <v>0</v>
      </c>
      <c r="H216" s="31">
        <v>13057.298543</v>
      </c>
      <c r="I216" s="32">
        <f t="shared" si="10"/>
        <v>0</v>
      </c>
      <c r="J216" s="23">
        <f t="shared" si="11"/>
        <v>0</v>
      </c>
    </row>
    <row r="217" spans="1:10" ht="12.75">
      <c r="A217" s="81" t="s">
        <v>700</v>
      </c>
      <c r="B217" s="81" t="s">
        <v>701</v>
      </c>
      <c r="C217" s="21" t="s">
        <v>276</v>
      </c>
      <c r="D217" s="27">
        <v>519.8</v>
      </c>
      <c r="E217" s="64"/>
      <c r="F217" s="25"/>
      <c r="G217" s="30">
        <f t="shared" si="9"/>
        <v>0</v>
      </c>
      <c r="H217" s="31">
        <v>2098.289086</v>
      </c>
      <c r="I217" s="32">
        <f t="shared" si="10"/>
        <v>0</v>
      </c>
      <c r="J217" s="23">
        <f t="shared" si="11"/>
        <v>0</v>
      </c>
    </row>
    <row r="218" spans="1:10" ht="12.75">
      <c r="A218" s="81" t="s">
        <v>702</v>
      </c>
      <c r="B218" s="81" t="s">
        <v>703</v>
      </c>
      <c r="C218" s="21" t="s">
        <v>276</v>
      </c>
      <c r="D218" s="27">
        <v>548.3</v>
      </c>
      <c r="E218" s="64"/>
      <c r="F218" s="25"/>
      <c r="G218" s="30">
        <f t="shared" si="9"/>
        <v>0</v>
      </c>
      <c r="H218" s="31">
        <v>3086.20576</v>
      </c>
      <c r="I218" s="32">
        <f t="shared" si="10"/>
        <v>0</v>
      </c>
      <c r="J218" s="23">
        <f t="shared" si="11"/>
        <v>0</v>
      </c>
    </row>
    <row r="219" spans="1:10" ht="22.5">
      <c r="A219" s="81" t="s">
        <v>704</v>
      </c>
      <c r="B219" s="81" t="s">
        <v>705</v>
      </c>
      <c r="C219" s="21" t="s">
        <v>276</v>
      </c>
      <c r="D219" s="27">
        <v>517.9</v>
      </c>
      <c r="E219" s="64"/>
      <c r="F219" s="25"/>
      <c r="G219" s="30">
        <f t="shared" si="9"/>
        <v>0</v>
      </c>
      <c r="H219" s="31">
        <v>8207.567761</v>
      </c>
      <c r="I219" s="32">
        <f t="shared" si="10"/>
        <v>0</v>
      </c>
      <c r="J219" s="23">
        <f t="shared" si="11"/>
        <v>0</v>
      </c>
    </row>
    <row r="220" spans="1:10" ht="12.75">
      <c r="A220" s="81" t="s">
        <v>706</v>
      </c>
      <c r="B220" s="81" t="s">
        <v>707</v>
      </c>
      <c r="C220" s="21" t="s">
        <v>276</v>
      </c>
      <c r="D220" s="27">
        <v>519.8</v>
      </c>
      <c r="E220" s="64"/>
      <c r="F220" s="25"/>
      <c r="G220" s="30">
        <f t="shared" si="9"/>
        <v>0</v>
      </c>
      <c r="H220" s="31">
        <v>470.075518</v>
      </c>
      <c r="I220" s="32">
        <f t="shared" si="10"/>
        <v>0</v>
      </c>
      <c r="J220" s="23">
        <f t="shared" si="11"/>
        <v>0</v>
      </c>
    </row>
    <row r="221" spans="1:10" ht="22.5">
      <c r="A221" s="81" t="s">
        <v>708</v>
      </c>
      <c r="B221" s="81" t="s">
        <v>709</v>
      </c>
      <c r="C221" s="21" t="s">
        <v>390</v>
      </c>
      <c r="D221" s="27">
        <v>92</v>
      </c>
      <c r="E221" s="64"/>
      <c r="F221" s="25"/>
      <c r="G221" s="30">
        <f t="shared" si="9"/>
        <v>0</v>
      </c>
      <c r="H221" s="31">
        <v>102</v>
      </c>
      <c r="I221" s="32">
        <f t="shared" si="10"/>
        <v>0</v>
      </c>
      <c r="J221" s="23">
        <f t="shared" si="11"/>
        <v>0</v>
      </c>
    </row>
    <row r="222" spans="1:10" ht="12.75">
      <c r="A222" s="81" t="s">
        <v>710</v>
      </c>
      <c r="B222" s="81" t="s">
        <v>711</v>
      </c>
      <c r="C222" s="21" t="s">
        <v>271</v>
      </c>
      <c r="D222" s="27">
        <v>2510.24</v>
      </c>
      <c r="E222" s="64"/>
      <c r="F222" s="25"/>
      <c r="G222" s="30">
        <f t="shared" si="9"/>
        <v>0</v>
      </c>
      <c r="H222" s="31">
        <v>49.588</v>
      </c>
      <c r="I222" s="32">
        <f t="shared" si="10"/>
        <v>0</v>
      </c>
      <c r="J222" s="23">
        <f t="shared" si="11"/>
        <v>0</v>
      </c>
    </row>
    <row r="223" spans="1:10" ht="12.75">
      <c r="A223" s="81" t="s">
        <v>712</v>
      </c>
      <c r="B223" s="81" t="s">
        <v>713</v>
      </c>
      <c r="C223" s="21" t="s">
        <v>276</v>
      </c>
      <c r="D223" s="27">
        <v>2453</v>
      </c>
      <c r="E223" s="64"/>
      <c r="F223" s="25"/>
      <c r="G223" s="30">
        <f t="shared" si="9"/>
        <v>0</v>
      </c>
      <c r="H223" s="31">
        <v>887.282998</v>
      </c>
      <c r="I223" s="32">
        <f t="shared" si="10"/>
        <v>0</v>
      </c>
      <c r="J223" s="23">
        <f t="shared" si="11"/>
        <v>0</v>
      </c>
    </row>
    <row r="224" spans="1:10" ht="12.75">
      <c r="A224" s="81" t="s">
        <v>714</v>
      </c>
      <c r="B224" s="81" t="s">
        <v>715</v>
      </c>
      <c r="C224" s="21" t="s">
        <v>305</v>
      </c>
      <c r="D224" s="27">
        <v>6.2</v>
      </c>
      <c r="E224" s="64"/>
      <c r="F224" s="25"/>
      <c r="G224" s="30">
        <f t="shared" si="9"/>
        <v>0</v>
      </c>
      <c r="H224" s="31">
        <v>49095.307440000004</v>
      </c>
      <c r="I224" s="32">
        <f t="shared" si="10"/>
        <v>0</v>
      </c>
      <c r="J224" s="23">
        <f t="shared" si="11"/>
        <v>0</v>
      </c>
    </row>
    <row r="225" spans="1:10" ht="12.75">
      <c r="A225" s="81" t="s">
        <v>716</v>
      </c>
      <c r="B225" s="81" t="s">
        <v>717</v>
      </c>
      <c r="C225" s="21" t="s">
        <v>276</v>
      </c>
      <c r="D225" s="27">
        <v>1954.9</v>
      </c>
      <c r="E225" s="64"/>
      <c r="F225" s="25"/>
      <c r="G225" s="30">
        <f t="shared" si="9"/>
        <v>0</v>
      </c>
      <c r="H225" s="31">
        <v>9942.221813</v>
      </c>
      <c r="I225" s="32">
        <f t="shared" si="10"/>
        <v>0</v>
      </c>
      <c r="J225" s="23">
        <f t="shared" si="11"/>
        <v>0</v>
      </c>
    </row>
    <row r="226" spans="1:10" ht="22.5">
      <c r="A226" s="81" t="s">
        <v>718</v>
      </c>
      <c r="B226" s="81" t="s">
        <v>719</v>
      </c>
      <c r="C226" s="21" t="s">
        <v>265</v>
      </c>
      <c r="D226" s="27">
        <v>3681.2</v>
      </c>
      <c r="E226" s="64"/>
      <c r="F226" s="25"/>
      <c r="G226" s="30">
        <f t="shared" si="9"/>
        <v>0</v>
      </c>
      <c r="H226" s="31">
        <v>128.52</v>
      </c>
      <c r="I226" s="32">
        <f t="shared" si="10"/>
        <v>0</v>
      </c>
      <c r="J226" s="23">
        <f t="shared" si="11"/>
        <v>0</v>
      </c>
    </row>
    <row r="227" spans="1:10" ht="22.5">
      <c r="A227" s="81" t="s">
        <v>720</v>
      </c>
      <c r="B227" s="81" t="s">
        <v>721</v>
      </c>
      <c r="C227" s="21" t="s">
        <v>265</v>
      </c>
      <c r="D227" s="27">
        <v>511.21</v>
      </c>
      <c r="E227" s="64"/>
      <c r="F227" s="25"/>
      <c r="G227" s="30">
        <f t="shared" si="9"/>
        <v>0</v>
      </c>
      <c r="H227" s="31">
        <v>250</v>
      </c>
      <c r="I227" s="32">
        <f t="shared" si="10"/>
        <v>0</v>
      </c>
      <c r="J227" s="23">
        <f t="shared" si="11"/>
        <v>0</v>
      </c>
    </row>
    <row r="228" spans="1:10" ht="12.75">
      <c r="A228" s="81" t="s">
        <v>722</v>
      </c>
      <c r="B228" s="81" t="s">
        <v>723</v>
      </c>
      <c r="C228" s="21" t="s">
        <v>265</v>
      </c>
      <c r="D228" s="27">
        <v>133.3</v>
      </c>
      <c r="E228" s="64"/>
      <c r="F228" s="25"/>
      <c r="G228" s="30">
        <f t="shared" si="9"/>
        <v>0</v>
      </c>
      <c r="H228" s="31">
        <v>7468.2460651573265</v>
      </c>
      <c r="I228" s="32">
        <f t="shared" si="10"/>
        <v>0</v>
      </c>
      <c r="J228" s="23">
        <f t="shared" si="11"/>
        <v>0</v>
      </c>
    </row>
    <row r="229" spans="1:10" ht="22.5">
      <c r="A229" s="81" t="s">
        <v>724</v>
      </c>
      <c r="B229" s="81" t="s">
        <v>725</v>
      </c>
      <c r="C229" s="21" t="s">
        <v>265</v>
      </c>
      <c r="D229" s="27">
        <v>438.11</v>
      </c>
      <c r="E229" s="64"/>
      <c r="F229" s="25"/>
      <c r="G229" s="30">
        <f t="shared" si="9"/>
        <v>0</v>
      </c>
      <c r="H229" s="31">
        <v>560.791506</v>
      </c>
      <c r="I229" s="32">
        <f t="shared" si="10"/>
        <v>0</v>
      </c>
      <c r="J229" s="23">
        <f t="shared" si="11"/>
        <v>0</v>
      </c>
    </row>
    <row r="230" spans="1:10" ht="33.75">
      <c r="A230" s="81" t="s">
        <v>726</v>
      </c>
      <c r="B230" s="81" t="s">
        <v>727</v>
      </c>
      <c r="C230" s="21" t="s">
        <v>265</v>
      </c>
      <c r="D230" s="27">
        <v>205</v>
      </c>
      <c r="E230" s="64"/>
      <c r="F230" s="25"/>
      <c r="G230" s="30">
        <f t="shared" si="9"/>
        <v>0</v>
      </c>
      <c r="H230" s="31">
        <v>3495.2792099999997</v>
      </c>
      <c r="I230" s="32">
        <f t="shared" si="10"/>
        <v>0</v>
      </c>
      <c r="J230" s="23">
        <f t="shared" si="11"/>
        <v>0</v>
      </c>
    </row>
    <row r="231" spans="1:10" ht="22.5">
      <c r="A231" s="81" t="s">
        <v>728</v>
      </c>
      <c r="B231" s="81" t="s">
        <v>729</v>
      </c>
      <c r="C231" s="21" t="s">
        <v>305</v>
      </c>
      <c r="D231" s="27">
        <v>26.1</v>
      </c>
      <c r="E231" s="64"/>
      <c r="F231" s="25"/>
      <c r="G231" s="30">
        <f t="shared" si="9"/>
        <v>0</v>
      </c>
      <c r="H231" s="31">
        <v>9995.99822</v>
      </c>
      <c r="I231" s="32">
        <f t="shared" si="10"/>
        <v>0</v>
      </c>
      <c r="J231" s="23">
        <f t="shared" si="11"/>
        <v>0</v>
      </c>
    </row>
    <row r="232" spans="1:10" ht="12.75">
      <c r="A232" s="81" t="s">
        <v>730</v>
      </c>
      <c r="B232" s="81" t="s">
        <v>731</v>
      </c>
      <c r="C232" s="21" t="s">
        <v>305</v>
      </c>
      <c r="D232" s="27">
        <v>28.25</v>
      </c>
      <c r="E232" s="64"/>
      <c r="F232" s="25"/>
      <c r="G232" s="30">
        <f t="shared" si="9"/>
        <v>0</v>
      </c>
      <c r="H232" s="31">
        <v>41357.766459000006</v>
      </c>
      <c r="I232" s="32">
        <f t="shared" si="10"/>
        <v>0</v>
      </c>
      <c r="J232" s="23">
        <f t="shared" si="11"/>
        <v>0</v>
      </c>
    </row>
    <row r="233" spans="1:10" ht="12.75">
      <c r="A233" s="81" t="s">
        <v>732</v>
      </c>
      <c r="B233" s="81" t="s">
        <v>733</v>
      </c>
      <c r="C233" s="21" t="s">
        <v>276</v>
      </c>
      <c r="D233" s="27">
        <v>60</v>
      </c>
      <c r="E233" s="64"/>
      <c r="F233" s="25"/>
      <c r="G233" s="30">
        <f t="shared" si="9"/>
        <v>0</v>
      </c>
      <c r="H233" s="31">
        <v>12538.98375</v>
      </c>
      <c r="I233" s="32">
        <f t="shared" si="10"/>
        <v>0</v>
      </c>
      <c r="J233" s="23">
        <f t="shared" si="11"/>
        <v>0</v>
      </c>
    </row>
    <row r="234" spans="1:10" ht="22.5">
      <c r="A234" s="81" t="s">
        <v>734</v>
      </c>
      <c r="B234" s="81" t="s">
        <v>735</v>
      </c>
      <c r="C234" s="21" t="s">
        <v>271</v>
      </c>
      <c r="D234" s="27">
        <v>2500</v>
      </c>
      <c r="E234" s="64"/>
      <c r="F234" s="25"/>
      <c r="G234" s="30">
        <f t="shared" si="9"/>
        <v>0</v>
      </c>
      <c r="H234" s="31">
        <v>19.9544225</v>
      </c>
      <c r="I234" s="32">
        <f t="shared" si="10"/>
        <v>0</v>
      </c>
      <c r="J234" s="23">
        <f t="shared" si="11"/>
        <v>0</v>
      </c>
    </row>
    <row r="235" spans="1:10" ht="12.75">
      <c r="A235" s="81" t="s">
        <v>736</v>
      </c>
      <c r="B235" s="81" t="s">
        <v>737</v>
      </c>
      <c r="C235" s="21" t="s">
        <v>474</v>
      </c>
      <c r="D235" s="27">
        <v>54</v>
      </c>
      <c r="E235" s="64"/>
      <c r="F235" s="25"/>
      <c r="G235" s="30">
        <f t="shared" si="9"/>
        <v>0</v>
      </c>
      <c r="H235" s="31">
        <v>6224.192099999999</v>
      </c>
      <c r="I235" s="32">
        <f t="shared" si="10"/>
        <v>0</v>
      </c>
      <c r="J235" s="23">
        <f t="shared" si="11"/>
        <v>0</v>
      </c>
    </row>
    <row r="236" spans="1:10" ht="12.75">
      <c r="A236" s="81" t="s">
        <v>738</v>
      </c>
      <c r="B236" s="81" t="s">
        <v>739</v>
      </c>
      <c r="C236" s="21" t="s">
        <v>271</v>
      </c>
      <c r="D236" s="27">
        <v>11200</v>
      </c>
      <c r="E236" s="64"/>
      <c r="F236" s="25"/>
      <c r="G236" s="30">
        <f t="shared" si="9"/>
        <v>0</v>
      </c>
      <c r="H236" s="31">
        <v>122.95165548000001</v>
      </c>
      <c r="I236" s="32">
        <f t="shared" si="10"/>
        <v>0</v>
      </c>
      <c r="J236" s="23">
        <f t="shared" si="11"/>
        <v>0</v>
      </c>
    </row>
    <row r="237" spans="1:10" ht="22.5">
      <c r="A237" s="81" t="s">
        <v>740</v>
      </c>
      <c r="B237" s="81" t="s">
        <v>741</v>
      </c>
      <c r="C237" s="21" t="s">
        <v>271</v>
      </c>
      <c r="D237" s="27">
        <v>5763</v>
      </c>
      <c r="E237" s="64"/>
      <c r="F237" s="25"/>
      <c r="G237" s="30">
        <f t="shared" si="9"/>
        <v>0</v>
      </c>
      <c r="H237" s="31">
        <v>8.185808399999999</v>
      </c>
      <c r="I237" s="32">
        <f t="shared" si="10"/>
        <v>0</v>
      </c>
      <c r="J237" s="23">
        <f t="shared" si="11"/>
        <v>0</v>
      </c>
    </row>
    <row r="238" spans="1:10" ht="22.5">
      <c r="A238" s="81" t="s">
        <v>742</v>
      </c>
      <c r="B238" s="81" t="s">
        <v>743</v>
      </c>
      <c r="C238" s="21" t="s">
        <v>305</v>
      </c>
      <c r="D238" s="27">
        <v>184.64</v>
      </c>
      <c r="E238" s="64"/>
      <c r="F238" s="25"/>
      <c r="G238" s="30">
        <f t="shared" si="9"/>
        <v>0</v>
      </c>
      <c r="H238" s="31">
        <v>200.408</v>
      </c>
      <c r="I238" s="32">
        <f t="shared" si="10"/>
        <v>0</v>
      </c>
      <c r="J238" s="23">
        <f t="shared" si="11"/>
        <v>0</v>
      </c>
    </row>
    <row r="239" spans="1:10" ht="22.5">
      <c r="A239" s="81" t="s">
        <v>744</v>
      </c>
      <c r="B239" s="81" t="s">
        <v>745</v>
      </c>
      <c r="C239" s="21" t="s">
        <v>305</v>
      </c>
      <c r="D239" s="27">
        <v>398.58</v>
      </c>
      <c r="E239" s="64"/>
      <c r="F239" s="25"/>
      <c r="G239" s="30">
        <f t="shared" si="9"/>
        <v>0</v>
      </c>
      <c r="H239" s="31">
        <v>3262.8648569999996</v>
      </c>
      <c r="I239" s="32">
        <f t="shared" si="10"/>
        <v>0</v>
      </c>
      <c r="J239" s="23">
        <f t="shared" si="11"/>
        <v>0</v>
      </c>
    </row>
    <row r="240" spans="1:10" ht="12.75">
      <c r="A240" s="81" t="s">
        <v>746</v>
      </c>
      <c r="B240" s="81" t="s">
        <v>747</v>
      </c>
      <c r="C240" s="21" t="s">
        <v>276</v>
      </c>
      <c r="D240" s="27">
        <v>836.2</v>
      </c>
      <c r="E240" s="64"/>
      <c r="F240" s="25"/>
      <c r="G240" s="30">
        <f t="shared" si="9"/>
        <v>0</v>
      </c>
      <c r="H240" s="31">
        <v>295.764</v>
      </c>
      <c r="I240" s="32">
        <f t="shared" si="10"/>
        <v>0</v>
      </c>
      <c r="J240" s="23">
        <f t="shared" si="11"/>
        <v>0</v>
      </c>
    </row>
    <row r="241" spans="1:10" ht="33.75">
      <c r="A241" s="81" t="s">
        <v>748</v>
      </c>
      <c r="B241" s="81" t="s">
        <v>749</v>
      </c>
      <c r="C241" s="21" t="s">
        <v>276</v>
      </c>
      <c r="D241" s="27">
        <v>2925.57</v>
      </c>
      <c r="E241" s="64"/>
      <c r="F241" s="25"/>
      <c r="G241" s="30">
        <f t="shared" si="9"/>
        <v>0</v>
      </c>
      <c r="H241" s="31">
        <v>130.879237</v>
      </c>
      <c r="I241" s="32">
        <f t="shared" si="10"/>
        <v>0</v>
      </c>
      <c r="J241" s="23">
        <f t="shared" si="11"/>
        <v>0</v>
      </c>
    </row>
    <row r="242" spans="1:10" ht="45">
      <c r="A242" s="81" t="s">
        <v>750</v>
      </c>
      <c r="B242" s="81" t="s">
        <v>751</v>
      </c>
      <c r="C242" s="21" t="s">
        <v>276</v>
      </c>
      <c r="D242" s="27">
        <v>3527.83</v>
      </c>
      <c r="E242" s="64"/>
      <c r="F242" s="25"/>
      <c r="G242" s="30">
        <f t="shared" si="9"/>
        <v>0</v>
      </c>
      <c r="H242" s="31">
        <v>119.00871000000001</v>
      </c>
      <c r="I242" s="32">
        <f t="shared" si="10"/>
        <v>0</v>
      </c>
      <c r="J242" s="23">
        <f t="shared" si="11"/>
        <v>0</v>
      </c>
    </row>
    <row r="243" spans="1:10" ht="22.5">
      <c r="A243" s="81" t="s">
        <v>752</v>
      </c>
      <c r="B243" s="81" t="s">
        <v>753</v>
      </c>
      <c r="C243" s="21" t="s">
        <v>265</v>
      </c>
      <c r="D243" s="27">
        <v>2715.82</v>
      </c>
      <c r="E243" s="64"/>
      <c r="F243" s="25"/>
      <c r="G243" s="30">
        <f t="shared" si="9"/>
        <v>0</v>
      </c>
      <c r="H243" s="31">
        <v>26</v>
      </c>
      <c r="I243" s="32">
        <f t="shared" si="10"/>
        <v>0</v>
      </c>
      <c r="J243" s="23">
        <f t="shared" si="11"/>
        <v>0</v>
      </c>
    </row>
    <row r="244" spans="1:10" ht="22.5">
      <c r="A244" s="81" t="s">
        <v>754</v>
      </c>
      <c r="B244" s="81" t="s">
        <v>755</v>
      </c>
      <c r="C244" s="21" t="s">
        <v>265</v>
      </c>
      <c r="D244" s="27">
        <v>595.59</v>
      </c>
      <c r="E244" s="64"/>
      <c r="F244" s="25"/>
      <c r="G244" s="30">
        <f t="shared" si="9"/>
        <v>0</v>
      </c>
      <c r="H244" s="31">
        <v>125</v>
      </c>
      <c r="I244" s="32">
        <f t="shared" si="10"/>
        <v>0</v>
      </c>
      <c r="J244" s="23">
        <f t="shared" si="11"/>
        <v>0</v>
      </c>
    </row>
    <row r="245" spans="1:10" ht="12.75">
      <c r="A245" s="81" t="s">
        <v>756</v>
      </c>
      <c r="B245" s="81" t="s">
        <v>757</v>
      </c>
      <c r="C245" s="21" t="s">
        <v>265</v>
      </c>
      <c r="D245" s="27">
        <v>45857.39</v>
      </c>
      <c r="E245" s="64"/>
      <c r="F245" s="25"/>
      <c r="G245" s="30">
        <f t="shared" si="9"/>
        <v>0</v>
      </c>
      <c r="H245" s="31">
        <v>2</v>
      </c>
      <c r="I245" s="32">
        <f t="shared" si="10"/>
        <v>0</v>
      </c>
      <c r="J245" s="23">
        <f t="shared" si="11"/>
        <v>0</v>
      </c>
    </row>
    <row r="246" spans="1:10" ht="12.75">
      <c r="A246" s="81" t="s">
        <v>758</v>
      </c>
      <c r="B246" s="81" t="s">
        <v>759</v>
      </c>
      <c r="C246" s="21" t="s">
        <v>265</v>
      </c>
      <c r="D246" s="27">
        <v>1172</v>
      </c>
      <c r="E246" s="64"/>
      <c r="F246" s="25"/>
      <c r="G246" s="30">
        <f t="shared" si="9"/>
        <v>0</v>
      </c>
      <c r="H246" s="31">
        <v>2520</v>
      </c>
      <c r="I246" s="32">
        <f t="shared" si="10"/>
        <v>0</v>
      </c>
      <c r="J246" s="23">
        <f t="shared" si="11"/>
        <v>0</v>
      </c>
    </row>
    <row r="247" spans="1:10" ht="22.5">
      <c r="A247" s="81" t="s">
        <v>760</v>
      </c>
      <c r="B247" s="81" t="s">
        <v>761</v>
      </c>
      <c r="C247" s="21" t="s">
        <v>305</v>
      </c>
      <c r="D247" s="27">
        <v>5.71</v>
      </c>
      <c r="E247" s="64"/>
      <c r="F247" s="25"/>
      <c r="G247" s="30">
        <f t="shared" si="9"/>
        <v>0</v>
      </c>
      <c r="H247" s="31">
        <v>6807.508246</v>
      </c>
      <c r="I247" s="32">
        <f t="shared" si="10"/>
        <v>0</v>
      </c>
      <c r="J247" s="23">
        <f t="shared" si="11"/>
        <v>0</v>
      </c>
    </row>
    <row r="248" spans="1:10" ht="12.75">
      <c r="A248" s="81" t="s">
        <v>762</v>
      </c>
      <c r="B248" s="81" t="s">
        <v>763</v>
      </c>
      <c r="C248" s="21" t="s">
        <v>271</v>
      </c>
      <c r="D248" s="27">
        <v>10832.93</v>
      </c>
      <c r="E248" s="64"/>
      <c r="F248" s="25"/>
      <c r="G248" s="30">
        <f t="shared" si="9"/>
        <v>0</v>
      </c>
      <c r="H248" s="31">
        <v>12.17675</v>
      </c>
      <c r="I248" s="32">
        <f t="shared" si="10"/>
        <v>0</v>
      </c>
      <c r="J248" s="23">
        <f t="shared" si="11"/>
        <v>0</v>
      </c>
    </row>
    <row r="249" spans="1:10" ht="12.75">
      <c r="A249" s="81" t="s">
        <v>764</v>
      </c>
      <c r="B249" s="81" t="s">
        <v>765</v>
      </c>
      <c r="C249" s="21" t="s">
        <v>390</v>
      </c>
      <c r="D249" s="27">
        <v>12.03</v>
      </c>
      <c r="E249" s="64"/>
      <c r="F249" s="25"/>
      <c r="G249" s="30">
        <f t="shared" si="9"/>
        <v>0</v>
      </c>
      <c r="H249" s="31">
        <v>6695</v>
      </c>
      <c r="I249" s="32">
        <f t="shared" si="10"/>
        <v>0</v>
      </c>
      <c r="J249" s="23">
        <f t="shared" si="11"/>
        <v>0</v>
      </c>
    </row>
    <row r="250" spans="1:10" ht="33.75">
      <c r="A250" s="81" t="s">
        <v>766</v>
      </c>
      <c r="B250" s="81" t="s">
        <v>767</v>
      </c>
      <c r="C250" s="21" t="s">
        <v>390</v>
      </c>
      <c r="D250" s="27">
        <v>53.12</v>
      </c>
      <c r="E250" s="64"/>
      <c r="F250" s="25"/>
      <c r="G250" s="30">
        <f t="shared" si="9"/>
        <v>0</v>
      </c>
      <c r="H250" s="31">
        <v>4045.69894</v>
      </c>
      <c r="I250" s="32">
        <f t="shared" si="10"/>
        <v>0</v>
      </c>
      <c r="J250" s="23">
        <f t="shared" si="11"/>
        <v>0</v>
      </c>
    </row>
    <row r="251" spans="1:10" ht="22.5">
      <c r="A251" s="81" t="s">
        <v>768</v>
      </c>
      <c r="B251" s="81" t="s">
        <v>769</v>
      </c>
      <c r="C251" s="21" t="s">
        <v>390</v>
      </c>
      <c r="D251" s="27">
        <v>70.4</v>
      </c>
      <c r="E251" s="64"/>
      <c r="F251" s="25"/>
      <c r="G251" s="30">
        <f t="shared" si="9"/>
        <v>0</v>
      </c>
      <c r="H251" s="31">
        <v>8329.760460000001</v>
      </c>
      <c r="I251" s="32">
        <f t="shared" si="10"/>
        <v>0</v>
      </c>
      <c r="J251" s="23">
        <f t="shared" si="11"/>
        <v>0</v>
      </c>
    </row>
    <row r="252" spans="1:10" ht="12.75">
      <c r="A252" s="81" t="s">
        <v>770</v>
      </c>
      <c r="B252" s="81" t="s">
        <v>771</v>
      </c>
      <c r="C252" s="21" t="s">
        <v>390</v>
      </c>
      <c r="D252" s="27">
        <v>40.93</v>
      </c>
      <c r="E252" s="64"/>
      <c r="F252" s="25"/>
      <c r="G252" s="30">
        <f t="shared" si="9"/>
        <v>0</v>
      </c>
      <c r="H252" s="31">
        <v>2217.6</v>
      </c>
      <c r="I252" s="32">
        <f t="shared" si="10"/>
        <v>0</v>
      </c>
      <c r="J252" s="23">
        <f t="shared" si="11"/>
        <v>0</v>
      </c>
    </row>
    <row r="253" spans="1:10" ht="22.5">
      <c r="A253" s="81" t="s">
        <v>772</v>
      </c>
      <c r="B253" s="81" t="s">
        <v>773</v>
      </c>
      <c r="C253" s="21" t="s">
        <v>390</v>
      </c>
      <c r="D253" s="27">
        <v>130.26</v>
      </c>
      <c r="E253" s="64"/>
      <c r="F253" s="25"/>
      <c r="G253" s="30">
        <f t="shared" si="9"/>
        <v>0</v>
      </c>
      <c r="H253" s="31">
        <v>1411.2</v>
      </c>
      <c r="I253" s="32">
        <f t="shared" si="10"/>
        <v>0</v>
      </c>
      <c r="J253" s="23">
        <f t="shared" si="11"/>
        <v>0</v>
      </c>
    </row>
    <row r="254" spans="1:10" ht="33.75">
      <c r="A254" s="81" t="s">
        <v>774</v>
      </c>
      <c r="B254" s="81" t="s">
        <v>775</v>
      </c>
      <c r="C254" s="21" t="s">
        <v>776</v>
      </c>
      <c r="D254" s="27">
        <v>11187</v>
      </c>
      <c r="E254" s="64"/>
      <c r="F254" s="25"/>
      <c r="G254" s="30">
        <f t="shared" si="9"/>
        <v>0</v>
      </c>
      <c r="H254" s="31">
        <v>266.78479849999997</v>
      </c>
      <c r="I254" s="32">
        <f t="shared" si="10"/>
        <v>0</v>
      </c>
      <c r="J254" s="23">
        <f t="shared" si="11"/>
        <v>0</v>
      </c>
    </row>
    <row r="255" spans="1:10" ht="33.75">
      <c r="A255" s="81" t="s">
        <v>777</v>
      </c>
      <c r="B255" s="81" t="s">
        <v>778</v>
      </c>
      <c r="C255" s="21" t="s">
        <v>390</v>
      </c>
      <c r="D255" s="27">
        <v>1004.98</v>
      </c>
      <c r="E255" s="64"/>
      <c r="F255" s="25"/>
      <c r="G255" s="30">
        <f t="shared" si="9"/>
        <v>0</v>
      </c>
      <c r="H255" s="31">
        <v>57.018507</v>
      </c>
      <c r="I255" s="32">
        <f t="shared" si="10"/>
        <v>0</v>
      </c>
      <c r="J255" s="23">
        <f t="shared" si="11"/>
        <v>0</v>
      </c>
    </row>
    <row r="256" spans="1:10" ht="33.75">
      <c r="A256" s="81" t="s">
        <v>779</v>
      </c>
      <c r="B256" s="81" t="s">
        <v>780</v>
      </c>
      <c r="C256" s="21" t="s">
        <v>776</v>
      </c>
      <c r="D256" s="27">
        <v>1120.96</v>
      </c>
      <c r="E256" s="64"/>
      <c r="F256" s="25"/>
      <c r="G256" s="30">
        <f t="shared" si="9"/>
        <v>0</v>
      </c>
      <c r="H256" s="31">
        <v>24.18372</v>
      </c>
      <c r="I256" s="32">
        <f t="shared" si="10"/>
        <v>0</v>
      </c>
      <c r="J256" s="23">
        <f t="shared" si="11"/>
        <v>0</v>
      </c>
    </row>
    <row r="257" spans="1:10" ht="12.75">
      <c r="A257" s="81" t="s">
        <v>781</v>
      </c>
      <c r="B257" s="81" t="s">
        <v>782</v>
      </c>
      <c r="C257" s="21" t="s">
        <v>390</v>
      </c>
      <c r="D257" s="27">
        <v>234.85</v>
      </c>
      <c r="E257" s="64"/>
      <c r="F257" s="25"/>
      <c r="G257" s="30">
        <f t="shared" si="9"/>
        <v>0</v>
      </c>
      <c r="H257" s="31">
        <v>1094.5</v>
      </c>
      <c r="I257" s="32">
        <f t="shared" si="10"/>
        <v>0</v>
      </c>
      <c r="J257" s="23">
        <f t="shared" si="11"/>
        <v>0</v>
      </c>
    </row>
    <row r="258" spans="1:10" ht="22.5">
      <c r="A258" s="81" t="s">
        <v>783</v>
      </c>
      <c r="B258" s="81" t="s">
        <v>784</v>
      </c>
      <c r="C258" s="21" t="s">
        <v>390</v>
      </c>
      <c r="D258" s="27">
        <v>351.12</v>
      </c>
      <c r="E258" s="64"/>
      <c r="F258" s="25"/>
      <c r="G258" s="30">
        <f t="shared" si="9"/>
        <v>0</v>
      </c>
      <c r="H258" s="31">
        <v>1297.4</v>
      </c>
      <c r="I258" s="32">
        <f t="shared" si="10"/>
        <v>0</v>
      </c>
      <c r="J258" s="23">
        <f t="shared" si="11"/>
        <v>0</v>
      </c>
    </row>
    <row r="259" spans="1:10" ht="12.75">
      <c r="A259" s="81" t="s">
        <v>785</v>
      </c>
      <c r="B259" s="81" t="s">
        <v>786</v>
      </c>
      <c r="C259" s="21" t="s">
        <v>390</v>
      </c>
      <c r="D259" s="27">
        <v>545.7</v>
      </c>
      <c r="E259" s="64"/>
      <c r="F259" s="25"/>
      <c r="G259" s="30">
        <f t="shared" si="9"/>
        <v>0</v>
      </c>
      <c r="H259" s="31">
        <v>1096.7</v>
      </c>
      <c r="I259" s="32">
        <f t="shared" si="10"/>
        <v>0</v>
      </c>
      <c r="J259" s="23">
        <f t="shared" si="11"/>
        <v>0</v>
      </c>
    </row>
    <row r="260" spans="1:10" ht="12.75">
      <c r="A260" s="81" t="s">
        <v>787</v>
      </c>
      <c r="B260" s="81" t="s">
        <v>788</v>
      </c>
      <c r="C260" s="21" t="s">
        <v>390</v>
      </c>
      <c r="D260" s="27">
        <v>845.5</v>
      </c>
      <c r="E260" s="64"/>
      <c r="F260" s="25"/>
      <c r="G260" s="30">
        <f t="shared" si="9"/>
        <v>0</v>
      </c>
      <c r="H260" s="31">
        <v>187.05577</v>
      </c>
      <c r="I260" s="32">
        <f t="shared" si="10"/>
        <v>0</v>
      </c>
      <c r="J260" s="23">
        <f t="shared" si="11"/>
        <v>0</v>
      </c>
    </row>
    <row r="261" spans="1:10" ht="33.75">
      <c r="A261" s="81" t="s">
        <v>789</v>
      </c>
      <c r="B261" s="81" t="s">
        <v>790</v>
      </c>
      <c r="C261" s="21" t="s">
        <v>390</v>
      </c>
      <c r="D261" s="27">
        <v>263.18</v>
      </c>
      <c r="E261" s="64"/>
      <c r="F261" s="25"/>
      <c r="G261" s="30">
        <f aca="true" t="shared" si="12" ref="G261:G300">IF(AND(TYPE(E261)=1,D261&lt;&gt;0),E261/D261,"")</f>
        <v>0</v>
      </c>
      <c r="H261" s="31">
        <v>2200</v>
      </c>
      <c r="I261" s="32">
        <f aca="true" t="shared" si="13" ref="I261:I300">ROUND(E261*H261,2)</f>
        <v>0</v>
      </c>
      <c r="J261" s="23">
        <f aca="true" t="shared" si="14" ref="J261:J300">IF(G261&lt;&gt;0,1,0)</f>
        <v>0</v>
      </c>
    </row>
    <row r="262" spans="1:10" ht="33.75">
      <c r="A262" s="81" t="s">
        <v>791</v>
      </c>
      <c r="B262" s="81" t="s">
        <v>792</v>
      </c>
      <c r="C262" s="21" t="s">
        <v>390</v>
      </c>
      <c r="D262" s="27">
        <v>22.15</v>
      </c>
      <c r="E262" s="64"/>
      <c r="F262" s="25"/>
      <c r="G262" s="30">
        <f t="shared" si="12"/>
        <v>0</v>
      </c>
      <c r="H262" s="31">
        <v>35927.97565</v>
      </c>
      <c r="I262" s="32">
        <f t="shared" si="13"/>
        <v>0</v>
      </c>
      <c r="J262" s="23">
        <f t="shared" si="14"/>
        <v>0</v>
      </c>
    </row>
    <row r="263" spans="1:10" ht="22.5">
      <c r="A263" s="81" t="s">
        <v>793</v>
      </c>
      <c r="B263" s="81" t="s">
        <v>794</v>
      </c>
      <c r="C263" s="21" t="s">
        <v>776</v>
      </c>
      <c r="D263" s="27">
        <v>630</v>
      </c>
      <c r="E263" s="64"/>
      <c r="F263" s="25"/>
      <c r="G263" s="30">
        <f t="shared" si="12"/>
        <v>0</v>
      </c>
      <c r="H263" s="31">
        <v>120</v>
      </c>
      <c r="I263" s="32">
        <f t="shared" si="13"/>
        <v>0</v>
      </c>
      <c r="J263" s="23">
        <f t="shared" si="14"/>
        <v>0</v>
      </c>
    </row>
    <row r="264" spans="1:10" ht="22.5">
      <c r="A264" s="81" t="s">
        <v>795</v>
      </c>
      <c r="B264" s="81" t="s">
        <v>796</v>
      </c>
      <c r="C264" s="21" t="s">
        <v>776</v>
      </c>
      <c r="D264" s="27">
        <v>5482</v>
      </c>
      <c r="E264" s="64"/>
      <c r="F264" s="25"/>
      <c r="G264" s="30">
        <f t="shared" si="12"/>
        <v>0</v>
      </c>
      <c r="H264" s="31">
        <v>141.4</v>
      </c>
      <c r="I264" s="32">
        <f t="shared" si="13"/>
        <v>0</v>
      </c>
      <c r="J264" s="23">
        <f t="shared" si="14"/>
        <v>0</v>
      </c>
    </row>
    <row r="265" spans="1:10" ht="22.5">
      <c r="A265" s="81" t="s">
        <v>797</v>
      </c>
      <c r="B265" s="81" t="s">
        <v>798</v>
      </c>
      <c r="C265" s="21" t="s">
        <v>776</v>
      </c>
      <c r="D265" s="27">
        <v>48.32</v>
      </c>
      <c r="E265" s="64"/>
      <c r="F265" s="25"/>
      <c r="G265" s="30">
        <f t="shared" si="12"/>
        <v>0</v>
      </c>
      <c r="H265" s="31">
        <v>364.76034000000004</v>
      </c>
      <c r="I265" s="32">
        <f t="shared" si="13"/>
        <v>0</v>
      </c>
      <c r="J265" s="23">
        <f t="shared" si="14"/>
        <v>0</v>
      </c>
    </row>
    <row r="266" spans="1:10" ht="33.75">
      <c r="A266" s="81" t="s">
        <v>799</v>
      </c>
      <c r="B266" s="81" t="s">
        <v>800</v>
      </c>
      <c r="C266" s="21" t="s">
        <v>390</v>
      </c>
      <c r="D266" s="27">
        <v>691.1</v>
      </c>
      <c r="E266" s="64"/>
      <c r="F266" s="25"/>
      <c r="G266" s="30">
        <f t="shared" si="12"/>
        <v>0</v>
      </c>
      <c r="H266" s="31">
        <v>8000</v>
      </c>
      <c r="I266" s="32">
        <f t="shared" si="13"/>
        <v>0</v>
      </c>
      <c r="J266" s="23">
        <f t="shared" si="14"/>
        <v>0</v>
      </c>
    </row>
    <row r="267" spans="1:10" ht="33.75">
      <c r="A267" s="81" t="s">
        <v>801</v>
      </c>
      <c r="B267" s="81" t="s">
        <v>802</v>
      </c>
      <c r="C267" s="21" t="s">
        <v>390</v>
      </c>
      <c r="D267" s="27">
        <v>841.68</v>
      </c>
      <c r="E267" s="64"/>
      <c r="F267" s="25"/>
      <c r="G267" s="30">
        <f t="shared" si="12"/>
        <v>0</v>
      </c>
      <c r="H267" s="31">
        <v>6600</v>
      </c>
      <c r="I267" s="32">
        <f t="shared" si="13"/>
        <v>0</v>
      </c>
      <c r="J267" s="23">
        <f t="shared" si="14"/>
        <v>0</v>
      </c>
    </row>
    <row r="268" spans="1:10" ht="33.75">
      <c r="A268" s="81" t="s">
        <v>803</v>
      </c>
      <c r="B268" s="81" t="s">
        <v>804</v>
      </c>
      <c r="C268" s="21" t="s">
        <v>390</v>
      </c>
      <c r="D268" s="27">
        <v>188.04</v>
      </c>
      <c r="E268" s="64"/>
      <c r="F268" s="25"/>
      <c r="G268" s="30">
        <f t="shared" si="12"/>
        <v>0</v>
      </c>
      <c r="H268" s="31">
        <v>1818</v>
      </c>
      <c r="I268" s="32">
        <f t="shared" si="13"/>
        <v>0</v>
      </c>
      <c r="J268" s="23">
        <f t="shared" si="14"/>
        <v>0</v>
      </c>
    </row>
    <row r="269" spans="1:10" ht="33.75">
      <c r="A269" s="81" t="s">
        <v>805</v>
      </c>
      <c r="B269" s="81" t="s">
        <v>806</v>
      </c>
      <c r="C269" s="21" t="s">
        <v>390</v>
      </c>
      <c r="D269" s="27">
        <v>11.5</v>
      </c>
      <c r="E269" s="64"/>
      <c r="F269" s="25"/>
      <c r="G269" s="30">
        <f t="shared" si="12"/>
        <v>0</v>
      </c>
      <c r="H269" s="31">
        <v>407572.03012</v>
      </c>
      <c r="I269" s="32">
        <f t="shared" si="13"/>
        <v>0</v>
      </c>
      <c r="J269" s="23">
        <f t="shared" si="14"/>
        <v>0</v>
      </c>
    </row>
    <row r="270" spans="1:10" ht="33.75">
      <c r="A270" s="81" t="s">
        <v>807</v>
      </c>
      <c r="B270" s="81" t="s">
        <v>808</v>
      </c>
      <c r="C270" s="21" t="s">
        <v>390</v>
      </c>
      <c r="D270" s="27">
        <v>905.71</v>
      </c>
      <c r="E270" s="64"/>
      <c r="F270" s="25"/>
      <c r="G270" s="30">
        <f t="shared" si="12"/>
        <v>0</v>
      </c>
      <c r="H270" s="31">
        <v>1039.620153</v>
      </c>
      <c r="I270" s="32">
        <f t="shared" si="13"/>
        <v>0</v>
      </c>
      <c r="J270" s="23">
        <f t="shared" si="14"/>
        <v>0</v>
      </c>
    </row>
    <row r="271" spans="1:10" ht="33.75">
      <c r="A271" s="81" t="s">
        <v>809</v>
      </c>
      <c r="B271" s="81" t="s">
        <v>810</v>
      </c>
      <c r="C271" s="21" t="s">
        <v>390</v>
      </c>
      <c r="D271" s="27">
        <v>6.34</v>
      </c>
      <c r="E271" s="64"/>
      <c r="F271" s="25"/>
      <c r="G271" s="30">
        <f t="shared" si="12"/>
        <v>0</v>
      </c>
      <c r="H271" s="31">
        <v>8713.07</v>
      </c>
      <c r="I271" s="32">
        <f t="shared" si="13"/>
        <v>0</v>
      </c>
      <c r="J271" s="23">
        <f t="shared" si="14"/>
        <v>0</v>
      </c>
    </row>
    <row r="272" spans="1:10" ht="33.75">
      <c r="A272" s="81" t="s">
        <v>811</v>
      </c>
      <c r="B272" s="81" t="s">
        <v>812</v>
      </c>
      <c r="C272" s="21" t="s">
        <v>390</v>
      </c>
      <c r="D272" s="27">
        <v>198</v>
      </c>
      <c r="E272" s="64"/>
      <c r="F272" s="25"/>
      <c r="G272" s="30">
        <f t="shared" si="12"/>
        <v>0</v>
      </c>
      <c r="H272" s="31">
        <v>1477.816504</v>
      </c>
      <c r="I272" s="32">
        <f t="shared" si="13"/>
        <v>0</v>
      </c>
      <c r="J272" s="23">
        <f t="shared" si="14"/>
        <v>0</v>
      </c>
    </row>
    <row r="273" spans="1:10" ht="33.75">
      <c r="A273" s="81" t="s">
        <v>813</v>
      </c>
      <c r="B273" s="81" t="s">
        <v>814</v>
      </c>
      <c r="C273" s="21" t="s">
        <v>390</v>
      </c>
      <c r="D273" s="27">
        <v>35.7</v>
      </c>
      <c r="E273" s="64"/>
      <c r="F273" s="25"/>
      <c r="G273" s="30">
        <f t="shared" si="12"/>
        <v>0</v>
      </c>
      <c r="H273" s="31">
        <v>8960.894549999999</v>
      </c>
      <c r="I273" s="32">
        <f t="shared" si="13"/>
        <v>0</v>
      </c>
      <c r="J273" s="23">
        <f t="shared" si="14"/>
        <v>0</v>
      </c>
    </row>
    <row r="274" spans="1:10" ht="33.75">
      <c r="A274" s="81" t="s">
        <v>815</v>
      </c>
      <c r="B274" s="81" t="s">
        <v>816</v>
      </c>
      <c r="C274" s="21" t="s">
        <v>265</v>
      </c>
      <c r="D274" s="27">
        <v>320.39</v>
      </c>
      <c r="E274" s="64"/>
      <c r="F274" s="25"/>
      <c r="G274" s="30">
        <f t="shared" si="12"/>
        <v>0</v>
      </c>
      <c r="H274" s="31">
        <v>240</v>
      </c>
      <c r="I274" s="32">
        <f t="shared" si="13"/>
        <v>0</v>
      </c>
      <c r="J274" s="23">
        <f t="shared" si="14"/>
        <v>0</v>
      </c>
    </row>
    <row r="275" spans="1:10" ht="33.75">
      <c r="A275" s="81" t="s">
        <v>817</v>
      </c>
      <c r="B275" s="81" t="s">
        <v>818</v>
      </c>
      <c r="C275" s="21" t="s">
        <v>390</v>
      </c>
      <c r="D275" s="27">
        <v>23.39</v>
      </c>
      <c r="E275" s="64"/>
      <c r="F275" s="25"/>
      <c r="G275" s="30">
        <f t="shared" si="12"/>
        <v>0</v>
      </c>
      <c r="H275" s="31">
        <v>81076.03021</v>
      </c>
      <c r="I275" s="32">
        <f t="shared" si="13"/>
        <v>0</v>
      </c>
      <c r="J275" s="23">
        <f t="shared" si="14"/>
        <v>0</v>
      </c>
    </row>
    <row r="276" spans="1:10" ht="33.75">
      <c r="A276" s="81" t="s">
        <v>819</v>
      </c>
      <c r="B276" s="81" t="s">
        <v>820</v>
      </c>
      <c r="C276" s="21" t="s">
        <v>390</v>
      </c>
      <c r="D276" s="27">
        <v>60.37</v>
      </c>
      <c r="E276" s="64"/>
      <c r="F276" s="25"/>
      <c r="G276" s="30">
        <f t="shared" si="12"/>
        <v>0</v>
      </c>
      <c r="H276" s="31">
        <v>11566.628709999999</v>
      </c>
      <c r="I276" s="32">
        <f t="shared" si="13"/>
        <v>0</v>
      </c>
      <c r="J276" s="23">
        <f t="shared" si="14"/>
        <v>0</v>
      </c>
    </row>
    <row r="277" spans="1:10" ht="22.5">
      <c r="A277" s="81" t="s">
        <v>821</v>
      </c>
      <c r="B277" s="81" t="s">
        <v>822</v>
      </c>
      <c r="C277" s="21" t="s">
        <v>268</v>
      </c>
      <c r="D277" s="27">
        <v>642</v>
      </c>
      <c r="E277" s="64"/>
      <c r="F277" s="25"/>
      <c r="G277" s="30">
        <f t="shared" si="12"/>
        <v>0</v>
      </c>
      <c r="H277" s="31">
        <v>84</v>
      </c>
      <c r="I277" s="32">
        <f t="shared" si="13"/>
        <v>0</v>
      </c>
      <c r="J277" s="23">
        <f t="shared" si="14"/>
        <v>0</v>
      </c>
    </row>
    <row r="278" spans="1:10" ht="45">
      <c r="A278" s="81" t="s">
        <v>823</v>
      </c>
      <c r="B278" s="81" t="s">
        <v>824</v>
      </c>
      <c r="C278" s="21" t="s">
        <v>268</v>
      </c>
      <c r="D278" s="27">
        <v>130</v>
      </c>
      <c r="E278" s="64"/>
      <c r="F278" s="25"/>
      <c r="G278" s="30">
        <f t="shared" si="12"/>
        <v>0</v>
      </c>
      <c r="H278" s="31">
        <v>719.8</v>
      </c>
      <c r="I278" s="32">
        <f t="shared" si="13"/>
        <v>0</v>
      </c>
      <c r="J278" s="23">
        <f t="shared" si="14"/>
        <v>0</v>
      </c>
    </row>
    <row r="279" spans="1:10" ht="45">
      <c r="A279" s="81" t="s">
        <v>825</v>
      </c>
      <c r="B279" s="81" t="s">
        <v>826</v>
      </c>
      <c r="C279" s="21" t="s">
        <v>268</v>
      </c>
      <c r="D279" s="27">
        <v>197.96</v>
      </c>
      <c r="E279" s="64"/>
      <c r="F279" s="25"/>
      <c r="G279" s="30">
        <f t="shared" si="12"/>
        <v>0</v>
      </c>
      <c r="H279" s="31">
        <v>664.55312</v>
      </c>
      <c r="I279" s="32">
        <f t="shared" si="13"/>
        <v>0</v>
      </c>
      <c r="J279" s="23">
        <f t="shared" si="14"/>
        <v>0</v>
      </c>
    </row>
    <row r="280" spans="1:10" ht="12.75">
      <c r="A280" s="81" t="s">
        <v>827</v>
      </c>
      <c r="B280" s="81" t="s">
        <v>828</v>
      </c>
      <c r="C280" s="21" t="s">
        <v>268</v>
      </c>
      <c r="D280" s="27">
        <v>318</v>
      </c>
      <c r="E280" s="64"/>
      <c r="F280" s="25"/>
      <c r="G280" s="30">
        <f t="shared" si="12"/>
        <v>0</v>
      </c>
      <c r="H280" s="31">
        <v>949.9</v>
      </c>
      <c r="I280" s="32">
        <f t="shared" si="13"/>
        <v>0</v>
      </c>
      <c r="J280" s="23">
        <f t="shared" si="14"/>
        <v>0</v>
      </c>
    </row>
    <row r="281" spans="1:10" ht="12.75">
      <c r="A281" s="81" t="s">
        <v>829</v>
      </c>
      <c r="B281" s="81" t="s">
        <v>830</v>
      </c>
      <c r="C281" s="21" t="s">
        <v>276</v>
      </c>
      <c r="D281" s="27">
        <v>1364</v>
      </c>
      <c r="E281" s="64"/>
      <c r="F281" s="25"/>
      <c r="G281" s="30">
        <f t="shared" si="12"/>
        <v>0</v>
      </c>
      <c r="H281" s="31">
        <v>43.155</v>
      </c>
      <c r="I281" s="32">
        <f t="shared" si="13"/>
        <v>0</v>
      </c>
      <c r="J281" s="23">
        <f t="shared" si="14"/>
        <v>0</v>
      </c>
    </row>
    <row r="282" spans="1:10" ht="22.5">
      <c r="A282" s="81" t="s">
        <v>831</v>
      </c>
      <c r="B282" s="81" t="s">
        <v>832</v>
      </c>
      <c r="C282" s="21" t="s">
        <v>305</v>
      </c>
      <c r="D282" s="27">
        <v>322.37</v>
      </c>
      <c r="E282" s="64"/>
      <c r="F282" s="25"/>
      <c r="G282" s="30">
        <f t="shared" si="12"/>
        <v>0</v>
      </c>
      <c r="H282" s="31">
        <v>3215.11</v>
      </c>
      <c r="I282" s="32">
        <f t="shared" si="13"/>
        <v>0</v>
      </c>
      <c r="J282" s="23">
        <f t="shared" si="14"/>
        <v>0</v>
      </c>
    </row>
    <row r="283" spans="1:10" ht="12.75">
      <c r="A283" s="81" t="s">
        <v>833</v>
      </c>
      <c r="B283" s="81" t="s">
        <v>834</v>
      </c>
      <c r="C283" s="21" t="s">
        <v>271</v>
      </c>
      <c r="D283" s="27">
        <v>5500</v>
      </c>
      <c r="E283" s="64"/>
      <c r="F283" s="25"/>
      <c r="G283" s="30">
        <f t="shared" si="12"/>
        <v>0</v>
      </c>
      <c r="H283" s="31">
        <v>5.349600000000001</v>
      </c>
      <c r="I283" s="32">
        <f t="shared" si="13"/>
        <v>0</v>
      </c>
      <c r="J283" s="23">
        <f t="shared" si="14"/>
        <v>0</v>
      </c>
    </row>
    <row r="284" spans="1:10" ht="22.5">
      <c r="A284" s="81" t="s">
        <v>835</v>
      </c>
      <c r="B284" s="81" t="s">
        <v>836</v>
      </c>
      <c r="C284" s="21" t="s">
        <v>271</v>
      </c>
      <c r="D284" s="27">
        <v>7204.5</v>
      </c>
      <c r="E284" s="64"/>
      <c r="F284" s="25"/>
      <c r="G284" s="30">
        <f t="shared" si="12"/>
        <v>0</v>
      </c>
      <c r="H284" s="31">
        <v>0.8536</v>
      </c>
      <c r="I284" s="32">
        <f t="shared" si="13"/>
        <v>0</v>
      </c>
      <c r="J284" s="23">
        <f t="shared" si="14"/>
        <v>0</v>
      </c>
    </row>
    <row r="285" spans="1:10" ht="22.5">
      <c r="A285" s="81" t="s">
        <v>837</v>
      </c>
      <c r="B285" s="81" t="s">
        <v>838</v>
      </c>
      <c r="C285" s="21" t="s">
        <v>265</v>
      </c>
      <c r="D285" s="27">
        <v>5494.8</v>
      </c>
      <c r="E285" s="64"/>
      <c r="F285" s="25"/>
      <c r="G285" s="30">
        <f t="shared" si="12"/>
        <v>0</v>
      </c>
      <c r="H285" s="31">
        <v>29.6675</v>
      </c>
      <c r="I285" s="32">
        <f t="shared" si="13"/>
        <v>0</v>
      </c>
      <c r="J285" s="23">
        <f t="shared" si="14"/>
        <v>0</v>
      </c>
    </row>
    <row r="286" spans="1:10" ht="22.5">
      <c r="A286" s="81" t="s">
        <v>839</v>
      </c>
      <c r="B286" s="81" t="s">
        <v>840</v>
      </c>
      <c r="C286" s="21" t="s">
        <v>265</v>
      </c>
      <c r="D286" s="27">
        <v>481.04</v>
      </c>
      <c r="E286" s="64"/>
      <c r="F286" s="25"/>
      <c r="G286" s="30">
        <f t="shared" si="12"/>
        <v>0</v>
      </c>
      <c r="H286" s="31">
        <v>1463.937267</v>
      </c>
      <c r="I286" s="32">
        <f t="shared" si="13"/>
        <v>0</v>
      </c>
      <c r="J286" s="23">
        <f t="shared" si="14"/>
        <v>0</v>
      </c>
    </row>
    <row r="287" spans="1:10" ht="33.75">
      <c r="A287" s="81" t="s">
        <v>841</v>
      </c>
      <c r="B287" s="81" t="s">
        <v>842</v>
      </c>
      <c r="C287" s="21" t="s">
        <v>265</v>
      </c>
      <c r="D287" s="27">
        <v>264.28</v>
      </c>
      <c r="E287" s="64"/>
      <c r="F287" s="25"/>
      <c r="G287" s="30">
        <f t="shared" si="12"/>
        <v>0</v>
      </c>
      <c r="H287" s="31">
        <v>154.39722</v>
      </c>
      <c r="I287" s="32">
        <f t="shared" si="13"/>
        <v>0</v>
      </c>
      <c r="J287" s="23">
        <f t="shared" si="14"/>
        <v>0</v>
      </c>
    </row>
    <row r="288" spans="1:10" ht="33.75">
      <c r="A288" s="81" t="s">
        <v>843</v>
      </c>
      <c r="B288" s="81" t="s">
        <v>844</v>
      </c>
      <c r="C288" s="21" t="s">
        <v>268</v>
      </c>
      <c r="D288" s="27">
        <v>1235.8</v>
      </c>
      <c r="E288" s="64"/>
      <c r="F288" s="25"/>
      <c r="G288" s="30">
        <f t="shared" si="12"/>
        <v>0</v>
      </c>
      <c r="H288" s="31">
        <v>452</v>
      </c>
      <c r="I288" s="32">
        <f t="shared" si="13"/>
        <v>0</v>
      </c>
      <c r="J288" s="23">
        <f t="shared" si="14"/>
        <v>0</v>
      </c>
    </row>
    <row r="289" spans="1:10" ht="22.5">
      <c r="A289" s="81" t="s">
        <v>845</v>
      </c>
      <c r="B289" s="81" t="s">
        <v>846</v>
      </c>
      <c r="C289" s="21" t="s">
        <v>390</v>
      </c>
      <c r="D289" s="27">
        <v>165.17</v>
      </c>
      <c r="E289" s="64"/>
      <c r="F289" s="25"/>
      <c r="G289" s="30">
        <f t="shared" si="12"/>
        <v>0</v>
      </c>
      <c r="H289" s="31">
        <v>234.3338</v>
      </c>
      <c r="I289" s="32">
        <f t="shared" si="13"/>
        <v>0</v>
      </c>
      <c r="J289" s="23">
        <f t="shared" si="14"/>
        <v>0</v>
      </c>
    </row>
    <row r="290" spans="1:10" ht="12.75">
      <c r="A290" s="81" t="s">
        <v>847</v>
      </c>
      <c r="B290" s="81" t="s">
        <v>848</v>
      </c>
      <c r="C290" s="21" t="s">
        <v>271</v>
      </c>
      <c r="D290" s="27">
        <v>5989</v>
      </c>
      <c r="E290" s="64"/>
      <c r="F290" s="25"/>
      <c r="G290" s="30">
        <f t="shared" si="12"/>
        <v>0</v>
      </c>
      <c r="H290" s="31">
        <v>156.0191425</v>
      </c>
      <c r="I290" s="32">
        <f t="shared" si="13"/>
        <v>0</v>
      </c>
      <c r="J290" s="23">
        <f t="shared" si="14"/>
        <v>0</v>
      </c>
    </row>
    <row r="291" spans="1:10" ht="22.5">
      <c r="A291" s="81" t="s">
        <v>849</v>
      </c>
      <c r="B291" s="81" t="s">
        <v>850</v>
      </c>
      <c r="C291" s="21" t="s">
        <v>271</v>
      </c>
      <c r="D291" s="27">
        <v>8115.94</v>
      </c>
      <c r="E291" s="64"/>
      <c r="F291" s="25"/>
      <c r="G291" s="30">
        <f t="shared" si="12"/>
        <v>0</v>
      </c>
      <c r="H291" s="31">
        <v>30.712000000000003</v>
      </c>
      <c r="I291" s="32">
        <f t="shared" si="13"/>
        <v>0</v>
      </c>
      <c r="J291" s="23">
        <f t="shared" si="14"/>
        <v>0</v>
      </c>
    </row>
    <row r="292" spans="1:10" ht="12.75">
      <c r="A292" s="81" t="s">
        <v>851</v>
      </c>
      <c r="B292" s="81" t="s">
        <v>852</v>
      </c>
      <c r="C292" s="21" t="s">
        <v>265</v>
      </c>
      <c r="D292" s="27">
        <v>121</v>
      </c>
      <c r="E292" s="64"/>
      <c r="F292" s="25"/>
      <c r="G292" s="30">
        <f t="shared" si="12"/>
        <v>0</v>
      </c>
      <c r="H292" s="31">
        <v>1109.220265</v>
      </c>
      <c r="I292" s="32">
        <f t="shared" si="13"/>
        <v>0</v>
      </c>
      <c r="J292" s="23">
        <f t="shared" si="14"/>
        <v>0</v>
      </c>
    </row>
    <row r="293" spans="1:10" ht="12.75">
      <c r="A293" s="81" t="s">
        <v>853</v>
      </c>
      <c r="B293" s="81" t="s">
        <v>854</v>
      </c>
      <c r="C293" s="21" t="s">
        <v>271</v>
      </c>
      <c r="D293" s="27">
        <v>10156.02</v>
      </c>
      <c r="E293" s="64"/>
      <c r="F293" s="25"/>
      <c r="G293" s="30">
        <f t="shared" si="12"/>
        <v>0</v>
      </c>
      <c r="H293" s="31">
        <v>117.09</v>
      </c>
      <c r="I293" s="32">
        <f t="shared" si="13"/>
        <v>0</v>
      </c>
      <c r="J293" s="23">
        <f t="shared" si="14"/>
        <v>0</v>
      </c>
    </row>
    <row r="294" spans="1:10" ht="22.5">
      <c r="A294" s="81" t="s">
        <v>855</v>
      </c>
      <c r="B294" s="81" t="s">
        <v>856</v>
      </c>
      <c r="C294" s="21" t="s">
        <v>265</v>
      </c>
      <c r="D294" s="27">
        <v>1670.68</v>
      </c>
      <c r="E294" s="64"/>
      <c r="F294" s="25"/>
      <c r="G294" s="30">
        <f t="shared" si="12"/>
        <v>0</v>
      </c>
      <c r="H294" s="31">
        <v>8</v>
      </c>
      <c r="I294" s="32">
        <f t="shared" si="13"/>
        <v>0</v>
      </c>
      <c r="J294" s="23">
        <f t="shared" si="14"/>
        <v>0</v>
      </c>
    </row>
    <row r="295" spans="1:10" ht="22.5">
      <c r="A295" s="81" t="s">
        <v>857</v>
      </c>
      <c r="B295" s="81" t="s">
        <v>858</v>
      </c>
      <c r="C295" s="21" t="s">
        <v>276</v>
      </c>
      <c r="D295" s="27">
        <v>114.13</v>
      </c>
      <c r="E295" s="64"/>
      <c r="F295" s="25"/>
      <c r="G295" s="30">
        <f t="shared" si="12"/>
        <v>0</v>
      </c>
      <c r="H295" s="31">
        <v>12253.549</v>
      </c>
      <c r="I295" s="32">
        <f t="shared" si="13"/>
        <v>0</v>
      </c>
      <c r="J295" s="23">
        <f t="shared" si="14"/>
        <v>0</v>
      </c>
    </row>
    <row r="296" spans="1:10" ht="22.5">
      <c r="A296" s="81" t="s">
        <v>859</v>
      </c>
      <c r="B296" s="81" t="s">
        <v>860</v>
      </c>
      <c r="C296" s="21" t="s">
        <v>276</v>
      </c>
      <c r="D296" s="27">
        <v>103</v>
      </c>
      <c r="E296" s="64"/>
      <c r="F296" s="25"/>
      <c r="G296" s="30">
        <f t="shared" si="12"/>
        <v>0</v>
      </c>
      <c r="H296" s="31">
        <v>20207.3766</v>
      </c>
      <c r="I296" s="32">
        <f t="shared" si="13"/>
        <v>0</v>
      </c>
      <c r="J296" s="23">
        <f t="shared" si="14"/>
        <v>0</v>
      </c>
    </row>
    <row r="297" spans="1:10" ht="22.5">
      <c r="A297" s="81" t="s">
        <v>861</v>
      </c>
      <c r="B297" s="81" t="s">
        <v>862</v>
      </c>
      <c r="C297" s="21" t="s">
        <v>276</v>
      </c>
      <c r="D297" s="27">
        <v>146.9</v>
      </c>
      <c r="E297" s="64"/>
      <c r="F297" s="25"/>
      <c r="G297" s="30">
        <f t="shared" si="12"/>
        <v>0</v>
      </c>
      <c r="H297" s="31">
        <v>11145.7292175</v>
      </c>
      <c r="I297" s="32">
        <f t="shared" si="13"/>
        <v>0</v>
      </c>
      <c r="J297" s="23">
        <f t="shared" si="14"/>
        <v>0</v>
      </c>
    </row>
    <row r="298" spans="1:10" ht="22.5">
      <c r="A298" s="81" t="s">
        <v>863</v>
      </c>
      <c r="B298" s="81" t="s">
        <v>864</v>
      </c>
      <c r="C298" s="21" t="s">
        <v>276</v>
      </c>
      <c r="D298" s="27">
        <v>145.8</v>
      </c>
      <c r="E298" s="64"/>
      <c r="F298" s="25"/>
      <c r="G298" s="30">
        <f t="shared" si="12"/>
        <v>0</v>
      </c>
      <c r="H298" s="31">
        <v>1431</v>
      </c>
      <c r="I298" s="32">
        <f t="shared" si="13"/>
        <v>0</v>
      </c>
      <c r="J298" s="23">
        <f t="shared" si="14"/>
        <v>0</v>
      </c>
    </row>
    <row r="299" spans="1:10" ht="12.75">
      <c r="A299" s="81" t="s">
        <v>865</v>
      </c>
      <c r="B299" s="81" t="s">
        <v>866</v>
      </c>
      <c r="C299" s="21" t="s">
        <v>305</v>
      </c>
      <c r="D299" s="27">
        <v>35.53</v>
      </c>
      <c r="E299" s="64"/>
      <c r="F299" s="25"/>
      <c r="G299" s="30">
        <f t="shared" si="12"/>
        <v>0</v>
      </c>
      <c r="H299" s="31">
        <v>21172.0786</v>
      </c>
      <c r="I299" s="32">
        <f t="shared" si="13"/>
        <v>0</v>
      </c>
      <c r="J299" s="23">
        <f t="shared" si="14"/>
        <v>0</v>
      </c>
    </row>
    <row r="300" spans="1:10" ht="33.75">
      <c r="A300" s="81" t="s">
        <v>867</v>
      </c>
      <c r="B300" s="81" t="s">
        <v>868</v>
      </c>
      <c r="C300" s="21" t="s">
        <v>276</v>
      </c>
      <c r="D300" s="27">
        <v>2130.97</v>
      </c>
      <c r="E300" s="64"/>
      <c r="F300" s="25"/>
      <c r="G300" s="30">
        <f t="shared" si="12"/>
        <v>0</v>
      </c>
      <c r="H300" s="31">
        <v>509.38856999999996</v>
      </c>
      <c r="I300" s="32">
        <f t="shared" si="13"/>
        <v>0</v>
      </c>
      <c r="J300" s="23">
        <f t="shared" si="14"/>
        <v>0</v>
      </c>
    </row>
    <row r="301" spans="1:9" ht="12.75">
      <c r="A301" s="81" t="s">
        <v>257</v>
      </c>
      <c r="B301" s="81" t="s">
        <v>869</v>
      </c>
      <c r="C301" s="22"/>
      <c r="D301" s="28"/>
      <c r="E301" s="66"/>
      <c r="F301" s="25"/>
      <c r="G301" s="25"/>
      <c r="H301" s="25"/>
      <c r="I301" s="28"/>
    </row>
    <row r="302" spans="1:10" ht="12.75">
      <c r="A302" s="81" t="s">
        <v>870</v>
      </c>
      <c r="B302" s="81" t="s">
        <v>871</v>
      </c>
      <c r="C302" s="21" t="s">
        <v>872</v>
      </c>
      <c r="D302" s="27">
        <v>82.22</v>
      </c>
      <c r="E302" s="63"/>
      <c r="F302" s="25"/>
      <c r="G302" s="30">
        <f aca="true" t="shared" si="15" ref="G302:G333">IF(AND(TYPE(E302)=1,D302&lt;&gt;0),E302/D302,"")</f>
        <v>0</v>
      </c>
      <c r="H302" s="31">
        <v>206.85</v>
      </c>
      <c r="I302" s="32">
        <f aca="true" t="shared" si="16" ref="I302:I333">ROUND(E302*H302,2)</f>
        <v>0</v>
      </c>
      <c r="J302" s="23">
        <f aca="true" t="shared" si="17" ref="J302:J333">IF(G302&lt;&gt;0,1,0)</f>
        <v>0</v>
      </c>
    </row>
    <row r="303" spans="1:10" ht="12.75">
      <c r="A303" s="81" t="s">
        <v>873</v>
      </c>
      <c r="B303" s="81" t="s">
        <v>874</v>
      </c>
      <c r="C303" s="21" t="s">
        <v>872</v>
      </c>
      <c r="D303" s="27">
        <v>477.54</v>
      </c>
      <c r="E303" s="63"/>
      <c r="F303" s="25"/>
      <c r="G303" s="30">
        <f t="shared" si="15"/>
        <v>0</v>
      </c>
      <c r="H303" s="31">
        <v>69.048</v>
      </c>
      <c r="I303" s="32">
        <f t="shared" si="16"/>
        <v>0</v>
      </c>
      <c r="J303" s="23">
        <f t="shared" si="17"/>
        <v>0</v>
      </c>
    </row>
    <row r="304" spans="1:10" ht="12.75">
      <c r="A304" s="81" t="s">
        <v>875</v>
      </c>
      <c r="B304" s="81" t="s">
        <v>876</v>
      </c>
      <c r="C304" s="21" t="s">
        <v>872</v>
      </c>
      <c r="D304" s="27">
        <v>123</v>
      </c>
      <c r="E304" s="63"/>
      <c r="F304" s="25"/>
      <c r="G304" s="30">
        <f t="shared" si="15"/>
        <v>0</v>
      </c>
      <c r="H304" s="31">
        <v>531.988</v>
      </c>
      <c r="I304" s="32">
        <f t="shared" si="16"/>
        <v>0</v>
      </c>
      <c r="J304" s="23">
        <f t="shared" si="17"/>
        <v>0</v>
      </c>
    </row>
    <row r="305" spans="1:10" ht="12.75">
      <c r="A305" s="81" t="s">
        <v>877</v>
      </c>
      <c r="B305" s="81" t="s">
        <v>878</v>
      </c>
      <c r="C305" s="21" t="s">
        <v>872</v>
      </c>
      <c r="D305" s="27">
        <v>87.17</v>
      </c>
      <c r="E305" s="63"/>
      <c r="F305" s="25"/>
      <c r="G305" s="30">
        <f t="shared" si="15"/>
        <v>0</v>
      </c>
      <c r="H305" s="31">
        <v>23370.325044899997</v>
      </c>
      <c r="I305" s="32">
        <f t="shared" si="16"/>
        <v>0</v>
      </c>
      <c r="J305" s="23">
        <f t="shared" si="17"/>
        <v>0</v>
      </c>
    </row>
    <row r="306" spans="1:10" ht="12.75">
      <c r="A306" s="81" t="s">
        <v>879</v>
      </c>
      <c r="B306" s="81" t="s">
        <v>880</v>
      </c>
      <c r="C306" s="21" t="s">
        <v>872</v>
      </c>
      <c r="D306" s="27">
        <v>107.3</v>
      </c>
      <c r="E306" s="63"/>
      <c r="F306" s="25"/>
      <c r="G306" s="30">
        <f t="shared" si="15"/>
        <v>0</v>
      </c>
      <c r="H306" s="31">
        <v>3855.27006</v>
      </c>
      <c r="I306" s="32">
        <f t="shared" si="16"/>
        <v>0</v>
      </c>
      <c r="J306" s="23">
        <f t="shared" si="17"/>
        <v>0</v>
      </c>
    </row>
    <row r="307" spans="1:10" ht="12.75">
      <c r="A307" s="81" t="s">
        <v>881</v>
      </c>
      <c r="B307" s="81" t="s">
        <v>882</v>
      </c>
      <c r="C307" s="21" t="s">
        <v>872</v>
      </c>
      <c r="D307" s="27">
        <v>112.47</v>
      </c>
      <c r="E307" s="63"/>
      <c r="F307" s="25"/>
      <c r="G307" s="30">
        <f t="shared" si="15"/>
        <v>0</v>
      </c>
      <c r="H307" s="31">
        <v>77873.4605675</v>
      </c>
      <c r="I307" s="32">
        <f t="shared" si="16"/>
        <v>0</v>
      </c>
      <c r="J307" s="23">
        <f t="shared" si="17"/>
        <v>0</v>
      </c>
    </row>
    <row r="308" spans="1:10" ht="12.75">
      <c r="A308" s="81" t="s">
        <v>883</v>
      </c>
      <c r="B308" s="81" t="s">
        <v>884</v>
      </c>
      <c r="C308" s="21" t="s">
        <v>872</v>
      </c>
      <c r="D308" s="27">
        <v>89.99</v>
      </c>
      <c r="E308" s="63"/>
      <c r="F308" s="25"/>
      <c r="G308" s="30">
        <f t="shared" si="15"/>
        <v>0</v>
      </c>
      <c r="H308" s="31">
        <v>4429.168281474002</v>
      </c>
      <c r="I308" s="32">
        <f t="shared" si="16"/>
        <v>0</v>
      </c>
      <c r="J308" s="23">
        <f t="shared" si="17"/>
        <v>0</v>
      </c>
    </row>
    <row r="309" spans="1:10" ht="22.5">
      <c r="A309" s="81" t="s">
        <v>885</v>
      </c>
      <c r="B309" s="81" t="s">
        <v>886</v>
      </c>
      <c r="C309" s="21" t="s">
        <v>872</v>
      </c>
      <c r="D309" s="27">
        <v>155.8</v>
      </c>
      <c r="E309" s="63"/>
      <c r="F309" s="25"/>
      <c r="G309" s="30">
        <f t="shared" si="15"/>
        <v>0</v>
      </c>
      <c r="H309" s="31">
        <v>194.56</v>
      </c>
      <c r="I309" s="32">
        <f t="shared" si="16"/>
        <v>0</v>
      </c>
      <c r="J309" s="23">
        <f t="shared" si="17"/>
        <v>0</v>
      </c>
    </row>
    <row r="310" spans="1:10" ht="12.75">
      <c r="A310" s="81" t="s">
        <v>887</v>
      </c>
      <c r="B310" s="81" t="s">
        <v>888</v>
      </c>
      <c r="C310" s="21" t="s">
        <v>872</v>
      </c>
      <c r="D310" s="27">
        <v>100.1</v>
      </c>
      <c r="E310" s="63"/>
      <c r="F310" s="25"/>
      <c r="G310" s="30">
        <f t="shared" si="15"/>
        <v>0</v>
      </c>
      <c r="H310" s="31">
        <v>1003.758102</v>
      </c>
      <c r="I310" s="32">
        <f t="shared" si="16"/>
        <v>0</v>
      </c>
      <c r="J310" s="23">
        <f t="shared" si="17"/>
        <v>0</v>
      </c>
    </row>
    <row r="311" spans="1:10" ht="12.75">
      <c r="A311" s="81" t="s">
        <v>889</v>
      </c>
      <c r="B311" s="81" t="s">
        <v>890</v>
      </c>
      <c r="C311" s="21" t="s">
        <v>872</v>
      </c>
      <c r="D311" s="27">
        <v>200.67</v>
      </c>
      <c r="E311" s="63"/>
      <c r="F311" s="25"/>
      <c r="G311" s="30">
        <f t="shared" si="15"/>
        <v>0</v>
      </c>
      <c r="H311" s="31">
        <v>22786.931483</v>
      </c>
      <c r="I311" s="32">
        <f t="shared" si="16"/>
        <v>0</v>
      </c>
      <c r="J311" s="23">
        <f t="shared" si="17"/>
        <v>0</v>
      </c>
    </row>
    <row r="312" spans="1:10" ht="12.75">
      <c r="A312" s="81" t="s">
        <v>891</v>
      </c>
      <c r="B312" s="81" t="s">
        <v>892</v>
      </c>
      <c r="C312" s="21" t="s">
        <v>872</v>
      </c>
      <c r="D312" s="27">
        <v>287.99</v>
      </c>
      <c r="E312" s="63"/>
      <c r="F312" s="25"/>
      <c r="G312" s="30">
        <f t="shared" si="15"/>
        <v>0</v>
      </c>
      <c r="H312" s="31">
        <v>243.3935</v>
      </c>
      <c r="I312" s="32">
        <f t="shared" si="16"/>
        <v>0</v>
      </c>
      <c r="J312" s="23">
        <f t="shared" si="17"/>
        <v>0</v>
      </c>
    </row>
    <row r="313" spans="1:10" ht="12.75">
      <c r="A313" s="81" t="s">
        <v>893</v>
      </c>
      <c r="B313" s="81" t="s">
        <v>894</v>
      </c>
      <c r="C313" s="21" t="s">
        <v>872</v>
      </c>
      <c r="D313" s="27">
        <v>129.8</v>
      </c>
      <c r="E313" s="63"/>
      <c r="F313" s="25"/>
      <c r="G313" s="30">
        <f t="shared" si="15"/>
        <v>0</v>
      </c>
      <c r="H313" s="31">
        <v>555.53</v>
      </c>
      <c r="I313" s="32">
        <f t="shared" si="16"/>
        <v>0</v>
      </c>
      <c r="J313" s="23">
        <f t="shared" si="17"/>
        <v>0</v>
      </c>
    </row>
    <row r="314" spans="1:10" ht="22.5">
      <c r="A314" s="81" t="s">
        <v>895</v>
      </c>
      <c r="B314" s="81" t="s">
        <v>896</v>
      </c>
      <c r="C314" s="21" t="s">
        <v>872</v>
      </c>
      <c r="D314" s="27">
        <v>133.97</v>
      </c>
      <c r="E314" s="63"/>
      <c r="F314" s="25"/>
      <c r="G314" s="30">
        <f t="shared" si="15"/>
        <v>0</v>
      </c>
      <c r="H314" s="31">
        <v>2829.7495558</v>
      </c>
      <c r="I314" s="32">
        <f t="shared" si="16"/>
        <v>0</v>
      </c>
      <c r="J314" s="23">
        <f t="shared" si="17"/>
        <v>0</v>
      </c>
    </row>
    <row r="315" spans="1:10" ht="22.5">
      <c r="A315" s="81" t="s">
        <v>897</v>
      </c>
      <c r="B315" s="81" t="s">
        <v>898</v>
      </c>
      <c r="C315" s="21" t="s">
        <v>872</v>
      </c>
      <c r="D315" s="27">
        <v>14</v>
      </c>
      <c r="E315" s="63"/>
      <c r="F315" s="25"/>
      <c r="G315" s="30">
        <f t="shared" si="15"/>
        <v>0</v>
      </c>
      <c r="H315" s="31">
        <v>7182.0486</v>
      </c>
      <c r="I315" s="32">
        <f t="shared" si="16"/>
        <v>0</v>
      </c>
      <c r="J315" s="23">
        <f t="shared" si="17"/>
        <v>0</v>
      </c>
    </row>
    <row r="316" spans="1:10" ht="22.5">
      <c r="A316" s="81" t="s">
        <v>899</v>
      </c>
      <c r="B316" s="81" t="s">
        <v>0</v>
      </c>
      <c r="C316" s="21" t="s">
        <v>872</v>
      </c>
      <c r="D316" s="27">
        <v>59.47</v>
      </c>
      <c r="E316" s="63"/>
      <c r="F316" s="25"/>
      <c r="G316" s="30">
        <f t="shared" si="15"/>
        <v>0</v>
      </c>
      <c r="H316" s="31">
        <v>6088.251590000001</v>
      </c>
      <c r="I316" s="32">
        <f t="shared" si="16"/>
        <v>0</v>
      </c>
      <c r="J316" s="23">
        <f t="shared" si="17"/>
        <v>0</v>
      </c>
    </row>
    <row r="317" spans="1:10" ht="22.5">
      <c r="A317" s="81" t="s">
        <v>1</v>
      </c>
      <c r="B317" s="81" t="s">
        <v>2</v>
      </c>
      <c r="C317" s="21" t="s">
        <v>872</v>
      </c>
      <c r="D317" s="27">
        <v>79.07</v>
      </c>
      <c r="E317" s="63"/>
      <c r="F317" s="25"/>
      <c r="G317" s="30">
        <f t="shared" si="15"/>
        <v>0</v>
      </c>
      <c r="H317" s="31">
        <v>7744.197179999999</v>
      </c>
      <c r="I317" s="32">
        <f t="shared" si="16"/>
        <v>0</v>
      </c>
      <c r="J317" s="23">
        <f t="shared" si="17"/>
        <v>0</v>
      </c>
    </row>
    <row r="318" spans="1:10" ht="12.75">
      <c r="A318" s="81" t="s">
        <v>3</v>
      </c>
      <c r="B318" s="81" t="s">
        <v>4</v>
      </c>
      <c r="C318" s="21" t="s">
        <v>872</v>
      </c>
      <c r="D318" s="27">
        <v>142.7</v>
      </c>
      <c r="E318" s="63"/>
      <c r="F318" s="25"/>
      <c r="G318" s="30">
        <f t="shared" si="15"/>
        <v>0</v>
      </c>
      <c r="H318" s="31">
        <v>3674.7559</v>
      </c>
      <c r="I318" s="32">
        <f t="shared" si="16"/>
        <v>0</v>
      </c>
      <c r="J318" s="23">
        <f t="shared" si="17"/>
        <v>0</v>
      </c>
    </row>
    <row r="319" spans="1:10" ht="12.75">
      <c r="A319" s="81" t="s">
        <v>5</v>
      </c>
      <c r="B319" s="81" t="s">
        <v>6</v>
      </c>
      <c r="C319" s="21" t="s">
        <v>872</v>
      </c>
      <c r="D319" s="27">
        <v>70.67</v>
      </c>
      <c r="E319" s="63"/>
      <c r="F319" s="25"/>
      <c r="G319" s="30">
        <f t="shared" si="15"/>
        <v>0</v>
      </c>
      <c r="H319" s="31">
        <v>21102.3636</v>
      </c>
      <c r="I319" s="32">
        <f t="shared" si="16"/>
        <v>0</v>
      </c>
      <c r="J319" s="23">
        <f t="shared" si="17"/>
        <v>0</v>
      </c>
    </row>
    <row r="320" spans="1:10" ht="12.75">
      <c r="A320" s="81" t="s">
        <v>7</v>
      </c>
      <c r="B320" s="81" t="s">
        <v>8</v>
      </c>
      <c r="C320" s="21" t="s">
        <v>872</v>
      </c>
      <c r="D320" s="27">
        <v>121</v>
      </c>
      <c r="E320" s="63"/>
      <c r="F320" s="25"/>
      <c r="G320" s="30">
        <f t="shared" si="15"/>
        <v>0</v>
      </c>
      <c r="H320" s="31">
        <v>4269.0660450000005</v>
      </c>
      <c r="I320" s="32">
        <f t="shared" si="16"/>
        <v>0</v>
      </c>
      <c r="J320" s="23">
        <f t="shared" si="17"/>
        <v>0</v>
      </c>
    </row>
    <row r="321" spans="1:10" ht="12.75">
      <c r="A321" s="81" t="s">
        <v>9</v>
      </c>
      <c r="B321" s="81" t="s">
        <v>10</v>
      </c>
      <c r="C321" s="21" t="s">
        <v>872</v>
      </c>
      <c r="D321" s="27">
        <v>206.01</v>
      </c>
      <c r="E321" s="63"/>
      <c r="F321" s="25"/>
      <c r="G321" s="30">
        <f t="shared" si="15"/>
        <v>0</v>
      </c>
      <c r="H321" s="31">
        <v>2172.74288</v>
      </c>
      <c r="I321" s="32">
        <f t="shared" si="16"/>
        <v>0</v>
      </c>
      <c r="J321" s="23">
        <f t="shared" si="17"/>
        <v>0</v>
      </c>
    </row>
    <row r="322" spans="1:10" ht="22.5">
      <c r="A322" s="82" t="s">
        <v>11</v>
      </c>
      <c r="B322" s="81" t="s">
        <v>12</v>
      </c>
      <c r="C322" s="21" t="s">
        <v>872</v>
      </c>
      <c r="D322" s="60">
        <v>90</v>
      </c>
      <c r="E322" s="63"/>
      <c r="F322" s="25"/>
      <c r="G322" s="30">
        <f t="shared" si="15"/>
        <v>0</v>
      </c>
      <c r="H322" s="31">
        <v>42265.751453200006</v>
      </c>
      <c r="I322" s="32">
        <f t="shared" si="16"/>
        <v>0</v>
      </c>
      <c r="J322" s="23">
        <f t="shared" si="17"/>
        <v>0</v>
      </c>
    </row>
    <row r="323" spans="1:10" ht="12.75">
      <c r="A323" s="81" t="s">
        <v>13</v>
      </c>
      <c r="B323" s="81" t="s">
        <v>14</v>
      </c>
      <c r="C323" s="21" t="s">
        <v>872</v>
      </c>
      <c r="D323" s="27">
        <v>254.85</v>
      </c>
      <c r="E323" s="63"/>
      <c r="F323" s="25"/>
      <c r="G323" s="30">
        <f t="shared" si="15"/>
        <v>0</v>
      </c>
      <c r="H323" s="31">
        <v>492.128</v>
      </c>
      <c r="I323" s="32">
        <f t="shared" si="16"/>
        <v>0</v>
      </c>
      <c r="J323" s="23">
        <f t="shared" si="17"/>
        <v>0</v>
      </c>
    </row>
    <row r="324" spans="1:10" ht="12.75">
      <c r="A324" s="81" t="s">
        <v>15</v>
      </c>
      <c r="B324" s="81" t="s">
        <v>16</v>
      </c>
      <c r="C324" s="21" t="s">
        <v>872</v>
      </c>
      <c r="D324" s="27">
        <v>190</v>
      </c>
      <c r="E324" s="63"/>
      <c r="F324" s="25"/>
      <c r="G324" s="30">
        <f t="shared" si="15"/>
        <v>0</v>
      </c>
      <c r="H324" s="31">
        <v>253.08360000000002</v>
      </c>
      <c r="I324" s="32">
        <f t="shared" si="16"/>
        <v>0</v>
      </c>
      <c r="J324" s="23">
        <f t="shared" si="17"/>
        <v>0</v>
      </c>
    </row>
    <row r="325" spans="1:10" ht="12.75">
      <c r="A325" s="81" t="s">
        <v>17</v>
      </c>
      <c r="B325" s="81" t="s">
        <v>18</v>
      </c>
      <c r="C325" s="21" t="s">
        <v>872</v>
      </c>
      <c r="D325" s="27">
        <v>50</v>
      </c>
      <c r="E325" s="63"/>
      <c r="F325" s="25"/>
      <c r="G325" s="30">
        <f t="shared" si="15"/>
        <v>0</v>
      </c>
      <c r="H325" s="31">
        <v>267.97418000000005</v>
      </c>
      <c r="I325" s="32">
        <f t="shared" si="16"/>
        <v>0</v>
      </c>
      <c r="J325" s="23">
        <f t="shared" si="17"/>
        <v>0</v>
      </c>
    </row>
    <row r="326" spans="1:10" ht="12.75">
      <c r="A326" s="81" t="s">
        <v>19</v>
      </c>
      <c r="B326" s="81" t="s">
        <v>20</v>
      </c>
      <c r="C326" s="21" t="s">
        <v>872</v>
      </c>
      <c r="D326" s="27">
        <v>30</v>
      </c>
      <c r="E326" s="63"/>
      <c r="F326" s="25"/>
      <c r="G326" s="30">
        <f t="shared" si="15"/>
        <v>0</v>
      </c>
      <c r="H326" s="31">
        <v>6305.7323031</v>
      </c>
      <c r="I326" s="32">
        <f t="shared" si="16"/>
        <v>0</v>
      </c>
      <c r="J326" s="23">
        <f t="shared" si="17"/>
        <v>0</v>
      </c>
    </row>
    <row r="327" spans="1:10" ht="12.75">
      <c r="A327" s="81" t="s">
        <v>21</v>
      </c>
      <c r="B327" s="81" t="s">
        <v>22</v>
      </c>
      <c r="C327" s="21" t="s">
        <v>872</v>
      </c>
      <c r="D327" s="27">
        <v>86.4</v>
      </c>
      <c r="E327" s="63"/>
      <c r="F327" s="25"/>
      <c r="G327" s="30">
        <f t="shared" si="15"/>
        <v>0</v>
      </c>
      <c r="H327" s="31">
        <v>61185.91373070001</v>
      </c>
      <c r="I327" s="32">
        <f t="shared" si="16"/>
        <v>0</v>
      </c>
      <c r="J327" s="23">
        <f t="shared" si="17"/>
        <v>0</v>
      </c>
    </row>
    <row r="328" spans="1:10" ht="22.5">
      <c r="A328" s="81" t="s">
        <v>23</v>
      </c>
      <c r="B328" s="81" t="s">
        <v>24</v>
      </c>
      <c r="C328" s="21" t="s">
        <v>872</v>
      </c>
      <c r="D328" s="27">
        <v>120.52</v>
      </c>
      <c r="E328" s="63"/>
      <c r="F328" s="25"/>
      <c r="G328" s="30">
        <f t="shared" si="15"/>
        <v>0</v>
      </c>
      <c r="H328" s="31">
        <v>33.3324</v>
      </c>
      <c r="I328" s="32">
        <f t="shared" si="16"/>
        <v>0</v>
      </c>
      <c r="J328" s="23">
        <f t="shared" si="17"/>
        <v>0</v>
      </c>
    </row>
    <row r="329" spans="1:10" ht="12.75">
      <c r="A329" s="81" t="s">
        <v>25</v>
      </c>
      <c r="B329" s="81" t="s">
        <v>26</v>
      </c>
      <c r="C329" s="21" t="s">
        <v>872</v>
      </c>
      <c r="D329" s="27">
        <v>481.37</v>
      </c>
      <c r="E329" s="63"/>
      <c r="F329" s="25"/>
      <c r="G329" s="30">
        <f t="shared" si="15"/>
        <v>0</v>
      </c>
      <c r="H329" s="31">
        <v>164.973534</v>
      </c>
      <c r="I329" s="32">
        <f t="shared" si="16"/>
        <v>0</v>
      </c>
      <c r="J329" s="23">
        <f t="shared" si="17"/>
        <v>0</v>
      </c>
    </row>
    <row r="330" spans="1:10" ht="22.5">
      <c r="A330" s="81" t="s">
        <v>27</v>
      </c>
      <c r="B330" s="81" t="s">
        <v>28</v>
      </c>
      <c r="C330" s="21" t="s">
        <v>872</v>
      </c>
      <c r="D330" s="27">
        <v>197.01</v>
      </c>
      <c r="E330" s="63"/>
      <c r="F330" s="25"/>
      <c r="G330" s="30">
        <f t="shared" si="15"/>
        <v>0</v>
      </c>
      <c r="H330" s="31">
        <v>22.4882</v>
      </c>
      <c r="I330" s="32">
        <f t="shared" si="16"/>
        <v>0</v>
      </c>
      <c r="J330" s="23">
        <f t="shared" si="17"/>
        <v>0</v>
      </c>
    </row>
    <row r="331" spans="1:10" ht="22.5">
      <c r="A331" s="81" t="s">
        <v>29</v>
      </c>
      <c r="B331" s="81" t="s">
        <v>30</v>
      </c>
      <c r="C331" s="21" t="s">
        <v>872</v>
      </c>
      <c r="D331" s="27">
        <v>111.99</v>
      </c>
      <c r="E331" s="63"/>
      <c r="F331" s="25"/>
      <c r="G331" s="30">
        <f t="shared" si="15"/>
        <v>0</v>
      </c>
      <c r="H331" s="31">
        <v>13959.9147238</v>
      </c>
      <c r="I331" s="32">
        <f t="shared" si="16"/>
        <v>0</v>
      </c>
      <c r="J331" s="23">
        <f t="shared" si="17"/>
        <v>0</v>
      </c>
    </row>
    <row r="332" spans="1:10" ht="22.5">
      <c r="A332" s="81" t="s">
        <v>31</v>
      </c>
      <c r="B332" s="81" t="s">
        <v>32</v>
      </c>
      <c r="C332" s="21" t="s">
        <v>872</v>
      </c>
      <c r="D332" s="27">
        <v>134.65</v>
      </c>
      <c r="E332" s="63"/>
      <c r="F332" s="25"/>
      <c r="G332" s="30">
        <f t="shared" si="15"/>
        <v>0</v>
      </c>
      <c r="H332" s="31">
        <v>2605.0368600000006</v>
      </c>
      <c r="I332" s="32">
        <f t="shared" si="16"/>
        <v>0</v>
      </c>
      <c r="J332" s="23">
        <f t="shared" si="17"/>
        <v>0</v>
      </c>
    </row>
    <row r="333" spans="1:10" ht="22.5">
      <c r="A333" s="81" t="s">
        <v>33</v>
      </c>
      <c r="B333" s="81" t="s">
        <v>34</v>
      </c>
      <c r="C333" s="21" t="s">
        <v>872</v>
      </c>
      <c r="D333" s="27">
        <v>175.56</v>
      </c>
      <c r="E333" s="63"/>
      <c r="F333" s="25"/>
      <c r="G333" s="30">
        <f t="shared" si="15"/>
        <v>0</v>
      </c>
      <c r="H333" s="31">
        <v>4659.240655</v>
      </c>
      <c r="I333" s="32">
        <f t="shared" si="16"/>
        <v>0</v>
      </c>
      <c r="J333" s="23">
        <f t="shared" si="17"/>
        <v>0</v>
      </c>
    </row>
    <row r="334" spans="1:10" ht="22.5">
      <c r="A334" s="81" t="s">
        <v>35</v>
      </c>
      <c r="B334" s="81" t="s">
        <v>36</v>
      </c>
      <c r="C334" s="21" t="s">
        <v>872</v>
      </c>
      <c r="D334" s="27">
        <v>96.89</v>
      </c>
      <c r="E334" s="63"/>
      <c r="F334" s="25"/>
      <c r="G334" s="30">
        <f aca="true" t="shared" si="18" ref="G334:G364">IF(AND(TYPE(E334)=1,D334&lt;&gt;0),E334/D334,"")</f>
        <v>0</v>
      </c>
      <c r="H334" s="31">
        <v>30359.993140000002</v>
      </c>
      <c r="I334" s="32">
        <f aca="true" t="shared" si="19" ref="I334:I364">ROUND(E334*H334,2)</f>
        <v>0</v>
      </c>
      <c r="J334" s="23">
        <f aca="true" t="shared" si="20" ref="J334:J364">IF(G334&lt;&gt;0,1,0)</f>
        <v>0</v>
      </c>
    </row>
    <row r="335" spans="1:10" ht="22.5">
      <c r="A335" s="81" t="s">
        <v>37</v>
      </c>
      <c r="B335" s="81" t="s">
        <v>38</v>
      </c>
      <c r="C335" s="21" t="s">
        <v>872</v>
      </c>
      <c r="D335" s="27">
        <v>137.15</v>
      </c>
      <c r="E335" s="63"/>
      <c r="F335" s="25"/>
      <c r="G335" s="30">
        <f t="shared" si="18"/>
        <v>0</v>
      </c>
      <c r="H335" s="31">
        <v>224.4663</v>
      </c>
      <c r="I335" s="32">
        <f t="shared" si="19"/>
        <v>0</v>
      </c>
      <c r="J335" s="23">
        <f t="shared" si="20"/>
        <v>0</v>
      </c>
    </row>
    <row r="336" spans="1:10" ht="22.5">
      <c r="A336" s="81" t="s">
        <v>39</v>
      </c>
      <c r="B336" s="81" t="s">
        <v>40</v>
      </c>
      <c r="C336" s="21" t="s">
        <v>872</v>
      </c>
      <c r="D336" s="27">
        <v>437</v>
      </c>
      <c r="E336" s="63"/>
      <c r="F336" s="25"/>
      <c r="G336" s="30">
        <f t="shared" si="18"/>
        <v>0</v>
      </c>
      <c r="H336" s="31">
        <v>614.2580284999999</v>
      </c>
      <c r="I336" s="32">
        <f t="shared" si="19"/>
        <v>0</v>
      </c>
      <c r="J336" s="23">
        <f t="shared" si="20"/>
        <v>0</v>
      </c>
    </row>
    <row r="337" spans="1:10" ht="12.75">
      <c r="A337" s="81" t="s">
        <v>41</v>
      </c>
      <c r="B337" s="81" t="s">
        <v>42</v>
      </c>
      <c r="C337" s="21" t="s">
        <v>872</v>
      </c>
      <c r="D337" s="27">
        <v>404.07</v>
      </c>
      <c r="E337" s="63"/>
      <c r="F337" s="25"/>
      <c r="G337" s="30">
        <f t="shared" si="18"/>
        <v>0</v>
      </c>
      <c r="H337" s="31">
        <v>124.267605</v>
      </c>
      <c r="I337" s="32">
        <f t="shared" si="19"/>
        <v>0</v>
      </c>
      <c r="J337" s="23">
        <f t="shared" si="20"/>
        <v>0</v>
      </c>
    </row>
    <row r="338" spans="1:10" ht="22.5">
      <c r="A338" s="81" t="s">
        <v>43</v>
      </c>
      <c r="B338" s="81" t="s">
        <v>44</v>
      </c>
      <c r="C338" s="21" t="s">
        <v>872</v>
      </c>
      <c r="D338" s="27">
        <v>330.91</v>
      </c>
      <c r="E338" s="63"/>
      <c r="F338" s="25"/>
      <c r="G338" s="30">
        <f t="shared" si="18"/>
        <v>0</v>
      </c>
      <c r="H338" s="31">
        <v>15.66</v>
      </c>
      <c r="I338" s="32">
        <f t="shared" si="19"/>
        <v>0</v>
      </c>
      <c r="J338" s="23">
        <f t="shared" si="20"/>
        <v>0</v>
      </c>
    </row>
    <row r="339" spans="1:10" ht="12.75">
      <c r="A339" s="81" t="s">
        <v>45</v>
      </c>
      <c r="B339" s="81" t="s">
        <v>46</v>
      </c>
      <c r="C339" s="21" t="s">
        <v>872</v>
      </c>
      <c r="D339" s="27">
        <v>131.44</v>
      </c>
      <c r="E339" s="63"/>
      <c r="F339" s="25"/>
      <c r="G339" s="30">
        <f t="shared" si="18"/>
        <v>0</v>
      </c>
      <c r="H339" s="31">
        <v>4087.457675999999</v>
      </c>
      <c r="I339" s="32">
        <f t="shared" si="19"/>
        <v>0</v>
      </c>
      <c r="J339" s="23">
        <f t="shared" si="20"/>
        <v>0</v>
      </c>
    </row>
    <row r="340" spans="1:10" ht="12.75">
      <c r="A340" s="81" t="s">
        <v>47</v>
      </c>
      <c r="B340" s="81" t="s">
        <v>48</v>
      </c>
      <c r="C340" s="21" t="s">
        <v>872</v>
      </c>
      <c r="D340" s="27">
        <v>53.87</v>
      </c>
      <c r="E340" s="63"/>
      <c r="F340" s="25"/>
      <c r="G340" s="30">
        <f t="shared" si="18"/>
        <v>0</v>
      </c>
      <c r="H340" s="31">
        <v>5721.560640000001</v>
      </c>
      <c r="I340" s="32">
        <f t="shared" si="19"/>
        <v>0</v>
      </c>
      <c r="J340" s="23">
        <f t="shared" si="20"/>
        <v>0</v>
      </c>
    </row>
    <row r="341" spans="1:10" ht="22.5">
      <c r="A341" s="81" t="s">
        <v>49</v>
      </c>
      <c r="B341" s="81" t="s">
        <v>50</v>
      </c>
      <c r="C341" s="21" t="s">
        <v>872</v>
      </c>
      <c r="D341" s="27">
        <v>138.54</v>
      </c>
      <c r="E341" s="63"/>
      <c r="F341" s="25"/>
      <c r="G341" s="30">
        <f t="shared" si="18"/>
        <v>0</v>
      </c>
      <c r="H341" s="31">
        <v>701.48</v>
      </c>
      <c r="I341" s="32">
        <f t="shared" si="19"/>
        <v>0</v>
      </c>
      <c r="J341" s="23">
        <f t="shared" si="20"/>
        <v>0</v>
      </c>
    </row>
    <row r="342" spans="1:10" ht="22.5">
      <c r="A342" s="81" t="s">
        <v>51</v>
      </c>
      <c r="B342" s="81" t="s">
        <v>52</v>
      </c>
      <c r="C342" s="21" t="s">
        <v>872</v>
      </c>
      <c r="D342" s="27">
        <v>432.25</v>
      </c>
      <c r="E342" s="63"/>
      <c r="F342" s="25"/>
      <c r="G342" s="30">
        <f t="shared" si="18"/>
        <v>0</v>
      </c>
      <c r="H342" s="31">
        <v>42.38</v>
      </c>
      <c r="I342" s="32">
        <f t="shared" si="19"/>
        <v>0</v>
      </c>
      <c r="J342" s="23">
        <f t="shared" si="20"/>
        <v>0</v>
      </c>
    </row>
    <row r="343" spans="1:10" ht="12.75">
      <c r="A343" s="81" t="s">
        <v>53</v>
      </c>
      <c r="B343" s="81" t="s">
        <v>54</v>
      </c>
      <c r="C343" s="21" t="s">
        <v>872</v>
      </c>
      <c r="D343" s="27">
        <v>110</v>
      </c>
      <c r="E343" s="63"/>
      <c r="F343" s="25"/>
      <c r="G343" s="30">
        <f t="shared" si="18"/>
        <v>0</v>
      </c>
      <c r="H343" s="31">
        <v>1129.966</v>
      </c>
      <c r="I343" s="32">
        <f t="shared" si="19"/>
        <v>0</v>
      </c>
      <c r="J343" s="23">
        <f t="shared" si="20"/>
        <v>0</v>
      </c>
    </row>
    <row r="344" spans="1:10" ht="12.75">
      <c r="A344" s="81" t="s">
        <v>55</v>
      </c>
      <c r="B344" s="81" t="s">
        <v>56</v>
      </c>
      <c r="C344" s="21" t="s">
        <v>872</v>
      </c>
      <c r="D344" s="27">
        <v>2.96</v>
      </c>
      <c r="E344" s="63"/>
      <c r="F344" s="25"/>
      <c r="G344" s="30">
        <f t="shared" si="18"/>
        <v>0</v>
      </c>
      <c r="H344" s="31">
        <v>135406.4696364</v>
      </c>
      <c r="I344" s="32">
        <f t="shared" si="19"/>
        <v>0</v>
      </c>
      <c r="J344" s="23">
        <f t="shared" si="20"/>
        <v>0</v>
      </c>
    </row>
    <row r="345" spans="1:10" ht="12.75">
      <c r="A345" s="81" t="s">
        <v>57</v>
      </c>
      <c r="B345" s="81" t="s">
        <v>58</v>
      </c>
      <c r="C345" s="21" t="s">
        <v>872</v>
      </c>
      <c r="D345" s="27">
        <v>29.6</v>
      </c>
      <c r="E345" s="63"/>
      <c r="F345" s="25"/>
      <c r="G345" s="30">
        <f t="shared" si="18"/>
        <v>0</v>
      </c>
      <c r="H345" s="31">
        <v>31031.662751</v>
      </c>
      <c r="I345" s="32">
        <f t="shared" si="19"/>
        <v>0</v>
      </c>
      <c r="J345" s="23">
        <f t="shared" si="20"/>
        <v>0</v>
      </c>
    </row>
    <row r="346" spans="1:10" ht="22.5">
      <c r="A346" s="81" t="s">
        <v>59</v>
      </c>
      <c r="B346" s="81" t="s">
        <v>60</v>
      </c>
      <c r="C346" s="21" t="s">
        <v>872</v>
      </c>
      <c r="D346" s="27">
        <v>31.26</v>
      </c>
      <c r="E346" s="63"/>
      <c r="F346" s="25"/>
      <c r="G346" s="30">
        <f t="shared" si="18"/>
        <v>0</v>
      </c>
      <c r="H346" s="31">
        <v>3447.5677406960003</v>
      </c>
      <c r="I346" s="32">
        <f t="shared" si="19"/>
        <v>0</v>
      </c>
      <c r="J346" s="23">
        <f t="shared" si="20"/>
        <v>0</v>
      </c>
    </row>
    <row r="347" spans="1:10" ht="22.5">
      <c r="A347" s="81" t="s">
        <v>61</v>
      </c>
      <c r="B347" s="81" t="s">
        <v>62</v>
      </c>
      <c r="C347" s="21" t="s">
        <v>872</v>
      </c>
      <c r="D347" s="27">
        <v>51.8</v>
      </c>
      <c r="E347" s="63"/>
      <c r="F347" s="25"/>
      <c r="G347" s="30">
        <f t="shared" si="18"/>
        <v>0</v>
      </c>
      <c r="H347" s="31">
        <v>63652.812402</v>
      </c>
      <c r="I347" s="32">
        <f t="shared" si="19"/>
        <v>0</v>
      </c>
      <c r="J347" s="23">
        <f t="shared" si="20"/>
        <v>0</v>
      </c>
    </row>
    <row r="348" spans="1:10" ht="12.75">
      <c r="A348" s="81" t="s">
        <v>63</v>
      </c>
      <c r="B348" s="81" t="s">
        <v>64</v>
      </c>
      <c r="C348" s="21" t="s">
        <v>872</v>
      </c>
      <c r="D348" s="27">
        <v>14.15</v>
      </c>
      <c r="E348" s="63"/>
      <c r="F348" s="25"/>
      <c r="G348" s="30">
        <f t="shared" si="18"/>
        <v>0</v>
      </c>
      <c r="H348" s="31">
        <v>15236.930560000003</v>
      </c>
      <c r="I348" s="32">
        <f t="shared" si="19"/>
        <v>0</v>
      </c>
      <c r="J348" s="23">
        <f t="shared" si="20"/>
        <v>0</v>
      </c>
    </row>
    <row r="349" spans="1:10" ht="22.5">
      <c r="A349" s="81" t="s">
        <v>65</v>
      </c>
      <c r="B349" s="81" t="s">
        <v>66</v>
      </c>
      <c r="C349" s="21" t="s">
        <v>872</v>
      </c>
      <c r="D349" s="27">
        <v>77.35</v>
      </c>
      <c r="E349" s="63"/>
      <c r="F349" s="25"/>
      <c r="G349" s="30">
        <f t="shared" si="18"/>
        <v>0</v>
      </c>
      <c r="H349" s="31">
        <v>2417.4919999999997</v>
      </c>
      <c r="I349" s="32">
        <f t="shared" si="19"/>
        <v>0</v>
      </c>
      <c r="J349" s="23">
        <f t="shared" si="20"/>
        <v>0</v>
      </c>
    </row>
    <row r="350" spans="1:10" ht="12.75">
      <c r="A350" s="81" t="s">
        <v>67</v>
      </c>
      <c r="B350" s="81" t="s">
        <v>68</v>
      </c>
      <c r="C350" s="21" t="s">
        <v>872</v>
      </c>
      <c r="D350" s="27">
        <v>480</v>
      </c>
      <c r="E350" s="63"/>
      <c r="F350" s="25"/>
      <c r="G350" s="30">
        <f t="shared" si="18"/>
        <v>0</v>
      </c>
      <c r="H350" s="31">
        <v>9.434</v>
      </c>
      <c r="I350" s="32">
        <f t="shared" si="19"/>
        <v>0</v>
      </c>
      <c r="J350" s="23">
        <f t="shared" si="20"/>
        <v>0</v>
      </c>
    </row>
    <row r="351" spans="1:10" ht="22.5">
      <c r="A351" s="81" t="s">
        <v>69</v>
      </c>
      <c r="B351" s="81" t="s">
        <v>70</v>
      </c>
      <c r="C351" s="21" t="s">
        <v>872</v>
      </c>
      <c r="D351" s="27">
        <v>160.03</v>
      </c>
      <c r="E351" s="63"/>
      <c r="F351" s="25"/>
      <c r="G351" s="30">
        <f t="shared" si="18"/>
        <v>0</v>
      </c>
      <c r="H351" s="31">
        <v>1936.5113000000001</v>
      </c>
      <c r="I351" s="32">
        <f t="shared" si="19"/>
        <v>0</v>
      </c>
      <c r="J351" s="23">
        <f t="shared" si="20"/>
        <v>0</v>
      </c>
    </row>
    <row r="352" spans="1:10" ht="22.5">
      <c r="A352" s="81" t="s">
        <v>71</v>
      </c>
      <c r="B352" s="81" t="s">
        <v>72</v>
      </c>
      <c r="C352" s="21" t="s">
        <v>872</v>
      </c>
      <c r="D352" s="27">
        <v>152.5</v>
      </c>
      <c r="E352" s="63"/>
      <c r="F352" s="25"/>
      <c r="G352" s="30">
        <f t="shared" si="18"/>
        <v>0</v>
      </c>
      <c r="H352" s="31">
        <v>5933.123236</v>
      </c>
      <c r="I352" s="32">
        <f t="shared" si="19"/>
        <v>0</v>
      </c>
      <c r="J352" s="23">
        <f t="shared" si="20"/>
        <v>0</v>
      </c>
    </row>
    <row r="353" spans="1:10" ht="12.75">
      <c r="A353" s="81" t="s">
        <v>73</v>
      </c>
      <c r="B353" s="81" t="s">
        <v>74</v>
      </c>
      <c r="C353" s="21" t="s">
        <v>872</v>
      </c>
      <c r="D353" s="27">
        <v>145.29</v>
      </c>
      <c r="E353" s="63"/>
      <c r="F353" s="25"/>
      <c r="G353" s="30">
        <f t="shared" si="18"/>
        <v>0</v>
      </c>
      <c r="H353" s="31">
        <v>721.031712</v>
      </c>
      <c r="I353" s="32">
        <f t="shared" si="19"/>
        <v>0</v>
      </c>
      <c r="J353" s="23">
        <f t="shared" si="20"/>
        <v>0</v>
      </c>
    </row>
    <row r="354" spans="1:10" ht="12.75">
      <c r="A354" s="81" t="s">
        <v>75</v>
      </c>
      <c r="B354" s="81" t="s">
        <v>76</v>
      </c>
      <c r="C354" s="21" t="s">
        <v>872</v>
      </c>
      <c r="D354" s="27">
        <v>195.2</v>
      </c>
      <c r="E354" s="63"/>
      <c r="F354" s="25"/>
      <c r="G354" s="30">
        <f t="shared" si="18"/>
        <v>0</v>
      </c>
      <c r="H354" s="31">
        <v>401.94</v>
      </c>
      <c r="I354" s="32">
        <f t="shared" si="19"/>
        <v>0</v>
      </c>
      <c r="J354" s="23">
        <f t="shared" si="20"/>
        <v>0</v>
      </c>
    </row>
    <row r="355" spans="1:10" ht="22.5">
      <c r="A355" s="81" t="s">
        <v>77</v>
      </c>
      <c r="B355" s="81" t="s">
        <v>78</v>
      </c>
      <c r="C355" s="21" t="s">
        <v>872</v>
      </c>
      <c r="D355" s="27">
        <v>166.23</v>
      </c>
      <c r="E355" s="63"/>
      <c r="F355" s="25"/>
      <c r="G355" s="30">
        <f t="shared" si="18"/>
        <v>0</v>
      </c>
      <c r="H355" s="31">
        <v>144.09285</v>
      </c>
      <c r="I355" s="32">
        <f t="shared" si="19"/>
        <v>0</v>
      </c>
      <c r="J355" s="23">
        <f t="shared" si="20"/>
        <v>0</v>
      </c>
    </row>
    <row r="356" spans="1:10" ht="22.5">
      <c r="A356" s="81" t="s">
        <v>79</v>
      </c>
      <c r="B356" s="81" t="s">
        <v>80</v>
      </c>
      <c r="C356" s="21" t="s">
        <v>872</v>
      </c>
      <c r="D356" s="27">
        <v>218.17</v>
      </c>
      <c r="E356" s="63"/>
      <c r="F356" s="25"/>
      <c r="G356" s="30">
        <f t="shared" si="18"/>
        <v>0</v>
      </c>
      <c r="H356" s="31">
        <v>712.3896</v>
      </c>
      <c r="I356" s="32">
        <f t="shared" si="19"/>
        <v>0</v>
      </c>
      <c r="J356" s="23">
        <f t="shared" si="20"/>
        <v>0</v>
      </c>
    </row>
    <row r="357" spans="1:10" ht="12.75">
      <c r="A357" s="81" t="s">
        <v>81</v>
      </c>
      <c r="B357" s="81" t="s">
        <v>82</v>
      </c>
      <c r="C357" s="21" t="s">
        <v>872</v>
      </c>
      <c r="D357" s="27">
        <v>8.1</v>
      </c>
      <c r="E357" s="63"/>
      <c r="F357" s="25"/>
      <c r="G357" s="30">
        <f t="shared" si="18"/>
        <v>0</v>
      </c>
      <c r="H357" s="31">
        <v>30686.127258296</v>
      </c>
      <c r="I357" s="32">
        <f t="shared" si="19"/>
        <v>0</v>
      </c>
      <c r="J357" s="23">
        <f t="shared" si="20"/>
        <v>0</v>
      </c>
    </row>
    <row r="358" spans="1:10" ht="22.5">
      <c r="A358" s="81" t="s">
        <v>83</v>
      </c>
      <c r="B358" s="81" t="s">
        <v>84</v>
      </c>
      <c r="C358" s="21" t="s">
        <v>872</v>
      </c>
      <c r="D358" s="27">
        <v>34.55</v>
      </c>
      <c r="E358" s="63"/>
      <c r="F358" s="25"/>
      <c r="G358" s="30">
        <f t="shared" si="18"/>
        <v>0</v>
      </c>
      <c r="H358" s="31">
        <v>4168.98</v>
      </c>
      <c r="I358" s="32">
        <f t="shared" si="19"/>
        <v>0</v>
      </c>
      <c r="J358" s="23">
        <f t="shared" si="20"/>
        <v>0</v>
      </c>
    </row>
    <row r="359" spans="1:10" ht="22.5">
      <c r="A359" s="81" t="s">
        <v>85</v>
      </c>
      <c r="B359" s="81" t="s">
        <v>86</v>
      </c>
      <c r="C359" s="21" t="s">
        <v>872</v>
      </c>
      <c r="D359" s="27">
        <v>147.4</v>
      </c>
      <c r="E359" s="63"/>
      <c r="F359" s="25"/>
      <c r="G359" s="30">
        <f t="shared" si="18"/>
        <v>0</v>
      </c>
      <c r="H359" s="31">
        <v>568.3860000000001</v>
      </c>
      <c r="I359" s="32">
        <f t="shared" si="19"/>
        <v>0</v>
      </c>
      <c r="J359" s="23">
        <f t="shared" si="20"/>
        <v>0</v>
      </c>
    </row>
    <row r="360" spans="1:10" ht="33.75">
      <c r="A360" s="81" t="s">
        <v>87</v>
      </c>
      <c r="B360" s="81" t="s">
        <v>88</v>
      </c>
      <c r="C360" s="21" t="s">
        <v>872</v>
      </c>
      <c r="D360" s="27">
        <v>162.57</v>
      </c>
      <c r="E360" s="63"/>
      <c r="F360" s="25"/>
      <c r="G360" s="30">
        <f t="shared" si="18"/>
        <v>0</v>
      </c>
      <c r="H360" s="31">
        <v>7.31512</v>
      </c>
      <c r="I360" s="32">
        <f t="shared" si="19"/>
        <v>0</v>
      </c>
      <c r="J360" s="23">
        <f t="shared" si="20"/>
        <v>0</v>
      </c>
    </row>
    <row r="361" spans="1:10" ht="22.5">
      <c r="A361" s="81" t="s">
        <v>89</v>
      </c>
      <c r="B361" s="81" t="s">
        <v>90</v>
      </c>
      <c r="C361" s="21" t="s">
        <v>872</v>
      </c>
      <c r="D361" s="27">
        <v>115.27</v>
      </c>
      <c r="E361" s="63"/>
      <c r="F361" s="25"/>
      <c r="G361" s="30">
        <f t="shared" si="18"/>
        <v>0</v>
      </c>
      <c r="H361" s="31">
        <v>7454.6864879999985</v>
      </c>
      <c r="I361" s="32">
        <f t="shared" si="19"/>
        <v>0</v>
      </c>
      <c r="J361" s="23">
        <f t="shared" si="20"/>
        <v>0</v>
      </c>
    </row>
    <row r="362" spans="1:10" ht="22.5">
      <c r="A362" s="81" t="s">
        <v>91</v>
      </c>
      <c r="B362" s="81" t="s">
        <v>92</v>
      </c>
      <c r="C362" s="21" t="s">
        <v>872</v>
      </c>
      <c r="D362" s="27">
        <v>122.9</v>
      </c>
      <c r="E362" s="63"/>
      <c r="F362" s="25"/>
      <c r="G362" s="30">
        <f t="shared" si="18"/>
        <v>0</v>
      </c>
      <c r="H362" s="31">
        <v>6169.698609</v>
      </c>
      <c r="I362" s="32">
        <f t="shared" si="19"/>
        <v>0</v>
      </c>
      <c r="J362" s="23">
        <f t="shared" si="20"/>
        <v>0</v>
      </c>
    </row>
    <row r="363" spans="1:10" ht="22.5">
      <c r="A363" s="81" t="s">
        <v>93</v>
      </c>
      <c r="B363" s="81" t="s">
        <v>94</v>
      </c>
      <c r="C363" s="21" t="s">
        <v>872</v>
      </c>
      <c r="D363" s="27">
        <v>70.01</v>
      </c>
      <c r="E363" s="63"/>
      <c r="F363" s="25"/>
      <c r="G363" s="30">
        <f t="shared" si="18"/>
        <v>0</v>
      </c>
      <c r="H363" s="31">
        <v>1752.96</v>
      </c>
      <c r="I363" s="32">
        <f t="shared" si="19"/>
        <v>0</v>
      </c>
      <c r="J363" s="23">
        <f t="shared" si="20"/>
        <v>0</v>
      </c>
    </row>
    <row r="364" spans="1:10" ht="22.5">
      <c r="A364" s="81" t="s">
        <v>95</v>
      </c>
      <c r="B364" s="81" t="s">
        <v>96</v>
      </c>
      <c r="C364" s="21" t="s">
        <v>872</v>
      </c>
      <c r="D364" s="27">
        <v>98.9</v>
      </c>
      <c r="E364" s="63"/>
      <c r="F364" s="25"/>
      <c r="G364" s="30">
        <f t="shared" si="18"/>
        <v>0</v>
      </c>
      <c r="H364" s="31">
        <v>2292.65645</v>
      </c>
      <c r="I364" s="32">
        <f t="shared" si="19"/>
        <v>0</v>
      </c>
      <c r="J364" s="23">
        <f t="shared" si="20"/>
        <v>0</v>
      </c>
    </row>
    <row r="379" ht="12.75">
      <c r="E379" s="58"/>
    </row>
  </sheetData>
  <sheetProtection/>
  <autoFilter ref="A1:K364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48"/>
  <sheetViews>
    <sheetView zoomScalePageLayoutView="0" workbookViewId="0" topLeftCell="A22">
      <selection activeCell="C26" sqref="C26"/>
    </sheetView>
  </sheetViews>
  <sheetFormatPr defaultColWidth="9.00390625" defaultRowHeight="12.75"/>
  <cols>
    <col min="1" max="1" width="38.25390625" style="18" customWidth="1"/>
    <col min="2" max="2" width="19.875" style="18" customWidth="1"/>
    <col min="3" max="3" width="28.375" style="18" customWidth="1"/>
    <col min="4" max="4" width="12.25390625" style="19" customWidth="1"/>
    <col min="5" max="5" width="15.125" style="19" customWidth="1"/>
    <col min="6" max="6" width="13.625" style="19" customWidth="1"/>
    <col min="7" max="7" width="11.75390625" style="19" customWidth="1"/>
    <col min="8" max="8" width="11.625" style="19" customWidth="1"/>
    <col min="9" max="9" width="14.00390625" style="19" customWidth="1"/>
    <col min="10" max="10" width="9.125" style="19" customWidth="1"/>
    <col min="11" max="11" width="15.00390625" style="19" customWidth="1"/>
    <col min="12" max="12" width="12.125" style="19" customWidth="1"/>
    <col min="13" max="14" width="9.125" style="19" customWidth="1"/>
    <col min="15" max="15" width="13.625" style="19" customWidth="1"/>
    <col min="16" max="16384" width="9.125" style="17" customWidth="1"/>
  </cols>
  <sheetData>
    <row r="1" spans="1:15" ht="18" customHeight="1">
      <c r="A1" s="85" t="s">
        <v>237</v>
      </c>
      <c r="B1" s="86" t="s">
        <v>238</v>
      </c>
      <c r="C1" s="85" t="s">
        <v>239</v>
      </c>
      <c r="D1" s="88" t="s">
        <v>240</v>
      </c>
      <c r="E1" s="88"/>
      <c r="F1" s="88"/>
      <c r="G1" s="88"/>
      <c r="H1" s="88"/>
      <c r="I1" s="88"/>
      <c r="J1" s="84" t="s">
        <v>241</v>
      </c>
      <c r="K1" s="84"/>
      <c r="L1" s="84"/>
      <c r="M1" s="84"/>
      <c r="N1" s="84"/>
      <c r="O1" s="84"/>
    </row>
    <row r="2" spans="1:15" ht="15.75" customHeight="1">
      <c r="A2" s="85"/>
      <c r="B2" s="87"/>
      <c r="C2" s="85"/>
      <c r="D2" s="15" t="s">
        <v>242</v>
      </c>
      <c r="E2" s="16" t="s">
        <v>243</v>
      </c>
      <c r="F2" s="16" t="s">
        <v>244</v>
      </c>
      <c r="G2" s="16" t="s">
        <v>245</v>
      </c>
      <c r="H2" s="16" t="s">
        <v>246</v>
      </c>
      <c r="I2" s="16" t="s">
        <v>247</v>
      </c>
      <c r="J2" s="15" t="s">
        <v>242</v>
      </c>
      <c r="K2" s="16" t="s">
        <v>243</v>
      </c>
      <c r="L2" s="16" t="s">
        <v>244</v>
      </c>
      <c r="M2" s="16" t="s">
        <v>245</v>
      </c>
      <c r="N2" s="16" t="s">
        <v>246</v>
      </c>
      <c r="O2" s="16" t="s">
        <v>247</v>
      </c>
    </row>
    <row r="3" spans="1:19" ht="12.75">
      <c r="A3" s="18" t="s">
        <v>98</v>
      </c>
      <c r="B3" s="18" t="s">
        <v>99</v>
      </c>
      <c r="C3" s="18" t="s">
        <v>98</v>
      </c>
      <c r="D3" s="19">
        <f>'01-01-001-01'!K393</f>
        <v>3.38</v>
      </c>
      <c r="E3" s="19">
        <f>'01-01-001-01'!K388</f>
        <v>1.41</v>
      </c>
      <c r="F3" s="19">
        <f>'01-01-001-01'!K378</f>
        <v>22.84</v>
      </c>
      <c r="G3" s="19">
        <f>'01-01-001-01'!K307</f>
        <v>0</v>
      </c>
      <c r="H3" s="19">
        <f>'01-01-001-01'!K375</f>
        <v>0</v>
      </c>
      <c r="I3" s="59"/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P3" s="57"/>
      <c r="Q3" s="57"/>
      <c r="R3" s="57"/>
      <c r="S3" s="57"/>
    </row>
    <row r="4" spans="1:19" ht="12.75">
      <c r="A4" s="18" t="s">
        <v>100</v>
      </c>
      <c r="B4" s="18" t="s">
        <v>101</v>
      </c>
      <c r="C4" s="18" t="s">
        <v>102</v>
      </c>
      <c r="D4" s="19" t="e">
        <f>#REF!</f>
        <v>#REF!</v>
      </c>
      <c r="E4" s="19" t="e">
        <f>#REF!</f>
        <v>#REF!</v>
      </c>
      <c r="F4" s="19" t="e">
        <f>#REF!</f>
        <v>#REF!</v>
      </c>
      <c r="G4" s="19" t="e">
        <f>#REF!</f>
        <v>#REF!</v>
      </c>
      <c r="H4" s="19" t="e">
        <f>#REF!</f>
        <v>#REF!</v>
      </c>
      <c r="I4" s="59"/>
      <c r="J4" s="19" t="e">
        <f>#REF!</f>
        <v>#REF!</v>
      </c>
      <c r="K4" s="19" t="e">
        <f>#REF!</f>
        <v>#REF!</v>
      </c>
      <c r="L4" s="19" t="e">
        <f>#REF!</f>
        <v>#REF!</v>
      </c>
      <c r="M4" s="19" t="e">
        <f>#REF!</f>
        <v>#REF!</v>
      </c>
      <c r="N4" s="19" t="e">
        <f>#REF!</f>
        <v>#REF!</v>
      </c>
      <c r="P4" s="57"/>
      <c r="Q4" s="57"/>
      <c r="R4" s="57"/>
      <c r="S4" s="57"/>
    </row>
    <row r="5" spans="2:19" ht="12.75">
      <c r="B5" s="18" t="s">
        <v>103</v>
      </c>
      <c r="C5" s="18" t="s">
        <v>104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59"/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P5" s="57"/>
      <c r="Q5" s="57"/>
      <c r="R5" s="57"/>
      <c r="S5" s="57"/>
    </row>
    <row r="6" spans="2:19" ht="12.75">
      <c r="B6" s="18" t="s">
        <v>105</v>
      </c>
      <c r="C6" s="18" t="s">
        <v>106</v>
      </c>
      <c r="D6" s="19" t="e">
        <f>#REF!</f>
        <v>#REF!</v>
      </c>
      <c r="E6" s="19" t="e">
        <f>#REF!</f>
        <v>#REF!</v>
      </c>
      <c r="F6" s="19" t="e">
        <f>#REF!</f>
        <v>#REF!</v>
      </c>
      <c r="G6" s="19" t="e">
        <f>#REF!</f>
        <v>#REF!</v>
      </c>
      <c r="H6" s="19" t="e">
        <f>#REF!</f>
        <v>#REF!</v>
      </c>
      <c r="I6" s="59"/>
      <c r="J6" s="19" t="e">
        <f>#REF!</f>
        <v>#REF!</v>
      </c>
      <c r="K6" s="19" t="e">
        <f>#REF!</f>
        <v>#REF!</v>
      </c>
      <c r="L6" s="19" t="e">
        <f>#REF!</f>
        <v>#REF!</v>
      </c>
      <c r="M6" s="19" t="e">
        <f>#REF!</f>
        <v>#REF!</v>
      </c>
      <c r="N6" s="19" t="e">
        <f>#REF!</f>
        <v>#REF!</v>
      </c>
      <c r="P6" s="57"/>
      <c r="Q6" s="57"/>
      <c r="R6" s="57"/>
      <c r="S6" s="57"/>
    </row>
    <row r="7" spans="2:19" ht="12.75">
      <c r="B7" s="18" t="s">
        <v>107</v>
      </c>
      <c r="C7" s="18" t="s">
        <v>108</v>
      </c>
      <c r="D7" s="19" t="e">
        <f>#REF!</f>
        <v>#REF!</v>
      </c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59"/>
      <c r="J7" s="19" t="e">
        <f>#REF!</f>
        <v>#REF!</v>
      </c>
      <c r="K7" s="19" t="e">
        <f>#REF!</f>
        <v>#REF!</v>
      </c>
      <c r="L7" s="19" t="e">
        <f>#REF!</f>
        <v>#REF!</v>
      </c>
      <c r="M7" s="19" t="e">
        <f>#REF!</f>
        <v>#REF!</v>
      </c>
      <c r="N7" s="19" t="e">
        <f>#REF!</f>
        <v>#REF!</v>
      </c>
      <c r="P7" s="57"/>
      <c r="Q7" s="57"/>
      <c r="R7" s="57"/>
      <c r="S7" s="57"/>
    </row>
    <row r="8" spans="1:19" ht="12.75">
      <c r="A8" s="18" t="s">
        <v>109</v>
      </c>
      <c r="B8" s="18" t="s">
        <v>110</v>
      </c>
      <c r="C8" s="18" t="s">
        <v>111</v>
      </c>
      <c r="D8" s="19" t="e">
        <f>#REF!</f>
        <v>#REF!</v>
      </c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59"/>
      <c r="J8" s="19" t="e">
        <f>#REF!</f>
        <v>#REF!</v>
      </c>
      <c r="K8" s="19" t="e">
        <f>#REF!</f>
        <v>#REF!</v>
      </c>
      <c r="L8" s="19" t="e">
        <f>#REF!</f>
        <v>#REF!</v>
      </c>
      <c r="M8" s="19" t="e">
        <f>#REF!</f>
        <v>#REF!</v>
      </c>
      <c r="N8" s="19" t="e">
        <f>#REF!</f>
        <v>#REF!</v>
      </c>
      <c r="P8" s="57"/>
      <c r="Q8" s="57"/>
      <c r="R8" s="57"/>
      <c r="S8" s="57"/>
    </row>
    <row r="9" spans="1:19" ht="12.75">
      <c r="A9" s="18" t="s">
        <v>112</v>
      </c>
      <c r="B9" s="18" t="s">
        <v>113</v>
      </c>
      <c r="C9" s="18" t="s">
        <v>114</v>
      </c>
      <c r="D9" s="19" t="e">
        <f>#REF!</f>
        <v>#REF!</v>
      </c>
      <c r="E9" s="19" t="e">
        <f>#REF!</f>
        <v>#REF!</v>
      </c>
      <c r="F9" s="19" t="e">
        <f>#REF!</f>
        <v>#REF!</v>
      </c>
      <c r="G9" s="19" t="e">
        <f>#REF!</f>
        <v>#REF!</v>
      </c>
      <c r="H9" s="19" t="e">
        <f>#REF!</f>
        <v>#REF!</v>
      </c>
      <c r="I9" s="59"/>
      <c r="J9" s="19" t="e">
        <f>#REF!</f>
        <v>#REF!</v>
      </c>
      <c r="K9" s="19" t="e">
        <f>#REF!</f>
        <v>#REF!</v>
      </c>
      <c r="L9" s="19" t="e">
        <f>#REF!</f>
        <v>#REF!</v>
      </c>
      <c r="M9" s="19" t="e">
        <f>#REF!</f>
        <v>#REF!</v>
      </c>
      <c r="N9" s="19" t="e">
        <f>#REF!</f>
        <v>#REF!</v>
      </c>
      <c r="P9" s="57"/>
      <c r="Q9" s="57"/>
      <c r="R9" s="57"/>
      <c r="S9" s="57"/>
    </row>
    <row r="10" spans="2:19" ht="12.75">
      <c r="B10" s="18" t="s">
        <v>115</v>
      </c>
      <c r="C10" s="18" t="s">
        <v>116</v>
      </c>
      <c r="D10" s="19" t="e">
        <f>#REF!</f>
        <v>#REF!</v>
      </c>
      <c r="E10" s="19" t="e">
        <f>#REF!</f>
        <v>#REF!</v>
      </c>
      <c r="F10" s="19" t="e">
        <f>#REF!</f>
        <v>#REF!</v>
      </c>
      <c r="G10" s="19" t="e">
        <f>#REF!</f>
        <v>#REF!</v>
      </c>
      <c r="H10" s="19" t="e">
        <f>#REF!</f>
        <v>#REF!</v>
      </c>
      <c r="I10" s="59"/>
      <c r="J10" s="19" t="e">
        <f>#REF!</f>
        <v>#REF!</v>
      </c>
      <c r="K10" s="19" t="e">
        <f>#REF!</f>
        <v>#REF!</v>
      </c>
      <c r="L10" s="19" t="e">
        <f>#REF!</f>
        <v>#REF!</v>
      </c>
      <c r="M10" s="19" t="e">
        <f>#REF!</f>
        <v>#REF!</v>
      </c>
      <c r="N10" s="19" t="e">
        <f>#REF!</f>
        <v>#REF!</v>
      </c>
      <c r="P10" s="57"/>
      <c r="Q10" s="57"/>
      <c r="R10" s="57"/>
      <c r="S10" s="57"/>
    </row>
    <row r="11" spans="2:19" ht="12.75">
      <c r="B11" s="18" t="s">
        <v>117</v>
      </c>
      <c r="C11" s="18" t="s">
        <v>108</v>
      </c>
      <c r="D11" s="19" t="e">
        <f>#REF!</f>
        <v>#REF!</v>
      </c>
      <c r="E11" s="19" t="e">
        <f>#REF!</f>
        <v>#REF!</v>
      </c>
      <c r="F11" s="19" t="e">
        <f>#REF!</f>
        <v>#REF!</v>
      </c>
      <c r="G11" s="19" t="e">
        <f>#REF!</f>
        <v>#REF!</v>
      </c>
      <c r="H11" s="19" t="e">
        <f>#REF!</f>
        <v>#REF!</v>
      </c>
      <c r="I11" s="59"/>
      <c r="J11" s="19" t="e">
        <f>#REF!</f>
        <v>#REF!</v>
      </c>
      <c r="K11" s="19" t="e">
        <f>#REF!</f>
        <v>#REF!</v>
      </c>
      <c r="L11" s="19" t="e">
        <f>#REF!</f>
        <v>#REF!</v>
      </c>
      <c r="M11" s="19" t="e">
        <f>#REF!</f>
        <v>#REF!</v>
      </c>
      <c r="N11" s="19" t="e">
        <f>#REF!</f>
        <v>#REF!</v>
      </c>
      <c r="P11" s="57"/>
      <c r="Q11" s="57"/>
      <c r="R11" s="57"/>
      <c r="S11" s="57"/>
    </row>
    <row r="12" spans="1:19" ht="12.75">
      <c r="A12" s="18" t="s">
        <v>118</v>
      </c>
      <c r="B12" s="18" t="s">
        <v>119</v>
      </c>
      <c r="C12" s="18" t="s">
        <v>120</v>
      </c>
      <c r="D12" s="19" t="e">
        <f>#REF!</f>
        <v>#REF!</v>
      </c>
      <c r="E12" s="19" t="e">
        <f>#REF!</f>
        <v>#REF!</v>
      </c>
      <c r="F12" s="19" t="e">
        <f>#REF!</f>
        <v>#REF!</v>
      </c>
      <c r="G12" s="19" t="e">
        <f>#REF!</f>
        <v>#REF!</v>
      </c>
      <c r="H12" s="19" t="e">
        <f>#REF!</f>
        <v>#REF!</v>
      </c>
      <c r="I12" s="59"/>
      <c r="J12" s="19" t="e">
        <f>#REF!</f>
        <v>#REF!</v>
      </c>
      <c r="K12" s="19" t="e">
        <f>#REF!</f>
        <v>#REF!</v>
      </c>
      <c r="L12" s="19" t="e">
        <f>#REF!</f>
        <v>#REF!</v>
      </c>
      <c r="M12" s="19" t="e">
        <f>#REF!</f>
        <v>#REF!</v>
      </c>
      <c r="N12" s="19" t="e">
        <f>#REF!</f>
        <v>#REF!</v>
      </c>
      <c r="P12" s="57"/>
      <c r="Q12" s="57"/>
      <c r="R12" s="57"/>
      <c r="S12" s="57"/>
    </row>
    <row r="13" spans="2:19" ht="12.75">
      <c r="B13" s="18" t="s">
        <v>121</v>
      </c>
      <c r="C13" s="18" t="s">
        <v>122</v>
      </c>
      <c r="D13" s="19" t="e">
        <f>#REF!</f>
        <v>#REF!</v>
      </c>
      <c r="E13" s="19" t="e">
        <f>#REF!</f>
        <v>#REF!</v>
      </c>
      <c r="F13" s="19" t="e">
        <f>#REF!</f>
        <v>#REF!</v>
      </c>
      <c r="G13" s="19" t="e">
        <f>#REF!</f>
        <v>#REF!</v>
      </c>
      <c r="H13" s="19" t="e">
        <f>#REF!</f>
        <v>#REF!</v>
      </c>
      <c r="I13" s="59"/>
      <c r="J13" s="19" t="e">
        <f>#REF!</f>
        <v>#REF!</v>
      </c>
      <c r="K13" s="19" t="e">
        <f>#REF!</f>
        <v>#REF!</v>
      </c>
      <c r="L13" s="19" t="e">
        <f>#REF!</f>
        <v>#REF!</v>
      </c>
      <c r="M13" s="19" t="e">
        <f>#REF!</f>
        <v>#REF!</v>
      </c>
      <c r="N13" s="19" t="e">
        <f>#REF!</f>
        <v>#REF!</v>
      </c>
      <c r="P13" s="57"/>
      <c r="Q13" s="57"/>
      <c r="R13" s="57"/>
      <c r="S13" s="57"/>
    </row>
    <row r="14" spans="2:19" ht="12.75">
      <c r="B14" s="18" t="s">
        <v>123</v>
      </c>
      <c r="C14" s="18" t="s">
        <v>108</v>
      </c>
      <c r="D14" s="19" t="e">
        <f>#REF!</f>
        <v>#REF!</v>
      </c>
      <c r="E14" s="19" t="e">
        <f>#REF!</f>
        <v>#REF!</v>
      </c>
      <c r="F14" s="19" t="e">
        <f>#REF!</f>
        <v>#REF!</v>
      </c>
      <c r="G14" s="19" t="e">
        <f>#REF!</f>
        <v>#REF!</v>
      </c>
      <c r="H14" s="19" t="e">
        <f>#REF!</f>
        <v>#REF!</v>
      </c>
      <c r="I14" s="59"/>
      <c r="J14" s="19" t="e">
        <f>#REF!</f>
        <v>#REF!</v>
      </c>
      <c r="K14" s="19" t="e">
        <f>#REF!</f>
        <v>#REF!</v>
      </c>
      <c r="L14" s="19" t="e">
        <f>#REF!</f>
        <v>#REF!</v>
      </c>
      <c r="M14" s="19" t="e">
        <f>#REF!</f>
        <v>#REF!</v>
      </c>
      <c r="N14" s="19" t="e">
        <f>#REF!</f>
        <v>#REF!</v>
      </c>
      <c r="P14" s="57"/>
      <c r="Q14" s="57"/>
      <c r="R14" s="57"/>
      <c r="S14" s="57"/>
    </row>
    <row r="15" spans="1:19" ht="12.75">
      <c r="A15" s="18" t="s">
        <v>124</v>
      </c>
      <c r="B15" s="18" t="s">
        <v>125</v>
      </c>
      <c r="C15" s="18" t="s">
        <v>126</v>
      </c>
      <c r="D15" s="19" t="e">
        <f>#REF!</f>
        <v>#REF!</v>
      </c>
      <c r="E15" s="19" t="e">
        <f>#REF!</f>
        <v>#REF!</v>
      </c>
      <c r="F15" s="19" t="e">
        <f>#REF!</f>
        <v>#REF!</v>
      </c>
      <c r="G15" s="19" t="e">
        <f>#REF!</f>
        <v>#REF!</v>
      </c>
      <c r="H15" s="19" t="e">
        <f>#REF!</f>
        <v>#REF!</v>
      </c>
      <c r="I15" s="59"/>
      <c r="J15" s="19" t="e">
        <f>#REF!</f>
        <v>#REF!</v>
      </c>
      <c r="K15" s="19" t="e">
        <f>#REF!</f>
        <v>#REF!</v>
      </c>
      <c r="L15" s="19" t="e">
        <f>#REF!</f>
        <v>#REF!</v>
      </c>
      <c r="M15" s="19" t="e">
        <f>#REF!</f>
        <v>#REF!</v>
      </c>
      <c r="N15" s="19" t="e">
        <f>#REF!</f>
        <v>#REF!</v>
      </c>
      <c r="P15" s="57"/>
      <c r="Q15" s="57"/>
      <c r="R15" s="57"/>
      <c r="S15" s="57"/>
    </row>
    <row r="16" spans="1:19" ht="12.75">
      <c r="A16" s="18" t="s">
        <v>127</v>
      </c>
      <c r="B16" s="18" t="s">
        <v>128</v>
      </c>
      <c r="C16" s="18" t="s">
        <v>129</v>
      </c>
      <c r="D16" s="19" t="e">
        <f>#REF!</f>
        <v>#REF!</v>
      </c>
      <c r="E16" s="19" t="e">
        <f>#REF!</f>
        <v>#REF!</v>
      </c>
      <c r="F16" s="19" t="e">
        <f>#REF!</f>
        <v>#REF!</v>
      </c>
      <c r="G16" s="19" t="e">
        <f>#REF!</f>
        <v>#REF!</v>
      </c>
      <c r="H16" s="19" t="e">
        <f>#REF!</f>
        <v>#REF!</v>
      </c>
      <c r="I16" s="59"/>
      <c r="J16" s="19" t="e">
        <f>#REF!</f>
        <v>#REF!</v>
      </c>
      <c r="K16" s="19" t="e">
        <f>#REF!</f>
        <v>#REF!</v>
      </c>
      <c r="L16" s="19" t="e">
        <f>#REF!</f>
        <v>#REF!</v>
      </c>
      <c r="M16" s="19" t="e">
        <f>#REF!</f>
        <v>#REF!</v>
      </c>
      <c r="N16" s="19" t="e">
        <f>#REF!</f>
        <v>#REF!</v>
      </c>
      <c r="P16" s="57"/>
      <c r="Q16" s="57"/>
      <c r="R16" s="57"/>
      <c r="S16" s="57"/>
    </row>
    <row r="17" spans="1:19" ht="12.75">
      <c r="A17" s="18" t="s">
        <v>130</v>
      </c>
      <c r="B17" s="18" t="s">
        <v>131</v>
      </c>
      <c r="C17" s="18" t="s">
        <v>111</v>
      </c>
      <c r="D17" s="19" t="e">
        <f>#REF!</f>
        <v>#REF!</v>
      </c>
      <c r="E17" s="19" t="e">
        <f>#REF!</f>
        <v>#REF!</v>
      </c>
      <c r="F17" s="19" t="e">
        <f>#REF!</f>
        <v>#REF!</v>
      </c>
      <c r="G17" s="19" t="e">
        <f>#REF!</f>
        <v>#REF!</v>
      </c>
      <c r="H17" s="19" t="e">
        <f>#REF!</f>
        <v>#REF!</v>
      </c>
      <c r="I17" s="59"/>
      <c r="J17" s="19" t="e">
        <f>#REF!</f>
        <v>#REF!</v>
      </c>
      <c r="K17" s="19" t="e">
        <f>#REF!</f>
        <v>#REF!</v>
      </c>
      <c r="L17" s="19" t="e">
        <f>#REF!</f>
        <v>#REF!</v>
      </c>
      <c r="M17" s="19" t="e">
        <f>#REF!</f>
        <v>#REF!</v>
      </c>
      <c r="N17" s="19" t="e">
        <f>#REF!</f>
        <v>#REF!</v>
      </c>
      <c r="P17" s="57"/>
      <c r="Q17" s="57"/>
      <c r="R17" s="57"/>
      <c r="S17" s="57"/>
    </row>
    <row r="18" spans="1:19" ht="12.75">
      <c r="A18" s="18" t="s">
        <v>132</v>
      </c>
      <c r="B18" s="18" t="s">
        <v>133</v>
      </c>
      <c r="C18" s="18" t="s">
        <v>134</v>
      </c>
      <c r="D18" s="19" t="e">
        <f>#REF!</f>
        <v>#REF!</v>
      </c>
      <c r="E18" s="19" t="e">
        <f>#REF!</f>
        <v>#REF!</v>
      </c>
      <c r="F18" s="19" t="e">
        <f>#REF!</f>
        <v>#REF!</v>
      </c>
      <c r="G18" s="19" t="e">
        <f>#REF!</f>
        <v>#REF!</v>
      </c>
      <c r="H18" s="19" t="e">
        <f>#REF!</f>
        <v>#REF!</v>
      </c>
      <c r="I18" s="59"/>
      <c r="J18" s="61" t="e">
        <f>#REF!</f>
        <v>#REF!</v>
      </c>
      <c r="K18" s="19" t="e">
        <f>#REF!</f>
        <v>#REF!</v>
      </c>
      <c r="L18" s="19" t="e">
        <f>#REF!</f>
        <v>#REF!</v>
      </c>
      <c r="M18" s="19" t="e">
        <f>#REF!</f>
        <v>#REF!</v>
      </c>
      <c r="N18" s="19" t="e">
        <f>#REF!</f>
        <v>#REF!</v>
      </c>
      <c r="P18" s="57"/>
      <c r="Q18" s="57"/>
      <c r="R18" s="57"/>
      <c r="S18" s="57"/>
    </row>
    <row r="19" spans="1:19" ht="12.75">
      <c r="A19" s="18" t="s">
        <v>135</v>
      </c>
      <c r="B19" s="18" t="s">
        <v>136</v>
      </c>
      <c r="C19" s="18" t="s">
        <v>111</v>
      </c>
      <c r="D19" s="19" t="e">
        <f>#REF!</f>
        <v>#REF!</v>
      </c>
      <c r="E19" s="19" t="e">
        <f>#REF!</f>
        <v>#REF!</v>
      </c>
      <c r="F19" s="19" t="e">
        <f>#REF!</f>
        <v>#REF!</v>
      </c>
      <c r="G19" s="19" t="e">
        <f>#REF!</f>
        <v>#REF!</v>
      </c>
      <c r="H19" s="19" t="e">
        <f>#REF!</f>
        <v>#REF!</v>
      </c>
      <c r="I19" s="59"/>
      <c r="J19" s="61" t="e">
        <f>#REF!</f>
        <v>#REF!</v>
      </c>
      <c r="K19" s="19" t="e">
        <f>#REF!</f>
        <v>#REF!</v>
      </c>
      <c r="L19" s="19" t="e">
        <f>#REF!</f>
        <v>#REF!</v>
      </c>
      <c r="M19" s="19" t="e">
        <f>#REF!</f>
        <v>#REF!</v>
      </c>
      <c r="N19" s="19" t="e">
        <f>#REF!</f>
        <v>#REF!</v>
      </c>
      <c r="P19" s="57"/>
      <c r="Q19" s="57"/>
      <c r="R19" s="57"/>
      <c r="S19" s="57"/>
    </row>
    <row r="20" spans="1:19" ht="12.75">
      <c r="A20" s="18" t="s">
        <v>137</v>
      </c>
      <c r="B20" s="18" t="s">
        <v>138</v>
      </c>
      <c r="C20" s="18" t="s">
        <v>139</v>
      </c>
      <c r="D20" s="19" t="e">
        <f>#REF!</f>
        <v>#REF!</v>
      </c>
      <c r="E20" s="19" t="e">
        <f>#REF!</f>
        <v>#REF!</v>
      </c>
      <c r="F20" s="19" t="e">
        <f>#REF!</f>
        <v>#REF!</v>
      </c>
      <c r="G20" s="19" t="e">
        <f>#REF!</f>
        <v>#REF!</v>
      </c>
      <c r="H20" s="19" t="e">
        <f>#REF!</f>
        <v>#REF!</v>
      </c>
      <c r="I20" s="59"/>
      <c r="J20" s="61" t="e">
        <f>#REF!</f>
        <v>#REF!</v>
      </c>
      <c r="K20" s="19" t="e">
        <f>#REF!</f>
        <v>#REF!</v>
      </c>
      <c r="L20" s="19" t="e">
        <f>#REF!</f>
        <v>#REF!</v>
      </c>
      <c r="M20" s="19" t="e">
        <f>#REF!</f>
        <v>#REF!</v>
      </c>
      <c r="N20" s="19" t="e">
        <f>#REF!</f>
        <v>#REF!</v>
      </c>
      <c r="P20" s="57"/>
      <c r="Q20" s="57"/>
      <c r="R20" s="57"/>
      <c r="S20" s="57"/>
    </row>
    <row r="21" spans="2:19" ht="12.75">
      <c r="B21" s="18" t="s">
        <v>140</v>
      </c>
      <c r="C21" s="18" t="s">
        <v>141</v>
      </c>
      <c r="D21" s="19" t="e">
        <f>#REF!</f>
        <v>#REF!</v>
      </c>
      <c r="E21" s="19" t="e">
        <f>#REF!</f>
        <v>#REF!</v>
      </c>
      <c r="F21" s="19" t="e">
        <f>#REF!</f>
        <v>#REF!</v>
      </c>
      <c r="G21" s="19" t="e">
        <f>#REF!</f>
        <v>#REF!</v>
      </c>
      <c r="H21" s="19" t="e">
        <f>#REF!</f>
        <v>#REF!</v>
      </c>
      <c r="I21" s="59"/>
      <c r="J21" s="61" t="e">
        <f>#REF!</f>
        <v>#REF!</v>
      </c>
      <c r="K21" s="19" t="e">
        <f>#REF!</f>
        <v>#REF!</v>
      </c>
      <c r="L21" s="19" t="e">
        <f>#REF!</f>
        <v>#REF!</v>
      </c>
      <c r="M21" s="19" t="e">
        <f>#REF!</f>
        <v>#REF!</v>
      </c>
      <c r="N21" s="19" t="e">
        <f>#REF!</f>
        <v>#REF!</v>
      </c>
      <c r="P21" s="57"/>
      <c r="Q21" s="57"/>
      <c r="R21" s="57"/>
      <c r="S21" s="57"/>
    </row>
    <row r="22" spans="2:19" ht="12.75">
      <c r="B22" s="18" t="s">
        <v>142</v>
      </c>
      <c r="C22" s="18" t="s">
        <v>143</v>
      </c>
      <c r="D22" s="19" t="e">
        <f>#REF!</f>
        <v>#REF!</v>
      </c>
      <c r="E22" s="19" t="e">
        <f>#REF!</f>
        <v>#REF!</v>
      </c>
      <c r="F22" s="19" t="e">
        <f>#REF!</f>
        <v>#REF!</v>
      </c>
      <c r="G22" s="19" t="e">
        <f>#REF!</f>
        <v>#REF!</v>
      </c>
      <c r="H22" s="19" t="e">
        <f>#REF!</f>
        <v>#REF!</v>
      </c>
      <c r="I22" s="59"/>
      <c r="J22" s="61" t="e">
        <f>#REF!</f>
        <v>#REF!</v>
      </c>
      <c r="K22" s="19" t="e">
        <f>#REF!</f>
        <v>#REF!</v>
      </c>
      <c r="L22" s="19" t="e">
        <f>#REF!</f>
        <v>#REF!</v>
      </c>
      <c r="M22" s="19" t="e">
        <f>#REF!</f>
        <v>#REF!</v>
      </c>
      <c r="N22" s="19" t="e">
        <f>#REF!</f>
        <v>#REF!</v>
      </c>
      <c r="P22" s="57"/>
      <c r="Q22" s="57"/>
      <c r="R22" s="57"/>
      <c r="S22" s="57"/>
    </row>
    <row r="23" spans="1:19" ht="12.75">
      <c r="A23" s="18" t="s">
        <v>144</v>
      </c>
      <c r="B23" s="18" t="s">
        <v>145</v>
      </c>
      <c r="C23" s="18" t="s">
        <v>139</v>
      </c>
      <c r="D23" s="19" t="e">
        <f>#REF!</f>
        <v>#REF!</v>
      </c>
      <c r="E23" s="19" t="e">
        <f>#REF!</f>
        <v>#REF!</v>
      </c>
      <c r="F23" s="19" t="e">
        <f>#REF!</f>
        <v>#REF!</v>
      </c>
      <c r="G23" s="19" t="e">
        <f>#REF!</f>
        <v>#REF!</v>
      </c>
      <c r="H23" s="19" t="e">
        <f>#REF!</f>
        <v>#REF!</v>
      </c>
      <c r="I23" s="59"/>
      <c r="J23" s="61" t="e">
        <f>#REF!</f>
        <v>#REF!</v>
      </c>
      <c r="K23" s="19" t="e">
        <f>#REF!</f>
        <v>#REF!</v>
      </c>
      <c r="L23" s="19" t="e">
        <f>#REF!</f>
        <v>#REF!</v>
      </c>
      <c r="M23" s="19" t="e">
        <f>#REF!</f>
        <v>#REF!</v>
      </c>
      <c r="N23" s="19" t="e">
        <f>#REF!</f>
        <v>#REF!</v>
      </c>
      <c r="P23" s="57"/>
      <c r="Q23" s="57"/>
      <c r="R23" s="57"/>
      <c r="S23" s="57"/>
    </row>
    <row r="24" spans="2:19" ht="12.75">
      <c r="B24" s="18" t="s">
        <v>146</v>
      </c>
      <c r="C24" s="18" t="s">
        <v>141</v>
      </c>
      <c r="D24" s="19" t="e">
        <f>#REF!</f>
        <v>#REF!</v>
      </c>
      <c r="E24" s="19" t="e">
        <f>#REF!</f>
        <v>#REF!</v>
      </c>
      <c r="F24" s="19" t="e">
        <f>#REF!</f>
        <v>#REF!</v>
      </c>
      <c r="G24" s="19" t="e">
        <f>#REF!</f>
        <v>#REF!</v>
      </c>
      <c r="H24" s="19" t="e">
        <f>#REF!</f>
        <v>#REF!</v>
      </c>
      <c r="I24" s="59"/>
      <c r="J24" s="61" t="e">
        <f>#REF!</f>
        <v>#REF!</v>
      </c>
      <c r="K24" s="19" t="e">
        <f>#REF!</f>
        <v>#REF!</v>
      </c>
      <c r="L24" s="19" t="e">
        <f>#REF!</f>
        <v>#REF!</v>
      </c>
      <c r="M24" s="19" t="e">
        <f>#REF!</f>
        <v>#REF!</v>
      </c>
      <c r="N24" s="19" t="e">
        <f>#REF!</f>
        <v>#REF!</v>
      </c>
      <c r="P24" s="57"/>
      <c r="Q24" s="57"/>
      <c r="R24" s="57"/>
      <c r="S24" s="57"/>
    </row>
    <row r="25" spans="2:19" ht="12.75">
      <c r="B25" s="18" t="s">
        <v>147</v>
      </c>
      <c r="C25" s="18" t="s">
        <v>143</v>
      </c>
      <c r="D25" s="19" t="e">
        <f>#REF!</f>
        <v>#REF!</v>
      </c>
      <c r="E25" s="19" t="e">
        <f>#REF!</f>
        <v>#REF!</v>
      </c>
      <c r="F25" s="19" t="e">
        <f>#REF!</f>
        <v>#REF!</v>
      </c>
      <c r="G25" s="19" t="e">
        <f>#REF!</f>
        <v>#REF!</v>
      </c>
      <c r="H25" s="19" t="e">
        <f>#REF!</f>
        <v>#REF!</v>
      </c>
      <c r="I25" s="59"/>
      <c r="J25" s="61" t="e">
        <f>#REF!</f>
        <v>#REF!</v>
      </c>
      <c r="K25" s="19" t="e">
        <f>#REF!</f>
        <v>#REF!</v>
      </c>
      <c r="L25" s="19" t="e">
        <f>#REF!</f>
        <v>#REF!</v>
      </c>
      <c r="M25" s="19" t="e">
        <f>#REF!</f>
        <v>#REF!</v>
      </c>
      <c r="N25" s="19" t="e">
        <f>#REF!</f>
        <v>#REF!</v>
      </c>
      <c r="P25" s="57"/>
      <c r="Q25" s="57"/>
      <c r="R25" s="57"/>
      <c r="S25" s="57"/>
    </row>
    <row r="26" spans="1:19" ht="12.75">
      <c r="A26" s="18" t="s">
        <v>148</v>
      </c>
      <c r="B26" s="18" t="s">
        <v>149</v>
      </c>
      <c r="C26" s="18" t="s">
        <v>141</v>
      </c>
      <c r="D26" s="19" t="e">
        <f>#REF!</f>
        <v>#REF!</v>
      </c>
      <c r="E26" s="19" t="e">
        <f>#REF!</f>
        <v>#REF!</v>
      </c>
      <c r="F26" s="19" t="e">
        <f>#REF!</f>
        <v>#REF!</v>
      </c>
      <c r="G26" s="19" t="e">
        <f>#REF!</f>
        <v>#REF!</v>
      </c>
      <c r="H26" s="19" t="e">
        <f>#REF!</f>
        <v>#REF!</v>
      </c>
      <c r="I26" s="59"/>
      <c r="J26" s="61" t="e">
        <f>#REF!</f>
        <v>#REF!</v>
      </c>
      <c r="K26" s="19" t="e">
        <f>#REF!</f>
        <v>#REF!</v>
      </c>
      <c r="L26" s="19" t="e">
        <f>#REF!</f>
        <v>#REF!</v>
      </c>
      <c r="M26" s="19" t="e">
        <f>#REF!</f>
        <v>#REF!</v>
      </c>
      <c r="N26" s="19" t="e">
        <f>#REF!</f>
        <v>#REF!</v>
      </c>
      <c r="P26" s="57"/>
      <c r="Q26" s="57"/>
      <c r="R26" s="57"/>
      <c r="S26" s="57"/>
    </row>
    <row r="27" spans="2:19" ht="12.75">
      <c r="B27" s="18" t="s">
        <v>150</v>
      </c>
      <c r="C27" s="18" t="s">
        <v>143</v>
      </c>
      <c r="D27" s="19" t="e">
        <f>#REF!</f>
        <v>#REF!</v>
      </c>
      <c r="E27" s="19" t="e">
        <f>#REF!</f>
        <v>#REF!</v>
      </c>
      <c r="F27" s="19" t="e">
        <f>#REF!</f>
        <v>#REF!</v>
      </c>
      <c r="G27" s="19" t="e">
        <f>#REF!</f>
        <v>#REF!</v>
      </c>
      <c r="H27" s="19" t="e">
        <f>#REF!</f>
        <v>#REF!</v>
      </c>
      <c r="I27" s="59"/>
      <c r="J27" s="61" t="e">
        <f>#REF!</f>
        <v>#REF!</v>
      </c>
      <c r="K27" s="19" t="e">
        <f>#REF!</f>
        <v>#REF!</v>
      </c>
      <c r="L27" s="19" t="e">
        <f>#REF!</f>
        <v>#REF!</v>
      </c>
      <c r="M27" s="19" t="e">
        <f>#REF!</f>
        <v>#REF!</v>
      </c>
      <c r="N27" s="19" t="e">
        <f>#REF!</f>
        <v>#REF!</v>
      </c>
      <c r="P27" s="57"/>
      <c r="Q27" s="57"/>
      <c r="R27" s="57"/>
      <c r="S27" s="57"/>
    </row>
    <row r="28" spans="1:19" ht="12.75">
      <c r="A28" s="18" t="s">
        <v>151</v>
      </c>
      <c r="B28" s="18" t="s">
        <v>152</v>
      </c>
      <c r="C28" s="18" t="s">
        <v>141</v>
      </c>
      <c r="D28" s="19" t="e">
        <f>#REF!</f>
        <v>#REF!</v>
      </c>
      <c r="E28" s="19" t="e">
        <f>#REF!</f>
        <v>#REF!</v>
      </c>
      <c r="F28" s="19" t="e">
        <f>#REF!</f>
        <v>#REF!</v>
      </c>
      <c r="G28" s="19" t="e">
        <f>#REF!</f>
        <v>#REF!</v>
      </c>
      <c r="H28" s="19" t="e">
        <f>#REF!</f>
        <v>#REF!</v>
      </c>
      <c r="I28" s="59"/>
      <c r="J28" s="61" t="e">
        <f>#REF!</f>
        <v>#REF!</v>
      </c>
      <c r="K28" s="19" t="e">
        <f>#REF!</f>
        <v>#REF!</v>
      </c>
      <c r="L28" s="19" t="e">
        <f>#REF!</f>
        <v>#REF!</v>
      </c>
      <c r="M28" s="19" t="e">
        <f>#REF!</f>
        <v>#REF!</v>
      </c>
      <c r="N28" s="19" t="e">
        <f>#REF!</f>
        <v>#REF!</v>
      </c>
      <c r="P28" s="57"/>
      <c r="Q28" s="57"/>
      <c r="R28" s="57"/>
      <c r="S28" s="57"/>
    </row>
    <row r="29" spans="2:19" ht="12.75">
      <c r="B29" s="18" t="s">
        <v>153</v>
      </c>
      <c r="C29" s="18" t="s">
        <v>143</v>
      </c>
      <c r="D29" s="19" t="e">
        <f>#REF!</f>
        <v>#REF!</v>
      </c>
      <c r="E29" s="19" t="e">
        <f>#REF!</f>
        <v>#REF!</v>
      </c>
      <c r="F29" s="19" t="e">
        <f>#REF!</f>
        <v>#REF!</v>
      </c>
      <c r="G29" s="19" t="e">
        <f>#REF!</f>
        <v>#REF!</v>
      </c>
      <c r="H29" s="19" t="e">
        <f>#REF!</f>
        <v>#REF!</v>
      </c>
      <c r="I29" s="59"/>
      <c r="J29" s="61" t="e">
        <f>#REF!</f>
        <v>#REF!</v>
      </c>
      <c r="K29" s="19" t="e">
        <f>#REF!</f>
        <v>#REF!</v>
      </c>
      <c r="L29" s="19" t="e">
        <f>#REF!</f>
        <v>#REF!</v>
      </c>
      <c r="M29" s="19" t="e">
        <f>#REF!</f>
        <v>#REF!</v>
      </c>
      <c r="N29" s="19" t="e">
        <f>#REF!</f>
        <v>#REF!</v>
      </c>
      <c r="P29" s="57"/>
      <c r="Q29" s="57"/>
      <c r="R29" s="57"/>
      <c r="S29" s="57"/>
    </row>
    <row r="30" spans="1:19" ht="12.75">
      <c r="A30" s="18" t="s">
        <v>154</v>
      </c>
      <c r="B30" s="18" t="s">
        <v>155</v>
      </c>
      <c r="C30" s="18" t="s">
        <v>156</v>
      </c>
      <c r="D30" s="19" t="e">
        <f>#REF!</f>
        <v>#REF!</v>
      </c>
      <c r="E30" s="19" t="e">
        <f>#REF!</f>
        <v>#REF!</v>
      </c>
      <c r="F30" s="19" t="e">
        <f>#REF!</f>
        <v>#REF!</v>
      </c>
      <c r="G30" s="19" t="e">
        <f>#REF!</f>
        <v>#REF!</v>
      </c>
      <c r="H30" s="19" t="e">
        <f>#REF!</f>
        <v>#REF!</v>
      </c>
      <c r="I30" s="59"/>
      <c r="J30" s="61" t="e">
        <f>#REF!</f>
        <v>#REF!</v>
      </c>
      <c r="K30" s="19" t="e">
        <f>#REF!</f>
        <v>#REF!</v>
      </c>
      <c r="L30" s="19" t="e">
        <f>#REF!</f>
        <v>#REF!</v>
      </c>
      <c r="M30" s="19" t="e">
        <f>#REF!</f>
        <v>#REF!</v>
      </c>
      <c r="N30" s="19" t="e">
        <f>#REF!</f>
        <v>#REF!</v>
      </c>
      <c r="P30" s="57"/>
      <c r="Q30" s="57"/>
      <c r="R30" s="57"/>
      <c r="S30" s="57"/>
    </row>
    <row r="31" spans="2:19" ht="12.75">
      <c r="B31" s="18" t="s">
        <v>157</v>
      </c>
      <c r="C31" s="18" t="s">
        <v>158</v>
      </c>
      <c r="D31" s="19" t="e">
        <f>#REF!</f>
        <v>#REF!</v>
      </c>
      <c r="E31" s="19" t="e">
        <f>#REF!</f>
        <v>#REF!</v>
      </c>
      <c r="F31" s="19" t="e">
        <f>#REF!</f>
        <v>#REF!</v>
      </c>
      <c r="G31" s="19" t="e">
        <f>#REF!</f>
        <v>#REF!</v>
      </c>
      <c r="H31" s="19" t="e">
        <f>#REF!</f>
        <v>#REF!</v>
      </c>
      <c r="I31" s="59"/>
      <c r="J31" s="61" t="e">
        <f>#REF!</f>
        <v>#REF!</v>
      </c>
      <c r="K31" s="19" t="e">
        <f>#REF!</f>
        <v>#REF!</v>
      </c>
      <c r="L31" s="19" t="e">
        <f>#REF!</f>
        <v>#REF!</v>
      </c>
      <c r="M31" s="19" t="e">
        <f>#REF!</f>
        <v>#REF!</v>
      </c>
      <c r="N31" s="19" t="e">
        <f>#REF!</f>
        <v>#REF!</v>
      </c>
      <c r="P31" s="57"/>
      <c r="Q31" s="57"/>
      <c r="R31" s="57"/>
      <c r="S31" s="57"/>
    </row>
    <row r="32" spans="1:19" ht="12.75">
      <c r="A32" s="18" t="s">
        <v>159</v>
      </c>
      <c r="B32" s="18" t="s">
        <v>160</v>
      </c>
      <c r="C32" s="18" t="s">
        <v>161</v>
      </c>
      <c r="D32" s="19" t="e">
        <f>#REF!</f>
        <v>#REF!</v>
      </c>
      <c r="E32" s="19" t="e">
        <f>#REF!</f>
        <v>#REF!</v>
      </c>
      <c r="F32" s="19" t="e">
        <f>#REF!</f>
        <v>#REF!</v>
      </c>
      <c r="G32" s="19" t="e">
        <f>#REF!</f>
        <v>#REF!</v>
      </c>
      <c r="H32" s="19" t="e">
        <f>#REF!</f>
        <v>#REF!</v>
      </c>
      <c r="I32" s="59"/>
      <c r="J32" s="61" t="e">
        <f>#REF!</f>
        <v>#REF!</v>
      </c>
      <c r="K32" s="19" t="e">
        <f>#REF!</f>
        <v>#REF!</v>
      </c>
      <c r="L32" s="19" t="e">
        <f>#REF!</f>
        <v>#REF!</v>
      </c>
      <c r="M32" s="19" t="e">
        <f>#REF!</f>
        <v>#REF!</v>
      </c>
      <c r="N32" s="19" t="e">
        <f>#REF!</f>
        <v>#REF!</v>
      </c>
      <c r="P32" s="57"/>
      <c r="Q32" s="57"/>
      <c r="R32" s="57"/>
      <c r="S32" s="57"/>
    </row>
    <row r="33" spans="2:19" ht="12.75">
      <c r="B33" s="18" t="s">
        <v>162</v>
      </c>
      <c r="C33" s="18" t="s">
        <v>163</v>
      </c>
      <c r="D33" s="19" t="e">
        <f>#REF!</f>
        <v>#REF!</v>
      </c>
      <c r="E33" s="19" t="e">
        <f>#REF!</f>
        <v>#REF!</v>
      </c>
      <c r="F33" s="19" t="e">
        <f>#REF!</f>
        <v>#REF!</v>
      </c>
      <c r="G33" s="19" t="e">
        <f>#REF!</f>
        <v>#REF!</v>
      </c>
      <c r="H33" s="19" t="e">
        <f>#REF!</f>
        <v>#REF!</v>
      </c>
      <c r="I33" s="59"/>
      <c r="J33" s="61" t="e">
        <f>#REF!</f>
        <v>#REF!</v>
      </c>
      <c r="K33" s="19" t="e">
        <f>#REF!</f>
        <v>#REF!</v>
      </c>
      <c r="L33" s="19" t="e">
        <f>#REF!</f>
        <v>#REF!</v>
      </c>
      <c r="M33" s="19" t="e">
        <f>#REF!</f>
        <v>#REF!</v>
      </c>
      <c r="N33" s="19" t="e">
        <f>#REF!</f>
        <v>#REF!</v>
      </c>
      <c r="P33" s="57"/>
      <c r="Q33" s="57"/>
      <c r="R33" s="57"/>
      <c r="S33" s="57"/>
    </row>
    <row r="34" spans="2:19" ht="12.75">
      <c r="B34" s="18" t="s">
        <v>164</v>
      </c>
      <c r="C34" s="18" t="s">
        <v>165</v>
      </c>
      <c r="D34" s="19" t="e">
        <f>#REF!</f>
        <v>#REF!</v>
      </c>
      <c r="E34" s="19" t="e">
        <f>#REF!</f>
        <v>#REF!</v>
      </c>
      <c r="F34" s="19" t="e">
        <f>#REF!</f>
        <v>#REF!</v>
      </c>
      <c r="G34" s="19" t="e">
        <f>#REF!</f>
        <v>#REF!</v>
      </c>
      <c r="H34" s="19" t="e">
        <f>#REF!</f>
        <v>#REF!</v>
      </c>
      <c r="I34" s="59"/>
      <c r="J34" s="61" t="e">
        <f>#REF!</f>
        <v>#REF!</v>
      </c>
      <c r="K34" s="19" t="e">
        <f>#REF!</f>
        <v>#REF!</v>
      </c>
      <c r="L34" s="19" t="e">
        <f>#REF!</f>
        <v>#REF!</v>
      </c>
      <c r="M34" s="19" t="e">
        <f>#REF!</f>
        <v>#REF!</v>
      </c>
      <c r="N34" s="19" t="e">
        <f>#REF!</f>
        <v>#REF!</v>
      </c>
      <c r="P34" s="57"/>
      <c r="Q34" s="57"/>
      <c r="R34" s="57"/>
      <c r="S34" s="57"/>
    </row>
    <row r="35" spans="1:19" ht="12.75">
      <c r="A35" s="18" t="s">
        <v>166</v>
      </c>
      <c r="B35" s="18" t="s">
        <v>167</v>
      </c>
      <c r="C35" s="18" t="s">
        <v>168</v>
      </c>
      <c r="D35" s="19" t="e">
        <f>#REF!</f>
        <v>#REF!</v>
      </c>
      <c r="E35" s="19" t="e">
        <f>#REF!</f>
        <v>#REF!</v>
      </c>
      <c r="F35" s="19" t="e">
        <f>#REF!</f>
        <v>#REF!</v>
      </c>
      <c r="G35" s="19" t="e">
        <f>#REF!</f>
        <v>#REF!</v>
      </c>
      <c r="H35" s="19" t="e">
        <f>#REF!</f>
        <v>#REF!</v>
      </c>
      <c r="I35" s="59"/>
      <c r="J35" s="61" t="e">
        <f>#REF!</f>
        <v>#REF!</v>
      </c>
      <c r="K35" s="19" t="e">
        <f>#REF!</f>
        <v>#REF!</v>
      </c>
      <c r="L35" s="19" t="e">
        <f>#REF!</f>
        <v>#REF!</v>
      </c>
      <c r="M35" s="19" t="e">
        <f>#REF!</f>
        <v>#REF!</v>
      </c>
      <c r="N35" s="19" t="e">
        <f>#REF!</f>
        <v>#REF!</v>
      </c>
      <c r="P35" s="57"/>
      <c r="Q35" s="57"/>
      <c r="R35" s="57"/>
      <c r="S35" s="57"/>
    </row>
    <row r="36" spans="2:19" ht="12.75">
      <c r="B36" s="18" t="s">
        <v>169</v>
      </c>
      <c r="C36" s="18" t="s">
        <v>170</v>
      </c>
      <c r="D36" s="19" t="e">
        <f>#REF!</f>
        <v>#REF!</v>
      </c>
      <c r="E36" s="19" t="e">
        <f>#REF!</f>
        <v>#REF!</v>
      </c>
      <c r="F36" s="19" t="e">
        <f>#REF!</f>
        <v>#REF!</v>
      </c>
      <c r="G36" s="19" t="e">
        <f>#REF!</f>
        <v>#REF!</v>
      </c>
      <c r="H36" s="19" t="e">
        <f>#REF!</f>
        <v>#REF!</v>
      </c>
      <c r="I36" s="59"/>
      <c r="J36" s="61" t="e">
        <f>#REF!</f>
        <v>#REF!</v>
      </c>
      <c r="K36" s="19" t="e">
        <f>#REF!</f>
        <v>#REF!</v>
      </c>
      <c r="L36" s="19" t="e">
        <f>#REF!</f>
        <v>#REF!</v>
      </c>
      <c r="M36" s="19" t="e">
        <f>#REF!</f>
        <v>#REF!</v>
      </c>
      <c r="N36" s="19" t="e">
        <f>#REF!</f>
        <v>#REF!</v>
      </c>
      <c r="P36" s="57"/>
      <c r="Q36" s="57"/>
      <c r="R36" s="57"/>
      <c r="S36" s="57"/>
    </row>
    <row r="37" spans="2:19" ht="12.75">
      <c r="B37" s="18" t="s">
        <v>171</v>
      </c>
      <c r="C37" s="18" t="s">
        <v>172</v>
      </c>
      <c r="D37" s="19" t="e">
        <f>#REF!</f>
        <v>#REF!</v>
      </c>
      <c r="E37" s="19" t="e">
        <f>#REF!</f>
        <v>#REF!</v>
      </c>
      <c r="F37" s="19" t="e">
        <f>#REF!</f>
        <v>#REF!</v>
      </c>
      <c r="G37" s="19" t="e">
        <f>#REF!</f>
        <v>#REF!</v>
      </c>
      <c r="H37" s="19" t="e">
        <f>#REF!</f>
        <v>#REF!</v>
      </c>
      <c r="I37" s="59"/>
      <c r="J37" s="61" t="e">
        <f>#REF!</f>
        <v>#REF!</v>
      </c>
      <c r="K37" s="19" t="e">
        <f>#REF!</f>
        <v>#REF!</v>
      </c>
      <c r="L37" s="19" t="e">
        <f>#REF!</f>
        <v>#REF!</v>
      </c>
      <c r="M37" s="19" t="e">
        <f>#REF!</f>
        <v>#REF!</v>
      </c>
      <c r="N37" s="19" t="e">
        <f>#REF!</f>
        <v>#REF!</v>
      </c>
      <c r="P37" s="57"/>
      <c r="Q37" s="57"/>
      <c r="R37" s="57"/>
      <c r="S37" s="57"/>
    </row>
    <row r="38" spans="2:19" ht="12.75">
      <c r="B38" s="18" t="s">
        <v>173</v>
      </c>
      <c r="C38" s="18" t="s">
        <v>174</v>
      </c>
      <c r="D38" s="19" t="e">
        <f>#REF!</f>
        <v>#REF!</v>
      </c>
      <c r="E38" s="19" t="e">
        <f>#REF!</f>
        <v>#REF!</v>
      </c>
      <c r="F38" s="19" t="e">
        <f>#REF!</f>
        <v>#REF!</v>
      </c>
      <c r="G38" s="19" t="e">
        <f>#REF!</f>
        <v>#REF!</v>
      </c>
      <c r="H38" s="19" t="e">
        <f>#REF!</f>
        <v>#REF!</v>
      </c>
      <c r="I38" s="59"/>
      <c r="J38" s="61" t="e">
        <f>#REF!</f>
        <v>#REF!</v>
      </c>
      <c r="K38" s="19" t="e">
        <f>#REF!</f>
        <v>#REF!</v>
      </c>
      <c r="L38" s="19" t="e">
        <f>#REF!</f>
        <v>#REF!</v>
      </c>
      <c r="M38" s="19" t="e">
        <f>#REF!</f>
        <v>#REF!</v>
      </c>
      <c r="N38" s="19" t="e">
        <f>#REF!</f>
        <v>#REF!</v>
      </c>
      <c r="P38" s="57"/>
      <c r="Q38" s="57"/>
      <c r="R38" s="57"/>
      <c r="S38" s="57"/>
    </row>
    <row r="39" spans="2:19" ht="12.75">
      <c r="B39" s="18" t="s">
        <v>175</v>
      </c>
      <c r="C39" s="18" t="s">
        <v>176</v>
      </c>
      <c r="D39" s="19" t="e">
        <f>#REF!</f>
        <v>#REF!</v>
      </c>
      <c r="E39" s="19" t="e">
        <f>#REF!</f>
        <v>#REF!</v>
      </c>
      <c r="F39" s="19" t="e">
        <f>#REF!</f>
        <v>#REF!</v>
      </c>
      <c r="G39" s="19" t="e">
        <f>#REF!</f>
        <v>#REF!</v>
      </c>
      <c r="H39" s="19" t="e">
        <f>#REF!</f>
        <v>#REF!</v>
      </c>
      <c r="I39" s="59"/>
      <c r="J39" s="61" t="e">
        <f>#REF!</f>
        <v>#REF!</v>
      </c>
      <c r="K39" s="19" t="e">
        <f>#REF!</f>
        <v>#REF!</v>
      </c>
      <c r="L39" s="19" t="e">
        <f>#REF!</f>
        <v>#REF!</v>
      </c>
      <c r="M39" s="19" t="e">
        <f>#REF!</f>
        <v>#REF!</v>
      </c>
      <c r="N39" s="19" t="e">
        <f>#REF!</f>
        <v>#REF!</v>
      </c>
      <c r="P39" s="57"/>
      <c r="Q39" s="57"/>
      <c r="R39" s="57"/>
      <c r="S39" s="57"/>
    </row>
    <row r="40" spans="1:19" ht="12.75">
      <c r="A40" s="18" t="s">
        <v>177</v>
      </c>
      <c r="B40" s="18" t="s">
        <v>178</v>
      </c>
      <c r="C40" s="18" t="s">
        <v>168</v>
      </c>
      <c r="D40" s="19" t="e">
        <f>#REF!</f>
        <v>#REF!</v>
      </c>
      <c r="E40" s="19" t="e">
        <f>#REF!</f>
        <v>#REF!</v>
      </c>
      <c r="F40" s="19" t="e">
        <f>#REF!</f>
        <v>#REF!</v>
      </c>
      <c r="G40" s="19" t="e">
        <f>#REF!</f>
        <v>#REF!</v>
      </c>
      <c r="H40" s="19" t="e">
        <f>#REF!</f>
        <v>#REF!</v>
      </c>
      <c r="I40" s="59"/>
      <c r="J40" s="61" t="e">
        <f>#REF!</f>
        <v>#REF!</v>
      </c>
      <c r="K40" s="19" t="e">
        <f>#REF!</f>
        <v>#REF!</v>
      </c>
      <c r="L40" s="19" t="e">
        <f>#REF!</f>
        <v>#REF!</v>
      </c>
      <c r="M40" s="19" t="e">
        <f>#REF!</f>
        <v>#REF!</v>
      </c>
      <c r="N40" s="19" t="e">
        <f>#REF!</f>
        <v>#REF!</v>
      </c>
      <c r="P40" s="57"/>
      <c r="Q40" s="57"/>
      <c r="R40" s="57"/>
      <c r="S40" s="57"/>
    </row>
    <row r="41" spans="2:19" ht="12.75">
      <c r="B41" s="18" t="s">
        <v>179</v>
      </c>
      <c r="C41" s="18" t="s">
        <v>180</v>
      </c>
      <c r="D41" s="19" t="e">
        <f>#REF!</f>
        <v>#REF!</v>
      </c>
      <c r="E41" s="19" t="e">
        <f>#REF!</f>
        <v>#REF!</v>
      </c>
      <c r="F41" s="19" t="e">
        <f>#REF!</f>
        <v>#REF!</v>
      </c>
      <c r="G41" s="19" t="e">
        <f>#REF!</f>
        <v>#REF!</v>
      </c>
      <c r="H41" s="19" t="e">
        <f>#REF!</f>
        <v>#REF!</v>
      </c>
      <c r="I41" s="59"/>
      <c r="J41" s="61" t="e">
        <f>#REF!</f>
        <v>#REF!</v>
      </c>
      <c r="K41" s="19" t="e">
        <f>#REF!</f>
        <v>#REF!</v>
      </c>
      <c r="L41" s="19" t="e">
        <f>#REF!</f>
        <v>#REF!</v>
      </c>
      <c r="M41" s="19" t="e">
        <f>#REF!</f>
        <v>#REF!</v>
      </c>
      <c r="N41" s="19" t="e">
        <f>#REF!</f>
        <v>#REF!</v>
      </c>
      <c r="P41" s="57"/>
      <c r="Q41" s="57"/>
      <c r="R41" s="57"/>
      <c r="S41" s="57"/>
    </row>
    <row r="42" spans="2:19" ht="12.75">
      <c r="B42" s="18" t="s">
        <v>181</v>
      </c>
      <c r="C42" s="18" t="s">
        <v>182</v>
      </c>
      <c r="D42" s="19" t="e">
        <f>#REF!</f>
        <v>#REF!</v>
      </c>
      <c r="E42" s="19" t="e">
        <f>#REF!</f>
        <v>#REF!</v>
      </c>
      <c r="F42" s="19" t="e">
        <f>#REF!</f>
        <v>#REF!</v>
      </c>
      <c r="G42" s="19" t="e">
        <f>#REF!</f>
        <v>#REF!</v>
      </c>
      <c r="H42" s="19" t="e">
        <f>#REF!</f>
        <v>#REF!</v>
      </c>
      <c r="I42" s="59"/>
      <c r="J42" s="61" t="e">
        <f>#REF!</f>
        <v>#REF!</v>
      </c>
      <c r="K42" s="19" t="e">
        <f>#REF!</f>
        <v>#REF!</v>
      </c>
      <c r="L42" s="19" t="e">
        <f>#REF!</f>
        <v>#REF!</v>
      </c>
      <c r="M42" s="19" t="e">
        <f>#REF!</f>
        <v>#REF!</v>
      </c>
      <c r="N42" s="19" t="e">
        <f>#REF!</f>
        <v>#REF!</v>
      </c>
      <c r="P42" s="57"/>
      <c r="Q42" s="57"/>
      <c r="R42" s="57"/>
      <c r="S42" s="57"/>
    </row>
    <row r="43" spans="2:19" ht="12.75">
      <c r="B43" s="18" t="s">
        <v>183</v>
      </c>
      <c r="C43" s="18" t="s">
        <v>184</v>
      </c>
      <c r="D43" s="19" t="e">
        <f>#REF!</f>
        <v>#REF!</v>
      </c>
      <c r="E43" s="19" t="e">
        <f>#REF!</f>
        <v>#REF!</v>
      </c>
      <c r="F43" s="19" t="e">
        <f>#REF!</f>
        <v>#REF!</v>
      </c>
      <c r="G43" s="19" t="e">
        <f>#REF!</f>
        <v>#REF!</v>
      </c>
      <c r="H43" s="19" t="e">
        <f>#REF!</f>
        <v>#REF!</v>
      </c>
      <c r="I43" s="59"/>
      <c r="J43" s="61" t="e">
        <f>#REF!</f>
        <v>#REF!</v>
      </c>
      <c r="K43" s="19" t="e">
        <f>#REF!</f>
        <v>#REF!</v>
      </c>
      <c r="L43" s="19" t="e">
        <f>#REF!</f>
        <v>#REF!</v>
      </c>
      <c r="M43" s="19" t="e">
        <f>#REF!</f>
        <v>#REF!</v>
      </c>
      <c r="N43" s="19" t="e">
        <f>#REF!</f>
        <v>#REF!</v>
      </c>
      <c r="P43" s="57"/>
      <c r="Q43" s="57"/>
      <c r="R43" s="57"/>
      <c r="S43" s="57"/>
    </row>
    <row r="44" spans="2:19" ht="12.75">
      <c r="B44" s="18" t="s">
        <v>185</v>
      </c>
      <c r="C44" s="18" t="s">
        <v>176</v>
      </c>
      <c r="D44" s="19" t="e">
        <f>#REF!</f>
        <v>#REF!</v>
      </c>
      <c r="E44" s="19" t="e">
        <f>#REF!</f>
        <v>#REF!</v>
      </c>
      <c r="F44" s="19" t="e">
        <f>#REF!</f>
        <v>#REF!</v>
      </c>
      <c r="G44" s="19" t="e">
        <f>#REF!</f>
        <v>#REF!</v>
      </c>
      <c r="H44" s="19" t="e">
        <f>#REF!</f>
        <v>#REF!</v>
      </c>
      <c r="I44" s="59"/>
      <c r="J44" s="61" t="e">
        <f>#REF!</f>
        <v>#REF!</v>
      </c>
      <c r="K44" s="19" t="e">
        <f>#REF!</f>
        <v>#REF!</v>
      </c>
      <c r="L44" s="19" t="e">
        <f>#REF!</f>
        <v>#REF!</v>
      </c>
      <c r="M44" s="19" t="e">
        <f>#REF!</f>
        <v>#REF!</v>
      </c>
      <c r="N44" s="19" t="e">
        <f>#REF!</f>
        <v>#REF!</v>
      </c>
      <c r="P44" s="57"/>
      <c r="Q44" s="57"/>
      <c r="R44" s="57"/>
      <c r="S44" s="57"/>
    </row>
    <row r="45" spans="1:19" ht="12.75">
      <c r="A45" s="18" t="s">
        <v>186</v>
      </c>
      <c r="B45" s="18" t="s">
        <v>187</v>
      </c>
      <c r="C45" s="18" t="s">
        <v>176</v>
      </c>
      <c r="D45" s="19" t="e">
        <f>#REF!</f>
        <v>#REF!</v>
      </c>
      <c r="E45" s="19" t="e">
        <f>#REF!</f>
        <v>#REF!</v>
      </c>
      <c r="F45" s="19" t="e">
        <f>#REF!</f>
        <v>#REF!</v>
      </c>
      <c r="G45" s="19" t="e">
        <f>#REF!</f>
        <v>#REF!</v>
      </c>
      <c r="H45" s="19" t="e">
        <f>#REF!</f>
        <v>#REF!</v>
      </c>
      <c r="J45" s="61" t="e">
        <f>#REF!</f>
        <v>#REF!</v>
      </c>
      <c r="K45" s="19" t="e">
        <f>#REF!</f>
        <v>#REF!</v>
      </c>
      <c r="L45" s="19" t="e">
        <f>#REF!</f>
        <v>#REF!</v>
      </c>
      <c r="M45" s="19" t="e">
        <f>#REF!</f>
        <v>#REF!</v>
      </c>
      <c r="N45" s="19" t="e">
        <f>#REF!</f>
        <v>#REF!</v>
      </c>
      <c r="P45" s="57"/>
      <c r="Q45" s="57"/>
      <c r="R45" s="57"/>
      <c r="S45" s="57"/>
    </row>
    <row r="46" spans="2:19" ht="12.75">
      <c r="B46" s="18" t="s">
        <v>188</v>
      </c>
      <c r="C46" s="18" t="s">
        <v>172</v>
      </c>
      <c r="D46" s="19" t="e">
        <f>#REF!</f>
        <v>#REF!</v>
      </c>
      <c r="E46" s="19" t="e">
        <f>#REF!</f>
        <v>#REF!</v>
      </c>
      <c r="F46" s="19" t="e">
        <f>#REF!</f>
        <v>#REF!</v>
      </c>
      <c r="G46" s="19" t="e">
        <f>#REF!</f>
        <v>#REF!</v>
      </c>
      <c r="H46" s="19" t="e">
        <f>#REF!</f>
        <v>#REF!</v>
      </c>
      <c r="J46" s="61" t="e">
        <f>#REF!</f>
        <v>#REF!</v>
      </c>
      <c r="K46" s="19" t="e">
        <f>#REF!</f>
        <v>#REF!</v>
      </c>
      <c r="L46" s="19" t="e">
        <f>#REF!</f>
        <v>#REF!</v>
      </c>
      <c r="M46" s="19" t="e">
        <f>#REF!</f>
        <v>#REF!</v>
      </c>
      <c r="N46" s="19" t="e">
        <f>#REF!</f>
        <v>#REF!</v>
      </c>
      <c r="P46" s="57"/>
      <c r="Q46" s="57"/>
      <c r="R46" s="57"/>
      <c r="S46" s="57"/>
    </row>
    <row r="47" spans="1:19" ht="12.75">
      <c r="A47" s="18" t="s">
        <v>189</v>
      </c>
      <c r="B47" s="18" t="s">
        <v>190</v>
      </c>
      <c r="C47" s="18" t="s">
        <v>111</v>
      </c>
      <c r="D47" s="19" t="e">
        <f>#REF!</f>
        <v>#REF!</v>
      </c>
      <c r="E47" s="19" t="e">
        <f>#REF!</f>
        <v>#REF!</v>
      </c>
      <c r="F47" s="19" t="e">
        <f>#REF!</f>
        <v>#REF!</v>
      </c>
      <c r="G47" s="19" t="e">
        <f>#REF!</f>
        <v>#REF!</v>
      </c>
      <c r="H47" s="19" t="e">
        <f>#REF!</f>
        <v>#REF!</v>
      </c>
      <c r="J47" s="61" t="e">
        <f>#REF!</f>
        <v>#REF!</v>
      </c>
      <c r="K47" s="19" t="e">
        <f>#REF!</f>
        <v>#REF!</v>
      </c>
      <c r="L47" s="19" t="e">
        <f>#REF!</f>
        <v>#REF!</v>
      </c>
      <c r="M47" s="19" t="e">
        <f>#REF!</f>
        <v>#REF!</v>
      </c>
      <c r="N47" s="19" t="e">
        <f>#REF!</f>
        <v>#REF!</v>
      </c>
      <c r="P47" s="57"/>
      <c r="Q47" s="57"/>
      <c r="R47" s="57"/>
      <c r="S47" s="57"/>
    </row>
    <row r="48" spans="1:19" ht="12.75">
      <c r="A48" s="18" t="s">
        <v>191</v>
      </c>
      <c r="B48" s="18" t="s">
        <v>192</v>
      </c>
      <c r="C48" s="18" t="s">
        <v>111</v>
      </c>
      <c r="D48" s="19" t="e">
        <f>#REF!</f>
        <v>#REF!</v>
      </c>
      <c r="E48" s="19" t="e">
        <f>#REF!</f>
        <v>#REF!</v>
      </c>
      <c r="F48" s="19" t="e">
        <f>#REF!</f>
        <v>#REF!</v>
      </c>
      <c r="G48" s="19" t="e">
        <f>#REF!</f>
        <v>#REF!</v>
      </c>
      <c r="H48" s="19" t="e">
        <f>#REF!</f>
        <v>#REF!</v>
      </c>
      <c r="J48" s="61" t="e">
        <f>#REF!</f>
        <v>#REF!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P48" s="57"/>
      <c r="Q48" s="57"/>
      <c r="R48" s="57"/>
      <c r="S48" s="57"/>
    </row>
  </sheetData>
  <sheetProtection/>
  <mergeCells count="5">
    <mergeCell ref="J1:O1"/>
    <mergeCell ref="A1:A2"/>
    <mergeCell ref="B1:B2"/>
    <mergeCell ref="C1:C2"/>
    <mergeCell ref="D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394"/>
  <sheetViews>
    <sheetView zoomScalePageLayoutView="0" workbookViewId="0" topLeftCell="A362">
      <selection activeCell="K394" sqref="K394"/>
    </sheetView>
  </sheetViews>
  <sheetFormatPr defaultColWidth="9.00390625" defaultRowHeight="12.75"/>
  <cols>
    <col min="1" max="1" width="13.625" style="0" customWidth="1"/>
    <col min="2" max="2" width="37.375" style="0" customWidth="1"/>
    <col min="3" max="3" width="12.125" style="0" customWidth="1"/>
    <col min="4" max="4" width="14.75390625" style="0" customWidth="1"/>
    <col min="5" max="5" width="12.875" style="0" customWidth="1"/>
    <col min="6" max="6" width="14.125" style="0" customWidth="1"/>
    <col min="8" max="8" width="16.375" style="0" customWidth="1"/>
    <col min="9" max="9" width="17.625" style="0" customWidth="1"/>
    <col min="10" max="10" width="8.625" style="0" customWidth="1"/>
    <col min="11" max="11" width="7.875" style="0" customWidth="1"/>
  </cols>
  <sheetData>
    <row r="1" spans="1:4" ht="19.5" customHeight="1">
      <c r="A1" s="1" t="s">
        <v>220</v>
      </c>
      <c r="B1" s="2"/>
      <c r="C1" s="2"/>
      <c r="D1" s="2"/>
    </row>
    <row r="2" spans="1:11" ht="19.5" customHeight="1">
      <c r="A2" s="3" t="s">
        <v>194</v>
      </c>
      <c r="B2" s="2"/>
      <c r="C2" s="2"/>
      <c r="D2" s="2"/>
      <c r="K2" s="4"/>
    </row>
    <row r="3" spans="1:11" ht="18.75" customHeight="1">
      <c r="A3" s="92" t="s">
        <v>221</v>
      </c>
      <c r="B3" s="92" t="s">
        <v>222</v>
      </c>
      <c r="C3" s="94"/>
      <c r="D3" s="95"/>
      <c r="E3" s="98" t="s">
        <v>223</v>
      </c>
      <c r="F3" s="100" t="s">
        <v>224</v>
      </c>
      <c r="G3" s="101"/>
      <c r="H3" s="101"/>
      <c r="I3" s="102"/>
      <c r="J3" s="92" t="s">
        <v>225</v>
      </c>
      <c r="K3" s="95"/>
    </row>
    <row r="4" spans="1:11" ht="18.75" customHeight="1">
      <c r="A4" s="93"/>
      <c r="B4" s="93"/>
      <c r="C4" s="96"/>
      <c r="D4" s="97"/>
      <c r="E4" s="99"/>
      <c r="F4" s="100" t="s">
        <v>222</v>
      </c>
      <c r="G4" s="101"/>
      <c r="H4" s="102"/>
      <c r="I4" s="5" t="s">
        <v>226</v>
      </c>
      <c r="J4" s="93"/>
      <c r="K4" s="97"/>
    </row>
    <row r="5" spans="1:11" ht="25.5" customHeight="1">
      <c r="A5" s="6" t="s">
        <v>99</v>
      </c>
      <c r="B5" s="89" t="s">
        <v>98</v>
      </c>
      <c r="C5" s="90"/>
      <c r="D5" s="91"/>
      <c r="E5" s="7" t="s">
        <v>195</v>
      </c>
      <c r="F5" s="89" t="s">
        <v>193</v>
      </c>
      <c r="G5" s="90"/>
      <c r="H5" s="91"/>
      <c r="I5" s="7">
        <v>1</v>
      </c>
      <c r="J5" s="89"/>
      <c r="K5" s="91"/>
    </row>
    <row r="6" ht="13.5" thickBot="1"/>
    <row r="7" spans="1:11" ht="35.25" customHeight="1" thickBot="1">
      <c r="A7" s="8" t="s">
        <v>227</v>
      </c>
      <c r="B7" s="9" t="s">
        <v>228</v>
      </c>
      <c r="C7" s="10" t="s">
        <v>229</v>
      </c>
      <c r="D7" s="10" t="s">
        <v>230</v>
      </c>
      <c r="E7" s="11" t="s">
        <v>231</v>
      </c>
      <c r="F7" s="11" t="s">
        <v>232</v>
      </c>
      <c r="G7" s="12" t="s">
        <v>233</v>
      </c>
      <c r="H7" s="13" t="s">
        <v>234</v>
      </c>
      <c r="I7" s="11" t="s">
        <v>232</v>
      </c>
      <c r="J7" s="12" t="s">
        <v>235</v>
      </c>
      <c r="K7" s="14" t="s">
        <v>236</v>
      </c>
    </row>
    <row r="8" spans="1:11" ht="12.75">
      <c r="A8" s="35"/>
      <c r="B8" s="36" t="s">
        <v>245</v>
      </c>
      <c r="C8" s="37"/>
      <c r="D8" s="38"/>
      <c r="E8" s="39"/>
      <c r="F8" s="40"/>
      <c r="G8" s="38"/>
      <c r="H8" s="39"/>
      <c r="I8" s="40"/>
      <c r="J8" s="38"/>
      <c r="K8" s="41"/>
    </row>
    <row r="9" spans="1:11" ht="23.25" customHeight="1">
      <c r="A9" s="42" t="s">
        <v>301</v>
      </c>
      <c r="B9" s="43" t="s">
        <v>302</v>
      </c>
      <c r="C9" s="44" t="s">
        <v>271</v>
      </c>
      <c r="D9" s="25">
        <v>48.058716</v>
      </c>
      <c r="E9" s="28">
        <f>Базисные_цены_ФЕР!D22</f>
        <v>1383.1</v>
      </c>
      <c r="F9" s="45">
        <f>ROUND(D9*E9/1000,3)</f>
        <v>66.47</v>
      </c>
      <c r="G9" s="55">
        <f>ROUND(F9/$F$393*100,3)</f>
        <v>0.04</v>
      </c>
      <c r="H9" s="28">
        <f>Базисные_цены_ФЕР!E22</f>
        <v>0</v>
      </c>
      <c r="I9" s="45">
        <f>ROUND(D9*H9/1000,3)</f>
        <v>0</v>
      </c>
      <c r="J9" s="25">
        <f>ROUND(I9*100/I393,2)</f>
        <v>0</v>
      </c>
      <c r="K9" s="46">
        <f>IF(F9=0,"",ROUND(I9/F9,2))</f>
        <v>0</v>
      </c>
    </row>
    <row r="10" spans="1:11" ht="25.5">
      <c r="A10" s="42" t="s">
        <v>299</v>
      </c>
      <c r="B10" s="43" t="s">
        <v>300</v>
      </c>
      <c r="C10" s="44" t="s">
        <v>271</v>
      </c>
      <c r="D10" s="25">
        <v>99.6899165</v>
      </c>
      <c r="E10" s="28">
        <f>Базисные_цены_ФЕР!D21</f>
        <v>1596</v>
      </c>
      <c r="F10" s="45">
        <f aca="true" t="shared" si="0" ref="F10:F73">ROUND(D10*E10/1000,3)</f>
        <v>159.105</v>
      </c>
      <c r="G10" s="55">
        <f aca="true" t="shared" si="1" ref="G10:G73">ROUND(F10/$F$393*100,3)</f>
        <v>0.096</v>
      </c>
      <c r="H10" s="28">
        <f>Базисные_цены_ФЕР!E21</f>
        <v>0</v>
      </c>
      <c r="I10" s="45">
        <f aca="true" t="shared" si="2" ref="I10:I72">ROUND(D10*H10/1000,3)</f>
        <v>0</v>
      </c>
      <c r="J10" s="25">
        <f>ROUND(I10*100/I393,2)</f>
        <v>0</v>
      </c>
      <c r="K10" s="46">
        <f aca="true" t="shared" si="3" ref="K10:K72">IF(F10=0,"",ROUND(I10/F10,2))</f>
        <v>0</v>
      </c>
    </row>
    <row r="11" spans="1:11" ht="38.25">
      <c r="A11" s="42" t="s">
        <v>609</v>
      </c>
      <c r="B11" s="43" t="s">
        <v>610</v>
      </c>
      <c r="C11" s="44" t="s">
        <v>305</v>
      </c>
      <c r="D11" s="25">
        <v>9575.256</v>
      </c>
      <c r="E11" s="28">
        <f>Базисные_цены_ФЕР!D172</f>
        <v>100.74</v>
      </c>
      <c r="F11" s="45">
        <f t="shared" si="0"/>
        <v>964.611</v>
      </c>
      <c r="G11" s="55">
        <f t="shared" si="1"/>
        <v>0.585</v>
      </c>
      <c r="H11" s="28">
        <f>Базисные_цены_ФЕР!E172</f>
        <v>0</v>
      </c>
      <c r="I11" s="45">
        <f t="shared" si="2"/>
        <v>0</v>
      </c>
      <c r="J11" s="25">
        <f>ROUND(I11*100/I393,2)</f>
        <v>0</v>
      </c>
      <c r="K11" s="46">
        <f t="shared" si="3"/>
        <v>0</v>
      </c>
    </row>
    <row r="12" spans="1:11" ht="38.25">
      <c r="A12" s="42" t="s">
        <v>611</v>
      </c>
      <c r="B12" s="43" t="s">
        <v>612</v>
      </c>
      <c r="C12" s="44" t="s">
        <v>305</v>
      </c>
      <c r="D12" s="25">
        <v>311.981105</v>
      </c>
      <c r="E12" s="28">
        <f>Базисные_цены_ФЕР!D173</f>
        <v>110.55</v>
      </c>
      <c r="F12" s="45">
        <f t="shared" si="0"/>
        <v>34.49</v>
      </c>
      <c r="G12" s="55">
        <f t="shared" si="1"/>
        <v>0.021</v>
      </c>
      <c r="H12" s="28">
        <f>Базисные_цены_ФЕР!E173</f>
        <v>0</v>
      </c>
      <c r="I12" s="45">
        <f t="shared" si="2"/>
        <v>0</v>
      </c>
      <c r="J12" s="25">
        <f>ROUND(I12*100/I393,2)</f>
        <v>0</v>
      </c>
      <c r="K12" s="46">
        <f t="shared" si="3"/>
        <v>0</v>
      </c>
    </row>
    <row r="13" spans="1:11" ht="51">
      <c r="A13" s="42" t="s">
        <v>615</v>
      </c>
      <c r="B13" s="43" t="s">
        <v>616</v>
      </c>
      <c r="C13" s="44" t="s">
        <v>305</v>
      </c>
      <c r="D13" s="25">
        <v>9320.68764</v>
      </c>
      <c r="E13" s="28">
        <f>Базисные_цены_ФЕР!D175</f>
        <v>67.8</v>
      </c>
      <c r="F13" s="45">
        <f t="shared" si="0"/>
        <v>631.943</v>
      </c>
      <c r="G13" s="55">
        <f t="shared" si="1"/>
        <v>0.383</v>
      </c>
      <c r="H13" s="28">
        <f>Базисные_цены_ФЕР!E175</f>
        <v>0</v>
      </c>
      <c r="I13" s="45">
        <f t="shared" si="2"/>
        <v>0</v>
      </c>
      <c r="J13" s="25">
        <f>ROUND(I13*100/I393,2)</f>
        <v>0</v>
      </c>
      <c r="K13" s="46">
        <f t="shared" si="3"/>
        <v>0</v>
      </c>
    </row>
    <row r="14" spans="1:11" ht="12.75">
      <c r="A14" s="42" t="s">
        <v>445</v>
      </c>
      <c r="B14" s="43" t="s">
        <v>446</v>
      </c>
      <c r="C14" s="44" t="s">
        <v>271</v>
      </c>
      <c r="D14" s="25">
        <v>0.232</v>
      </c>
      <c r="E14" s="28">
        <f>Базисные_цены_ФЕР!D92</f>
        <v>30030</v>
      </c>
      <c r="F14" s="45">
        <f t="shared" si="0"/>
        <v>6.967</v>
      </c>
      <c r="G14" s="55">
        <f t="shared" si="1"/>
        <v>0.004</v>
      </c>
      <c r="H14" s="28">
        <f>Базисные_цены_ФЕР!E92</f>
        <v>0</v>
      </c>
      <c r="I14" s="45">
        <f t="shared" si="2"/>
        <v>0</v>
      </c>
      <c r="J14" s="25">
        <f>ROUND(I14*100/I393,2)</f>
        <v>0</v>
      </c>
      <c r="K14" s="46">
        <f t="shared" si="3"/>
        <v>0</v>
      </c>
    </row>
    <row r="15" spans="1:11" ht="25.5">
      <c r="A15" s="42" t="s">
        <v>498</v>
      </c>
      <c r="B15" s="43" t="s">
        <v>499</v>
      </c>
      <c r="C15" s="44" t="s">
        <v>271</v>
      </c>
      <c r="D15" s="25">
        <v>0.6067924</v>
      </c>
      <c r="E15" s="28">
        <f>Базисные_цены_ФЕР!D117</f>
        <v>27344.19</v>
      </c>
      <c r="F15" s="45">
        <f t="shared" si="0"/>
        <v>16.592</v>
      </c>
      <c r="G15" s="55">
        <f t="shared" si="1"/>
        <v>0.01</v>
      </c>
      <c r="H15" s="28">
        <f>Базисные_цены_ФЕР!E117</f>
        <v>0</v>
      </c>
      <c r="I15" s="45">
        <f t="shared" si="2"/>
        <v>0</v>
      </c>
      <c r="J15" s="25">
        <f>ROUND(I15*100/I393,2)</f>
        <v>0</v>
      </c>
      <c r="K15" s="46">
        <f t="shared" si="3"/>
        <v>0</v>
      </c>
    </row>
    <row r="16" spans="1:11" ht="38.25">
      <c r="A16" s="42" t="s">
        <v>502</v>
      </c>
      <c r="B16" s="43" t="s">
        <v>503</v>
      </c>
      <c r="C16" s="44" t="s">
        <v>271</v>
      </c>
      <c r="D16" s="25">
        <v>0.09556856</v>
      </c>
      <c r="E16" s="28">
        <f>Базисные_цены_ФЕР!D119</f>
        <v>15707</v>
      </c>
      <c r="F16" s="45">
        <f t="shared" si="0"/>
        <v>1.501</v>
      </c>
      <c r="G16" s="55">
        <f t="shared" si="1"/>
        <v>0.001</v>
      </c>
      <c r="H16" s="28">
        <f>Базисные_цены_ФЕР!E119</f>
        <v>0</v>
      </c>
      <c r="I16" s="45">
        <f t="shared" si="2"/>
        <v>0</v>
      </c>
      <c r="J16" s="25">
        <f>ROUND(I16*100/I393,2)</f>
        <v>0</v>
      </c>
      <c r="K16" s="46">
        <f t="shared" si="3"/>
        <v>0</v>
      </c>
    </row>
    <row r="17" spans="1:11" ht="38.25">
      <c r="A17" s="42" t="s">
        <v>500</v>
      </c>
      <c r="B17" s="43" t="s">
        <v>501</v>
      </c>
      <c r="C17" s="44" t="s">
        <v>271</v>
      </c>
      <c r="D17" s="25">
        <v>11.454718154</v>
      </c>
      <c r="E17" s="28">
        <f>Базисные_цены_ФЕР!D118</f>
        <v>20543.4</v>
      </c>
      <c r="F17" s="45">
        <f t="shared" si="0"/>
        <v>235.319</v>
      </c>
      <c r="G17" s="55">
        <f t="shared" si="1"/>
        <v>0.143</v>
      </c>
      <c r="H17" s="28">
        <f>Базисные_цены_ФЕР!E118</f>
        <v>0</v>
      </c>
      <c r="I17" s="45">
        <f t="shared" si="2"/>
        <v>0</v>
      </c>
      <c r="J17" s="25">
        <f>ROUND(I17*100/I393,2)</f>
        <v>0</v>
      </c>
      <c r="K17" s="46">
        <f t="shared" si="3"/>
        <v>0</v>
      </c>
    </row>
    <row r="18" spans="1:11" ht="12.75">
      <c r="A18" s="42" t="s">
        <v>528</v>
      </c>
      <c r="B18" s="43" t="s">
        <v>529</v>
      </c>
      <c r="C18" s="44" t="s">
        <v>271</v>
      </c>
      <c r="D18" s="25">
        <v>55.31931264</v>
      </c>
      <c r="E18" s="28">
        <f>Базисные_цены_ФЕР!D132</f>
        <v>3390</v>
      </c>
      <c r="F18" s="45">
        <f t="shared" si="0"/>
        <v>187.532</v>
      </c>
      <c r="G18" s="55">
        <f t="shared" si="1"/>
        <v>0.114</v>
      </c>
      <c r="H18" s="28">
        <f>Базисные_цены_ФЕР!E132</f>
        <v>0</v>
      </c>
      <c r="I18" s="45">
        <f t="shared" si="2"/>
        <v>0</v>
      </c>
      <c r="J18" s="25">
        <f>ROUND(I18*100/I393,2)</f>
        <v>0</v>
      </c>
      <c r="K18" s="46">
        <f t="shared" si="3"/>
        <v>0</v>
      </c>
    </row>
    <row r="19" spans="1:11" ht="38.25">
      <c r="A19" s="42" t="s">
        <v>625</v>
      </c>
      <c r="B19" s="43" t="s">
        <v>626</v>
      </c>
      <c r="C19" s="44" t="s">
        <v>627</v>
      </c>
      <c r="D19" s="25">
        <v>13.517514</v>
      </c>
      <c r="E19" s="28">
        <f>Базисные_цены_ФЕР!D180</f>
        <v>18320</v>
      </c>
      <c r="F19" s="45">
        <f t="shared" si="0"/>
        <v>247.641</v>
      </c>
      <c r="G19" s="55">
        <f t="shared" si="1"/>
        <v>0.15</v>
      </c>
      <c r="H19" s="28">
        <f>Базисные_цены_ФЕР!E180</f>
        <v>0</v>
      </c>
      <c r="I19" s="45">
        <f t="shared" si="2"/>
        <v>0</v>
      </c>
      <c r="J19" s="25">
        <f>ROUND(I19*100/I393,2)</f>
        <v>0</v>
      </c>
      <c r="K19" s="46">
        <f t="shared" si="3"/>
        <v>0</v>
      </c>
    </row>
    <row r="20" spans="1:11" ht="38.25">
      <c r="A20" s="42" t="s">
        <v>672</v>
      </c>
      <c r="B20" s="43" t="s">
        <v>673</v>
      </c>
      <c r="C20" s="44" t="s">
        <v>271</v>
      </c>
      <c r="D20" s="25">
        <v>0.9776654</v>
      </c>
      <c r="E20" s="28">
        <f>Базисные_цены_ФЕР!D203</f>
        <v>12110</v>
      </c>
      <c r="F20" s="45">
        <f t="shared" si="0"/>
        <v>11.84</v>
      </c>
      <c r="G20" s="55">
        <f t="shared" si="1"/>
        <v>0.007</v>
      </c>
      <c r="H20" s="28">
        <f>Базисные_цены_ФЕР!E203</f>
        <v>0</v>
      </c>
      <c r="I20" s="45">
        <f t="shared" si="2"/>
        <v>0</v>
      </c>
      <c r="J20" s="25">
        <f>ROUND(I20*100/I393,2)</f>
        <v>0</v>
      </c>
      <c r="K20" s="46">
        <f t="shared" si="3"/>
        <v>0</v>
      </c>
    </row>
    <row r="21" spans="1:11" ht="25.5">
      <c r="A21" s="42" t="s">
        <v>676</v>
      </c>
      <c r="B21" s="43" t="s">
        <v>677</v>
      </c>
      <c r="C21" s="44" t="s">
        <v>271</v>
      </c>
      <c r="D21" s="25">
        <v>3.493</v>
      </c>
      <c r="E21" s="28">
        <f>Базисные_цены_ФЕР!D205</f>
        <v>11200</v>
      </c>
      <c r="F21" s="45">
        <f t="shared" si="0"/>
        <v>39.122</v>
      </c>
      <c r="G21" s="55">
        <f t="shared" si="1"/>
        <v>0.024</v>
      </c>
      <c r="H21" s="28">
        <f>Базисные_цены_ФЕР!E205</f>
        <v>0</v>
      </c>
      <c r="I21" s="45">
        <f t="shared" si="2"/>
        <v>0</v>
      </c>
      <c r="J21" s="25">
        <f>ROUND(I21*100/I393,2)</f>
        <v>0</v>
      </c>
      <c r="K21" s="46">
        <f t="shared" si="3"/>
        <v>0</v>
      </c>
    </row>
    <row r="22" spans="1:11" ht="25.5">
      <c r="A22" s="42" t="s">
        <v>714</v>
      </c>
      <c r="B22" s="43" t="s">
        <v>715</v>
      </c>
      <c r="C22" s="44" t="s">
        <v>305</v>
      </c>
      <c r="D22" s="25">
        <v>13044.74104</v>
      </c>
      <c r="E22" s="28">
        <f>Базисные_цены_ФЕР!D224</f>
        <v>6.2</v>
      </c>
      <c r="F22" s="45">
        <f t="shared" si="0"/>
        <v>80.877</v>
      </c>
      <c r="G22" s="55">
        <f t="shared" si="1"/>
        <v>0.049</v>
      </c>
      <c r="H22" s="28">
        <f>Базисные_цены_ФЕР!E224</f>
        <v>0</v>
      </c>
      <c r="I22" s="45">
        <f t="shared" si="2"/>
        <v>0</v>
      </c>
      <c r="J22" s="25">
        <f>ROUND(I22*100/I393,2)</f>
        <v>0</v>
      </c>
      <c r="K22" s="46">
        <f t="shared" si="3"/>
        <v>0</v>
      </c>
    </row>
    <row r="23" spans="1:11" ht="25.5">
      <c r="A23" s="42" t="s">
        <v>730</v>
      </c>
      <c r="B23" s="43" t="s">
        <v>731</v>
      </c>
      <c r="C23" s="44" t="s">
        <v>305</v>
      </c>
      <c r="D23" s="25">
        <v>12556.877753</v>
      </c>
      <c r="E23" s="28">
        <f>Базисные_цены_ФЕР!D232</f>
        <v>28.25</v>
      </c>
      <c r="F23" s="45">
        <f t="shared" si="0"/>
        <v>354.732</v>
      </c>
      <c r="G23" s="55">
        <f t="shared" si="1"/>
        <v>0.215</v>
      </c>
      <c r="H23" s="28">
        <f>Базисные_цены_ФЕР!E232</f>
        <v>0</v>
      </c>
      <c r="I23" s="45">
        <f t="shared" si="2"/>
        <v>0</v>
      </c>
      <c r="J23" s="25">
        <f>ROUND(I23*100/I393,2)</f>
        <v>0</v>
      </c>
      <c r="K23" s="46">
        <f t="shared" si="3"/>
        <v>0</v>
      </c>
    </row>
    <row r="24" spans="1:11" ht="38.25">
      <c r="A24" s="42" t="s">
        <v>849</v>
      </c>
      <c r="B24" s="43" t="s">
        <v>850</v>
      </c>
      <c r="C24" s="44" t="s">
        <v>271</v>
      </c>
      <c r="D24" s="25">
        <v>2.792</v>
      </c>
      <c r="E24" s="28">
        <f>Базисные_цены_ФЕР!D291</f>
        <v>8115.94</v>
      </c>
      <c r="F24" s="45">
        <f t="shared" si="0"/>
        <v>22.66</v>
      </c>
      <c r="G24" s="55">
        <f t="shared" si="1"/>
        <v>0.014</v>
      </c>
      <c r="H24" s="28">
        <f>Базисные_цены_ФЕР!E291</f>
        <v>0</v>
      </c>
      <c r="I24" s="45">
        <f t="shared" si="2"/>
        <v>0</v>
      </c>
      <c r="J24" s="25">
        <f>ROUND(I24*100/I393,2)</f>
        <v>0</v>
      </c>
      <c r="K24" s="46">
        <f t="shared" si="3"/>
        <v>0</v>
      </c>
    </row>
    <row r="25" spans="1:11" ht="38.25">
      <c r="A25" s="42" t="s">
        <v>680</v>
      </c>
      <c r="B25" s="43" t="s">
        <v>681</v>
      </c>
      <c r="C25" s="44" t="s">
        <v>271</v>
      </c>
      <c r="D25" s="25">
        <v>0.414605</v>
      </c>
      <c r="E25" s="28">
        <f>Базисные_цены_ФЕР!D207</f>
        <v>6789.36</v>
      </c>
      <c r="F25" s="45">
        <f t="shared" si="0"/>
        <v>2.815</v>
      </c>
      <c r="G25" s="55">
        <f t="shared" si="1"/>
        <v>0.002</v>
      </c>
      <c r="H25" s="28">
        <f>Базисные_цены_ФЕР!E207</f>
        <v>0</v>
      </c>
      <c r="I25" s="45">
        <f t="shared" si="2"/>
        <v>0</v>
      </c>
      <c r="J25" s="25">
        <f>ROUND(I25*100/I393,2)</f>
        <v>0</v>
      </c>
      <c r="K25" s="46">
        <f t="shared" si="3"/>
        <v>0</v>
      </c>
    </row>
    <row r="26" spans="1:11" ht="25.5">
      <c r="A26" s="42" t="s">
        <v>297</v>
      </c>
      <c r="B26" s="43" t="s">
        <v>298</v>
      </c>
      <c r="C26" s="44" t="s">
        <v>271</v>
      </c>
      <c r="D26" s="25">
        <v>105.169789</v>
      </c>
      <c r="E26" s="28">
        <f>Базисные_цены_ФЕР!D20</f>
        <v>1487.6</v>
      </c>
      <c r="F26" s="45">
        <f t="shared" si="0"/>
        <v>156.451</v>
      </c>
      <c r="G26" s="55">
        <f t="shared" si="1"/>
        <v>0.095</v>
      </c>
      <c r="H26" s="28">
        <f>Базисные_цены_ФЕР!E20</f>
        <v>0</v>
      </c>
      <c r="I26" s="45">
        <f t="shared" si="2"/>
        <v>0</v>
      </c>
      <c r="J26" s="25">
        <f>ROUND(I26*100/I393,2)</f>
        <v>0</v>
      </c>
      <c r="K26" s="46">
        <f t="shared" si="3"/>
        <v>0</v>
      </c>
    </row>
    <row r="27" spans="1:11" ht="12.75">
      <c r="A27" s="42" t="s">
        <v>358</v>
      </c>
      <c r="B27" s="43" t="s">
        <v>359</v>
      </c>
      <c r="C27" s="44" t="s">
        <v>305</v>
      </c>
      <c r="D27" s="25">
        <v>17819.8153</v>
      </c>
      <c r="E27" s="28">
        <f>Базисные_цены_ФЕР!D50</f>
        <v>7.83</v>
      </c>
      <c r="F27" s="45">
        <f t="shared" si="0"/>
        <v>139.529</v>
      </c>
      <c r="G27" s="55">
        <f t="shared" si="1"/>
        <v>0.085</v>
      </c>
      <c r="H27" s="28">
        <f>Базисные_цены_ФЕР!E50</f>
        <v>0</v>
      </c>
      <c r="I27" s="45">
        <f t="shared" si="2"/>
        <v>0</v>
      </c>
      <c r="J27" s="25">
        <f>ROUND(I27*100/I393,2)</f>
        <v>0</v>
      </c>
      <c r="K27" s="46">
        <f t="shared" si="3"/>
        <v>0</v>
      </c>
    </row>
    <row r="28" spans="1:11" ht="25.5">
      <c r="A28" s="42" t="s">
        <v>740</v>
      </c>
      <c r="B28" s="43" t="s">
        <v>741</v>
      </c>
      <c r="C28" s="44" t="s">
        <v>271</v>
      </c>
      <c r="D28" s="25">
        <v>0.7441644</v>
      </c>
      <c r="E28" s="28">
        <f>Базисные_цены_ФЕР!D237</f>
        <v>5763</v>
      </c>
      <c r="F28" s="45">
        <f t="shared" si="0"/>
        <v>4.289</v>
      </c>
      <c r="G28" s="55">
        <f t="shared" si="1"/>
        <v>0.003</v>
      </c>
      <c r="H28" s="28">
        <f>Базисные_цены_ФЕР!E237</f>
        <v>0</v>
      </c>
      <c r="I28" s="45">
        <f t="shared" si="2"/>
        <v>0</v>
      </c>
      <c r="J28" s="25">
        <f>ROUND(I28*100/I393,2)</f>
        <v>0</v>
      </c>
      <c r="K28" s="46">
        <f t="shared" si="3"/>
        <v>0</v>
      </c>
    </row>
    <row r="29" spans="1:11" ht="25.5">
      <c r="A29" s="42" t="s">
        <v>334</v>
      </c>
      <c r="B29" s="43" t="s">
        <v>335</v>
      </c>
      <c r="C29" s="44" t="s">
        <v>271</v>
      </c>
      <c r="D29" s="25">
        <v>0.8</v>
      </c>
      <c r="E29" s="28">
        <f>Базисные_цены_ФЕР!D38</f>
        <v>9040</v>
      </c>
      <c r="F29" s="45">
        <f t="shared" si="0"/>
        <v>7.232</v>
      </c>
      <c r="G29" s="55">
        <f t="shared" si="1"/>
        <v>0.004</v>
      </c>
      <c r="H29" s="28">
        <f>Базисные_цены_ФЕР!E38</f>
        <v>0</v>
      </c>
      <c r="I29" s="45">
        <f t="shared" si="2"/>
        <v>0</v>
      </c>
      <c r="J29" s="25">
        <f>ROUND(I29*100/I393,2)</f>
        <v>0</v>
      </c>
      <c r="K29" s="46">
        <f t="shared" si="3"/>
        <v>0</v>
      </c>
    </row>
    <row r="30" spans="1:11" ht="38.25">
      <c r="A30" s="42" t="s">
        <v>613</v>
      </c>
      <c r="B30" s="43" t="s">
        <v>614</v>
      </c>
      <c r="C30" s="44" t="s">
        <v>305</v>
      </c>
      <c r="D30" s="25">
        <v>2962.89142</v>
      </c>
      <c r="E30" s="28">
        <f>Базисные_цены_ФЕР!D174</f>
        <v>67.8</v>
      </c>
      <c r="F30" s="45">
        <f t="shared" si="0"/>
        <v>200.884</v>
      </c>
      <c r="G30" s="55">
        <f t="shared" si="1"/>
        <v>0.122</v>
      </c>
      <c r="H30" s="28">
        <f>Базисные_цены_ФЕР!E174</f>
        <v>0</v>
      </c>
      <c r="I30" s="45">
        <f t="shared" si="2"/>
        <v>0</v>
      </c>
      <c r="J30" s="25">
        <f>ROUND(I30*100/I393,2)</f>
        <v>0</v>
      </c>
      <c r="K30" s="46">
        <f t="shared" si="3"/>
        <v>0</v>
      </c>
    </row>
    <row r="31" spans="1:11" ht="25.5">
      <c r="A31" s="42" t="s">
        <v>760</v>
      </c>
      <c r="B31" s="43" t="s">
        <v>761</v>
      </c>
      <c r="C31" s="44" t="s">
        <v>305</v>
      </c>
      <c r="D31" s="25">
        <v>618.864386</v>
      </c>
      <c r="E31" s="28">
        <f>Базисные_цены_ФЕР!D247</f>
        <v>5.71</v>
      </c>
      <c r="F31" s="45">
        <f t="shared" si="0"/>
        <v>3.534</v>
      </c>
      <c r="G31" s="55">
        <f t="shared" si="1"/>
        <v>0.002</v>
      </c>
      <c r="H31" s="28">
        <f>Базисные_цены_ФЕР!E247</f>
        <v>0</v>
      </c>
      <c r="I31" s="45">
        <f t="shared" si="2"/>
        <v>0</v>
      </c>
      <c r="J31" s="25">
        <f>ROUND(I31*100/I393,2)</f>
        <v>0</v>
      </c>
      <c r="K31" s="46">
        <f t="shared" si="3"/>
        <v>0</v>
      </c>
    </row>
    <row r="32" spans="1:11" ht="12.75">
      <c r="A32" s="42" t="s">
        <v>464</v>
      </c>
      <c r="B32" s="43" t="s">
        <v>465</v>
      </c>
      <c r="C32" s="44" t="s">
        <v>271</v>
      </c>
      <c r="D32" s="25">
        <v>15.00963</v>
      </c>
      <c r="E32" s="28">
        <f>Базисные_цены_ФЕР!D101</f>
        <v>11300</v>
      </c>
      <c r="F32" s="45">
        <f t="shared" si="0"/>
        <v>169.609</v>
      </c>
      <c r="G32" s="55">
        <f t="shared" si="1"/>
        <v>0.103</v>
      </c>
      <c r="H32" s="28">
        <f>Базисные_цены_ФЕР!E101</f>
        <v>0</v>
      </c>
      <c r="I32" s="45">
        <f t="shared" si="2"/>
        <v>0</v>
      </c>
      <c r="J32" s="25">
        <f>ROUND(I32*100/I393,2)</f>
        <v>0</v>
      </c>
      <c r="K32" s="46">
        <f t="shared" si="3"/>
        <v>0</v>
      </c>
    </row>
    <row r="33" spans="1:11" ht="12.75">
      <c r="A33" s="42" t="s">
        <v>530</v>
      </c>
      <c r="B33" s="43" t="s">
        <v>531</v>
      </c>
      <c r="C33" s="44" t="s">
        <v>271</v>
      </c>
      <c r="D33" s="25">
        <v>4.076</v>
      </c>
      <c r="E33" s="28">
        <f>Базисные_цены_ФЕР!D133</f>
        <v>1500</v>
      </c>
      <c r="F33" s="45">
        <f t="shared" si="0"/>
        <v>6.114</v>
      </c>
      <c r="G33" s="55">
        <f t="shared" si="1"/>
        <v>0.004</v>
      </c>
      <c r="H33" s="28">
        <f>Базисные_цены_ФЕР!E133</f>
        <v>0</v>
      </c>
      <c r="I33" s="45">
        <f t="shared" si="2"/>
        <v>0</v>
      </c>
      <c r="J33" s="25">
        <f>ROUND(I33*100/I393,2)</f>
        <v>0</v>
      </c>
      <c r="K33" s="46">
        <f t="shared" si="3"/>
        <v>0</v>
      </c>
    </row>
    <row r="34" spans="1:11" ht="12.75">
      <c r="A34" s="42" t="s">
        <v>564</v>
      </c>
      <c r="B34" s="43" t="s">
        <v>565</v>
      </c>
      <c r="C34" s="44" t="s">
        <v>566</v>
      </c>
      <c r="D34" s="25">
        <v>309.985985</v>
      </c>
      <c r="E34" s="28">
        <f>Базисные_цены_ФЕР!D150</f>
        <v>904</v>
      </c>
      <c r="F34" s="45">
        <f t="shared" si="0"/>
        <v>280.227</v>
      </c>
      <c r="G34" s="55">
        <f t="shared" si="1"/>
        <v>0.17</v>
      </c>
      <c r="H34" s="28">
        <f>Базисные_цены_ФЕР!E150</f>
        <v>0</v>
      </c>
      <c r="I34" s="45">
        <f t="shared" si="2"/>
        <v>0</v>
      </c>
      <c r="J34" s="25">
        <f>ROUND(I34*100/I393,2)</f>
        <v>0</v>
      </c>
      <c r="K34" s="46">
        <f t="shared" si="3"/>
        <v>0</v>
      </c>
    </row>
    <row r="35" spans="1:11" ht="25.5">
      <c r="A35" s="42" t="s">
        <v>742</v>
      </c>
      <c r="B35" s="43" t="s">
        <v>743</v>
      </c>
      <c r="C35" s="44" t="s">
        <v>305</v>
      </c>
      <c r="D35" s="25">
        <v>100.204</v>
      </c>
      <c r="E35" s="28">
        <f>Базисные_цены_ФЕР!D238</f>
        <v>184.64</v>
      </c>
      <c r="F35" s="45">
        <f t="shared" si="0"/>
        <v>18.502</v>
      </c>
      <c r="G35" s="55">
        <f t="shared" si="1"/>
        <v>0.011</v>
      </c>
      <c r="H35" s="28">
        <f>Базисные_цены_ФЕР!E238</f>
        <v>0</v>
      </c>
      <c r="I35" s="45">
        <f t="shared" si="2"/>
        <v>0</v>
      </c>
      <c r="J35" s="25">
        <f>ROUND(I35*100/I393,2)</f>
        <v>0</v>
      </c>
      <c r="K35" s="46">
        <f t="shared" si="3"/>
        <v>0</v>
      </c>
    </row>
    <row r="36" spans="1:11" ht="12.75">
      <c r="A36" s="42" t="s">
        <v>847</v>
      </c>
      <c r="B36" s="43" t="s">
        <v>848</v>
      </c>
      <c r="C36" s="44" t="s">
        <v>271</v>
      </c>
      <c r="D36" s="25">
        <v>36.0044175</v>
      </c>
      <c r="E36" s="28">
        <f>Базисные_цены_ФЕР!D290</f>
        <v>5989</v>
      </c>
      <c r="F36" s="45">
        <f t="shared" si="0"/>
        <v>215.63</v>
      </c>
      <c r="G36" s="55">
        <f t="shared" si="1"/>
        <v>0.131</v>
      </c>
      <c r="H36" s="28">
        <f>Базисные_цены_ФЕР!E290</f>
        <v>0</v>
      </c>
      <c r="I36" s="45">
        <f t="shared" si="2"/>
        <v>0</v>
      </c>
      <c r="J36" s="25">
        <f>ROUND(I36*100/I393,2)</f>
        <v>0</v>
      </c>
      <c r="K36" s="46">
        <f t="shared" si="3"/>
        <v>0</v>
      </c>
    </row>
    <row r="37" spans="1:11" ht="25.5">
      <c r="A37" s="42" t="s">
        <v>738</v>
      </c>
      <c r="B37" s="43" t="s">
        <v>739</v>
      </c>
      <c r="C37" s="44" t="s">
        <v>271</v>
      </c>
      <c r="D37" s="25">
        <v>24.82805608</v>
      </c>
      <c r="E37" s="28">
        <f>Базисные_цены_ФЕР!D236</f>
        <v>11200</v>
      </c>
      <c r="F37" s="45">
        <f t="shared" si="0"/>
        <v>278.074</v>
      </c>
      <c r="G37" s="55">
        <f t="shared" si="1"/>
        <v>0.169</v>
      </c>
      <c r="H37" s="28">
        <f>Базисные_цены_ФЕР!E236</f>
        <v>0</v>
      </c>
      <c r="I37" s="45">
        <f t="shared" si="2"/>
        <v>0</v>
      </c>
      <c r="J37" s="25">
        <f>ROUND(I37*100/I393,2)</f>
        <v>0</v>
      </c>
      <c r="K37" s="46">
        <f t="shared" si="3"/>
        <v>0</v>
      </c>
    </row>
    <row r="38" spans="1:11" ht="25.5">
      <c r="A38" s="42" t="s">
        <v>770</v>
      </c>
      <c r="B38" s="43" t="s">
        <v>771</v>
      </c>
      <c r="C38" s="44" t="s">
        <v>390</v>
      </c>
      <c r="D38" s="25">
        <v>201.6</v>
      </c>
      <c r="E38" s="28">
        <f>Базисные_цены_ФЕР!D252</f>
        <v>40.93</v>
      </c>
      <c r="F38" s="45">
        <f t="shared" si="0"/>
        <v>8.251</v>
      </c>
      <c r="G38" s="55">
        <f t="shared" si="1"/>
        <v>0.005</v>
      </c>
      <c r="H38" s="28">
        <f>Базисные_цены_ФЕР!E252</f>
        <v>0</v>
      </c>
      <c r="I38" s="45">
        <f t="shared" si="2"/>
        <v>0</v>
      </c>
      <c r="J38" s="25">
        <f>ROUND(I38*100/I393,2)</f>
        <v>0</v>
      </c>
      <c r="K38" s="46">
        <f t="shared" si="3"/>
        <v>0</v>
      </c>
    </row>
    <row r="39" spans="1:11" ht="12.75">
      <c r="A39" s="42" t="s">
        <v>494</v>
      </c>
      <c r="B39" s="43" t="s">
        <v>495</v>
      </c>
      <c r="C39" s="44" t="s">
        <v>271</v>
      </c>
      <c r="D39" s="25">
        <v>29.4086775</v>
      </c>
      <c r="E39" s="28">
        <f>Базисные_цены_ФЕР!D115</f>
        <v>15481</v>
      </c>
      <c r="F39" s="45">
        <f t="shared" si="0"/>
        <v>455.276</v>
      </c>
      <c r="G39" s="55">
        <f t="shared" si="1"/>
        <v>0.276</v>
      </c>
      <c r="H39" s="28">
        <f>Базисные_цены_ФЕР!E115</f>
        <v>0</v>
      </c>
      <c r="I39" s="45">
        <f t="shared" si="2"/>
        <v>0</v>
      </c>
      <c r="J39" s="25">
        <f>ROUND(I39*100/I393,2)</f>
        <v>0</v>
      </c>
      <c r="K39" s="46">
        <f t="shared" si="3"/>
        <v>0</v>
      </c>
    </row>
    <row r="40" spans="1:11" ht="25.5">
      <c r="A40" s="42" t="s">
        <v>532</v>
      </c>
      <c r="B40" s="43" t="s">
        <v>533</v>
      </c>
      <c r="C40" s="44" t="s">
        <v>305</v>
      </c>
      <c r="D40" s="25">
        <v>10028.2700290976</v>
      </c>
      <c r="E40" s="28">
        <f>Базисные_цены_ФЕР!D134</f>
        <v>45.2</v>
      </c>
      <c r="F40" s="45">
        <f t="shared" si="0"/>
        <v>453.278</v>
      </c>
      <c r="G40" s="55">
        <f t="shared" si="1"/>
        <v>0.275</v>
      </c>
      <c r="H40" s="28">
        <f>Базисные_цены_ФЕР!E134</f>
        <v>0</v>
      </c>
      <c r="I40" s="45">
        <f t="shared" si="2"/>
        <v>0</v>
      </c>
      <c r="J40" s="25">
        <f>ROUND(I40*100/I393,2)</f>
        <v>0</v>
      </c>
      <c r="K40" s="46">
        <f t="shared" si="3"/>
        <v>0</v>
      </c>
    </row>
    <row r="41" spans="1:11" ht="25.5">
      <c r="A41" s="42" t="s">
        <v>534</v>
      </c>
      <c r="B41" s="43" t="s">
        <v>535</v>
      </c>
      <c r="C41" s="44" t="s">
        <v>305</v>
      </c>
      <c r="D41" s="25">
        <v>7566.0419896</v>
      </c>
      <c r="E41" s="28">
        <f>Базисные_цены_ФЕР!D135</f>
        <v>38.42</v>
      </c>
      <c r="F41" s="45">
        <f t="shared" si="0"/>
        <v>290.687</v>
      </c>
      <c r="G41" s="55">
        <f t="shared" si="1"/>
        <v>0.176</v>
      </c>
      <c r="H41" s="28">
        <f>Базисные_цены_ФЕР!E135</f>
        <v>0</v>
      </c>
      <c r="I41" s="45">
        <f t="shared" si="2"/>
        <v>0</v>
      </c>
      <c r="J41" s="25">
        <f>ROUND(I41*100/I393,2)</f>
        <v>0</v>
      </c>
      <c r="K41" s="46">
        <f t="shared" si="3"/>
        <v>0</v>
      </c>
    </row>
    <row r="42" spans="1:11" ht="25.5">
      <c r="A42" s="42" t="s">
        <v>368</v>
      </c>
      <c r="B42" s="43" t="s">
        <v>369</v>
      </c>
      <c r="C42" s="44" t="s">
        <v>271</v>
      </c>
      <c r="D42" s="25">
        <v>0.0336</v>
      </c>
      <c r="E42" s="28">
        <f>Базисные_цены_ФЕР!D55</f>
        <v>31060</v>
      </c>
      <c r="F42" s="45">
        <f t="shared" si="0"/>
        <v>1.044</v>
      </c>
      <c r="G42" s="55">
        <f t="shared" si="1"/>
        <v>0.001</v>
      </c>
      <c r="H42" s="28">
        <f>Базисные_цены_ФЕР!E55</f>
        <v>0</v>
      </c>
      <c r="I42" s="45">
        <f t="shared" si="2"/>
        <v>0</v>
      </c>
      <c r="J42" s="25">
        <f>ROUND(I42*100/I393,2)</f>
        <v>0</v>
      </c>
      <c r="K42" s="46">
        <f t="shared" si="3"/>
        <v>0</v>
      </c>
    </row>
    <row r="43" spans="1:11" ht="38.25">
      <c r="A43" s="42" t="s">
        <v>728</v>
      </c>
      <c r="B43" s="43" t="s">
        <v>729</v>
      </c>
      <c r="C43" s="44" t="s">
        <v>305</v>
      </c>
      <c r="D43" s="25">
        <v>1272.64182</v>
      </c>
      <c r="E43" s="28">
        <f>Базисные_цены_ФЕР!D231</f>
        <v>26.1</v>
      </c>
      <c r="F43" s="45">
        <f t="shared" si="0"/>
        <v>33.216</v>
      </c>
      <c r="G43" s="55">
        <f t="shared" si="1"/>
        <v>0.02</v>
      </c>
      <c r="H43" s="28">
        <f>Базисные_цены_ФЕР!E231</f>
        <v>0</v>
      </c>
      <c r="I43" s="45">
        <f t="shared" si="2"/>
        <v>0</v>
      </c>
      <c r="J43" s="25">
        <f>ROUND(I43*100/I393,2)</f>
        <v>0</v>
      </c>
      <c r="K43" s="46">
        <f t="shared" si="3"/>
        <v>0</v>
      </c>
    </row>
    <row r="44" spans="1:11" ht="25.5">
      <c r="A44" s="42" t="s">
        <v>510</v>
      </c>
      <c r="B44" s="43" t="s">
        <v>511</v>
      </c>
      <c r="C44" s="44" t="s">
        <v>390</v>
      </c>
      <c r="D44" s="25">
        <v>763.004</v>
      </c>
      <c r="E44" s="28">
        <f>Базисные_цены_ФЕР!D123</f>
        <v>58.2</v>
      </c>
      <c r="F44" s="45">
        <f t="shared" si="0"/>
        <v>44.407</v>
      </c>
      <c r="G44" s="55">
        <f t="shared" si="1"/>
        <v>0.027</v>
      </c>
      <c r="H44" s="28">
        <f>Базисные_цены_ФЕР!E123</f>
        <v>0</v>
      </c>
      <c r="I44" s="45">
        <f t="shared" si="2"/>
        <v>0</v>
      </c>
      <c r="J44" s="25">
        <f>ROUND(I44*100/I393,2)</f>
        <v>0</v>
      </c>
      <c r="K44" s="46">
        <f t="shared" si="3"/>
        <v>0</v>
      </c>
    </row>
    <row r="45" spans="1:11" ht="25.5">
      <c r="A45" s="42" t="s">
        <v>546</v>
      </c>
      <c r="B45" s="43" t="s">
        <v>547</v>
      </c>
      <c r="C45" s="44" t="s">
        <v>265</v>
      </c>
      <c r="D45" s="25">
        <v>50.4</v>
      </c>
      <c r="E45" s="28">
        <f>Базисные_цены_ФЕР!D141</f>
        <v>13.8</v>
      </c>
      <c r="F45" s="45">
        <f t="shared" si="0"/>
        <v>0.696</v>
      </c>
      <c r="G45" s="55">
        <f t="shared" si="1"/>
        <v>0</v>
      </c>
      <c r="H45" s="28">
        <f>Базисные_цены_ФЕР!E141</f>
        <v>0</v>
      </c>
      <c r="I45" s="45">
        <f t="shared" si="2"/>
        <v>0</v>
      </c>
      <c r="J45" s="25">
        <f>ROUND(I45*100/I393,2)</f>
        <v>0</v>
      </c>
      <c r="K45" s="46">
        <f t="shared" si="3"/>
        <v>0</v>
      </c>
    </row>
    <row r="46" spans="1:11" ht="25.5">
      <c r="A46" s="42" t="s">
        <v>589</v>
      </c>
      <c r="B46" s="43" t="s">
        <v>590</v>
      </c>
      <c r="C46" s="44" t="s">
        <v>305</v>
      </c>
      <c r="D46" s="25">
        <v>2809.6701</v>
      </c>
      <c r="E46" s="28">
        <f>Базисные_цены_ФЕР!D162</f>
        <v>51.8</v>
      </c>
      <c r="F46" s="45">
        <f t="shared" si="0"/>
        <v>145.541</v>
      </c>
      <c r="G46" s="55">
        <f t="shared" si="1"/>
        <v>0.088</v>
      </c>
      <c r="H46" s="28">
        <f>Базисные_цены_ФЕР!E162</f>
        <v>0</v>
      </c>
      <c r="I46" s="45">
        <f t="shared" si="2"/>
        <v>0</v>
      </c>
      <c r="J46" s="25">
        <f>ROUND(I46*100/I393,2)</f>
        <v>0</v>
      </c>
      <c r="K46" s="46">
        <f t="shared" si="3"/>
        <v>0</v>
      </c>
    </row>
    <row r="47" spans="1:11" ht="25.5">
      <c r="A47" s="42" t="s">
        <v>472</v>
      </c>
      <c r="B47" s="43" t="s">
        <v>473</v>
      </c>
      <c r="C47" s="44" t="s">
        <v>474</v>
      </c>
      <c r="D47" s="25">
        <v>18</v>
      </c>
      <c r="E47" s="28">
        <f>Базисные_цены_ФЕР!D105</f>
        <v>28.33</v>
      </c>
      <c r="F47" s="45">
        <f t="shared" si="0"/>
        <v>0.51</v>
      </c>
      <c r="G47" s="55">
        <f t="shared" si="1"/>
        <v>0</v>
      </c>
      <c r="H47" s="28">
        <f>Базисные_цены_ФЕР!E105</f>
        <v>0</v>
      </c>
      <c r="I47" s="45">
        <f t="shared" si="2"/>
        <v>0</v>
      </c>
      <c r="J47" s="25">
        <f>ROUND(I47*100/I393,2)</f>
        <v>0</v>
      </c>
      <c r="K47" s="46">
        <f t="shared" si="3"/>
        <v>0</v>
      </c>
    </row>
    <row r="48" spans="1:11" ht="25.5">
      <c r="A48" s="42" t="s">
        <v>508</v>
      </c>
      <c r="B48" s="43" t="s">
        <v>509</v>
      </c>
      <c r="C48" s="44" t="s">
        <v>305</v>
      </c>
      <c r="D48" s="25">
        <v>766.1</v>
      </c>
      <c r="E48" s="28">
        <f>Базисные_цены_ФЕР!D122</f>
        <v>30</v>
      </c>
      <c r="F48" s="45">
        <f t="shared" si="0"/>
        <v>22.983</v>
      </c>
      <c r="G48" s="55">
        <f t="shared" si="1"/>
        <v>0.014</v>
      </c>
      <c r="H48" s="28">
        <f>Базисные_цены_ФЕР!E122</f>
        <v>0</v>
      </c>
      <c r="I48" s="45">
        <f t="shared" si="2"/>
        <v>0</v>
      </c>
      <c r="J48" s="25">
        <f>ROUND(I48*100/I393,2)</f>
        <v>0</v>
      </c>
      <c r="K48" s="46">
        <f t="shared" si="3"/>
        <v>0</v>
      </c>
    </row>
    <row r="49" spans="1:11" ht="12.75">
      <c r="A49" s="42" t="s">
        <v>520</v>
      </c>
      <c r="B49" s="43" t="s">
        <v>521</v>
      </c>
      <c r="C49" s="44" t="s">
        <v>305</v>
      </c>
      <c r="D49" s="25">
        <v>2409.59897</v>
      </c>
      <c r="E49" s="28">
        <f>Базисные_цены_ФЕР!D128</f>
        <v>15</v>
      </c>
      <c r="F49" s="45">
        <f t="shared" si="0"/>
        <v>36.144</v>
      </c>
      <c r="G49" s="55">
        <f t="shared" si="1"/>
        <v>0.022</v>
      </c>
      <c r="H49" s="28">
        <f>Базисные_цены_ФЕР!E128</f>
        <v>0</v>
      </c>
      <c r="I49" s="45">
        <f t="shared" si="2"/>
        <v>0</v>
      </c>
      <c r="J49" s="25">
        <f>ROUND(I49*100/I393,2)</f>
        <v>0</v>
      </c>
      <c r="K49" s="46">
        <f t="shared" si="3"/>
        <v>0</v>
      </c>
    </row>
    <row r="50" spans="1:11" ht="51">
      <c r="A50" s="42" t="s">
        <v>538</v>
      </c>
      <c r="B50" s="43" t="s">
        <v>539</v>
      </c>
      <c r="C50" s="44" t="s">
        <v>271</v>
      </c>
      <c r="D50" s="25">
        <v>9.13101989792</v>
      </c>
      <c r="E50" s="28">
        <f>Базисные_цены_ФЕР!D137</f>
        <v>7712</v>
      </c>
      <c r="F50" s="45">
        <f t="shared" si="0"/>
        <v>70.418</v>
      </c>
      <c r="G50" s="55">
        <f t="shared" si="1"/>
        <v>0.043</v>
      </c>
      <c r="H50" s="28">
        <f>Базисные_цены_ФЕР!E137</f>
        <v>0</v>
      </c>
      <c r="I50" s="45">
        <f t="shared" si="2"/>
        <v>0</v>
      </c>
      <c r="J50" s="25">
        <f>ROUND(I50*100/I393,2)</f>
        <v>0</v>
      </c>
      <c r="K50" s="46">
        <f t="shared" si="3"/>
        <v>0</v>
      </c>
    </row>
    <row r="51" spans="1:11" ht="38.25">
      <c r="A51" s="42" t="s">
        <v>477</v>
      </c>
      <c r="B51" s="43" t="s">
        <v>478</v>
      </c>
      <c r="C51" s="44" t="s">
        <v>390</v>
      </c>
      <c r="D51" s="25">
        <v>44.888959</v>
      </c>
      <c r="E51" s="28">
        <f>Базисные_цены_ФЕР!D107</f>
        <v>965.15</v>
      </c>
      <c r="F51" s="45">
        <f t="shared" si="0"/>
        <v>43.325</v>
      </c>
      <c r="G51" s="55">
        <f t="shared" si="1"/>
        <v>0.026</v>
      </c>
      <c r="H51" s="28">
        <f>Базисные_цены_ФЕР!E107</f>
        <v>0</v>
      </c>
      <c r="I51" s="45">
        <f t="shared" si="2"/>
        <v>0</v>
      </c>
      <c r="J51" s="25">
        <f>ROUND(I51*100/I393,2)</f>
        <v>0</v>
      </c>
      <c r="K51" s="46">
        <f t="shared" si="3"/>
        <v>0</v>
      </c>
    </row>
    <row r="52" spans="1:11" ht="12.75">
      <c r="A52" s="42" t="s">
        <v>524</v>
      </c>
      <c r="B52" s="43" t="s">
        <v>525</v>
      </c>
      <c r="C52" s="44" t="s">
        <v>265</v>
      </c>
      <c r="D52" s="25">
        <v>49.4</v>
      </c>
      <c r="E52" s="28">
        <f>Базисные_цены_ФЕР!D130</f>
        <v>569.52</v>
      </c>
      <c r="F52" s="45">
        <f t="shared" si="0"/>
        <v>28.134</v>
      </c>
      <c r="G52" s="55">
        <f t="shared" si="1"/>
        <v>0.017</v>
      </c>
      <c r="H52" s="28">
        <f>Базисные_цены_ФЕР!E130</f>
        <v>0</v>
      </c>
      <c r="I52" s="45">
        <f t="shared" si="2"/>
        <v>0</v>
      </c>
      <c r="J52" s="25">
        <f>ROUND(I52*100/I393,2)</f>
        <v>0</v>
      </c>
      <c r="K52" s="46">
        <f t="shared" si="3"/>
        <v>0</v>
      </c>
    </row>
    <row r="53" spans="1:11" ht="12.75">
      <c r="A53" s="42" t="s">
        <v>388</v>
      </c>
      <c r="B53" s="43" t="s">
        <v>389</v>
      </c>
      <c r="C53" s="44" t="s">
        <v>390</v>
      </c>
      <c r="D53" s="25">
        <v>510.509905</v>
      </c>
      <c r="E53" s="28">
        <f>Базисные_цены_ФЕР!D65</f>
        <v>181.07</v>
      </c>
      <c r="F53" s="45">
        <f t="shared" si="0"/>
        <v>92.438</v>
      </c>
      <c r="G53" s="55">
        <f t="shared" si="1"/>
        <v>0.056</v>
      </c>
      <c r="H53" s="28">
        <f>Базисные_цены_ФЕР!E65</f>
        <v>0</v>
      </c>
      <c r="I53" s="45">
        <f t="shared" si="2"/>
        <v>0</v>
      </c>
      <c r="J53" s="25">
        <f>ROUND(I53*100/I393,2)</f>
        <v>0</v>
      </c>
      <c r="K53" s="46">
        <f t="shared" si="3"/>
        <v>0</v>
      </c>
    </row>
    <row r="54" spans="1:11" ht="25.5">
      <c r="A54" s="42" t="s">
        <v>536</v>
      </c>
      <c r="B54" s="43" t="s">
        <v>537</v>
      </c>
      <c r="C54" s="44" t="s">
        <v>305</v>
      </c>
      <c r="D54" s="25">
        <v>681.582</v>
      </c>
      <c r="E54" s="28">
        <f>Базисные_цены_ФЕР!D136</f>
        <v>39.41</v>
      </c>
      <c r="F54" s="45">
        <f t="shared" si="0"/>
        <v>26.861</v>
      </c>
      <c r="G54" s="55">
        <f t="shared" si="1"/>
        <v>0.016</v>
      </c>
      <c r="H54" s="28">
        <f>Базисные_цены_ФЕР!E136</f>
        <v>0</v>
      </c>
      <c r="I54" s="45">
        <f t="shared" si="2"/>
        <v>0</v>
      </c>
      <c r="J54" s="25">
        <f>ROUND(I54*100/I393,2)</f>
        <v>0</v>
      </c>
      <c r="K54" s="46">
        <f t="shared" si="3"/>
        <v>0</v>
      </c>
    </row>
    <row r="55" spans="1:11" ht="38.25">
      <c r="A55" s="42" t="s">
        <v>646</v>
      </c>
      <c r="B55" s="43" t="s">
        <v>647</v>
      </c>
      <c r="C55" s="44" t="s">
        <v>305</v>
      </c>
      <c r="D55" s="25">
        <v>206.955</v>
      </c>
      <c r="E55" s="28">
        <f>Базисные_цены_ФЕР!D190</f>
        <v>121.71</v>
      </c>
      <c r="F55" s="45">
        <f t="shared" si="0"/>
        <v>25.188</v>
      </c>
      <c r="G55" s="55">
        <f t="shared" si="1"/>
        <v>0.015</v>
      </c>
      <c r="H55" s="28">
        <f>Базисные_цены_ФЕР!E190</f>
        <v>0</v>
      </c>
      <c r="I55" s="45">
        <f t="shared" si="2"/>
        <v>0</v>
      </c>
      <c r="J55" s="25">
        <f>ROUND(I55*100/I393,2)</f>
        <v>0</v>
      </c>
      <c r="K55" s="46">
        <f t="shared" si="3"/>
        <v>0</v>
      </c>
    </row>
    <row r="56" spans="1:11" ht="12.75">
      <c r="A56" s="42" t="s">
        <v>410</v>
      </c>
      <c r="B56" s="43" t="s">
        <v>411</v>
      </c>
      <c r="C56" s="44" t="s">
        <v>305</v>
      </c>
      <c r="D56" s="25">
        <v>403.2</v>
      </c>
      <c r="E56" s="28">
        <f>Базисные_цены_ФЕР!D75</f>
        <v>52.13</v>
      </c>
      <c r="F56" s="45">
        <f t="shared" si="0"/>
        <v>21.019</v>
      </c>
      <c r="G56" s="55">
        <f t="shared" si="1"/>
        <v>0.013</v>
      </c>
      <c r="H56" s="28">
        <f>Базисные_цены_ФЕР!E75</f>
        <v>0</v>
      </c>
      <c r="I56" s="45">
        <f t="shared" si="2"/>
        <v>0</v>
      </c>
      <c r="J56" s="25">
        <f>ROUND(I56*100/I393,2)</f>
        <v>0</v>
      </c>
      <c r="K56" s="46">
        <f t="shared" si="3"/>
        <v>0</v>
      </c>
    </row>
    <row r="57" spans="1:11" ht="25.5">
      <c r="A57" s="42" t="s">
        <v>518</v>
      </c>
      <c r="B57" s="43" t="s">
        <v>519</v>
      </c>
      <c r="C57" s="44" t="s">
        <v>305</v>
      </c>
      <c r="D57" s="25">
        <v>18435.236</v>
      </c>
      <c r="E57" s="28">
        <f>Базисные_цены_ФЕР!D127</f>
        <v>29.8</v>
      </c>
      <c r="F57" s="45">
        <f t="shared" si="0"/>
        <v>549.37</v>
      </c>
      <c r="G57" s="55">
        <f t="shared" si="1"/>
        <v>0.333</v>
      </c>
      <c r="H57" s="28">
        <f>Базисные_цены_ФЕР!E127</f>
        <v>0</v>
      </c>
      <c r="I57" s="45">
        <f t="shared" si="2"/>
        <v>0</v>
      </c>
      <c r="J57" s="25">
        <f>ROUND(I57*100/I393,2)</f>
        <v>0</v>
      </c>
      <c r="K57" s="46">
        <f t="shared" si="3"/>
        <v>0</v>
      </c>
    </row>
    <row r="58" spans="1:11" ht="25.5">
      <c r="A58" s="42" t="s">
        <v>682</v>
      </c>
      <c r="B58" s="43" t="s">
        <v>683</v>
      </c>
      <c r="C58" s="44" t="s">
        <v>271</v>
      </c>
      <c r="D58" s="25">
        <v>53.4063038</v>
      </c>
      <c r="E58" s="28">
        <f>Базисные_цены_ФЕР!D208</f>
        <v>10027.62</v>
      </c>
      <c r="F58" s="45">
        <f t="shared" si="0"/>
        <v>535.538</v>
      </c>
      <c r="G58" s="55">
        <f t="shared" si="1"/>
        <v>0.325</v>
      </c>
      <c r="H58" s="28">
        <f>Базисные_цены_ФЕР!E208</f>
        <v>0</v>
      </c>
      <c r="I58" s="45">
        <f t="shared" si="2"/>
        <v>0</v>
      </c>
      <c r="J58" s="25">
        <f>ROUND(I58*100/I393,2)</f>
        <v>0</v>
      </c>
      <c r="K58" s="46">
        <f t="shared" si="3"/>
        <v>0</v>
      </c>
    </row>
    <row r="59" spans="1:11" ht="12.75">
      <c r="A59" s="42" t="s">
        <v>540</v>
      </c>
      <c r="B59" s="43" t="s">
        <v>541</v>
      </c>
      <c r="C59" s="44" t="s">
        <v>305</v>
      </c>
      <c r="D59" s="25">
        <v>817.35328</v>
      </c>
      <c r="E59" s="28">
        <f>Базисные_цены_ФЕР!D138</f>
        <v>70.5</v>
      </c>
      <c r="F59" s="45">
        <f t="shared" si="0"/>
        <v>57.623</v>
      </c>
      <c r="G59" s="55">
        <f t="shared" si="1"/>
        <v>0.035</v>
      </c>
      <c r="H59" s="28">
        <f>Базисные_цены_ФЕР!E138</f>
        <v>0</v>
      </c>
      <c r="I59" s="45">
        <f t="shared" si="2"/>
        <v>0</v>
      </c>
      <c r="J59" s="25">
        <f>ROUND(I59*100/I393,2)</f>
        <v>0</v>
      </c>
      <c r="K59" s="46">
        <f t="shared" si="3"/>
        <v>0</v>
      </c>
    </row>
    <row r="60" spans="1:11" ht="63.75">
      <c r="A60" s="42" t="s">
        <v>516</v>
      </c>
      <c r="B60" s="43" t="s">
        <v>517</v>
      </c>
      <c r="C60" s="44" t="s">
        <v>305</v>
      </c>
      <c r="D60" s="25">
        <v>439.600394</v>
      </c>
      <c r="E60" s="28">
        <f>Базисные_цены_ФЕР!D126</f>
        <v>94.48</v>
      </c>
      <c r="F60" s="45">
        <f t="shared" si="0"/>
        <v>41.533</v>
      </c>
      <c r="G60" s="55">
        <f t="shared" si="1"/>
        <v>0.025</v>
      </c>
      <c r="H60" s="28">
        <f>Базисные_цены_ФЕР!E126</f>
        <v>0</v>
      </c>
      <c r="I60" s="45">
        <f t="shared" si="2"/>
        <v>0</v>
      </c>
      <c r="J60" s="25">
        <f>ROUND(I60*100/I393,2)</f>
        <v>0</v>
      </c>
      <c r="K60" s="46">
        <f t="shared" si="3"/>
        <v>0</v>
      </c>
    </row>
    <row r="61" spans="1:11" ht="12.75">
      <c r="A61" s="42" t="s">
        <v>853</v>
      </c>
      <c r="B61" s="43" t="s">
        <v>854</v>
      </c>
      <c r="C61" s="44" t="s">
        <v>271</v>
      </c>
      <c r="D61" s="25">
        <v>39.03</v>
      </c>
      <c r="E61" s="28">
        <f>Базисные_цены_ФЕР!D293</f>
        <v>10156.02</v>
      </c>
      <c r="F61" s="45">
        <f t="shared" si="0"/>
        <v>396.389</v>
      </c>
      <c r="G61" s="55">
        <f t="shared" si="1"/>
        <v>0.24</v>
      </c>
      <c r="H61" s="28">
        <f>Базисные_цены_ФЕР!E293</f>
        <v>0</v>
      </c>
      <c r="I61" s="45">
        <f t="shared" si="2"/>
        <v>0</v>
      </c>
      <c r="J61" s="25">
        <f>ROUND(I61*100/I393,2)</f>
        <v>0</v>
      </c>
      <c r="K61" s="46">
        <f t="shared" si="3"/>
        <v>0</v>
      </c>
    </row>
    <row r="62" spans="1:11" ht="51">
      <c r="A62" s="42" t="s">
        <v>512</v>
      </c>
      <c r="B62" s="43" t="s">
        <v>513</v>
      </c>
      <c r="C62" s="44" t="s">
        <v>276</v>
      </c>
      <c r="D62" s="25">
        <v>1.8245615</v>
      </c>
      <c r="E62" s="28">
        <f>Базисные_цены_ФЕР!D124</f>
        <v>703.52</v>
      </c>
      <c r="F62" s="45">
        <f t="shared" si="0"/>
        <v>1.284</v>
      </c>
      <c r="G62" s="55">
        <f t="shared" si="1"/>
        <v>0.001</v>
      </c>
      <c r="H62" s="28">
        <f>Базисные_цены_ФЕР!E124</f>
        <v>0</v>
      </c>
      <c r="I62" s="45">
        <f t="shared" si="2"/>
        <v>0</v>
      </c>
      <c r="J62" s="25">
        <f>ROUND(I62*100/I393,2)</f>
        <v>0</v>
      </c>
      <c r="K62" s="46">
        <f t="shared" si="3"/>
        <v>0</v>
      </c>
    </row>
    <row r="63" spans="1:11" ht="38.25">
      <c r="A63" s="42" t="s">
        <v>338</v>
      </c>
      <c r="B63" s="43" t="s">
        <v>339</v>
      </c>
      <c r="C63" s="44" t="s">
        <v>276</v>
      </c>
      <c r="D63" s="25">
        <v>615.660004</v>
      </c>
      <c r="E63" s="28">
        <f>Базисные_цены_ФЕР!D40</f>
        <v>1287</v>
      </c>
      <c r="F63" s="45">
        <f t="shared" si="0"/>
        <v>792.354</v>
      </c>
      <c r="G63" s="55">
        <f t="shared" si="1"/>
        <v>0.481</v>
      </c>
      <c r="H63" s="28">
        <f>Базисные_цены_ФЕР!E40</f>
        <v>0</v>
      </c>
      <c r="I63" s="45">
        <f t="shared" si="2"/>
        <v>0</v>
      </c>
      <c r="J63" s="25">
        <f>ROUND(I63*100/I393,2)</f>
        <v>0</v>
      </c>
      <c r="K63" s="46">
        <f t="shared" si="3"/>
        <v>0</v>
      </c>
    </row>
    <row r="64" spans="1:11" ht="38.25">
      <c r="A64" s="42" t="s">
        <v>336</v>
      </c>
      <c r="B64" s="43" t="s">
        <v>337</v>
      </c>
      <c r="C64" s="44" t="s">
        <v>276</v>
      </c>
      <c r="D64" s="25">
        <v>23.4623565</v>
      </c>
      <c r="E64" s="28">
        <f>Базисные_цены_ФЕР!D39</f>
        <v>1980</v>
      </c>
      <c r="F64" s="45">
        <f t="shared" si="0"/>
        <v>46.455</v>
      </c>
      <c r="G64" s="55">
        <f t="shared" si="1"/>
        <v>0.028</v>
      </c>
      <c r="H64" s="28">
        <f>Базисные_цены_ФЕР!E39</f>
        <v>0</v>
      </c>
      <c r="I64" s="45">
        <f t="shared" si="2"/>
        <v>0</v>
      </c>
      <c r="J64" s="25">
        <f>ROUND(I64*100/I393,2)</f>
        <v>0</v>
      </c>
      <c r="K64" s="46">
        <f t="shared" si="3"/>
        <v>0</v>
      </c>
    </row>
    <row r="65" spans="1:11" ht="38.25">
      <c r="A65" s="42" t="s">
        <v>384</v>
      </c>
      <c r="B65" s="43" t="s">
        <v>385</v>
      </c>
      <c r="C65" s="44" t="s">
        <v>276</v>
      </c>
      <c r="D65" s="25">
        <v>20.192876300000002</v>
      </c>
      <c r="E65" s="28">
        <f>Базисные_цены_ФЕР!D63</f>
        <v>1320</v>
      </c>
      <c r="F65" s="45">
        <f t="shared" si="0"/>
        <v>26.655</v>
      </c>
      <c r="G65" s="55">
        <f t="shared" si="1"/>
        <v>0.016</v>
      </c>
      <c r="H65" s="28">
        <f>Базисные_цены_ФЕР!E63</f>
        <v>0</v>
      </c>
      <c r="I65" s="45">
        <f t="shared" si="2"/>
        <v>0</v>
      </c>
      <c r="J65" s="25">
        <f>ROUND(I65*100/I393,2)</f>
        <v>0</v>
      </c>
      <c r="K65" s="46">
        <f t="shared" si="3"/>
        <v>0</v>
      </c>
    </row>
    <row r="66" spans="1:11" ht="38.25">
      <c r="A66" s="42" t="s">
        <v>386</v>
      </c>
      <c r="B66" s="43" t="s">
        <v>387</v>
      </c>
      <c r="C66" s="44" t="s">
        <v>276</v>
      </c>
      <c r="D66" s="25">
        <v>406.8234589</v>
      </c>
      <c r="E66" s="28">
        <f>Базисные_цены_ФЕР!D64</f>
        <v>1056</v>
      </c>
      <c r="F66" s="45">
        <f t="shared" si="0"/>
        <v>429.606</v>
      </c>
      <c r="G66" s="55">
        <f t="shared" si="1"/>
        <v>0.261</v>
      </c>
      <c r="H66" s="28">
        <f>Базисные_цены_ФЕР!E64</f>
        <v>0</v>
      </c>
      <c r="I66" s="45">
        <f t="shared" si="2"/>
        <v>0</v>
      </c>
      <c r="J66" s="25">
        <f>ROUND(I66*100/I393,2)</f>
        <v>0</v>
      </c>
      <c r="K66" s="46">
        <f t="shared" si="3"/>
        <v>0</v>
      </c>
    </row>
    <row r="67" spans="1:11" ht="63.75">
      <c r="A67" s="42" t="s">
        <v>805</v>
      </c>
      <c r="B67" s="43" t="s">
        <v>806</v>
      </c>
      <c r="C67" s="44" t="s">
        <v>390</v>
      </c>
      <c r="D67" s="25">
        <v>37603.82792</v>
      </c>
      <c r="E67" s="28">
        <f>Базисные_цены_ФЕР!D269</f>
        <v>11.5</v>
      </c>
      <c r="F67" s="45">
        <f t="shared" si="0"/>
        <v>432.444</v>
      </c>
      <c r="G67" s="55">
        <f t="shared" si="1"/>
        <v>0.262</v>
      </c>
      <c r="H67" s="28">
        <f>Базисные_цены_ФЕР!E269</f>
        <v>0</v>
      </c>
      <c r="I67" s="45">
        <f t="shared" si="2"/>
        <v>0</v>
      </c>
      <c r="J67" s="25">
        <f>ROUND(I67*100/I393,2)</f>
        <v>0</v>
      </c>
      <c r="K67" s="46">
        <f t="shared" si="3"/>
        <v>0</v>
      </c>
    </row>
    <row r="68" spans="1:11" ht="63.75">
      <c r="A68" s="42" t="s">
        <v>809</v>
      </c>
      <c r="B68" s="43" t="s">
        <v>810</v>
      </c>
      <c r="C68" s="44" t="s">
        <v>390</v>
      </c>
      <c r="D68" s="25">
        <v>4356.535</v>
      </c>
      <c r="E68" s="28">
        <f>Базисные_цены_ФЕР!D271</f>
        <v>6.34</v>
      </c>
      <c r="F68" s="45">
        <f t="shared" si="0"/>
        <v>27.62</v>
      </c>
      <c r="G68" s="55">
        <f t="shared" si="1"/>
        <v>0.017</v>
      </c>
      <c r="H68" s="28">
        <f>Базисные_цены_ФЕР!E271</f>
        <v>0</v>
      </c>
      <c r="I68" s="45">
        <f t="shared" si="2"/>
        <v>0</v>
      </c>
      <c r="J68" s="25">
        <f>ROUND(I68*100/I393,2)</f>
        <v>0</v>
      </c>
      <c r="K68" s="46">
        <f t="shared" si="3"/>
        <v>0</v>
      </c>
    </row>
    <row r="69" spans="1:11" ht="63.75">
      <c r="A69" s="42" t="s">
        <v>813</v>
      </c>
      <c r="B69" s="43" t="s">
        <v>814</v>
      </c>
      <c r="C69" s="44" t="s">
        <v>390</v>
      </c>
      <c r="D69" s="25">
        <v>2986.96485</v>
      </c>
      <c r="E69" s="28">
        <f>Базисные_цены_ФЕР!D273</f>
        <v>35.7</v>
      </c>
      <c r="F69" s="45">
        <f t="shared" si="0"/>
        <v>106.635</v>
      </c>
      <c r="G69" s="55">
        <f t="shared" si="1"/>
        <v>0.065</v>
      </c>
      <c r="H69" s="28">
        <f>Базисные_цены_ФЕР!E273</f>
        <v>0</v>
      </c>
      <c r="I69" s="45">
        <f t="shared" si="2"/>
        <v>0</v>
      </c>
      <c r="J69" s="25">
        <f>ROUND(I69*100/I393,2)</f>
        <v>0</v>
      </c>
      <c r="K69" s="46">
        <f t="shared" si="3"/>
        <v>0</v>
      </c>
    </row>
    <row r="70" spans="1:11" ht="63.75">
      <c r="A70" s="42" t="s">
        <v>811</v>
      </c>
      <c r="B70" s="43" t="s">
        <v>812</v>
      </c>
      <c r="C70" s="44" t="s">
        <v>390</v>
      </c>
      <c r="D70" s="25">
        <v>317.037864</v>
      </c>
      <c r="E70" s="28">
        <f>Базисные_цены_ФЕР!D272</f>
        <v>198</v>
      </c>
      <c r="F70" s="45">
        <f t="shared" si="0"/>
        <v>62.773</v>
      </c>
      <c r="G70" s="55">
        <f t="shared" si="1"/>
        <v>0.038</v>
      </c>
      <c r="H70" s="28">
        <f>Базисные_цены_ФЕР!E272</f>
        <v>0</v>
      </c>
      <c r="I70" s="45">
        <f t="shared" si="2"/>
        <v>0</v>
      </c>
      <c r="J70" s="25">
        <f>ROUND(I70*100/I393,2)</f>
        <v>0</v>
      </c>
      <c r="K70" s="46">
        <f t="shared" si="3"/>
        <v>0</v>
      </c>
    </row>
    <row r="71" spans="1:11" ht="63.75">
      <c r="A71" s="42" t="s">
        <v>807</v>
      </c>
      <c r="B71" s="43" t="s">
        <v>808</v>
      </c>
      <c r="C71" s="44" t="s">
        <v>390</v>
      </c>
      <c r="D71" s="25">
        <v>94.510923</v>
      </c>
      <c r="E71" s="28">
        <f>Базисные_цены_ФЕР!D270</f>
        <v>905.71</v>
      </c>
      <c r="F71" s="45">
        <f t="shared" si="0"/>
        <v>85.599</v>
      </c>
      <c r="G71" s="55">
        <f t="shared" si="1"/>
        <v>0.052</v>
      </c>
      <c r="H71" s="28">
        <f>Базисные_цены_ФЕР!E270</f>
        <v>0</v>
      </c>
      <c r="I71" s="45">
        <f t="shared" si="2"/>
        <v>0</v>
      </c>
      <c r="J71" s="25">
        <f>ROUND(I71*100/I393,2)</f>
        <v>0</v>
      </c>
      <c r="K71" s="46">
        <f t="shared" si="3"/>
        <v>0</v>
      </c>
    </row>
    <row r="72" spans="1:11" ht="51">
      <c r="A72" s="42" t="s">
        <v>777</v>
      </c>
      <c r="B72" s="43" t="s">
        <v>778</v>
      </c>
      <c r="C72" s="44" t="s">
        <v>390</v>
      </c>
      <c r="D72" s="25">
        <v>2.715167</v>
      </c>
      <c r="E72" s="28">
        <f>Базисные_цены_ФЕР!D255</f>
        <v>1004.98</v>
      </c>
      <c r="F72" s="45">
        <f t="shared" si="0"/>
        <v>2.729</v>
      </c>
      <c r="G72" s="55">
        <f t="shared" si="1"/>
        <v>0.002</v>
      </c>
      <c r="H72" s="28">
        <f>Базисные_цены_ФЕР!E255</f>
        <v>0</v>
      </c>
      <c r="I72" s="45">
        <f t="shared" si="2"/>
        <v>0</v>
      </c>
      <c r="J72" s="25">
        <f>ROUND(I72*100/I393,2)</f>
        <v>0</v>
      </c>
      <c r="K72" s="46">
        <f t="shared" si="3"/>
        <v>0</v>
      </c>
    </row>
    <row r="73" spans="1:11" ht="38.25">
      <c r="A73" s="42" t="s">
        <v>835</v>
      </c>
      <c r="B73" s="43" t="s">
        <v>836</v>
      </c>
      <c r="C73" s="44" t="s">
        <v>271</v>
      </c>
      <c r="D73" s="25">
        <v>0.0776</v>
      </c>
      <c r="E73" s="28">
        <f>Базисные_цены_ФЕР!D284</f>
        <v>7204.5</v>
      </c>
      <c r="F73" s="45">
        <f t="shared" si="0"/>
        <v>0.559</v>
      </c>
      <c r="G73" s="55">
        <f t="shared" si="1"/>
        <v>0</v>
      </c>
      <c r="H73" s="28">
        <f>Базисные_цены_ФЕР!E284</f>
        <v>0</v>
      </c>
      <c r="I73" s="45">
        <f aca="true" t="shared" si="4" ref="I73:I136">ROUND(D73*H73/1000,3)</f>
        <v>0</v>
      </c>
      <c r="J73" s="25">
        <f>ROUND(I73*100/I393,2)</f>
        <v>0</v>
      </c>
      <c r="K73" s="46">
        <f aca="true" t="shared" si="5" ref="K73:K136">IF(F73=0,"",ROUND(I73/F73,2))</f>
        <v>0</v>
      </c>
    </row>
    <row r="74" spans="1:11" ht="51">
      <c r="A74" s="42" t="s">
        <v>799</v>
      </c>
      <c r="B74" s="43" t="s">
        <v>800</v>
      </c>
      <c r="C74" s="44" t="s">
        <v>390</v>
      </c>
      <c r="D74" s="25">
        <v>6000</v>
      </c>
      <c r="E74" s="28">
        <f>Базисные_цены_ФЕР!D266</f>
        <v>691.1</v>
      </c>
      <c r="F74" s="45">
        <f aca="true" t="shared" si="6" ref="F74:F137">ROUND(D74*E74/1000,3)</f>
        <v>4146.6</v>
      </c>
      <c r="G74" s="55">
        <f aca="true" t="shared" si="7" ref="G74:G137">ROUND(F74/$F$393*100,3)</f>
        <v>2.515</v>
      </c>
      <c r="H74" s="28">
        <f>Базисные_цены_ФЕР!E266</f>
        <v>0</v>
      </c>
      <c r="I74" s="45">
        <f t="shared" si="4"/>
        <v>0</v>
      </c>
      <c r="J74" s="25">
        <f>ROUND(I74*100/I393,2)</f>
        <v>0</v>
      </c>
      <c r="K74" s="46">
        <f t="shared" si="5"/>
        <v>0</v>
      </c>
    </row>
    <row r="75" spans="1:11" ht="51">
      <c r="A75" s="42" t="s">
        <v>801</v>
      </c>
      <c r="B75" s="43" t="s">
        <v>802</v>
      </c>
      <c r="C75" s="44" t="s">
        <v>390</v>
      </c>
      <c r="D75" s="25">
        <v>2600</v>
      </c>
      <c r="E75" s="28">
        <f>Базисные_цены_ФЕР!D267</f>
        <v>841.68</v>
      </c>
      <c r="F75" s="45">
        <f t="shared" si="6"/>
        <v>2188.368</v>
      </c>
      <c r="G75" s="55">
        <f t="shared" si="7"/>
        <v>1.327</v>
      </c>
      <c r="H75" s="28">
        <f>Базисные_цены_ФЕР!E267</f>
        <v>0</v>
      </c>
      <c r="I75" s="45">
        <f t="shared" si="4"/>
        <v>0</v>
      </c>
      <c r="J75" s="25">
        <f>ROUND(I75*100/I393,2)</f>
        <v>0</v>
      </c>
      <c r="K75" s="46">
        <f t="shared" si="5"/>
        <v>0</v>
      </c>
    </row>
    <row r="76" spans="1:11" ht="25.5">
      <c r="A76" s="42" t="s">
        <v>833</v>
      </c>
      <c r="B76" s="43" t="s">
        <v>834</v>
      </c>
      <c r="C76" s="44" t="s">
        <v>271</v>
      </c>
      <c r="D76" s="25">
        <v>0.8566</v>
      </c>
      <c r="E76" s="28">
        <f>Базисные_цены_ФЕР!D283</f>
        <v>5500</v>
      </c>
      <c r="F76" s="45">
        <f t="shared" si="6"/>
        <v>4.711</v>
      </c>
      <c r="G76" s="55">
        <f t="shared" si="7"/>
        <v>0.003</v>
      </c>
      <c r="H76" s="28">
        <f>Базисные_цены_ФЕР!E283</f>
        <v>0</v>
      </c>
      <c r="I76" s="45">
        <f t="shared" si="4"/>
        <v>0</v>
      </c>
      <c r="J76" s="25">
        <f>ROUND(I76*100/I393,2)</f>
        <v>0</v>
      </c>
      <c r="K76" s="46">
        <f t="shared" si="5"/>
        <v>0</v>
      </c>
    </row>
    <row r="77" spans="1:11" ht="51">
      <c r="A77" s="42" t="s">
        <v>772</v>
      </c>
      <c r="B77" s="43" t="s">
        <v>773</v>
      </c>
      <c r="C77" s="44" t="s">
        <v>390</v>
      </c>
      <c r="D77" s="25">
        <v>403.2</v>
      </c>
      <c r="E77" s="28">
        <f>Базисные_цены_ФЕР!D253</f>
        <v>130.26</v>
      </c>
      <c r="F77" s="45">
        <f t="shared" si="6"/>
        <v>52.521</v>
      </c>
      <c r="G77" s="55">
        <f t="shared" si="7"/>
        <v>0.032</v>
      </c>
      <c r="H77" s="28">
        <f>Базисные_цены_ФЕР!E253</f>
        <v>0</v>
      </c>
      <c r="I77" s="45">
        <f t="shared" si="4"/>
        <v>0</v>
      </c>
      <c r="J77" s="25">
        <f>ROUND(I77*100/I393,2)</f>
        <v>0</v>
      </c>
      <c r="K77" s="46">
        <f t="shared" si="5"/>
        <v>0</v>
      </c>
    </row>
    <row r="78" spans="1:11" ht="38.25">
      <c r="A78" s="42" t="s">
        <v>548</v>
      </c>
      <c r="B78" s="43" t="s">
        <v>549</v>
      </c>
      <c r="C78" s="44" t="s">
        <v>265</v>
      </c>
      <c r="D78" s="25">
        <v>66.8</v>
      </c>
      <c r="E78" s="28">
        <f>Базисные_цены_ФЕР!D142</f>
        <v>68.16</v>
      </c>
      <c r="F78" s="45">
        <f t="shared" si="6"/>
        <v>4.553</v>
      </c>
      <c r="G78" s="55">
        <f t="shared" si="7"/>
        <v>0.003</v>
      </c>
      <c r="H78" s="28">
        <f>Базисные_цены_ФЕР!E142</f>
        <v>0</v>
      </c>
      <c r="I78" s="45">
        <f t="shared" si="4"/>
        <v>0</v>
      </c>
      <c r="J78" s="25">
        <f>ROUND(I78*100/I393,2)</f>
        <v>0</v>
      </c>
      <c r="K78" s="46">
        <f t="shared" si="5"/>
        <v>0</v>
      </c>
    </row>
    <row r="79" spans="1:11" ht="63.75">
      <c r="A79" s="42" t="s">
        <v>791</v>
      </c>
      <c r="B79" s="43" t="s">
        <v>792</v>
      </c>
      <c r="C79" s="44" t="s">
        <v>390</v>
      </c>
      <c r="D79" s="25">
        <v>11393.21995</v>
      </c>
      <c r="E79" s="28">
        <f>Базисные_цены_ФЕР!D262</f>
        <v>22.15</v>
      </c>
      <c r="F79" s="45">
        <f t="shared" si="6"/>
        <v>252.36</v>
      </c>
      <c r="G79" s="55">
        <f t="shared" si="7"/>
        <v>0.153</v>
      </c>
      <c r="H79" s="28">
        <f>Базисные_цены_ФЕР!E262</f>
        <v>0</v>
      </c>
      <c r="I79" s="45">
        <f t="shared" si="4"/>
        <v>0</v>
      </c>
      <c r="J79" s="25">
        <f>ROUND(I79*100/I393,2)</f>
        <v>0</v>
      </c>
      <c r="K79" s="46">
        <f t="shared" si="5"/>
        <v>0</v>
      </c>
    </row>
    <row r="80" spans="1:11" ht="63.75">
      <c r="A80" s="42" t="s">
        <v>803</v>
      </c>
      <c r="B80" s="43" t="s">
        <v>804</v>
      </c>
      <c r="C80" s="44" t="s">
        <v>390</v>
      </c>
      <c r="D80" s="25">
        <v>808</v>
      </c>
      <c r="E80" s="28">
        <f>Базисные_цены_ФЕР!D268</f>
        <v>188.04</v>
      </c>
      <c r="F80" s="45">
        <f t="shared" si="6"/>
        <v>151.936</v>
      </c>
      <c r="G80" s="55">
        <f t="shared" si="7"/>
        <v>0.092</v>
      </c>
      <c r="H80" s="28">
        <f>Базисные_цены_ФЕР!E268</f>
        <v>0</v>
      </c>
      <c r="I80" s="45">
        <f t="shared" si="4"/>
        <v>0</v>
      </c>
      <c r="J80" s="25">
        <f>ROUND(I80*100/I393,2)</f>
        <v>0</v>
      </c>
      <c r="K80" s="46">
        <f t="shared" si="5"/>
        <v>0</v>
      </c>
    </row>
    <row r="81" spans="1:11" ht="51">
      <c r="A81" s="42" t="s">
        <v>789</v>
      </c>
      <c r="B81" s="43" t="s">
        <v>790</v>
      </c>
      <c r="C81" s="44" t="s">
        <v>390</v>
      </c>
      <c r="D81" s="25">
        <v>200</v>
      </c>
      <c r="E81" s="28">
        <f>Базисные_цены_ФЕР!D261</f>
        <v>263.18</v>
      </c>
      <c r="F81" s="45">
        <f t="shared" si="6"/>
        <v>52.636</v>
      </c>
      <c r="G81" s="55">
        <f t="shared" si="7"/>
        <v>0.032</v>
      </c>
      <c r="H81" s="28">
        <f>Базисные_цены_ФЕР!E261</f>
        <v>0</v>
      </c>
      <c r="I81" s="45">
        <f t="shared" si="4"/>
        <v>0</v>
      </c>
      <c r="J81" s="25">
        <f>ROUND(I81*100/I393,2)</f>
        <v>0</v>
      </c>
      <c r="K81" s="46">
        <f t="shared" si="5"/>
        <v>0</v>
      </c>
    </row>
    <row r="82" spans="1:11" ht="38.25">
      <c r="A82" s="42" t="s">
        <v>638</v>
      </c>
      <c r="B82" s="43" t="s">
        <v>639</v>
      </c>
      <c r="C82" s="44" t="s">
        <v>276</v>
      </c>
      <c r="D82" s="25">
        <v>141.054591</v>
      </c>
      <c r="E82" s="28">
        <f>Базисные_цены_ФЕР!D186</f>
        <v>530</v>
      </c>
      <c r="F82" s="45">
        <f t="shared" si="6"/>
        <v>74.759</v>
      </c>
      <c r="G82" s="55">
        <f t="shared" si="7"/>
        <v>0.045</v>
      </c>
      <c r="H82" s="28">
        <f>Базисные_цены_ФЕР!E186</f>
        <v>0</v>
      </c>
      <c r="I82" s="45">
        <f t="shared" si="4"/>
        <v>0</v>
      </c>
      <c r="J82" s="25">
        <f>ROUND(I82*100/I393,2)</f>
        <v>0</v>
      </c>
      <c r="K82" s="46">
        <f t="shared" si="5"/>
        <v>0</v>
      </c>
    </row>
    <row r="83" spans="1:11" ht="38.25">
      <c r="A83" s="42" t="s">
        <v>640</v>
      </c>
      <c r="B83" s="43" t="s">
        <v>641</v>
      </c>
      <c r="C83" s="44" t="s">
        <v>276</v>
      </c>
      <c r="D83" s="25">
        <v>964.2879065</v>
      </c>
      <c r="E83" s="28">
        <f>Базисные_цены_ФЕР!D187</f>
        <v>1588.5</v>
      </c>
      <c r="F83" s="45">
        <f t="shared" si="6"/>
        <v>1531.771</v>
      </c>
      <c r="G83" s="55">
        <f t="shared" si="7"/>
        <v>0.929</v>
      </c>
      <c r="H83" s="28">
        <f>Базисные_цены_ФЕР!E187</f>
        <v>0</v>
      </c>
      <c r="I83" s="45">
        <f t="shared" si="4"/>
        <v>0</v>
      </c>
      <c r="J83" s="25">
        <f>ROUND(I83*100/I393,2)</f>
        <v>0</v>
      </c>
      <c r="K83" s="46">
        <f t="shared" si="5"/>
        <v>0</v>
      </c>
    </row>
    <row r="84" spans="1:11" ht="25.5">
      <c r="A84" s="42" t="s">
        <v>642</v>
      </c>
      <c r="B84" s="43" t="s">
        <v>643</v>
      </c>
      <c r="C84" s="44" t="s">
        <v>276</v>
      </c>
      <c r="D84" s="25">
        <v>682.7211238</v>
      </c>
      <c r="E84" s="28">
        <f>Базисные_цены_ФЕР!D188</f>
        <v>994.4</v>
      </c>
      <c r="F84" s="45">
        <f t="shared" si="6"/>
        <v>678.898</v>
      </c>
      <c r="G84" s="55">
        <f t="shared" si="7"/>
        <v>0.412</v>
      </c>
      <c r="H84" s="28">
        <f>Базисные_цены_ФЕР!E188</f>
        <v>0</v>
      </c>
      <c r="I84" s="45">
        <f t="shared" si="4"/>
        <v>0</v>
      </c>
      <c r="J84" s="25">
        <f>ROUND(I84*100/I393,2)</f>
        <v>0</v>
      </c>
      <c r="K84" s="46">
        <f t="shared" si="5"/>
        <v>0</v>
      </c>
    </row>
    <row r="85" spans="1:11" ht="25.5">
      <c r="A85" s="42" t="s">
        <v>654</v>
      </c>
      <c r="B85" s="43" t="s">
        <v>655</v>
      </c>
      <c r="C85" s="44" t="s">
        <v>276</v>
      </c>
      <c r="D85" s="25">
        <v>15.05622</v>
      </c>
      <c r="E85" s="28">
        <f>Базисные_цены_ФЕР!D194</f>
        <v>1536.4</v>
      </c>
      <c r="F85" s="45">
        <f t="shared" si="6"/>
        <v>23.132</v>
      </c>
      <c r="G85" s="55">
        <f t="shared" si="7"/>
        <v>0.014</v>
      </c>
      <c r="H85" s="28">
        <f>Базисные_цены_ФЕР!E194</f>
        <v>0</v>
      </c>
      <c r="I85" s="45">
        <f t="shared" si="4"/>
        <v>0</v>
      </c>
      <c r="J85" s="25">
        <f>ROUND(I85*100/I393,2)</f>
        <v>0</v>
      </c>
      <c r="K85" s="46">
        <f t="shared" si="5"/>
        <v>0</v>
      </c>
    </row>
    <row r="86" spans="1:11" ht="38.25">
      <c r="A86" s="42" t="s">
        <v>619</v>
      </c>
      <c r="B86" s="43" t="s">
        <v>620</v>
      </c>
      <c r="C86" s="44" t="s">
        <v>305</v>
      </c>
      <c r="D86" s="25">
        <v>224.4</v>
      </c>
      <c r="E86" s="28">
        <f>Базисные_цены_ФЕР!D177</f>
        <v>365</v>
      </c>
      <c r="F86" s="45">
        <f t="shared" si="6"/>
        <v>81.906</v>
      </c>
      <c r="G86" s="55">
        <f t="shared" si="7"/>
        <v>0.05</v>
      </c>
      <c r="H86" s="28">
        <f>Базисные_цены_ФЕР!E177</f>
        <v>0</v>
      </c>
      <c r="I86" s="45">
        <f t="shared" si="4"/>
        <v>0</v>
      </c>
      <c r="J86" s="25">
        <f>ROUND(I86*100/I393,2)</f>
        <v>0</v>
      </c>
      <c r="K86" s="46">
        <f t="shared" si="5"/>
        <v>0</v>
      </c>
    </row>
    <row r="87" spans="1:11" ht="51">
      <c r="A87" s="42" t="s">
        <v>378</v>
      </c>
      <c r="B87" s="43" t="s">
        <v>379</v>
      </c>
      <c r="C87" s="44" t="s">
        <v>305</v>
      </c>
      <c r="D87" s="25">
        <v>273.768</v>
      </c>
      <c r="E87" s="28">
        <f>Базисные_цены_ФЕР!D60</f>
        <v>99.2</v>
      </c>
      <c r="F87" s="45">
        <f t="shared" si="6"/>
        <v>27.158</v>
      </c>
      <c r="G87" s="55">
        <f t="shared" si="7"/>
        <v>0.016</v>
      </c>
      <c r="H87" s="28">
        <f>Базисные_цены_ФЕР!E60</f>
        <v>0</v>
      </c>
      <c r="I87" s="45">
        <f t="shared" si="4"/>
        <v>0</v>
      </c>
      <c r="J87" s="25">
        <f>ROUND(I87*100/I393,2)</f>
        <v>0</v>
      </c>
      <c r="K87" s="46">
        <f t="shared" si="5"/>
        <v>0</v>
      </c>
    </row>
    <row r="88" spans="1:11" ht="25.5">
      <c r="A88" s="42" t="s">
        <v>845</v>
      </c>
      <c r="B88" s="43" t="s">
        <v>846</v>
      </c>
      <c r="C88" s="44" t="s">
        <v>390</v>
      </c>
      <c r="D88" s="25">
        <v>117.1669</v>
      </c>
      <c r="E88" s="28">
        <f>Базисные_цены_ФЕР!D289</f>
        <v>165.17</v>
      </c>
      <c r="F88" s="45">
        <f t="shared" si="6"/>
        <v>19.352</v>
      </c>
      <c r="G88" s="55">
        <f t="shared" si="7"/>
        <v>0.012</v>
      </c>
      <c r="H88" s="28">
        <f>Базисные_цены_ФЕР!E289</f>
        <v>0</v>
      </c>
      <c r="I88" s="45">
        <f t="shared" si="4"/>
        <v>0</v>
      </c>
      <c r="J88" s="25">
        <f>ROUND(I88*100/I393,2)</f>
        <v>0</v>
      </c>
      <c r="K88" s="46">
        <f t="shared" si="5"/>
        <v>0</v>
      </c>
    </row>
    <row r="89" spans="1:11" ht="25.5">
      <c r="A89" s="42" t="s">
        <v>851</v>
      </c>
      <c r="B89" s="43" t="s">
        <v>852</v>
      </c>
      <c r="C89" s="44" t="s">
        <v>265</v>
      </c>
      <c r="D89" s="25">
        <v>85.280665</v>
      </c>
      <c r="E89" s="28">
        <f>Базисные_цены_ФЕР!D292</f>
        <v>121</v>
      </c>
      <c r="F89" s="45">
        <f t="shared" si="6"/>
        <v>10.319</v>
      </c>
      <c r="G89" s="55">
        <f t="shared" si="7"/>
        <v>0.006</v>
      </c>
      <c r="H89" s="28">
        <f>Базисные_цены_ФЕР!E292</f>
        <v>0</v>
      </c>
      <c r="I89" s="45">
        <f t="shared" si="4"/>
        <v>0</v>
      </c>
      <c r="J89" s="25">
        <f>ROUND(I89*100/I393,2)</f>
        <v>0</v>
      </c>
      <c r="K89" s="46">
        <f t="shared" si="5"/>
        <v>0</v>
      </c>
    </row>
    <row r="90" spans="1:11" ht="12.75">
      <c r="A90" s="42" t="s">
        <v>710</v>
      </c>
      <c r="B90" s="43" t="s">
        <v>711</v>
      </c>
      <c r="C90" s="44" t="s">
        <v>271</v>
      </c>
      <c r="D90" s="25">
        <v>4.508</v>
      </c>
      <c r="E90" s="28">
        <f>Базисные_цены_ФЕР!D222</f>
        <v>2510.24</v>
      </c>
      <c r="F90" s="45">
        <f t="shared" si="6"/>
        <v>11.316</v>
      </c>
      <c r="G90" s="55">
        <f t="shared" si="7"/>
        <v>0.007</v>
      </c>
      <c r="H90" s="28">
        <f>Базисные_цены_ФЕР!E222</f>
        <v>0</v>
      </c>
      <c r="I90" s="45">
        <f t="shared" si="4"/>
        <v>0</v>
      </c>
      <c r="J90" s="25">
        <f>ROUND(I90*100/I393,2)</f>
        <v>0</v>
      </c>
      <c r="K90" s="46">
        <f t="shared" si="5"/>
        <v>0</v>
      </c>
    </row>
    <row r="91" spans="1:11" ht="12.75">
      <c r="A91" s="42" t="s">
        <v>407</v>
      </c>
      <c r="B91" s="43" t="s">
        <v>408</v>
      </c>
      <c r="C91" s="44" t="s">
        <v>409</v>
      </c>
      <c r="D91" s="25">
        <v>6.88</v>
      </c>
      <c r="E91" s="28">
        <f>Базисные_цены_ФЕР!D74</f>
        <v>4309.16</v>
      </c>
      <c r="F91" s="45">
        <f t="shared" si="6"/>
        <v>29.647</v>
      </c>
      <c r="G91" s="55">
        <f t="shared" si="7"/>
        <v>0.018</v>
      </c>
      <c r="H91" s="28">
        <f>Базисные_цены_ФЕР!E74</f>
        <v>0</v>
      </c>
      <c r="I91" s="45">
        <f t="shared" si="4"/>
        <v>0</v>
      </c>
      <c r="J91" s="25">
        <f>ROUND(I91*100/I393,2)</f>
        <v>0</v>
      </c>
      <c r="K91" s="46">
        <f t="shared" si="5"/>
        <v>0</v>
      </c>
    </row>
    <row r="92" spans="1:11" ht="38.25">
      <c r="A92" s="42" t="s">
        <v>504</v>
      </c>
      <c r="B92" s="43" t="s">
        <v>505</v>
      </c>
      <c r="C92" s="44" t="s">
        <v>271</v>
      </c>
      <c r="D92" s="25">
        <v>10</v>
      </c>
      <c r="E92" s="28">
        <f>Базисные_цены_ФЕР!D120</f>
        <v>16780.05</v>
      </c>
      <c r="F92" s="45">
        <f t="shared" si="6"/>
        <v>167.801</v>
      </c>
      <c r="G92" s="55">
        <f t="shared" si="7"/>
        <v>0.102</v>
      </c>
      <c r="H92" s="28">
        <f>Базисные_цены_ФЕР!E120</f>
        <v>0</v>
      </c>
      <c r="I92" s="45">
        <f t="shared" si="4"/>
        <v>0</v>
      </c>
      <c r="J92" s="25">
        <f>ROUND(I92*100/I393,2)</f>
        <v>0</v>
      </c>
      <c r="K92" s="46">
        <f t="shared" si="5"/>
        <v>0</v>
      </c>
    </row>
    <row r="93" spans="1:11" ht="12.75">
      <c r="A93" s="42" t="s">
        <v>736</v>
      </c>
      <c r="B93" s="43" t="s">
        <v>737</v>
      </c>
      <c r="C93" s="44" t="s">
        <v>474</v>
      </c>
      <c r="D93" s="25">
        <v>2599.1307</v>
      </c>
      <c r="E93" s="28">
        <f>Базисные_цены_ФЕР!D235</f>
        <v>54</v>
      </c>
      <c r="F93" s="45">
        <f t="shared" si="6"/>
        <v>140.353</v>
      </c>
      <c r="G93" s="55">
        <f t="shared" si="7"/>
        <v>0.085</v>
      </c>
      <c r="H93" s="28">
        <f>Базисные_цены_ФЕР!E235</f>
        <v>0</v>
      </c>
      <c r="I93" s="45">
        <f t="shared" si="4"/>
        <v>0</v>
      </c>
      <c r="J93" s="25">
        <f>ROUND(I93*100/I393,2)</f>
        <v>0</v>
      </c>
      <c r="K93" s="46">
        <f t="shared" si="5"/>
        <v>0</v>
      </c>
    </row>
    <row r="94" spans="1:11" ht="12.75">
      <c r="A94" s="42" t="s">
        <v>496</v>
      </c>
      <c r="B94" s="43" t="s">
        <v>497</v>
      </c>
      <c r="C94" s="44" t="s">
        <v>474</v>
      </c>
      <c r="D94" s="25">
        <v>2669.797705</v>
      </c>
      <c r="E94" s="28">
        <f>Базисные_цены_ФЕР!D116</f>
        <v>256.5</v>
      </c>
      <c r="F94" s="45">
        <f t="shared" si="6"/>
        <v>684.803</v>
      </c>
      <c r="G94" s="55">
        <f t="shared" si="7"/>
        <v>0.415</v>
      </c>
      <c r="H94" s="28">
        <f>Базисные_цены_ФЕР!E116</f>
        <v>0</v>
      </c>
      <c r="I94" s="45">
        <f t="shared" si="4"/>
        <v>0</v>
      </c>
      <c r="J94" s="25">
        <f>ROUND(I94*100/I393,2)</f>
        <v>0</v>
      </c>
      <c r="K94" s="46">
        <f t="shared" si="5"/>
        <v>0</v>
      </c>
    </row>
    <row r="95" spans="1:11" ht="25.5">
      <c r="A95" s="42" t="s">
        <v>601</v>
      </c>
      <c r="B95" s="43" t="s">
        <v>602</v>
      </c>
      <c r="C95" s="44" t="s">
        <v>271</v>
      </c>
      <c r="D95" s="25">
        <v>0.2256</v>
      </c>
      <c r="E95" s="28">
        <f>Базисные_цены_ФЕР!D168</f>
        <v>38397</v>
      </c>
      <c r="F95" s="45">
        <f t="shared" si="6"/>
        <v>8.662</v>
      </c>
      <c r="G95" s="55">
        <f t="shared" si="7"/>
        <v>0.005</v>
      </c>
      <c r="H95" s="28">
        <f>Базисные_цены_ФЕР!E168</f>
        <v>0</v>
      </c>
      <c r="I95" s="45">
        <f t="shared" si="4"/>
        <v>0</v>
      </c>
      <c r="J95" s="25">
        <f>ROUND(I95*100/I393,2)</f>
        <v>0</v>
      </c>
      <c r="K95" s="46">
        <f t="shared" si="5"/>
        <v>0</v>
      </c>
    </row>
    <row r="96" spans="1:11" ht="25.5">
      <c r="A96" s="42" t="s">
        <v>372</v>
      </c>
      <c r="B96" s="43" t="s">
        <v>373</v>
      </c>
      <c r="C96" s="44" t="s">
        <v>265</v>
      </c>
      <c r="D96" s="25">
        <v>95</v>
      </c>
      <c r="E96" s="28">
        <f>Базисные_цены_ФЕР!D57</f>
        <v>3462.65</v>
      </c>
      <c r="F96" s="45">
        <f t="shared" si="6"/>
        <v>328.952</v>
      </c>
      <c r="G96" s="55">
        <f t="shared" si="7"/>
        <v>0.2</v>
      </c>
      <c r="H96" s="28">
        <f>Базисные_цены_ФЕР!E57</f>
        <v>0</v>
      </c>
      <c r="I96" s="45">
        <f t="shared" si="4"/>
        <v>0</v>
      </c>
      <c r="J96" s="25">
        <f>ROUND(I96*100/I393,2)</f>
        <v>0</v>
      </c>
      <c r="K96" s="46">
        <f t="shared" si="5"/>
        <v>0</v>
      </c>
    </row>
    <row r="97" spans="1:11" ht="63.75">
      <c r="A97" s="42" t="s">
        <v>585</v>
      </c>
      <c r="B97" s="43" t="s">
        <v>586</v>
      </c>
      <c r="C97" s="44" t="s">
        <v>305</v>
      </c>
      <c r="D97" s="25">
        <v>281.28</v>
      </c>
      <c r="E97" s="28">
        <f>Базисные_цены_ФЕР!D160</f>
        <v>422.48</v>
      </c>
      <c r="F97" s="45">
        <f t="shared" si="6"/>
        <v>118.835</v>
      </c>
      <c r="G97" s="55">
        <f t="shared" si="7"/>
        <v>0.072</v>
      </c>
      <c r="H97" s="28">
        <f>Базисные_цены_ФЕР!E160</f>
        <v>0</v>
      </c>
      <c r="I97" s="45">
        <f t="shared" si="4"/>
        <v>0</v>
      </c>
      <c r="J97" s="25">
        <f>ROUND(I97*100/I393,2)</f>
        <v>0</v>
      </c>
      <c r="K97" s="46">
        <f t="shared" si="5"/>
        <v>0</v>
      </c>
    </row>
    <row r="98" spans="1:11" ht="63.75">
      <c r="A98" s="42" t="s">
        <v>658</v>
      </c>
      <c r="B98" s="43" t="s">
        <v>659</v>
      </c>
      <c r="C98" s="44" t="s">
        <v>271</v>
      </c>
      <c r="D98" s="25">
        <v>1.8</v>
      </c>
      <c r="E98" s="28">
        <f>Базисные_цены_ФЕР!D196</f>
        <v>9766.04</v>
      </c>
      <c r="F98" s="45">
        <f t="shared" si="6"/>
        <v>17.579</v>
      </c>
      <c r="G98" s="55">
        <f t="shared" si="7"/>
        <v>0.011</v>
      </c>
      <c r="H98" s="28">
        <f>Базисные_цены_ФЕР!E196</f>
        <v>0</v>
      </c>
      <c r="I98" s="45">
        <f t="shared" si="4"/>
        <v>0</v>
      </c>
      <c r="J98" s="25">
        <f>ROUND(I98*100/I393,2)</f>
        <v>0</v>
      </c>
      <c r="K98" s="46">
        <f t="shared" si="5"/>
        <v>0</v>
      </c>
    </row>
    <row r="99" spans="1:11" ht="51">
      <c r="A99" s="42" t="s">
        <v>660</v>
      </c>
      <c r="B99" s="43" t="s">
        <v>661</v>
      </c>
      <c r="C99" s="44" t="s">
        <v>271</v>
      </c>
      <c r="D99" s="25">
        <v>10.4921856</v>
      </c>
      <c r="E99" s="28">
        <f>Базисные_цены_ФЕР!D197</f>
        <v>11879.77</v>
      </c>
      <c r="F99" s="45">
        <f t="shared" si="6"/>
        <v>124.645</v>
      </c>
      <c r="G99" s="55">
        <f t="shared" si="7"/>
        <v>0.076</v>
      </c>
      <c r="H99" s="28">
        <f>Базисные_цены_ФЕР!E197</f>
        <v>0</v>
      </c>
      <c r="I99" s="45">
        <f t="shared" si="4"/>
        <v>0</v>
      </c>
      <c r="J99" s="25">
        <f>ROUND(I99*100/I393,2)</f>
        <v>0</v>
      </c>
      <c r="K99" s="46">
        <f t="shared" si="5"/>
        <v>0</v>
      </c>
    </row>
    <row r="100" spans="1:11" ht="25.5">
      <c r="A100" s="42" t="s">
        <v>674</v>
      </c>
      <c r="B100" s="43" t="s">
        <v>675</v>
      </c>
      <c r="C100" s="44" t="s">
        <v>271</v>
      </c>
      <c r="D100" s="25">
        <v>6.3</v>
      </c>
      <c r="E100" s="28">
        <f>Базисные_цены_ФЕР!D204</f>
        <v>7500</v>
      </c>
      <c r="F100" s="45">
        <f t="shared" si="6"/>
        <v>47.25</v>
      </c>
      <c r="G100" s="55">
        <f t="shared" si="7"/>
        <v>0.029</v>
      </c>
      <c r="H100" s="28">
        <f>Базисные_цены_ФЕР!E204</f>
        <v>0</v>
      </c>
      <c r="I100" s="45">
        <f t="shared" si="4"/>
        <v>0</v>
      </c>
      <c r="J100" s="25">
        <f>ROUND(I100*100/I393,2)</f>
        <v>0</v>
      </c>
      <c r="K100" s="46">
        <f t="shared" si="5"/>
        <v>0</v>
      </c>
    </row>
    <row r="101" spans="1:11" ht="38.25">
      <c r="A101" s="42" t="s">
        <v>688</v>
      </c>
      <c r="B101" s="43" t="s">
        <v>689</v>
      </c>
      <c r="C101" s="44" t="s">
        <v>271</v>
      </c>
      <c r="D101" s="25">
        <v>6.6749493</v>
      </c>
      <c r="E101" s="28">
        <f>Базисные_цены_ФЕР!D211</f>
        <v>12990.48</v>
      </c>
      <c r="F101" s="45">
        <f t="shared" si="6"/>
        <v>86.711</v>
      </c>
      <c r="G101" s="55">
        <f t="shared" si="7"/>
        <v>0.053</v>
      </c>
      <c r="H101" s="28">
        <f>Базисные_цены_ФЕР!E211</f>
        <v>0</v>
      </c>
      <c r="I101" s="45">
        <f t="shared" si="4"/>
        <v>0</v>
      </c>
      <c r="J101" s="25">
        <f>ROUND(I101*100/I393,2)</f>
        <v>0</v>
      </c>
      <c r="K101" s="46">
        <f t="shared" si="5"/>
        <v>0</v>
      </c>
    </row>
    <row r="102" spans="1:11" ht="25.5">
      <c r="A102" s="42" t="s">
        <v>567</v>
      </c>
      <c r="B102" s="43" t="s">
        <v>568</v>
      </c>
      <c r="C102" s="44" t="s">
        <v>271</v>
      </c>
      <c r="D102" s="25">
        <v>10.19288745</v>
      </c>
      <c r="E102" s="28">
        <f>Базисные_цены_ФЕР!D151</f>
        <v>7571</v>
      </c>
      <c r="F102" s="45">
        <f t="shared" si="6"/>
        <v>77.17</v>
      </c>
      <c r="G102" s="55">
        <f t="shared" si="7"/>
        <v>0.047</v>
      </c>
      <c r="H102" s="28">
        <f>Базисные_цены_ФЕР!E151</f>
        <v>0</v>
      </c>
      <c r="I102" s="45">
        <f t="shared" si="4"/>
        <v>0</v>
      </c>
      <c r="J102" s="25">
        <f>ROUND(I102*100/I393,2)</f>
        <v>0</v>
      </c>
      <c r="K102" s="46">
        <f t="shared" si="5"/>
        <v>0</v>
      </c>
    </row>
    <row r="103" spans="1:11" ht="76.5">
      <c r="A103" s="42" t="s">
        <v>453</v>
      </c>
      <c r="B103" s="43" t="s">
        <v>454</v>
      </c>
      <c r="C103" s="44" t="s">
        <v>271</v>
      </c>
      <c r="D103" s="25">
        <v>12.27</v>
      </c>
      <c r="E103" s="28">
        <f>Базисные_цены_ФЕР!D96</f>
        <v>14618.98</v>
      </c>
      <c r="F103" s="45">
        <f t="shared" si="6"/>
        <v>179.375</v>
      </c>
      <c r="G103" s="55">
        <f t="shared" si="7"/>
        <v>0.109</v>
      </c>
      <c r="H103" s="28">
        <f>Базисные_цены_ФЕР!E96</f>
        <v>0</v>
      </c>
      <c r="I103" s="45">
        <f t="shared" si="4"/>
        <v>0</v>
      </c>
      <c r="J103" s="25">
        <f>ROUND(I103*100/I393,2)</f>
        <v>0</v>
      </c>
      <c r="K103" s="46">
        <f t="shared" si="5"/>
        <v>0</v>
      </c>
    </row>
    <row r="104" spans="1:11" ht="51">
      <c r="A104" s="42" t="s">
        <v>577</v>
      </c>
      <c r="B104" s="43" t="s">
        <v>578</v>
      </c>
      <c r="C104" s="44" t="s">
        <v>271</v>
      </c>
      <c r="D104" s="25">
        <v>63.477302</v>
      </c>
      <c r="E104" s="28">
        <f>Базисные_цены_ФЕР!D156</f>
        <v>8060</v>
      </c>
      <c r="F104" s="45">
        <f t="shared" si="6"/>
        <v>511.627</v>
      </c>
      <c r="G104" s="55">
        <f t="shared" si="7"/>
        <v>0.31</v>
      </c>
      <c r="H104" s="28">
        <f>Базисные_цены_ФЕР!E156</f>
        <v>0</v>
      </c>
      <c r="I104" s="45">
        <f t="shared" si="4"/>
        <v>0</v>
      </c>
      <c r="J104" s="25">
        <f>ROUND(I104*100/I393,2)</f>
        <v>0</v>
      </c>
      <c r="K104" s="46">
        <f t="shared" si="5"/>
        <v>0</v>
      </c>
    </row>
    <row r="105" spans="1:11" ht="51">
      <c r="A105" s="42" t="s">
        <v>579</v>
      </c>
      <c r="B105" s="43" t="s">
        <v>580</v>
      </c>
      <c r="C105" s="44" t="s">
        <v>271</v>
      </c>
      <c r="D105" s="25">
        <v>62.4578675</v>
      </c>
      <c r="E105" s="28">
        <f>Базисные_цены_ФЕР!D157</f>
        <v>7712</v>
      </c>
      <c r="F105" s="45">
        <f t="shared" si="6"/>
        <v>481.675</v>
      </c>
      <c r="G105" s="55">
        <f t="shared" si="7"/>
        <v>0.292</v>
      </c>
      <c r="H105" s="28">
        <f>Базисные_цены_ФЕР!E157</f>
        <v>0</v>
      </c>
      <c r="I105" s="45">
        <f t="shared" si="4"/>
        <v>0</v>
      </c>
      <c r="J105" s="25">
        <f>ROUND(I105*100/I393,2)</f>
        <v>0</v>
      </c>
      <c r="K105" s="46">
        <f t="shared" si="5"/>
        <v>0</v>
      </c>
    </row>
    <row r="106" spans="1:11" ht="76.5">
      <c r="A106" s="42" t="s">
        <v>486</v>
      </c>
      <c r="B106" s="43" t="s">
        <v>487</v>
      </c>
      <c r="C106" s="44" t="s">
        <v>271</v>
      </c>
      <c r="D106" s="25">
        <v>52.26604965</v>
      </c>
      <c r="E106" s="28">
        <f>Базисные_цены_ФЕР!D111</f>
        <v>10045</v>
      </c>
      <c r="F106" s="45">
        <f t="shared" si="6"/>
        <v>525.012</v>
      </c>
      <c r="G106" s="55">
        <f t="shared" si="7"/>
        <v>0.318</v>
      </c>
      <c r="H106" s="28">
        <f>Базисные_цены_ФЕР!E111</f>
        <v>0</v>
      </c>
      <c r="I106" s="45">
        <f t="shared" si="4"/>
        <v>0</v>
      </c>
      <c r="J106" s="25">
        <f>ROUND(I106*100/I393,2)</f>
        <v>0</v>
      </c>
      <c r="K106" s="46">
        <f t="shared" si="5"/>
        <v>0</v>
      </c>
    </row>
    <row r="107" spans="1:11" ht="38.25">
      <c r="A107" s="42" t="s">
        <v>686</v>
      </c>
      <c r="B107" s="43" t="s">
        <v>687</v>
      </c>
      <c r="C107" s="44" t="s">
        <v>271</v>
      </c>
      <c r="D107" s="25">
        <v>4.0287892</v>
      </c>
      <c r="E107" s="28">
        <f>Базисные_цены_ФЕР!D210</f>
        <v>10046</v>
      </c>
      <c r="F107" s="45">
        <f t="shared" si="6"/>
        <v>40.473</v>
      </c>
      <c r="G107" s="55">
        <f t="shared" si="7"/>
        <v>0.025</v>
      </c>
      <c r="H107" s="28">
        <f>Базисные_цены_ФЕР!E210</f>
        <v>0</v>
      </c>
      <c r="I107" s="45">
        <f t="shared" si="4"/>
        <v>0</v>
      </c>
      <c r="J107" s="25">
        <f>ROUND(I107*100/I393,2)</f>
        <v>0</v>
      </c>
      <c r="K107" s="46">
        <f t="shared" si="5"/>
        <v>0</v>
      </c>
    </row>
    <row r="108" spans="1:11" ht="25.5">
      <c r="A108" s="42" t="s">
        <v>488</v>
      </c>
      <c r="B108" s="43" t="s">
        <v>489</v>
      </c>
      <c r="C108" s="44" t="s">
        <v>271</v>
      </c>
      <c r="D108" s="25">
        <v>34.303331</v>
      </c>
      <c r="E108" s="28">
        <f>Базисные_цены_ФЕР!D112</f>
        <v>11500</v>
      </c>
      <c r="F108" s="45">
        <f t="shared" si="6"/>
        <v>394.488</v>
      </c>
      <c r="G108" s="55">
        <f t="shared" si="7"/>
        <v>0.239</v>
      </c>
      <c r="H108" s="28">
        <f>Базисные_цены_ФЕР!E112</f>
        <v>0</v>
      </c>
      <c r="I108" s="45">
        <f t="shared" si="4"/>
        <v>0</v>
      </c>
      <c r="J108" s="25">
        <f>ROUND(I108*100/I393,2)</f>
        <v>0</v>
      </c>
      <c r="K108" s="46">
        <f t="shared" si="5"/>
        <v>0</v>
      </c>
    </row>
    <row r="109" spans="1:11" ht="12.75">
      <c r="A109" s="42" t="s">
        <v>573</v>
      </c>
      <c r="B109" s="43" t="s">
        <v>574</v>
      </c>
      <c r="C109" s="44" t="s">
        <v>271</v>
      </c>
      <c r="D109" s="25">
        <v>1.1555865</v>
      </c>
      <c r="E109" s="28">
        <f>Базисные_цены_ФЕР!D154</f>
        <v>20919.87</v>
      </c>
      <c r="F109" s="45">
        <f t="shared" si="6"/>
        <v>24.175</v>
      </c>
      <c r="G109" s="55">
        <f t="shared" si="7"/>
        <v>0.015</v>
      </c>
      <c r="H109" s="28">
        <f>Базисные_цены_ФЕР!E154</f>
        <v>0</v>
      </c>
      <c r="I109" s="45">
        <f t="shared" si="4"/>
        <v>0</v>
      </c>
      <c r="J109" s="25">
        <f>ROUND(I109*100/I393,2)</f>
        <v>0</v>
      </c>
      <c r="K109" s="46">
        <f t="shared" si="5"/>
        <v>0</v>
      </c>
    </row>
    <row r="110" spans="1:11" ht="12.75">
      <c r="A110" s="42" t="s">
        <v>662</v>
      </c>
      <c r="B110" s="43" t="s">
        <v>663</v>
      </c>
      <c r="C110" s="44" t="s">
        <v>271</v>
      </c>
      <c r="D110" s="25">
        <v>5.785</v>
      </c>
      <c r="E110" s="28">
        <f>Базисные_цены_ФЕР!D198</f>
        <v>19905.58</v>
      </c>
      <c r="F110" s="45">
        <f t="shared" si="6"/>
        <v>115.154</v>
      </c>
      <c r="G110" s="55">
        <f t="shared" si="7"/>
        <v>0.07</v>
      </c>
      <c r="H110" s="28">
        <f>Базисные_цены_ФЕР!E198</f>
        <v>0</v>
      </c>
      <c r="I110" s="45">
        <f t="shared" si="4"/>
        <v>0</v>
      </c>
      <c r="J110" s="25">
        <f>ROUND(I110*100/I393,2)</f>
        <v>0</v>
      </c>
      <c r="K110" s="46">
        <f t="shared" si="5"/>
        <v>0</v>
      </c>
    </row>
    <row r="111" spans="1:11" ht="38.25">
      <c r="A111" s="42" t="s">
        <v>678</v>
      </c>
      <c r="B111" s="43" t="s">
        <v>679</v>
      </c>
      <c r="C111" s="44" t="s">
        <v>271</v>
      </c>
      <c r="D111" s="25">
        <v>1.6377976</v>
      </c>
      <c r="E111" s="28">
        <f>Базисные_цены_ФЕР!D206</f>
        <v>9605</v>
      </c>
      <c r="F111" s="45">
        <f t="shared" si="6"/>
        <v>15.731</v>
      </c>
      <c r="G111" s="55">
        <f t="shared" si="7"/>
        <v>0.01</v>
      </c>
      <c r="H111" s="28">
        <f>Базисные_цены_ФЕР!E206</f>
        <v>0</v>
      </c>
      <c r="I111" s="45">
        <f t="shared" si="4"/>
        <v>0</v>
      </c>
      <c r="J111" s="25">
        <f>ROUND(I111*100/I393,2)</f>
        <v>0</v>
      </c>
      <c r="K111" s="46">
        <f t="shared" si="5"/>
        <v>0</v>
      </c>
    </row>
    <row r="112" spans="1:11" ht="25.5">
      <c r="A112" s="42" t="s">
        <v>831</v>
      </c>
      <c r="B112" s="43" t="s">
        <v>832</v>
      </c>
      <c r="C112" s="44" t="s">
        <v>305</v>
      </c>
      <c r="D112" s="25">
        <v>653.61</v>
      </c>
      <c r="E112" s="28">
        <f>Базисные_цены_ФЕР!D282</f>
        <v>322.37</v>
      </c>
      <c r="F112" s="45">
        <f t="shared" si="6"/>
        <v>210.704</v>
      </c>
      <c r="G112" s="55">
        <f t="shared" si="7"/>
        <v>0.128</v>
      </c>
      <c r="H112" s="28">
        <f>Базисные_цены_ФЕР!E282</f>
        <v>0</v>
      </c>
      <c r="I112" s="45">
        <f t="shared" si="4"/>
        <v>0</v>
      </c>
      <c r="J112" s="25">
        <f>ROUND(I112*100/I393,2)</f>
        <v>0</v>
      </c>
      <c r="K112" s="46">
        <f t="shared" si="5"/>
        <v>0</v>
      </c>
    </row>
    <row r="113" spans="1:11" ht="25.5">
      <c r="A113" s="42" t="s">
        <v>571</v>
      </c>
      <c r="B113" s="43" t="s">
        <v>572</v>
      </c>
      <c r="C113" s="44" t="s">
        <v>271</v>
      </c>
      <c r="D113" s="25">
        <v>0.1691</v>
      </c>
      <c r="E113" s="28">
        <f>Базисные_цены_ФЕР!D153</f>
        <v>13039.11</v>
      </c>
      <c r="F113" s="45">
        <f t="shared" si="6"/>
        <v>2.205</v>
      </c>
      <c r="G113" s="55">
        <f t="shared" si="7"/>
        <v>0.001</v>
      </c>
      <c r="H113" s="28">
        <f>Базисные_цены_ФЕР!E153</f>
        <v>0</v>
      </c>
      <c r="I113" s="45">
        <f t="shared" si="4"/>
        <v>0</v>
      </c>
      <c r="J113" s="25">
        <f>ROUND(I113*100/I393,2)</f>
        <v>0</v>
      </c>
      <c r="K113" s="46">
        <f t="shared" si="5"/>
        <v>0</v>
      </c>
    </row>
    <row r="114" spans="1:11" ht="12.75">
      <c r="A114" s="42" t="s">
        <v>490</v>
      </c>
      <c r="B114" s="43" t="s">
        <v>491</v>
      </c>
      <c r="C114" s="44" t="s">
        <v>271</v>
      </c>
      <c r="D114" s="25">
        <v>2.1430606</v>
      </c>
      <c r="E114" s="28">
        <f>Базисные_цены_ФЕР!D113</f>
        <v>12091.04</v>
      </c>
      <c r="F114" s="45">
        <f t="shared" si="6"/>
        <v>25.912</v>
      </c>
      <c r="G114" s="55">
        <f t="shared" si="7"/>
        <v>0.016</v>
      </c>
      <c r="H114" s="28">
        <f>Базисные_цены_ФЕР!E113</f>
        <v>0</v>
      </c>
      <c r="I114" s="45">
        <f t="shared" si="4"/>
        <v>0</v>
      </c>
      <c r="J114" s="25">
        <f>ROUND(I114*100/I393,2)</f>
        <v>0</v>
      </c>
      <c r="K114" s="46">
        <f t="shared" si="5"/>
        <v>0</v>
      </c>
    </row>
    <row r="115" spans="1:11" ht="12.75">
      <c r="A115" s="42" t="s">
        <v>762</v>
      </c>
      <c r="B115" s="43" t="s">
        <v>763</v>
      </c>
      <c r="C115" s="44" t="s">
        <v>271</v>
      </c>
      <c r="D115" s="25">
        <v>1.996</v>
      </c>
      <c r="E115" s="28">
        <f>Базисные_цены_ФЕР!D248</f>
        <v>10832.93</v>
      </c>
      <c r="F115" s="45">
        <f t="shared" si="6"/>
        <v>21.623</v>
      </c>
      <c r="G115" s="55">
        <f t="shared" si="7"/>
        <v>0.013</v>
      </c>
      <c r="H115" s="28">
        <f>Базисные_цены_ФЕР!E248</f>
        <v>0</v>
      </c>
      <c r="I115" s="45">
        <f t="shared" si="4"/>
        <v>0</v>
      </c>
      <c r="J115" s="25">
        <f>ROUND(I115*100/I393,2)</f>
        <v>0</v>
      </c>
      <c r="K115" s="46">
        <f t="shared" si="5"/>
        <v>0</v>
      </c>
    </row>
    <row r="116" spans="1:11" ht="38.25">
      <c r="A116" s="42" t="s">
        <v>484</v>
      </c>
      <c r="B116" s="43" t="s">
        <v>485</v>
      </c>
      <c r="C116" s="44" t="s">
        <v>271</v>
      </c>
      <c r="D116" s="25">
        <v>0.34</v>
      </c>
      <c r="E116" s="28">
        <f>Базисные_цены_ФЕР!D110</f>
        <v>26562.45</v>
      </c>
      <c r="F116" s="45">
        <f t="shared" si="6"/>
        <v>9.031</v>
      </c>
      <c r="G116" s="55">
        <f t="shared" si="7"/>
        <v>0.005</v>
      </c>
      <c r="H116" s="28">
        <f>Базисные_цены_ФЕР!E110</f>
        <v>0</v>
      </c>
      <c r="I116" s="45">
        <f t="shared" si="4"/>
        <v>0</v>
      </c>
      <c r="J116" s="25">
        <f>ROUND(I116*100/I393,2)</f>
        <v>0</v>
      </c>
      <c r="K116" s="46">
        <f t="shared" si="5"/>
        <v>0</v>
      </c>
    </row>
    <row r="117" spans="1:11" ht="63.75">
      <c r="A117" s="42" t="s">
        <v>330</v>
      </c>
      <c r="B117" s="43" t="s">
        <v>331</v>
      </c>
      <c r="C117" s="44" t="s">
        <v>305</v>
      </c>
      <c r="D117" s="25">
        <v>1227.95901</v>
      </c>
      <c r="E117" s="28">
        <f>Базисные_цены_ФЕР!D36</f>
        <v>749.56</v>
      </c>
      <c r="F117" s="45">
        <f t="shared" si="6"/>
        <v>920.429</v>
      </c>
      <c r="G117" s="55">
        <f t="shared" si="7"/>
        <v>0.558</v>
      </c>
      <c r="H117" s="28">
        <f>Базисные_цены_ФЕР!E36</f>
        <v>0</v>
      </c>
      <c r="I117" s="45">
        <f t="shared" si="4"/>
        <v>0</v>
      </c>
      <c r="J117" s="25">
        <f>ROUND(I117*100/I393,2)</f>
        <v>0</v>
      </c>
      <c r="K117" s="46">
        <f t="shared" si="5"/>
        <v>0</v>
      </c>
    </row>
    <row r="118" spans="1:11" ht="51">
      <c r="A118" s="42" t="s">
        <v>306</v>
      </c>
      <c r="B118" s="43" t="s">
        <v>307</v>
      </c>
      <c r="C118" s="44" t="s">
        <v>305</v>
      </c>
      <c r="D118" s="25">
        <v>273.30682</v>
      </c>
      <c r="E118" s="28">
        <f>Базисные_цены_ФЕР!D24</f>
        <v>655.4</v>
      </c>
      <c r="F118" s="45">
        <f t="shared" si="6"/>
        <v>179.125</v>
      </c>
      <c r="G118" s="55">
        <f t="shared" si="7"/>
        <v>0.109</v>
      </c>
      <c r="H118" s="28">
        <f>Базисные_цены_ФЕР!E24</f>
        <v>0</v>
      </c>
      <c r="I118" s="45">
        <f t="shared" si="4"/>
        <v>0</v>
      </c>
      <c r="J118" s="25">
        <f>ROUND(I118*100/I393,2)</f>
        <v>0</v>
      </c>
      <c r="K118" s="46">
        <f t="shared" si="5"/>
        <v>0</v>
      </c>
    </row>
    <row r="119" spans="1:11" ht="38.25">
      <c r="A119" s="42" t="s">
        <v>316</v>
      </c>
      <c r="B119" s="43" t="s">
        <v>317</v>
      </c>
      <c r="C119" s="44" t="s">
        <v>305</v>
      </c>
      <c r="D119" s="25">
        <v>2697.80251</v>
      </c>
      <c r="E119" s="28">
        <f>Базисные_цены_ФЕР!D29</f>
        <v>214.7</v>
      </c>
      <c r="F119" s="45">
        <f t="shared" si="6"/>
        <v>579.218</v>
      </c>
      <c r="G119" s="55">
        <f t="shared" si="7"/>
        <v>0.351</v>
      </c>
      <c r="H119" s="28">
        <f>Базисные_цены_ФЕР!E29</f>
        <v>0</v>
      </c>
      <c r="I119" s="45">
        <f t="shared" si="4"/>
        <v>0</v>
      </c>
      <c r="J119" s="25">
        <f>ROUND(I119*100/I393,2)</f>
        <v>0</v>
      </c>
      <c r="K119" s="46">
        <f t="shared" si="5"/>
        <v>0</v>
      </c>
    </row>
    <row r="120" spans="1:11" ht="25.5">
      <c r="A120" s="42" t="s">
        <v>312</v>
      </c>
      <c r="B120" s="43" t="s">
        <v>313</v>
      </c>
      <c r="C120" s="44" t="s">
        <v>305</v>
      </c>
      <c r="D120" s="25">
        <v>5282.034314</v>
      </c>
      <c r="E120" s="28">
        <f>Базисные_цены_ФЕР!D27</f>
        <v>207</v>
      </c>
      <c r="F120" s="45">
        <f t="shared" si="6"/>
        <v>1093.381</v>
      </c>
      <c r="G120" s="55">
        <f t="shared" si="7"/>
        <v>0.663</v>
      </c>
      <c r="H120" s="28">
        <f>Базисные_цены_ФЕР!E27</f>
        <v>0</v>
      </c>
      <c r="I120" s="45">
        <f t="shared" si="4"/>
        <v>0</v>
      </c>
      <c r="J120" s="25">
        <f>ROUND(I120*100/I393,2)</f>
        <v>0</v>
      </c>
      <c r="K120" s="46">
        <f t="shared" si="5"/>
        <v>0</v>
      </c>
    </row>
    <row r="121" spans="1:11" ht="63.75">
      <c r="A121" s="42" t="s">
        <v>318</v>
      </c>
      <c r="B121" s="43" t="s">
        <v>319</v>
      </c>
      <c r="C121" s="44" t="s">
        <v>305</v>
      </c>
      <c r="D121" s="25">
        <v>67.915156</v>
      </c>
      <c r="E121" s="28">
        <f>Базисные_цены_ФЕР!D30</f>
        <v>609.62</v>
      </c>
      <c r="F121" s="45">
        <f t="shared" si="6"/>
        <v>41.402</v>
      </c>
      <c r="G121" s="55">
        <f t="shared" si="7"/>
        <v>0.025</v>
      </c>
      <c r="H121" s="28">
        <f>Базисные_цены_ФЕР!E30</f>
        <v>0</v>
      </c>
      <c r="I121" s="45">
        <f t="shared" si="4"/>
        <v>0</v>
      </c>
      <c r="J121" s="25">
        <f>ROUND(I121*100/I393,2)</f>
        <v>0</v>
      </c>
      <c r="K121" s="46">
        <f t="shared" si="5"/>
        <v>0</v>
      </c>
    </row>
    <row r="122" spans="1:11" ht="63.75">
      <c r="A122" s="42" t="s">
        <v>382</v>
      </c>
      <c r="B122" s="43" t="s">
        <v>383</v>
      </c>
      <c r="C122" s="44" t="s">
        <v>276</v>
      </c>
      <c r="D122" s="25">
        <v>29.175742</v>
      </c>
      <c r="E122" s="28">
        <f>Базисные_цены_ФЕР!D62</f>
        <v>2156</v>
      </c>
      <c r="F122" s="45">
        <f t="shared" si="6"/>
        <v>62.903</v>
      </c>
      <c r="G122" s="55">
        <f t="shared" si="7"/>
        <v>0.038</v>
      </c>
      <c r="H122" s="28">
        <f>Базисные_цены_ФЕР!E62</f>
        <v>0</v>
      </c>
      <c r="I122" s="45">
        <f t="shared" si="4"/>
        <v>0</v>
      </c>
      <c r="J122" s="25">
        <f>ROUND(I122*100/I393,2)</f>
        <v>0</v>
      </c>
      <c r="K122" s="46">
        <f t="shared" si="5"/>
        <v>0</v>
      </c>
    </row>
    <row r="123" spans="1:11" ht="12.75">
      <c r="A123" s="42" t="s">
        <v>865</v>
      </c>
      <c r="B123" s="43" t="s">
        <v>866</v>
      </c>
      <c r="C123" s="44" t="s">
        <v>305</v>
      </c>
      <c r="D123" s="25">
        <v>6169.8903</v>
      </c>
      <c r="E123" s="28">
        <f>Базисные_цены_ФЕР!D299</f>
        <v>35.53</v>
      </c>
      <c r="F123" s="45">
        <f t="shared" si="6"/>
        <v>219.216</v>
      </c>
      <c r="G123" s="55">
        <f t="shared" si="7"/>
        <v>0.133</v>
      </c>
      <c r="H123" s="28">
        <f>Базисные_цены_ФЕР!E299</f>
        <v>0</v>
      </c>
      <c r="I123" s="45">
        <f t="shared" si="4"/>
        <v>0</v>
      </c>
      <c r="J123" s="25">
        <f>ROUND(I123*100/I393,2)</f>
        <v>0</v>
      </c>
      <c r="K123" s="46">
        <f t="shared" si="5"/>
        <v>0</v>
      </c>
    </row>
    <row r="124" spans="1:11" ht="12.75">
      <c r="A124" s="42" t="s">
        <v>599</v>
      </c>
      <c r="B124" s="43" t="s">
        <v>600</v>
      </c>
      <c r="C124" s="44" t="s">
        <v>305</v>
      </c>
      <c r="D124" s="25">
        <v>1344.10894</v>
      </c>
      <c r="E124" s="28">
        <f>Базисные_цены_ФЕР!D167</f>
        <v>257.4</v>
      </c>
      <c r="F124" s="45">
        <f t="shared" si="6"/>
        <v>345.974</v>
      </c>
      <c r="G124" s="55">
        <f t="shared" si="7"/>
        <v>0.21</v>
      </c>
      <c r="H124" s="28">
        <f>Базисные_цены_ФЕР!E167</f>
        <v>0</v>
      </c>
      <c r="I124" s="45">
        <f t="shared" si="4"/>
        <v>0</v>
      </c>
      <c r="J124" s="25">
        <f>ROUND(I124*100/I393,2)</f>
        <v>0</v>
      </c>
      <c r="K124" s="46">
        <f t="shared" si="5"/>
        <v>0</v>
      </c>
    </row>
    <row r="125" spans="1:11" ht="51">
      <c r="A125" s="42" t="s">
        <v>328</v>
      </c>
      <c r="B125" s="43" t="s">
        <v>329</v>
      </c>
      <c r="C125" s="44" t="s">
        <v>305</v>
      </c>
      <c r="D125" s="25">
        <v>2711.0751165</v>
      </c>
      <c r="E125" s="28">
        <f>Базисные_цены_ФЕР!D35</f>
        <v>1577.48</v>
      </c>
      <c r="F125" s="45">
        <f t="shared" si="6"/>
        <v>4276.667</v>
      </c>
      <c r="G125" s="55">
        <f t="shared" si="7"/>
        <v>2.594</v>
      </c>
      <c r="H125" s="28">
        <f>Базисные_цены_ФЕР!E35</f>
        <v>0</v>
      </c>
      <c r="I125" s="45">
        <f t="shared" si="4"/>
        <v>0</v>
      </c>
      <c r="J125" s="25">
        <f>ROUND(I125*100/I393,2)</f>
        <v>0</v>
      </c>
      <c r="K125" s="46">
        <f t="shared" si="5"/>
        <v>0</v>
      </c>
    </row>
    <row r="126" spans="1:11" ht="76.5">
      <c r="A126" s="42" t="s">
        <v>326</v>
      </c>
      <c r="B126" s="43" t="s">
        <v>327</v>
      </c>
      <c r="C126" s="44" t="s">
        <v>305</v>
      </c>
      <c r="D126" s="25">
        <v>26.7924584</v>
      </c>
      <c r="E126" s="28">
        <f>Базисные_цены_ФЕР!D34</f>
        <v>2491.65</v>
      </c>
      <c r="F126" s="45">
        <f t="shared" si="6"/>
        <v>66.757</v>
      </c>
      <c r="G126" s="55">
        <f t="shared" si="7"/>
        <v>0.04</v>
      </c>
      <c r="H126" s="28">
        <f>Базисные_цены_ФЕР!E34</f>
        <v>0</v>
      </c>
      <c r="I126" s="45">
        <f t="shared" si="4"/>
        <v>0</v>
      </c>
      <c r="J126" s="25">
        <f>ROUND(I126*100/I393,2)</f>
        <v>0</v>
      </c>
      <c r="K126" s="46">
        <f t="shared" si="5"/>
        <v>0</v>
      </c>
    </row>
    <row r="127" spans="1:11" ht="51">
      <c r="A127" s="42" t="s">
        <v>303</v>
      </c>
      <c r="B127" s="43" t="s">
        <v>304</v>
      </c>
      <c r="C127" s="44" t="s">
        <v>305</v>
      </c>
      <c r="D127" s="25">
        <v>12.814</v>
      </c>
      <c r="E127" s="28">
        <f>Базисные_цены_ФЕР!D23</f>
        <v>1714.48</v>
      </c>
      <c r="F127" s="45">
        <f t="shared" si="6"/>
        <v>21.969</v>
      </c>
      <c r="G127" s="55">
        <f t="shared" si="7"/>
        <v>0.013</v>
      </c>
      <c r="H127" s="28">
        <f>Базисные_цены_ФЕР!E23</f>
        <v>0</v>
      </c>
      <c r="I127" s="45">
        <f t="shared" si="4"/>
        <v>0</v>
      </c>
      <c r="J127" s="25">
        <f>ROUND(I127*100/I393,2)</f>
        <v>0</v>
      </c>
      <c r="K127" s="46">
        <f t="shared" si="5"/>
        <v>0</v>
      </c>
    </row>
    <row r="128" spans="1:11" ht="38.25">
      <c r="A128" s="42" t="s">
        <v>314</v>
      </c>
      <c r="B128" s="43" t="s">
        <v>315</v>
      </c>
      <c r="C128" s="44" t="s">
        <v>305</v>
      </c>
      <c r="D128" s="25">
        <v>121.89</v>
      </c>
      <c r="E128" s="28">
        <f>Базисные_цены_ФЕР!D28</f>
        <v>1529.15</v>
      </c>
      <c r="F128" s="45">
        <f t="shared" si="6"/>
        <v>186.388</v>
      </c>
      <c r="G128" s="55">
        <f t="shared" si="7"/>
        <v>0.113</v>
      </c>
      <c r="H128" s="28">
        <f>Базисные_цены_ФЕР!E28</f>
        <v>0</v>
      </c>
      <c r="I128" s="45">
        <f t="shared" si="4"/>
        <v>0</v>
      </c>
      <c r="J128" s="25">
        <f>ROUND(I128*100/I393,2)</f>
        <v>0</v>
      </c>
      <c r="K128" s="46">
        <f t="shared" si="5"/>
        <v>0</v>
      </c>
    </row>
    <row r="129" spans="1:11" ht="38.25">
      <c r="A129" s="42" t="s">
        <v>374</v>
      </c>
      <c r="B129" s="43" t="s">
        <v>375</v>
      </c>
      <c r="C129" s="44" t="s">
        <v>265</v>
      </c>
      <c r="D129" s="25">
        <v>55</v>
      </c>
      <c r="E129" s="28">
        <f>Базисные_цены_ФЕР!D58</f>
        <v>2679.27</v>
      </c>
      <c r="F129" s="45">
        <f t="shared" si="6"/>
        <v>147.36</v>
      </c>
      <c r="G129" s="55">
        <f t="shared" si="7"/>
        <v>0.089</v>
      </c>
      <c r="H129" s="28">
        <f>Базисные_цены_ФЕР!E58</f>
        <v>0</v>
      </c>
      <c r="I129" s="45">
        <f t="shared" si="4"/>
        <v>0</v>
      </c>
      <c r="J129" s="25">
        <f>ROUND(I129*100/I393,2)</f>
        <v>0</v>
      </c>
      <c r="K129" s="46">
        <f t="shared" si="5"/>
        <v>0</v>
      </c>
    </row>
    <row r="130" spans="1:11" ht="38.25">
      <c r="A130" s="42" t="s">
        <v>362</v>
      </c>
      <c r="B130" s="43" t="s">
        <v>363</v>
      </c>
      <c r="C130" s="44" t="s">
        <v>271</v>
      </c>
      <c r="D130" s="25">
        <v>1023.1628573</v>
      </c>
      <c r="E130" s="28">
        <f>Базисные_цены_ФЕР!D52</f>
        <v>7956.21</v>
      </c>
      <c r="F130" s="45">
        <f t="shared" si="6"/>
        <v>8140.499</v>
      </c>
      <c r="G130" s="55">
        <f t="shared" si="7"/>
        <v>4.937</v>
      </c>
      <c r="H130" s="28">
        <f>Базисные_цены_ФЕР!E52</f>
        <v>0</v>
      </c>
      <c r="I130" s="45">
        <f t="shared" si="4"/>
        <v>0</v>
      </c>
      <c r="J130" s="25">
        <f>ROUND(I130*100/I393,2)</f>
        <v>0</v>
      </c>
      <c r="K130" s="46">
        <f t="shared" si="5"/>
        <v>0</v>
      </c>
    </row>
    <row r="131" spans="1:11" ht="38.25">
      <c r="A131" s="42" t="s">
        <v>670</v>
      </c>
      <c r="B131" s="43" t="s">
        <v>671</v>
      </c>
      <c r="C131" s="44" t="s">
        <v>271</v>
      </c>
      <c r="D131" s="25">
        <v>4.3732612</v>
      </c>
      <c r="E131" s="28">
        <f>Базисные_цены_ФЕР!D202</f>
        <v>7170.98</v>
      </c>
      <c r="F131" s="45">
        <f t="shared" si="6"/>
        <v>31.361</v>
      </c>
      <c r="G131" s="55">
        <f t="shared" si="7"/>
        <v>0.019</v>
      </c>
      <c r="H131" s="28">
        <f>Базисные_цены_ФЕР!E202</f>
        <v>0</v>
      </c>
      <c r="I131" s="45">
        <f t="shared" si="4"/>
        <v>0</v>
      </c>
      <c r="J131" s="25">
        <f>ROUND(I131*100/I393,2)</f>
        <v>0</v>
      </c>
      <c r="K131" s="46">
        <f t="shared" si="5"/>
        <v>0</v>
      </c>
    </row>
    <row r="132" spans="1:11" ht="76.5">
      <c r="A132" s="42" t="s">
        <v>376</v>
      </c>
      <c r="B132" s="43" t="s">
        <v>377</v>
      </c>
      <c r="C132" s="44" t="s">
        <v>271</v>
      </c>
      <c r="D132" s="25">
        <v>34.2945106</v>
      </c>
      <c r="E132" s="28">
        <f>Базисные_цены_ФЕР!D59</f>
        <v>6800</v>
      </c>
      <c r="F132" s="45">
        <f t="shared" si="6"/>
        <v>233.203</v>
      </c>
      <c r="G132" s="55">
        <f t="shared" si="7"/>
        <v>0.141</v>
      </c>
      <c r="H132" s="28">
        <f>Базисные_цены_ФЕР!E59</f>
        <v>0</v>
      </c>
      <c r="I132" s="45">
        <f t="shared" si="4"/>
        <v>0</v>
      </c>
      <c r="J132" s="25">
        <f>ROUND(I132*100/I393,2)</f>
        <v>0</v>
      </c>
      <c r="K132" s="46">
        <f t="shared" si="5"/>
        <v>0</v>
      </c>
    </row>
    <row r="133" spans="1:11" ht="12.75">
      <c r="A133" s="42" t="s">
        <v>272</v>
      </c>
      <c r="B133" s="43" t="s">
        <v>273</v>
      </c>
      <c r="C133" s="44" t="s">
        <v>271</v>
      </c>
      <c r="D133" s="25">
        <v>1.5682834</v>
      </c>
      <c r="E133" s="28">
        <f>Базисные_цены_ФЕР!D8</f>
        <v>7200</v>
      </c>
      <c r="F133" s="45">
        <f t="shared" si="6"/>
        <v>11.292</v>
      </c>
      <c r="G133" s="55">
        <f t="shared" si="7"/>
        <v>0.007</v>
      </c>
      <c r="H133" s="28">
        <f>Базисные_цены_ФЕР!E8</f>
        <v>0</v>
      </c>
      <c r="I133" s="45">
        <f t="shared" si="4"/>
        <v>0</v>
      </c>
      <c r="J133" s="25">
        <f>ROUND(I133*100/I393,2)</f>
        <v>0</v>
      </c>
      <c r="K133" s="46">
        <f t="shared" si="5"/>
        <v>0</v>
      </c>
    </row>
    <row r="134" spans="1:11" ht="25.5">
      <c r="A134" s="42" t="s">
        <v>451</v>
      </c>
      <c r="B134" s="43" t="s">
        <v>452</v>
      </c>
      <c r="C134" s="44" t="s">
        <v>271</v>
      </c>
      <c r="D134" s="25">
        <v>70.2391</v>
      </c>
      <c r="E134" s="28">
        <f>Базисные_цены_ФЕР!D95</f>
        <v>7648</v>
      </c>
      <c r="F134" s="45">
        <f t="shared" si="6"/>
        <v>537.189</v>
      </c>
      <c r="G134" s="55">
        <f t="shared" si="7"/>
        <v>0.326</v>
      </c>
      <c r="H134" s="28">
        <f>Базисные_цены_ФЕР!E95</f>
        <v>0</v>
      </c>
      <c r="I134" s="45">
        <f t="shared" si="4"/>
        <v>0</v>
      </c>
      <c r="J134" s="25">
        <f>ROUND(I134*100/I393,2)</f>
        <v>0</v>
      </c>
      <c r="K134" s="46">
        <f t="shared" si="5"/>
        <v>0</v>
      </c>
    </row>
    <row r="135" spans="1:11" ht="25.5">
      <c r="A135" s="42" t="s">
        <v>360</v>
      </c>
      <c r="B135" s="43" t="s">
        <v>361</v>
      </c>
      <c r="C135" s="44" t="s">
        <v>271</v>
      </c>
      <c r="D135" s="25">
        <v>726.353069</v>
      </c>
      <c r="E135" s="28">
        <f>Базисные_цены_ФЕР!D51</f>
        <v>5650</v>
      </c>
      <c r="F135" s="45">
        <f t="shared" si="6"/>
        <v>4103.895</v>
      </c>
      <c r="G135" s="55">
        <f t="shared" si="7"/>
        <v>2.489</v>
      </c>
      <c r="H135" s="28">
        <f>Базисные_цены_ФЕР!E51</f>
        <v>0</v>
      </c>
      <c r="I135" s="45">
        <f t="shared" si="4"/>
        <v>0</v>
      </c>
      <c r="J135" s="25">
        <f>ROUND(I135*100/I393,2)</f>
        <v>0</v>
      </c>
      <c r="K135" s="46">
        <f t="shared" si="5"/>
        <v>0</v>
      </c>
    </row>
    <row r="136" spans="1:11" ht="38.25">
      <c r="A136" s="42" t="s">
        <v>569</v>
      </c>
      <c r="B136" s="43" t="s">
        <v>570</v>
      </c>
      <c r="C136" s="44" t="s">
        <v>265</v>
      </c>
      <c r="D136" s="25">
        <v>38.081794</v>
      </c>
      <c r="E136" s="28">
        <f>Базисные_цены_ФЕР!D152</f>
        <v>1582.76</v>
      </c>
      <c r="F136" s="45">
        <f t="shared" si="6"/>
        <v>60.274</v>
      </c>
      <c r="G136" s="55">
        <f t="shared" si="7"/>
        <v>0.037</v>
      </c>
      <c r="H136" s="28">
        <f>Базисные_цены_ФЕР!E152</f>
        <v>0</v>
      </c>
      <c r="I136" s="45">
        <f t="shared" si="4"/>
        <v>0</v>
      </c>
      <c r="J136" s="25">
        <f>ROUND(I136*100/I393,2)</f>
        <v>0</v>
      </c>
      <c r="K136" s="46">
        <f t="shared" si="5"/>
        <v>0</v>
      </c>
    </row>
    <row r="137" spans="1:11" ht="51">
      <c r="A137" s="42" t="s">
        <v>370</v>
      </c>
      <c r="B137" s="43" t="s">
        <v>371</v>
      </c>
      <c r="C137" s="44" t="s">
        <v>265</v>
      </c>
      <c r="D137" s="25">
        <v>1.4233157</v>
      </c>
      <c r="E137" s="28">
        <f>Базисные_цены_ФЕР!D56</f>
        <v>8133.53</v>
      </c>
      <c r="F137" s="45">
        <f t="shared" si="6"/>
        <v>11.577</v>
      </c>
      <c r="G137" s="55">
        <f t="shared" si="7"/>
        <v>0.007</v>
      </c>
      <c r="H137" s="28">
        <f>Базисные_цены_ФЕР!E56</f>
        <v>0</v>
      </c>
      <c r="I137" s="45">
        <f aca="true" t="shared" si="8" ref="I137:I200">ROUND(D137*H137/1000,3)</f>
        <v>0</v>
      </c>
      <c r="J137" s="25">
        <f>ROUND(I137*100/I393,2)</f>
        <v>0</v>
      </c>
      <c r="K137" s="46">
        <f aca="true" t="shared" si="9" ref="K137:K200">IF(F137=0,"",ROUND(I137/F137,2))</f>
        <v>0</v>
      </c>
    </row>
    <row r="138" spans="1:11" ht="25.5">
      <c r="A138" s="42" t="s">
        <v>696</v>
      </c>
      <c r="B138" s="43" t="s">
        <v>697</v>
      </c>
      <c r="C138" s="44" t="s">
        <v>265</v>
      </c>
      <c r="D138" s="25">
        <v>20</v>
      </c>
      <c r="E138" s="28">
        <f>Базисные_цены_ФЕР!D215</f>
        <v>7743.8</v>
      </c>
      <c r="F138" s="45">
        <f aca="true" t="shared" si="10" ref="F138:F201">ROUND(D138*E138/1000,3)</f>
        <v>154.876</v>
      </c>
      <c r="G138" s="55">
        <f aca="true" t="shared" si="11" ref="G138:G201">ROUND(F138/$F$393*100,3)</f>
        <v>0.094</v>
      </c>
      <c r="H138" s="28">
        <f>Базисные_цены_ФЕР!E215</f>
        <v>0</v>
      </c>
      <c r="I138" s="45">
        <f t="shared" si="8"/>
        <v>0</v>
      </c>
      <c r="J138" s="25">
        <f>ROUND(I138*100/I393,2)</f>
        <v>0</v>
      </c>
      <c r="K138" s="46">
        <f t="shared" si="9"/>
        <v>0</v>
      </c>
    </row>
    <row r="139" spans="1:11" ht="12.75">
      <c r="A139" s="42" t="s">
        <v>269</v>
      </c>
      <c r="B139" s="43" t="s">
        <v>270</v>
      </c>
      <c r="C139" s="44" t="s">
        <v>271</v>
      </c>
      <c r="D139" s="25">
        <v>2.601</v>
      </c>
      <c r="E139" s="28">
        <f>Базисные_цены_ФЕР!D7</f>
        <v>53421</v>
      </c>
      <c r="F139" s="45">
        <f t="shared" si="10"/>
        <v>138.948</v>
      </c>
      <c r="G139" s="55">
        <f t="shared" si="11"/>
        <v>0.084</v>
      </c>
      <c r="H139" s="28">
        <f>Базисные_цены_ФЕР!E7</f>
        <v>0</v>
      </c>
      <c r="I139" s="45">
        <f t="shared" si="8"/>
        <v>0</v>
      </c>
      <c r="J139" s="25">
        <f>ROUND(I139*100/I393,2)</f>
        <v>0</v>
      </c>
      <c r="K139" s="46">
        <f t="shared" si="9"/>
        <v>0</v>
      </c>
    </row>
    <row r="140" spans="1:11" ht="25.5">
      <c r="A140" s="42" t="s">
        <v>266</v>
      </c>
      <c r="B140" s="43" t="s">
        <v>267</v>
      </c>
      <c r="C140" s="44" t="s">
        <v>268</v>
      </c>
      <c r="D140" s="25">
        <v>1</v>
      </c>
      <c r="E140" s="28">
        <f>Базисные_цены_ФЕР!D6</f>
        <v>74760.61</v>
      </c>
      <c r="F140" s="45">
        <f t="shared" si="10"/>
        <v>74.761</v>
      </c>
      <c r="G140" s="55">
        <f t="shared" si="11"/>
        <v>0.045</v>
      </c>
      <c r="H140" s="28">
        <f>Базисные_цены_ФЕР!E6</f>
        <v>0</v>
      </c>
      <c r="I140" s="45">
        <f t="shared" si="8"/>
        <v>0</v>
      </c>
      <c r="J140" s="25">
        <f>ROUND(I140*100/I393,2)</f>
        <v>0</v>
      </c>
      <c r="K140" s="46">
        <f t="shared" si="9"/>
        <v>0</v>
      </c>
    </row>
    <row r="141" spans="1:11" ht="102">
      <c r="A141" s="42" t="s">
        <v>340</v>
      </c>
      <c r="B141" s="43" t="s">
        <v>341</v>
      </c>
      <c r="C141" s="44" t="s">
        <v>268</v>
      </c>
      <c r="D141" s="25">
        <v>80</v>
      </c>
      <c r="E141" s="28">
        <f>Базисные_цены_ФЕР!D41</f>
        <v>960.5</v>
      </c>
      <c r="F141" s="45">
        <f t="shared" si="10"/>
        <v>76.84</v>
      </c>
      <c r="G141" s="55">
        <f t="shared" si="11"/>
        <v>0.047</v>
      </c>
      <c r="H141" s="28">
        <f>Базисные_цены_ФЕР!E41</f>
        <v>0</v>
      </c>
      <c r="I141" s="45">
        <f t="shared" si="8"/>
        <v>0</v>
      </c>
      <c r="J141" s="25">
        <f>ROUND(I141*100/I393,2)</f>
        <v>0</v>
      </c>
      <c r="K141" s="46">
        <f t="shared" si="9"/>
        <v>0</v>
      </c>
    </row>
    <row r="142" spans="1:11" ht="89.25">
      <c r="A142" s="42" t="s">
        <v>342</v>
      </c>
      <c r="B142" s="43" t="s">
        <v>343</v>
      </c>
      <c r="C142" s="44" t="s">
        <v>268</v>
      </c>
      <c r="D142" s="25">
        <v>235</v>
      </c>
      <c r="E142" s="28">
        <f>Базисные_цены_ФЕР!D42</f>
        <v>1333.4</v>
      </c>
      <c r="F142" s="45">
        <f t="shared" si="10"/>
        <v>313.349</v>
      </c>
      <c r="G142" s="55">
        <f t="shared" si="11"/>
        <v>0.19</v>
      </c>
      <c r="H142" s="28">
        <f>Базисные_цены_ФЕР!E42</f>
        <v>0</v>
      </c>
      <c r="I142" s="45">
        <f t="shared" si="8"/>
        <v>0</v>
      </c>
      <c r="J142" s="25">
        <f>ROUND(I142*100/I393,2)</f>
        <v>0</v>
      </c>
      <c r="K142" s="46">
        <f t="shared" si="9"/>
        <v>0</v>
      </c>
    </row>
    <row r="143" spans="1:11" ht="51">
      <c r="A143" s="42" t="s">
        <v>344</v>
      </c>
      <c r="B143" s="43" t="s">
        <v>345</v>
      </c>
      <c r="C143" s="44" t="s">
        <v>268</v>
      </c>
      <c r="D143" s="25">
        <v>0.8425711</v>
      </c>
      <c r="E143" s="28">
        <f>Базисные_цены_ФЕР!D43</f>
        <v>39532.23</v>
      </c>
      <c r="F143" s="45">
        <f t="shared" si="10"/>
        <v>33.309</v>
      </c>
      <c r="G143" s="55">
        <f t="shared" si="11"/>
        <v>0.02</v>
      </c>
      <c r="H143" s="28">
        <f>Базисные_цены_ФЕР!E43</f>
        <v>0</v>
      </c>
      <c r="I143" s="45">
        <f t="shared" si="8"/>
        <v>0</v>
      </c>
      <c r="J143" s="25">
        <f>ROUND(I143*100/I393,2)</f>
        <v>0</v>
      </c>
      <c r="K143" s="46">
        <f t="shared" si="9"/>
        <v>0</v>
      </c>
    </row>
    <row r="144" spans="1:11" ht="51">
      <c r="A144" s="42" t="s">
        <v>479</v>
      </c>
      <c r="B144" s="43" t="s">
        <v>480</v>
      </c>
      <c r="C144" s="44" t="s">
        <v>481</v>
      </c>
      <c r="D144" s="25">
        <v>780.83885635</v>
      </c>
      <c r="E144" s="28">
        <f>Базисные_цены_ФЕР!D108</f>
        <v>372.34</v>
      </c>
      <c r="F144" s="45">
        <f t="shared" si="10"/>
        <v>290.738</v>
      </c>
      <c r="G144" s="55">
        <f t="shared" si="11"/>
        <v>0.176</v>
      </c>
      <c r="H144" s="28">
        <f>Базисные_цены_ФЕР!E108</f>
        <v>0</v>
      </c>
      <c r="I144" s="45">
        <f t="shared" si="8"/>
        <v>0</v>
      </c>
      <c r="J144" s="25">
        <f>ROUND(I144*100/I393,2)</f>
        <v>0</v>
      </c>
      <c r="K144" s="46">
        <f t="shared" si="9"/>
        <v>0</v>
      </c>
    </row>
    <row r="145" spans="1:11" ht="25.5">
      <c r="A145" s="42" t="s">
        <v>482</v>
      </c>
      <c r="B145" s="43" t="s">
        <v>483</v>
      </c>
      <c r="C145" s="44" t="s">
        <v>268</v>
      </c>
      <c r="D145" s="25">
        <v>1.9</v>
      </c>
      <c r="E145" s="28">
        <f>Базисные_цены_ФЕР!D109</f>
        <v>88283.95</v>
      </c>
      <c r="F145" s="45">
        <f t="shared" si="10"/>
        <v>167.74</v>
      </c>
      <c r="G145" s="55">
        <f t="shared" si="11"/>
        <v>0.102</v>
      </c>
      <c r="H145" s="28">
        <f>Базисные_цены_ФЕР!E109</f>
        <v>0</v>
      </c>
      <c r="I145" s="45">
        <f t="shared" si="8"/>
        <v>0</v>
      </c>
      <c r="J145" s="25">
        <f>ROUND(I145*100/I393,2)</f>
        <v>0</v>
      </c>
      <c r="K145" s="46">
        <f t="shared" si="9"/>
        <v>0</v>
      </c>
    </row>
    <row r="146" spans="1:11" ht="38.25">
      <c r="A146" s="42" t="s">
        <v>542</v>
      </c>
      <c r="B146" s="43" t="s">
        <v>543</v>
      </c>
      <c r="C146" s="44" t="s">
        <v>268</v>
      </c>
      <c r="D146" s="25">
        <v>138.39786</v>
      </c>
      <c r="E146" s="28">
        <f>Базисные_цены_ФЕР!D139</f>
        <v>280</v>
      </c>
      <c r="F146" s="45">
        <f t="shared" si="10"/>
        <v>38.751</v>
      </c>
      <c r="G146" s="55">
        <f t="shared" si="11"/>
        <v>0.024</v>
      </c>
      <c r="H146" s="28">
        <f>Базисные_цены_ФЕР!E139</f>
        <v>0</v>
      </c>
      <c r="I146" s="45">
        <f t="shared" si="8"/>
        <v>0</v>
      </c>
      <c r="J146" s="25">
        <f>ROUND(I146*100/I393,2)</f>
        <v>0</v>
      </c>
      <c r="K146" s="46">
        <f t="shared" si="9"/>
        <v>0</v>
      </c>
    </row>
    <row r="147" spans="1:11" ht="38.25">
      <c r="A147" s="42" t="s">
        <v>623</v>
      </c>
      <c r="B147" s="43" t="s">
        <v>624</v>
      </c>
      <c r="C147" s="44" t="s">
        <v>265</v>
      </c>
      <c r="D147" s="25">
        <v>80</v>
      </c>
      <c r="E147" s="28">
        <f>Базисные_цены_ФЕР!D179</f>
        <v>1200</v>
      </c>
      <c r="F147" s="45">
        <f t="shared" si="10"/>
        <v>96</v>
      </c>
      <c r="G147" s="55">
        <f t="shared" si="11"/>
        <v>0.058</v>
      </c>
      <c r="H147" s="28">
        <f>Базисные_цены_ФЕР!E179</f>
        <v>0</v>
      </c>
      <c r="I147" s="45">
        <f t="shared" si="8"/>
        <v>0</v>
      </c>
      <c r="J147" s="25">
        <f>ROUND(I147*100/I393,2)</f>
        <v>0</v>
      </c>
      <c r="K147" s="46">
        <f t="shared" si="9"/>
        <v>0</v>
      </c>
    </row>
    <row r="148" spans="1:11" ht="38.25">
      <c r="A148" s="42" t="s">
        <v>694</v>
      </c>
      <c r="B148" s="43" t="s">
        <v>695</v>
      </c>
      <c r="C148" s="44" t="s">
        <v>481</v>
      </c>
      <c r="D148" s="25">
        <v>1049.678275</v>
      </c>
      <c r="E148" s="28">
        <f>Базисные_цены_ФЕР!D214</f>
        <v>320</v>
      </c>
      <c r="F148" s="45">
        <f t="shared" si="10"/>
        <v>335.897</v>
      </c>
      <c r="G148" s="55">
        <f t="shared" si="11"/>
        <v>0.204</v>
      </c>
      <c r="H148" s="28">
        <f>Базисные_цены_ФЕР!E214</f>
        <v>0</v>
      </c>
      <c r="I148" s="45">
        <f t="shared" si="8"/>
        <v>0</v>
      </c>
      <c r="J148" s="25">
        <f>ROUND(I148*100/I393,2)</f>
        <v>0</v>
      </c>
      <c r="K148" s="46">
        <f t="shared" si="9"/>
        <v>0</v>
      </c>
    </row>
    <row r="149" spans="1:11" ht="38.25">
      <c r="A149" s="42" t="s">
        <v>708</v>
      </c>
      <c r="B149" s="43" t="s">
        <v>709</v>
      </c>
      <c r="C149" s="44" t="s">
        <v>390</v>
      </c>
      <c r="D149" s="25">
        <v>51</v>
      </c>
      <c r="E149" s="28">
        <f>Базисные_цены_ФЕР!D221</f>
        <v>92</v>
      </c>
      <c r="F149" s="45">
        <f t="shared" si="10"/>
        <v>4.692</v>
      </c>
      <c r="G149" s="55">
        <f t="shared" si="11"/>
        <v>0.003</v>
      </c>
      <c r="H149" s="28">
        <f>Базисные_цены_ФЕР!E221</f>
        <v>0</v>
      </c>
      <c r="I149" s="45">
        <f t="shared" si="8"/>
        <v>0</v>
      </c>
      <c r="J149" s="25">
        <f>ROUND(I149*100/I393,2)</f>
        <v>0</v>
      </c>
      <c r="K149" s="46">
        <f t="shared" si="9"/>
        <v>0</v>
      </c>
    </row>
    <row r="150" spans="1:11" ht="76.5">
      <c r="A150" s="42" t="s">
        <v>823</v>
      </c>
      <c r="B150" s="43" t="s">
        <v>824</v>
      </c>
      <c r="C150" s="44" t="s">
        <v>268</v>
      </c>
      <c r="D150" s="25">
        <v>229.8</v>
      </c>
      <c r="E150" s="28">
        <f>Базисные_цены_ФЕР!D278</f>
        <v>130</v>
      </c>
      <c r="F150" s="45">
        <f t="shared" si="10"/>
        <v>29.874</v>
      </c>
      <c r="G150" s="55">
        <f t="shared" si="11"/>
        <v>0.018</v>
      </c>
      <c r="H150" s="28">
        <f>Базисные_цены_ФЕР!E278</f>
        <v>0</v>
      </c>
      <c r="I150" s="45">
        <f t="shared" si="8"/>
        <v>0</v>
      </c>
      <c r="J150" s="25">
        <f>ROUND(I150*100/I393,2)</f>
        <v>0</v>
      </c>
      <c r="K150" s="46">
        <f t="shared" si="9"/>
        <v>0</v>
      </c>
    </row>
    <row r="151" spans="1:11" ht="76.5">
      <c r="A151" s="42" t="s">
        <v>825</v>
      </c>
      <c r="B151" s="43" t="s">
        <v>826</v>
      </c>
      <c r="C151" s="44" t="s">
        <v>268</v>
      </c>
      <c r="D151" s="25">
        <v>132.17392</v>
      </c>
      <c r="E151" s="28">
        <f>Базисные_цены_ФЕР!D279</f>
        <v>197.96</v>
      </c>
      <c r="F151" s="45">
        <f t="shared" si="10"/>
        <v>26.165</v>
      </c>
      <c r="G151" s="55">
        <f t="shared" si="11"/>
        <v>0.016</v>
      </c>
      <c r="H151" s="28">
        <f>Базисные_цены_ФЕР!E279</f>
        <v>0</v>
      </c>
      <c r="I151" s="45">
        <f t="shared" si="8"/>
        <v>0</v>
      </c>
      <c r="J151" s="25">
        <f>ROUND(I151*100/I393,2)</f>
        <v>0</v>
      </c>
      <c r="K151" s="46">
        <f t="shared" si="9"/>
        <v>0</v>
      </c>
    </row>
    <row r="152" spans="1:11" ht="38.25">
      <c r="A152" s="42" t="s">
        <v>692</v>
      </c>
      <c r="B152" s="43" t="s">
        <v>693</v>
      </c>
      <c r="C152" s="44" t="s">
        <v>265</v>
      </c>
      <c r="D152" s="25">
        <v>72</v>
      </c>
      <c r="E152" s="28">
        <f>Базисные_цены_ФЕР!D213</f>
        <v>1367</v>
      </c>
      <c r="F152" s="45">
        <f t="shared" si="10"/>
        <v>98.424</v>
      </c>
      <c r="G152" s="55">
        <f t="shared" si="11"/>
        <v>0.06</v>
      </c>
      <c r="H152" s="28">
        <f>Базисные_цены_ФЕР!E213</f>
        <v>0</v>
      </c>
      <c r="I152" s="45">
        <f t="shared" si="8"/>
        <v>0</v>
      </c>
      <c r="J152" s="25">
        <f>ROUND(I152*100/I393,2)</f>
        <v>0</v>
      </c>
      <c r="K152" s="46">
        <f t="shared" si="9"/>
        <v>0</v>
      </c>
    </row>
    <row r="153" spans="1:11" ht="25.5">
      <c r="A153" s="42" t="s">
        <v>506</v>
      </c>
      <c r="B153" s="43" t="s">
        <v>507</v>
      </c>
      <c r="C153" s="44" t="s">
        <v>474</v>
      </c>
      <c r="D153" s="25">
        <v>2120.469</v>
      </c>
      <c r="E153" s="28">
        <f>Базисные_цены_ФЕР!D121</f>
        <v>8.52</v>
      </c>
      <c r="F153" s="45">
        <f t="shared" si="10"/>
        <v>18.066</v>
      </c>
      <c r="G153" s="55">
        <f t="shared" si="11"/>
        <v>0.011</v>
      </c>
      <c r="H153" s="28">
        <f>Базисные_цены_ФЕР!E121</f>
        <v>0</v>
      </c>
      <c r="I153" s="45">
        <f t="shared" si="8"/>
        <v>0</v>
      </c>
      <c r="J153" s="25">
        <f>ROUND(I153*100/I393,2)</f>
        <v>0</v>
      </c>
      <c r="K153" s="46">
        <f t="shared" si="9"/>
        <v>0</v>
      </c>
    </row>
    <row r="154" spans="1:11" ht="38.25">
      <c r="A154" s="42" t="s">
        <v>839</v>
      </c>
      <c r="B154" s="43" t="s">
        <v>840</v>
      </c>
      <c r="C154" s="44" t="s">
        <v>265</v>
      </c>
      <c r="D154" s="25">
        <v>456.282727</v>
      </c>
      <c r="E154" s="28">
        <f>Базисные_цены_ФЕР!D286</f>
        <v>481.04</v>
      </c>
      <c r="F154" s="45">
        <f t="shared" si="10"/>
        <v>219.49</v>
      </c>
      <c r="G154" s="55">
        <f t="shared" si="11"/>
        <v>0.133</v>
      </c>
      <c r="H154" s="28">
        <f>Базисные_цены_ФЕР!E286</f>
        <v>0</v>
      </c>
      <c r="I154" s="45">
        <f t="shared" si="8"/>
        <v>0</v>
      </c>
      <c r="J154" s="25">
        <f>ROUND(I154*100/I393,2)</f>
        <v>0</v>
      </c>
      <c r="K154" s="46">
        <f t="shared" si="9"/>
        <v>0</v>
      </c>
    </row>
    <row r="155" spans="1:11" ht="38.25">
      <c r="A155" s="42" t="s">
        <v>690</v>
      </c>
      <c r="B155" s="43" t="s">
        <v>691</v>
      </c>
      <c r="C155" s="44" t="s">
        <v>265</v>
      </c>
      <c r="D155" s="25">
        <v>351.9993807</v>
      </c>
      <c r="E155" s="28">
        <f>Базисные_цены_ФЕР!D212</f>
        <v>146.87</v>
      </c>
      <c r="F155" s="45">
        <f t="shared" si="10"/>
        <v>51.698</v>
      </c>
      <c r="G155" s="55">
        <f t="shared" si="11"/>
        <v>0.031</v>
      </c>
      <c r="H155" s="28">
        <f>Базисные_цены_ФЕР!E212</f>
        <v>0</v>
      </c>
      <c r="I155" s="45">
        <f t="shared" si="8"/>
        <v>0</v>
      </c>
      <c r="J155" s="25">
        <f>ROUND(I155*100/I393,2)</f>
        <v>0</v>
      </c>
      <c r="K155" s="46">
        <f t="shared" si="9"/>
        <v>0</v>
      </c>
    </row>
    <row r="156" spans="1:11" ht="38.25">
      <c r="A156" s="42" t="s">
        <v>560</v>
      </c>
      <c r="B156" s="43" t="s">
        <v>561</v>
      </c>
      <c r="C156" s="44" t="s">
        <v>268</v>
      </c>
      <c r="D156" s="25">
        <v>34.5</v>
      </c>
      <c r="E156" s="28">
        <f>Базисные_цены_ФЕР!D148</f>
        <v>2453.8</v>
      </c>
      <c r="F156" s="45">
        <f t="shared" si="10"/>
        <v>84.656</v>
      </c>
      <c r="G156" s="55">
        <f t="shared" si="11"/>
        <v>0.051</v>
      </c>
      <c r="H156" s="28">
        <f>Базисные_цены_ФЕР!E148</f>
        <v>0</v>
      </c>
      <c r="I156" s="45">
        <f t="shared" si="8"/>
        <v>0</v>
      </c>
      <c r="J156" s="25">
        <f>ROUND(I156*100/I393,2)</f>
        <v>0</v>
      </c>
      <c r="K156" s="46">
        <f t="shared" si="9"/>
        <v>0</v>
      </c>
    </row>
    <row r="157" spans="1:11" ht="38.25">
      <c r="A157" s="42" t="s">
        <v>558</v>
      </c>
      <c r="B157" s="43" t="s">
        <v>559</v>
      </c>
      <c r="C157" s="44" t="s">
        <v>268</v>
      </c>
      <c r="D157" s="25">
        <v>12.534634</v>
      </c>
      <c r="E157" s="28">
        <f>Базисные_цены_ФЕР!D147</f>
        <v>9207.8</v>
      </c>
      <c r="F157" s="45">
        <f t="shared" si="10"/>
        <v>115.416</v>
      </c>
      <c r="G157" s="55">
        <f t="shared" si="11"/>
        <v>0.07</v>
      </c>
      <c r="H157" s="28">
        <f>Базисные_цены_ФЕР!E147</f>
        <v>0</v>
      </c>
      <c r="I157" s="45">
        <f t="shared" si="8"/>
        <v>0</v>
      </c>
      <c r="J157" s="25">
        <f>ROUND(I157*100/I393,2)</f>
        <v>0</v>
      </c>
      <c r="K157" s="46">
        <f t="shared" si="9"/>
        <v>0</v>
      </c>
    </row>
    <row r="158" spans="1:11" ht="12.75">
      <c r="A158" s="42" t="s">
        <v>827</v>
      </c>
      <c r="B158" s="43" t="s">
        <v>828</v>
      </c>
      <c r="C158" s="44" t="s">
        <v>268</v>
      </c>
      <c r="D158" s="25">
        <v>308.9</v>
      </c>
      <c r="E158" s="28">
        <f>Базисные_цены_ФЕР!D280</f>
        <v>318</v>
      </c>
      <c r="F158" s="45">
        <f t="shared" si="10"/>
        <v>98.23</v>
      </c>
      <c r="G158" s="55">
        <f t="shared" si="11"/>
        <v>0.06</v>
      </c>
      <c r="H158" s="28">
        <f>Базисные_цены_ФЕР!E280</f>
        <v>0</v>
      </c>
      <c r="I158" s="45">
        <f t="shared" si="8"/>
        <v>0</v>
      </c>
      <c r="J158" s="25">
        <f>ROUND(I158*100/I393,2)</f>
        <v>0</v>
      </c>
      <c r="K158" s="46">
        <f t="shared" si="9"/>
        <v>0</v>
      </c>
    </row>
    <row r="159" spans="1:11" ht="38.25">
      <c r="A159" s="42" t="s">
        <v>821</v>
      </c>
      <c r="B159" s="43" t="s">
        <v>822</v>
      </c>
      <c r="C159" s="44" t="s">
        <v>268</v>
      </c>
      <c r="D159" s="25">
        <v>4</v>
      </c>
      <c r="E159" s="28">
        <f>Базисные_цены_ФЕР!D277</f>
        <v>642</v>
      </c>
      <c r="F159" s="45">
        <f t="shared" si="10"/>
        <v>2.568</v>
      </c>
      <c r="G159" s="55">
        <f t="shared" si="11"/>
        <v>0.002</v>
      </c>
      <c r="H159" s="28">
        <f>Базисные_цены_ФЕР!E277</f>
        <v>0</v>
      </c>
      <c r="I159" s="45">
        <f t="shared" si="8"/>
        <v>0</v>
      </c>
      <c r="J159" s="25">
        <f>ROUND(I159*100/I393,2)</f>
        <v>0</v>
      </c>
      <c r="K159" s="46">
        <f t="shared" si="9"/>
        <v>0</v>
      </c>
    </row>
    <row r="160" spans="1:11" ht="12.75">
      <c r="A160" s="42" t="s">
        <v>756</v>
      </c>
      <c r="B160" s="43" t="s">
        <v>757</v>
      </c>
      <c r="C160" s="44" t="s">
        <v>265</v>
      </c>
      <c r="D160" s="25">
        <v>1</v>
      </c>
      <c r="E160" s="28">
        <f>Базисные_цены_ФЕР!D245</f>
        <v>45857.39</v>
      </c>
      <c r="F160" s="45">
        <f t="shared" si="10"/>
        <v>45.857</v>
      </c>
      <c r="G160" s="55">
        <f t="shared" si="11"/>
        <v>0.028</v>
      </c>
      <c r="H160" s="28">
        <f>Базисные_цены_ФЕР!E245</f>
        <v>0</v>
      </c>
      <c r="I160" s="45">
        <f t="shared" si="8"/>
        <v>0</v>
      </c>
      <c r="J160" s="25">
        <f>ROUND(I160*100/I393,2)</f>
        <v>0</v>
      </c>
      <c r="K160" s="46">
        <f t="shared" si="9"/>
        <v>0</v>
      </c>
    </row>
    <row r="161" spans="1:11" ht="38.25">
      <c r="A161" s="42" t="s">
        <v>263</v>
      </c>
      <c r="B161" s="43" t="s">
        <v>264</v>
      </c>
      <c r="C161" s="44" t="s">
        <v>265</v>
      </c>
      <c r="D161" s="25">
        <v>41.1737129</v>
      </c>
      <c r="E161" s="28">
        <f>Базисные_цены_ФЕР!D5</f>
        <v>7737.6</v>
      </c>
      <c r="F161" s="45">
        <f t="shared" si="10"/>
        <v>318.586</v>
      </c>
      <c r="G161" s="55">
        <f t="shared" si="11"/>
        <v>0.193</v>
      </c>
      <c r="H161" s="28">
        <f>Базисные_цены_ФЕР!E5</f>
        <v>0</v>
      </c>
      <c r="I161" s="45">
        <f t="shared" si="8"/>
        <v>0</v>
      </c>
      <c r="J161" s="25">
        <f>ROUND(I161*100/I393,2)</f>
        <v>0</v>
      </c>
      <c r="K161" s="46">
        <f t="shared" si="9"/>
        <v>0</v>
      </c>
    </row>
    <row r="162" spans="1:11" ht="25.5">
      <c r="A162" s="42" t="s">
        <v>348</v>
      </c>
      <c r="B162" s="43" t="s">
        <v>349</v>
      </c>
      <c r="C162" s="44" t="s">
        <v>305</v>
      </c>
      <c r="D162" s="25">
        <v>380.7856</v>
      </c>
      <c r="E162" s="28">
        <f>Базисные_цены_ФЕР!D45</f>
        <v>102.41</v>
      </c>
      <c r="F162" s="45">
        <f t="shared" si="10"/>
        <v>38.996</v>
      </c>
      <c r="G162" s="55">
        <f t="shared" si="11"/>
        <v>0.024</v>
      </c>
      <c r="H162" s="28">
        <f>Базисные_цены_ФЕР!E45</f>
        <v>0</v>
      </c>
      <c r="I162" s="45">
        <f t="shared" si="8"/>
        <v>0</v>
      </c>
      <c r="J162" s="25">
        <f>ROUND(I162*100/I393,2)</f>
        <v>0</v>
      </c>
      <c r="K162" s="46">
        <f t="shared" si="9"/>
        <v>0</v>
      </c>
    </row>
    <row r="163" spans="1:11" ht="38.25">
      <c r="A163" s="42" t="s">
        <v>350</v>
      </c>
      <c r="B163" s="43" t="s">
        <v>351</v>
      </c>
      <c r="C163" s="44" t="s">
        <v>305</v>
      </c>
      <c r="D163" s="25">
        <v>36.14908</v>
      </c>
      <c r="E163" s="28">
        <f>Базисные_цены_ФЕР!D46</f>
        <v>111.37</v>
      </c>
      <c r="F163" s="45">
        <f t="shared" si="10"/>
        <v>4.026</v>
      </c>
      <c r="G163" s="55">
        <f t="shared" si="11"/>
        <v>0.002</v>
      </c>
      <c r="H163" s="28">
        <f>Базисные_цены_ФЕР!E46</f>
        <v>0</v>
      </c>
      <c r="I163" s="45">
        <f t="shared" si="8"/>
        <v>0</v>
      </c>
      <c r="J163" s="25">
        <f>ROUND(I163*100/I393,2)</f>
        <v>0</v>
      </c>
      <c r="K163" s="46">
        <f t="shared" si="9"/>
        <v>0</v>
      </c>
    </row>
    <row r="164" spans="1:11" ht="38.25">
      <c r="A164" s="42" t="s">
        <v>352</v>
      </c>
      <c r="B164" s="43" t="s">
        <v>353</v>
      </c>
      <c r="C164" s="44" t="s">
        <v>305</v>
      </c>
      <c r="D164" s="25">
        <v>243.9054</v>
      </c>
      <c r="E164" s="28">
        <f>Базисные_цены_ФЕР!D47</f>
        <v>104.33</v>
      </c>
      <c r="F164" s="45">
        <f t="shared" si="10"/>
        <v>25.447</v>
      </c>
      <c r="G164" s="55">
        <f t="shared" si="11"/>
        <v>0.015</v>
      </c>
      <c r="H164" s="28">
        <f>Базисные_цены_ФЕР!E47</f>
        <v>0</v>
      </c>
      <c r="I164" s="45">
        <f t="shared" si="8"/>
        <v>0</v>
      </c>
      <c r="J164" s="25">
        <f>ROUND(I164*100/I393,2)</f>
        <v>0</v>
      </c>
      <c r="K164" s="46">
        <f t="shared" si="9"/>
        <v>0</v>
      </c>
    </row>
    <row r="165" spans="1:11" ht="38.25">
      <c r="A165" s="42" t="s">
        <v>354</v>
      </c>
      <c r="B165" s="43" t="s">
        <v>355</v>
      </c>
      <c r="C165" s="44" t="s">
        <v>305</v>
      </c>
      <c r="D165" s="25">
        <v>1193.06428</v>
      </c>
      <c r="E165" s="28">
        <f>Базисные_цены_ФЕР!D48</f>
        <v>109.09</v>
      </c>
      <c r="F165" s="45">
        <f t="shared" si="10"/>
        <v>130.151</v>
      </c>
      <c r="G165" s="55">
        <f t="shared" si="11"/>
        <v>0.079</v>
      </c>
      <c r="H165" s="28">
        <f>Базисные_цены_ФЕР!E48</f>
        <v>0</v>
      </c>
      <c r="I165" s="45">
        <f t="shared" si="8"/>
        <v>0</v>
      </c>
      <c r="J165" s="25">
        <f>ROUND(I165*100/I393,2)</f>
        <v>0</v>
      </c>
      <c r="K165" s="46">
        <f t="shared" si="9"/>
        <v>0</v>
      </c>
    </row>
    <row r="166" spans="1:11" ht="38.25">
      <c r="A166" s="42" t="s">
        <v>447</v>
      </c>
      <c r="B166" s="43" t="s">
        <v>448</v>
      </c>
      <c r="C166" s="44" t="s">
        <v>265</v>
      </c>
      <c r="D166" s="25">
        <v>1.5</v>
      </c>
      <c r="E166" s="28">
        <f>Базисные_цены_ФЕР!D93</f>
        <v>66807</v>
      </c>
      <c r="F166" s="45">
        <f t="shared" si="10"/>
        <v>100.211</v>
      </c>
      <c r="G166" s="55">
        <f t="shared" si="11"/>
        <v>0.061</v>
      </c>
      <c r="H166" s="28">
        <f>Базисные_цены_ФЕР!E93</f>
        <v>0</v>
      </c>
      <c r="I166" s="45">
        <f t="shared" si="8"/>
        <v>0</v>
      </c>
      <c r="J166" s="25">
        <f>ROUND(I166*100/I393,2)</f>
        <v>0</v>
      </c>
      <c r="K166" s="46">
        <f t="shared" si="9"/>
        <v>0</v>
      </c>
    </row>
    <row r="167" spans="1:11" ht="38.25">
      <c r="A167" s="42" t="s">
        <v>837</v>
      </c>
      <c r="B167" s="43" t="s">
        <v>838</v>
      </c>
      <c r="C167" s="44" t="s">
        <v>265</v>
      </c>
      <c r="D167" s="25">
        <v>2.3175</v>
      </c>
      <c r="E167" s="28">
        <f>Базисные_цены_ФЕР!D285</f>
        <v>5494.8</v>
      </c>
      <c r="F167" s="45">
        <f t="shared" si="10"/>
        <v>12.734</v>
      </c>
      <c r="G167" s="55">
        <f t="shared" si="11"/>
        <v>0.008</v>
      </c>
      <c r="H167" s="28">
        <f>Базисные_цены_ФЕР!E285</f>
        <v>0</v>
      </c>
      <c r="I167" s="45">
        <f t="shared" si="8"/>
        <v>0</v>
      </c>
      <c r="J167" s="25">
        <f>ROUND(I167*100/I393,2)</f>
        <v>0</v>
      </c>
      <c r="K167" s="46">
        <f t="shared" si="9"/>
        <v>0</v>
      </c>
    </row>
    <row r="168" spans="1:11" ht="38.25">
      <c r="A168" s="42" t="s">
        <v>460</v>
      </c>
      <c r="B168" s="43" t="s">
        <v>461</v>
      </c>
      <c r="C168" s="44" t="s">
        <v>265</v>
      </c>
      <c r="D168" s="25">
        <v>12.7523548</v>
      </c>
      <c r="E168" s="28">
        <f>Базисные_цены_ФЕР!D99</f>
        <v>4178.4</v>
      </c>
      <c r="F168" s="45">
        <f t="shared" si="10"/>
        <v>53.284</v>
      </c>
      <c r="G168" s="55">
        <f t="shared" si="11"/>
        <v>0.032</v>
      </c>
      <c r="H168" s="28">
        <f>Базисные_цены_ФЕР!E99</f>
        <v>0</v>
      </c>
      <c r="I168" s="45">
        <f t="shared" si="8"/>
        <v>0</v>
      </c>
      <c r="J168" s="25">
        <f>ROUND(I168*100/I393,2)</f>
        <v>0</v>
      </c>
      <c r="K168" s="46">
        <f t="shared" si="9"/>
        <v>0</v>
      </c>
    </row>
    <row r="169" spans="1:11" ht="38.25">
      <c r="A169" s="42" t="s">
        <v>556</v>
      </c>
      <c r="B169" s="43" t="s">
        <v>557</v>
      </c>
      <c r="C169" s="44" t="s">
        <v>265</v>
      </c>
      <c r="D169" s="25">
        <v>2.670578</v>
      </c>
      <c r="E169" s="28">
        <f>Базисные_цены_ФЕР!D146</f>
        <v>12446.08</v>
      </c>
      <c r="F169" s="45">
        <f t="shared" si="10"/>
        <v>33.238</v>
      </c>
      <c r="G169" s="55">
        <f t="shared" si="11"/>
        <v>0.02</v>
      </c>
      <c r="H169" s="28">
        <f>Базисные_цены_ФЕР!E146</f>
        <v>0</v>
      </c>
      <c r="I169" s="45">
        <f t="shared" si="8"/>
        <v>0</v>
      </c>
      <c r="J169" s="25">
        <f>ROUND(I169*100/I393,2)</f>
        <v>0</v>
      </c>
      <c r="K169" s="46">
        <f t="shared" si="9"/>
        <v>0</v>
      </c>
    </row>
    <row r="170" spans="1:11" ht="51">
      <c r="A170" s="42" t="s">
        <v>475</v>
      </c>
      <c r="B170" s="43" t="s">
        <v>476</v>
      </c>
      <c r="C170" s="44" t="s">
        <v>265</v>
      </c>
      <c r="D170" s="25">
        <v>43</v>
      </c>
      <c r="E170" s="28">
        <f>Базисные_цены_ФЕР!D106</f>
        <v>9840.6</v>
      </c>
      <c r="F170" s="45">
        <f t="shared" si="10"/>
        <v>423.146</v>
      </c>
      <c r="G170" s="55">
        <f t="shared" si="11"/>
        <v>0.257</v>
      </c>
      <c r="H170" s="28">
        <f>Базисные_цены_ФЕР!E106</f>
        <v>0</v>
      </c>
      <c r="I170" s="45">
        <f t="shared" si="8"/>
        <v>0</v>
      </c>
      <c r="J170" s="25">
        <f>ROUND(I170*100/I393,2)</f>
        <v>0</v>
      </c>
      <c r="K170" s="46">
        <f t="shared" si="9"/>
        <v>0</v>
      </c>
    </row>
    <row r="171" spans="1:11" ht="76.5">
      <c r="A171" s="42" t="s">
        <v>815</v>
      </c>
      <c r="B171" s="43" t="s">
        <v>816</v>
      </c>
      <c r="C171" s="44" t="s">
        <v>265</v>
      </c>
      <c r="D171" s="25">
        <v>80</v>
      </c>
      <c r="E171" s="28">
        <f>Базисные_цены_ФЕР!D274</f>
        <v>320.39</v>
      </c>
      <c r="F171" s="45">
        <f t="shared" si="10"/>
        <v>25.631</v>
      </c>
      <c r="G171" s="55">
        <f t="shared" si="11"/>
        <v>0.016</v>
      </c>
      <c r="H171" s="28">
        <f>Базисные_цены_ФЕР!E274</f>
        <v>0</v>
      </c>
      <c r="I171" s="45">
        <f t="shared" si="8"/>
        <v>0</v>
      </c>
      <c r="J171" s="25">
        <f>ROUND(I171*100/I393,2)</f>
        <v>0</v>
      </c>
      <c r="K171" s="46">
        <f t="shared" si="9"/>
        <v>0</v>
      </c>
    </row>
    <row r="172" spans="1:11" ht="25.5">
      <c r="A172" s="42" t="s">
        <v>758</v>
      </c>
      <c r="B172" s="43" t="s">
        <v>759</v>
      </c>
      <c r="C172" s="44" t="s">
        <v>265</v>
      </c>
      <c r="D172" s="25">
        <v>840</v>
      </c>
      <c r="E172" s="28">
        <f>Базисные_цены_ФЕР!D246</f>
        <v>1172</v>
      </c>
      <c r="F172" s="45">
        <f t="shared" si="10"/>
        <v>984.48</v>
      </c>
      <c r="G172" s="55">
        <f t="shared" si="11"/>
        <v>0.597</v>
      </c>
      <c r="H172" s="28">
        <f>Базисные_цены_ФЕР!E246</f>
        <v>0</v>
      </c>
      <c r="I172" s="45">
        <f t="shared" si="8"/>
        <v>0</v>
      </c>
      <c r="J172" s="25">
        <f>ROUND(I172*100/I393,2)</f>
        <v>0</v>
      </c>
      <c r="K172" s="46">
        <f t="shared" si="9"/>
        <v>0</v>
      </c>
    </row>
    <row r="173" spans="1:11" ht="25.5">
      <c r="A173" s="42" t="s">
        <v>401</v>
      </c>
      <c r="B173" s="43" t="s">
        <v>402</v>
      </c>
      <c r="C173" s="44" t="s">
        <v>265</v>
      </c>
      <c r="D173" s="25">
        <v>36.60218</v>
      </c>
      <c r="E173" s="28">
        <f>Базисные_цены_ФЕР!D71</f>
        <v>510.84</v>
      </c>
      <c r="F173" s="45">
        <f t="shared" si="10"/>
        <v>18.698</v>
      </c>
      <c r="G173" s="55">
        <f t="shared" si="11"/>
        <v>0.011</v>
      </c>
      <c r="H173" s="28">
        <f>Базисные_цены_ФЕР!E71</f>
        <v>0</v>
      </c>
      <c r="I173" s="45">
        <f t="shared" si="8"/>
        <v>0</v>
      </c>
      <c r="J173" s="25">
        <f>ROUND(I173*100/I393,2)</f>
        <v>0</v>
      </c>
      <c r="K173" s="46">
        <f t="shared" si="9"/>
        <v>0</v>
      </c>
    </row>
    <row r="174" spans="1:11" ht="51">
      <c r="A174" s="42" t="s">
        <v>462</v>
      </c>
      <c r="B174" s="43" t="s">
        <v>463</v>
      </c>
      <c r="C174" s="44" t="s">
        <v>265</v>
      </c>
      <c r="D174" s="25">
        <v>5.1243068</v>
      </c>
      <c r="E174" s="28">
        <f>Базисные_цены_ФЕР!D100</f>
        <v>2847.48</v>
      </c>
      <c r="F174" s="45">
        <f t="shared" si="10"/>
        <v>14.591</v>
      </c>
      <c r="G174" s="55">
        <f t="shared" si="11"/>
        <v>0.009</v>
      </c>
      <c r="H174" s="28">
        <f>Базисные_цены_ФЕР!E100</f>
        <v>0</v>
      </c>
      <c r="I174" s="45">
        <f t="shared" si="8"/>
        <v>0</v>
      </c>
      <c r="J174" s="25">
        <f>ROUND(I174*100/I393,2)</f>
        <v>0</v>
      </c>
      <c r="K174" s="46">
        <f t="shared" si="9"/>
        <v>0</v>
      </c>
    </row>
    <row r="175" spans="1:11" ht="38.25">
      <c r="A175" s="42" t="s">
        <v>855</v>
      </c>
      <c r="B175" s="43" t="s">
        <v>856</v>
      </c>
      <c r="C175" s="44" t="s">
        <v>265</v>
      </c>
      <c r="D175" s="25">
        <v>4</v>
      </c>
      <c r="E175" s="28">
        <f>Базисные_цены_ФЕР!D294</f>
        <v>1670.68</v>
      </c>
      <c r="F175" s="45">
        <f t="shared" si="10"/>
        <v>6.683</v>
      </c>
      <c r="G175" s="55">
        <f t="shared" si="11"/>
        <v>0.004</v>
      </c>
      <c r="H175" s="28">
        <f>Базисные_цены_ФЕР!E294</f>
        <v>0</v>
      </c>
      <c r="I175" s="45">
        <f t="shared" si="8"/>
        <v>0</v>
      </c>
      <c r="J175" s="25">
        <f>ROUND(I175*100/I393,2)</f>
        <v>0</v>
      </c>
      <c r="K175" s="46">
        <f t="shared" si="9"/>
        <v>0</v>
      </c>
    </row>
    <row r="176" spans="1:11" ht="63.75">
      <c r="A176" s="42" t="s">
        <v>817</v>
      </c>
      <c r="B176" s="43" t="s">
        <v>818</v>
      </c>
      <c r="C176" s="44" t="s">
        <v>390</v>
      </c>
      <c r="D176" s="25">
        <v>21976.40631</v>
      </c>
      <c r="E176" s="28">
        <f>Базисные_цены_ФЕР!D275</f>
        <v>23.39</v>
      </c>
      <c r="F176" s="45">
        <f t="shared" si="10"/>
        <v>514.028</v>
      </c>
      <c r="G176" s="55">
        <f t="shared" si="11"/>
        <v>0.312</v>
      </c>
      <c r="H176" s="28">
        <f>Базисные_цены_ФЕР!E275</f>
        <v>0</v>
      </c>
      <c r="I176" s="45">
        <f t="shared" si="8"/>
        <v>0</v>
      </c>
      <c r="J176" s="25">
        <f>ROUND(I176*100/I393,2)</f>
        <v>0</v>
      </c>
      <c r="K176" s="46">
        <f t="shared" si="9"/>
        <v>0</v>
      </c>
    </row>
    <row r="177" spans="1:11" ht="63.75">
      <c r="A177" s="42" t="s">
        <v>819</v>
      </c>
      <c r="B177" s="43" t="s">
        <v>820</v>
      </c>
      <c r="C177" s="44" t="s">
        <v>390</v>
      </c>
      <c r="D177" s="25">
        <v>3767.35361</v>
      </c>
      <c r="E177" s="28">
        <f>Базисные_цены_ФЕР!D276</f>
        <v>60.37</v>
      </c>
      <c r="F177" s="45">
        <f t="shared" si="10"/>
        <v>227.435</v>
      </c>
      <c r="G177" s="55">
        <f t="shared" si="11"/>
        <v>0.138</v>
      </c>
      <c r="H177" s="28">
        <f>Базисные_цены_ФЕР!E276</f>
        <v>0</v>
      </c>
      <c r="I177" s="45">
        <f t="shared" si="8"/>
        <v>0</v>
      </c>
      <c r="J177" s="25">
        <f>ROUND(I177*100/I393,2)</f>
        <v>0</v>
      </c>
      <c r="K177" s="46">
        <f t="shared" si="9"/>
        <v>0</v>
      </c>
    </row>
    <row r="178" spans="1:11" ht="38.25">
      <c r="A178" s="42" t="s">
        <v>356</v>
      </c>
      <c r="B178" s="43" t="s">
        <v>357</v>
      </c>
      <c r="C178" s="44" t="s">
        <v>265</v>
      </c>
      <c r="D178" s="25">
        <v>6.3</v>
      </c>
      <c r="E178" s="28">
        <f>Базисные_цены_ФЕР!D49</f>
        <v>1148.4</v>
      </c>
      <c r="F178" s="45">
        <f t="shared" si="10"/>
        <v>7.235</v>
      </c>
      <c r="G178" s="55">
        <f t="shared" si="11"/>
        <v>0.004</v>
      </c>
      <c r="H178" s="28">
        <f>Базисные_цены_ФЕР!E49</f>
        <v>0</v>
      </c>
      <c r="I178" s="45">
        <f t="shared" si="8"/>
        <v>0</v>
      </c>
      <c r="J178" s="25">
        <f>ROUND(I178*100/I393,2)</f>
        <v>0</v>
      </c>
      <c r="K178" s="46">
        <f t="shared" si="9"/>
        <v>0</v>
      </c>
    </row>
    <row r="179" spans="1:11" ht="51">
      <c r="A179" s="42" t="s">
        <v>395</v>
      </c>
      <c r="B179" s="43" t="s">
        <v>396</v>
      </c>
      <c r="C179" s="44" t="s">
        <v>265</v>
      </c>
      <c r="D179" s="25">
        <v>21.173847</v>
      </c>
      <c r="E179" s="28">
        <f>Базисные_цены_ФЕР!D68</f>
        <v>849</v>
      </c>
      <c r="F179" s="45">
        <f t="shared" si="10"/>
        <v>17.977</v>
      </c>
      <c r="G179" s="55">
        <f t="shared" si="11"/>
        <v>0.011</v>
      </c>
      <c r="H179" s="28">
        <f>Базисные_цены_ФЕР!E68</f>
        <v>0</v>
      </c>
      <c r="I179" s="45">
        <f t="shared" si="8"/>
        <v>0</v>
      </c>
      <c r="J179" s="25">
        <f>ROUND(I179*100/I393,2)</f>
        <v>0</v>
      </c>
      <c r="K179" s="46">
        <f t="shared" si="9"/>
        <v>0</v>
      </c>
    </row>
    <row r="180" spans="1:11" ht="51">
      <c r="A180" s="42" t="s">
        <v>397</v>
      </c>
      <c r="B180" s="43" t="s">
        <v>398</v>
      </c>
      <c r="C180" s="44" t="s">
        <v>265</v>
      </c>
      <c r="D180" s="25">
        <v>1</v>
      </c>
      <c r="E180" s="28">
        <f>Базисные_цены_ФЕР!D69</f>
        <v>1246</v>
      </c>
      <c r="F180" s="45">
        <f t="shared" si="10"/>
        <v>1.246</v>
      </c>
      <c r="G180" s="55">
        <f t="shared" si="11"/>
        <v>0.001</v>
      </c>
      <c r="H180" s="28">
        <f>Базисные_цены_ФЕР!E69</f>
        <v>0</v>
      </c>
      <c r="I180" s="45">
        <f t="shared" si="8"/>
        <v>0</v>
      </c>
      <c r="J180" s="25">
        <f>ROUND(I180*100/I393,2)</f>
        <v>0</v>
      </c>
      <c r="K180" s="46">
        <f t="shared" si="9"/>
        <v>0</v>
      </c>
    </row>
    <row r="181" spans="1:11" ht="51">
      <c r="A181" s="42" t="s">
        <v>399</v>
      </c>
      <c r="B181" s="43" t="s">
        <v>400</v>
      </c>
      <c r="C181" s="44" t="s">
        <v>265</v>
      </c>
      <c r="D181" s="25">
        <v>0.8</v>
      </c>
      <c r="E181" s="28">
        <f>Базисные_цены_ФЕР!D70</f>
        <v>2160</v>
      </c>
      <c r="F181" s="45">
        <f t="shared" si="10"/>
        <v>1.728</v>
      </c>
      <c r="G181" s="55">
        <f t="shared" si="11"/>
        <v>0.001</v>
      </c>
      <c r="H181" s="28">
        <f>Базисные_цены_ФЕР!E70</f>
        <v>0</v>
      </c>
      <c r="I181" s="45">
        <f t="shared" si="8"/>
        <v>0</v>
      </c>
      <c r="J181" s="25">
        <f>ROUND(I181*100/I393,2)</f>
        <v>0</v>
      </c>
      <c r="K181" s="46">
        <f t="shared" si="9"/>
        <v>0</v>
      </c>
    </row>
    <row r="182" spans="1:11" ht="51">
      <c r="A182" s="42" t="s">
        <v>766</v>
      </c>
      <c r="B182" s="43" t="s">
        <v>767</v>
      </c>
      <c r="C182" s="44" t="s">
        <v>390</v>
      </c>
      <c r="D182" s="25">
        <v>349.08304</v>
      </c>
      <c r="E182" s="28">
        <f>Базисные_цены_ФЕР!D250</f>
        <v>53.12</v>
      </c>
      <c r="F182" s="45">
        <f t="shared" si="10"/>
        <v>18.543</v>
      </c>
      <c r="G182" s="55">
        <f t="shared" si="11"/>
        <v>0.011</v>
      </c>
      <c r="H182" s="28">
        <f>Базисные_цены_ФЕР!E250</f>
        <v>0</v>
      </c>
      <c r="I182" s="45">
        <f t="shared" si="8"/>
        <v>0</v>
      </c>
      <c r="J182" s="25">
        <f>ROUND(I182*100/I393,2)</f>
        <v>0</v>
      </c>
      <c r="K182" s="46">
        <f t="shared" si="9"/>
        <v>0</v>
      </c>
    </row>
    <row r="183" spans="1:11" ht="51">
      <c r="A183" s="42" t="s">
        <v>391</v>
      </c>
      <c r="B183" s="43" t="s">
        <v>392</v>
      </c>
      <c r="C183" s="44" t="s">
        <v>265</v>
      </c>
      <c r="D183" s="25">
        <v>151.7699182</v>
      </c>
      <c r="E183" s="28">
        <f>Базисные_цены_ФЕР!D66</f>
        <v>5972.4</v>
      </c>
      <c r="F183" s="45">
        <f t="shared" si="10"/>
        <v>906.431</v>
      </c>
      <c r="G183" s="55">
        <f t="shared" si="11"/>
        <v>0.55</v>
      </c>
      <c r="H183" s="28">
        <f>Базисные_цены_ФЕР!E66</f>
        <v>0</v>
      </c>
      <c r="I183" s="45">
        <f t="shared" si="8"/>
        <v>0</v>
      </c>
      <c r="J183" s="25">
        <f>ROUND(I183*100/I393,2)</f>
        <v>0</v>
      </c>
      <c r="K183" s="46">
        <f t="shared" si="9"/>
        <v>0</v>
      </c>
    </row>
    <row r="184" spans="1:11" ht="63.75">
      <c r="A184" s="42" t="s">
        <v>393</v>
      </c>
      <c r="B184" s="43" t="s">
        <v>394</v>
      </c>
      <c r="C184" s="44" t="s">
        <v>265</v>
      </c>
      <c r="D184" s="25">
        <v>0.2</v>
      </c>
      <c r="E184" s="28">
        <f>Базисные_цены_ФЕР!D67</f>
        <v>12746.4</v>
      </c>
      <c r="F184" s="45">
        <f t="shared" si="10"/>
        <v>2.549</v>
      </c>
      <c r="G184" s="55">
        <f t="shared" si="11"/>
        <v>0.002</v>
      </c>
      <c r="H184" s="28">
        <f>Базисные_цены_ФЕР!E67</f>
        <v>0</v>
      </c>
      <c r="I184" s="45">
        <f t="shared" si="8"/>
        <v>0</v>
      </c>
      <c r="J184" s="25">
        <f>ROUND(I184*100/I393,2)</f>
        <v>0</v>
      </c>
      <c r="K184" s="46">
        <f t="shared" si="9"/>
        <v>0</v>
      </c>
    </row>
    <row r="185" spans="1:11" ht="25.5">
      <c r="A185" s="42" t="s">
        <v>492</v>
      </c>
      <c r="B185" s="43" t="s">
        <v>493</v>
      </c>
      <c r="C185" s="44" t="s">
        <v>265</v>
      </c>
      <c r="D185" s="25">
        <v>5.817408</v>
      </c>
      <c r="E185" s="28">
        <f>Базисные_цены_ФЕР!D114</f>
        <v>5422.19</v>
      </c>
      <c r="F185" s="45">
        <f t="shared" si="10"/>
        <v>31.543</v>
      </c>
      <c r="G185" s="55">
        <f t="shared" si="11"/>
        <v>0.019</v>
      </c>
      <c r="H185" s="28">
        <f>Базисные_цены_ФЕР!E114</f>
        <v>0</v>
      </c>
      <c r="I185" s="45">
        <f t="shared" si="8"/>
        <v>0</v>
      </c>
      <c r="J185" s="25">
        <f>ROUND(I185*100/I393,2)</f>
        <v>0</v>
      </c>
      <c r="K185" s="46">
        <f t="shared" si="9"/>
        <v>0</v>
      </c>
    </row>
    <row r="186" spans="1:11" ht="76.5">
      <c r="A186" s="42" t="s">
        <v>562</v>
      </c>
      <c r="B186" s="43" t="s">
        <v>563</v>
      </c>
      <c r="C186" s="44" t="s">
        <v>268</v>
      </c>
      <c r="D186" s="25">
        <v>7</v>
      </c>
      <c r="E186" s="28">
        <f>Базисные_цены_ФЕР!D149</f>
        <v>1013.6</v>
      </c>
      <c r="F186" s="45">
        <f t="shared" si="10"/>
        <v>7.095</v>
      </c>
      <c r="G186" s="55">
        <f t="shared" si="11"/>
        <v>0.004</v>
      </c>
      <c r="H186" s="28">
        <f>Базисные_цены_ФЕР!E149</f>
        <v>0</v>
      </c>
      <c r="I186" s="45">
        <f t="shared" si="8"/>
        <v>0</v>
      </c>
      <c r="J186" s="25">
        <f>ROUND(I186*100/I393,2)</f>
        <v>0</v>
      </c>
      <c r="K186" s="46">
        <f t="shared" si="9"/>
        <v>0</v>
      </c>
    </row>
    <row r="187" spans="1:11" ht="38.25">
      <c r="A187" s="42" t="s">
        <v>768</v>
      </c>
      <c r="B187" s="43" t="s">
        <v>769</v>
      </c>
      <c r="C187" s="44" t="s">
        <v>390</v>
      </c>
      <c r="D187" s="25">
        <v>2488.08986</v>
      </c>
      <c r="E187" s="28">
        <f>Базисные_цены_ФЕР!D251</f>
        <v>70.4</v>
      </c>
      <c r="F187" s="45">
        <f t="shared" si="10"/>
        <v>175.162</v>
      </c>
      <c r="G187" s="55">
        <f t="shared" si="11"/>
        <v>0.106</v>
      </c>
      <c r="H187" s="28">
        <f>Базисные_цены_ФЕР!E251</f>
        <v>0</v>
      </c>
      <c r="I187" s="45">
        <f t="shared" si="8"/>
        <v>0</v>
      </c>
      <c r="J187" s="25">
        <f>ROUND(I187*100/I393,2)</f>
        <v>0</v>
      </c>
      <c r="K187" s="46">
        <f t="shared" si="9"/>
        <v>0</v>
      </c>
    </row>
    <row r="188" spans="1:11" ht="12.75">
      <c r="A188" s="42" t="s">
        <v>287</v>
      </c>
      <c r="B188" s="43" t="s">
        <v>288</v>
      </c>
      <c r="C188" s="44" t="s">
        <v>276</v>
      </c>
      <c r="D188" s="25">
        <v>1667.284872</v>
      </c>
      <c r="E188" s="28">
        <f>Базисные_цены_ФЕР!D15</f>
        <v>592.76</v>
      </c>
      <c r="F188" s="45">
        <f t="shared" si="10"/>
        <v>988.3</v>
      </c>
      <c r="G188" s="55">
        <f t="shared" si="11"/>
        <v>0.599</v>
      </c>
      <c r="H188" s="28">
        <f>Базисные_цены_ФЕР!E15</f>
        <v>0</v>
      </c>
      <c r="I188" s="45">
        <f t="shared" si="8"/>
        <v>0</v>
      </c>
      <c r="J188" s="25">
        <f>ROUND(I188*100/I393,2)</f>
        <v>0</v>
      </c>
      <c r="K188" s="46">
        <f t="shared" si="9"/>
        <v>0</v>
      </c>
    </row>
    <row r="189" spans="1:11" ht="12.75">
      <c r="A189" s="42" t="s">
        <v>289</v>
      </c>
      <c r="B189" s="43" t="s">
        <v>290</v>
      </c>
      <c r="C189" s="44" t="s">
        <v>276</v>
      </c>
      <c r="D189" s="25">
        <v>6309.039</v>
      </c>
      <c r="E189" s="28">
        <f>Базисные_цены_ФЕР!D16</f>
        <v>790</v>
      </c>
      <c r="F189" s="45">
        <f t="shared" si="10"/>
        <v>4984.141</v>
      </c>
      <c r="G189" s="55">
        <f t="shared" si="11"/>
        <v>3.023</v>
      </c>
      <c r="H189" s="28">
        <f>Базисные_цены_ФЕР!E16</f>
        <v>0</v>
      </c>
      <c r="I189" s="45">
        <f t="shared" si="8"/>
        <v>0</v>
      </c>
      <c r="J189" s="25">
        <f>ROUND(I189*100/I393,2)</f>
        <v>0</v>
      </c>
      <c r="K189" s="46">
        <f t="shared" si="9"/>
        <v>0</v>
      </c>
    </row>
    <row r="190" spans="1:11" ht="25.5">
      <c r="A190" s="42" t="s">
        <v>295</v>
      </c>
      <c r="B190" s="43" t="s">
        <v>296</v>
      </c>
      <c r="C190" s="44" t="s">
        <v>276</v>
      </c>
      <c r="D190" s="25">
        <v>960.530294</v>
      </c>
      <c r="E190" s="28">
        <f>Базисные_цены_ФЕР!D19</f>
        <v>665</v>
      </c>
      <c r="F190" s="45">
        <f t="shared" si="10"/>
        <v>638.753</v>
      </c>
      <c r="G190" s="55">
        <f t="shared" si="11"/>
        <v>0.387</v>
      </c>
      <c r="H190" s="28">
        <f>Базисные_цены_ФЕР!E19</f>
        <v>0</v>
      </c>
      <c r="I190" s="45">
        <f t="shared" si="8"/>
        <v>0</v>
      </c>
      <c r="J190" s="25">
        <f>ROUND(I190*100/I393,2)</f>
        <v>0</v>
      </c>
      <c r="K190" s="46">
        <f t="shared" si="9"/>
        <v>0</v>
      </c>
    </row>
    <row r="191" spans="1:11" ht="25.5">
      <c r="A191" s="42" t="s">
        <v>291</v>
      </c>
      <c r="B191" s="43" t="s">
        <v>292</v>
      </c>
      <c r="C191" s="44" t="s">
        <v>276</v>
      </c>
      <c r="D191" s="25">
        <v>3616.5076</v>
      </c>
      <c r="E191" s="28">
        <f>Базисные_цены_ФЕР!D17</f>
        <v>665</v>
      </c>
      <c r="F191" s="45">
        <f t="shared" si="10"/>
        <v>2404.978</v>
      </c>
      <c r="G191" s="55">
        <f t="shared" si="11"/>
        <v>1.459</v>
      </c>
      <c r="H191" s="28">
        <f>Базисные_цены_ФЕР!E17</f>
        <v>0</v>
      </c>
      <c r="I191" s="45">
        <f t="shared" si="8"/>
        <v>0</v>
      </c>
      <c r="J191" s="25">
        <f>ROUND(I191*100/I393,2)</f>
        <v>0</v>
      </c>
      <c r="K191" s="46">
        <f t="shared" si="9"/>
        <v>0</v>
      </c>
    </row>
    <row r="192" spans="1:11" ht="25.5">
      <c r="A192" s="42" t="s">
        <v>293</v>
      </c>
      <c r="B192" s="43" t="s">
        <v>294</v>
      </c>
      <c r="C192" s="44" t="s">
        <v>276</v>
      </c>
      <c r="D192" s="25">
        <v>5209.518122</v>
      </c>
      <c r="E192" s="28">
        <f>Базисные_цены_ФЕР!D18</f>
        <v>720</v>
      </c>
      <c r="F192" s="45">
        <f t="shared" si="10"/>
        <v>3750.853</v>
      </c>
      <c r="G192" s="55">
        <f t="shared" si="11"/>
        <v>2.275</v>
      </c>
      <c r="H192" s="28">
        <f>Базисные_цены_ФЕР!E18</f>
        <v>0</v>
      </c>
      <c r="I192" s="45">
        <f t="shared" si="8"/>
        <v>0</v>
      </c>
      <c r="J192" s="25">
        <f>ROUND(I192*100/I393,2)</f>
        <v>0</v>
      </c>
      <c r="K192" s="46">
        <f t="shared" si="9"/>
        <v>0</v>
      </c>
    </row>
    <row r="193" spans="1:11" ht="25.5">
      <c r="A193" s="42" t="s">
        <v>283</v>
      </c>
      <c r="B193" s="43" t="s">
        <v>284</v>
      </c>
      <c r="C193" s="44" t="s">
        <v>276</v>
      </c>
      <c r="D193" s="25">
        <v>65.239024</v>
      </c>
      <c r="E193" s="28">
        <f>Базисные_цены_ФЕР!D13</f>
        <v>754.86</v>
      </c>
      <c r="F193" s="45">
        <f t="shared" si="10"/>
        <v>49.246</v>
      </c>
      <c r="G193" s="55">
        <f t="shared" si="11"/>
        <v>0.03</v>
      </c>
      <c r="H193" s="28">
        <f>Базисные_цены_ФЕР!E13</f>
        <v>0</v>
      </c>
      <c r="I193" s="45">
        <f t="shared" si="8"/>
        <v>0</v>
      </c>
      <c r="J193" s="25">
        <f>ROUND(I193*100/I393,2)</f>
        <v>0</v>
      </c>
      <c r="K193" s="46">
        <f t="shared" si="9"/>
        <v>0</v>
      </c>
    </row>
    <row r="194" spans="1:11" ht="51">
      <c r="A194" s="42" t="s">
        <v>285</v>
      </c>
      <c r="B194" s="43" t="s">
        <v>286</v>
      </c>
      <c r="C194" s="44" t="s">
        <v>276</v>
      </c>
      <c r="D194" s="25">
        <v>318.9898942</v>
      </c>
      <c r="E194" s="28">
        <f>Базисные_цены_ФЕР!D14</f>
        <v>580</v>
      </c>
      <c r="F194" s="45">
        <f t="shared" si="10"/>
        <v>185.014</v>
      </c>
      <c r="G194" s="55">
        <f t="shared" si="11"/>
        <v>0.112</v>
      </c>
      <c r="H194" s="28">
        <f>Базисные_цены_ФЕР!E14</f>
        <v>0</v>
      </c>
      <c r="I194" s="45">
        <f t="shared" si="8"/>
        <v>0</v>
      </c>
      <c r="J194" s="25">
        <f>ROUND(I194*100/I393,2)</f>
        <v>0</v>
      </c>
      <c r="K194" s="46">
        <f t="shared" si="9"/>
        <v>0</v>
      </c>
    </row>
    <row r="195" spans="1:11" ht="25.5">
      <c r="A195" s="42" t="s">
        <v>700</v>
      </c>
      <c r="B195" s="43" t="s">
        <v>701</v>
      </c>
      <c r="C195" s="44" t="s">
        <v>276</v>
      </c>
      <c r="D195" s="25">
        <v>563.211746</v>
      </c>
      <c r="E195" s="28">
        <f>Базисные_цены_ФЕР!D217</f>
        <v>519.8</v>
      </c>
      <c r="F195" s="45">
        <f t="shared" si="10"/>
        <v>292.757</v>
      </c>
      <c r="G195" s="55">
        <f t="shared" si="11"/>
        <v>0.178</v>
      </c>
      <c r="H195" s="28">
        <f>Базисные_цены_ФЕР!E217</f>
        <v>0</v>
      </c>
      <c r="I195" s="45">
        <f t="shared" si="8"/>
        <v>0</v>
      </c>
      <c r="J195" s="25">
        <f>ROUND(I195*100/I393,2)</f>
        <v>0</v>
      </c>
      <c r="K195" s="46">
        <f t="shared" si="9"/>
        <v>0</v>
      </c>
    </row>
    <row r="196" spans="1:11" ht="25.5">
      <c r="A196" s="42" t="s">
        <v>702</v>
      </c>
      <c r="B196" s="43" t="s">
        <v>703</v>
      </c>
      <c r="C196" s="44" t="s">
        <v>276</v>
      </c>
      <c r="D196" s="25">
        <v>733.8176</v>
      </c>
      <c r="E196" s="28">
        <f>Базисные_цены_ФЕР!D218</f>
        <v>548.3</v>
      </c>
      <c r="F196" s="45">
        <f t="shared" si="10"/>
        <v>402.352</v>
      </c>
      <c r="G196" s="55">
        <f t="shared" si="11"/>
        <v>0.244</v>
      </c>
      <c r="H196" s="28">
        <f>Базисные_цены_ФЕР!E218</f>
        <v>0</v>
      </c>
      <c r="I196" s="45">
        <f t="shared" si="8"/>
        <v>0</v>
      </c>
      <c r="J196" s="25">
        <f>ROUND(I196*100/I393,2)</f>
        <v>0</v>
      </c>
      <c r="K196" s="46">
        <f t="shared" si="9"/>
        <v>0</v>
      </c>
    </row>
    <row r="197" spans="1:11" ht="25.5">
      <c r="A197" s="42" t="s">
        <v>698</v>
      </c>
      <c r="B197" s="43" t="s">
        <v>699</v>
      </c>
      <c r="C197" s="44" t="s">
        <v>276</v>
      </c>
      <c r="D197" s="25">
        <v>3445.106983</v>
      </c>
      <c r="E197" s="28">
        <f>Базисные_цены_ФЕР!D216</f>
        <v>519.8</v>
      </c>
      <c r="F197" s="45">
        <f t="shared" si="10"/>
        <v>1790.767</v>
      </c>
      <c r="G197" s="55">
        <f t="shared" si="11"/>
        <v>1.086</v>
      </c>
      <c r="H197" s="28">
        <f>Базисные_цены_ФЕР!E216</f>
        <v>0</v>
      </c>
      <c r="I197" s="45">
        <f t="shared" si="8"/>
        <v>0</v>
      </c>
      <c r="J197" s="25">
        <f>ROUND(I197*100/I393,2)</f>
        <v>0</v>
      </c>
      <c r="K197" s="46">
        <f t="shared" si="9"/>
        <v>0</v>
      </c>
    </row>
    <row r="198" spans="1:11" ht="25.5">
      <c r="A198" s="42" t="s">
        <v>554</v>
      </c>
      <c r="B198" s="43" t="s">
        <v>555</v>
      </c>
      <c r="C198" s="44" t="s">
        <v>271</v>
      </c>
      <c r="D198" s="25">
        <v>7.8548684</v>
      </c>
      <c r="E198" s="28">
        <f>Базисные_цены_ФЕР!D145</f>
        <v>25016</v>
      </c>
      <c r="F198" s="45">
        <f t="shared" si="10"/>
        <v>196.497</v>
      </c>
      <c r="G198" s="55">
        <f t="shared" si="11"/>
        <v>0.119</v>
      </c>
      <c r="H198" s="28">
        <f>Базисные_цены_ФЕР!E145</f>
        <v>0</v>
      </c>
      <c r="I198" s="45">
        <f t="shared" si="8"/>
        <v>0</v>
      </c>
      <c r="J198" s="25">
        <f>ROUND(I198*100/I393,2)</f>
        <v>0</v>
      </c>
      <c r="K198" s="46">
        <f t="shared" si="9"/>
        <v>0</v>
      </c>
    </row>
    <row r="199" spans="1:11" ht="25.5">
      <c r="A199" s="42" t="s">
        <v>734</v>
      </c>
      <c r="B199" s="43" t="s">
        <v>735</v>
      </c>
      <c r="C199" s="44" t="s">
        <v>271</v>
      </c>
      <c r="D199" s="25">
        <v>3.9908845</v>
      </c>
      <c r="E199" s="28">
        <f>Базисные_цены_ФЕР!D234</f>
        <v>2500</v>
      </c>
      <c r="F199" s="45">
        <f t="shared" si="10"/>
        <v>9.977</v>
      </c>
      <c r="G199" s="55">
        <f t="shared" si="11"/>
        <v>0.006</v>
      </c>
      <c r="H199" s="28">
        <f>Базисные_цены_ФЕР!E234</f>
        <v>0</v>
      </c>
      <c r="I199" s="45">
        <f t="shared" si="8"/>
        <v>0</v>
      </c>
      <c r="J199" s="25">
        <f>ROUND(I199*100/I393,2)</f>
        <v>0</v>
      </c>
      <c r="K199" s="46">
        <f t="shared" si="9"/>
        <v>0</v>
      </c>
    </row>
    <row r="200" spans="1:11" ht="25.5">
      <c r="A200" s="42" t="s">
        <v>706</v>
      </c>
      <c r="B200" s="43" t="s">
        <v>707</v>
      </c>
      <c r="C200" s="44" t="s">
        <v>276</v>
      </c>
      <c r="D200" s="25">
        <v>42.734138</v>
      </c>
      <c r="E200" s="28">
        <f>Базисные_цены_ФЕР!D220</f>
        <v>519.8</v>
      </c>
      <c r="F200" s="45">
        <f t="shared" si="10"/>
        <v>22.213</v>
      </c>
      <c r="G200" s="55">
        <f t="shared" si="11"/>
        <v>0.013</v>
      </c>
      <c r="H200" s="28">
        <f>Базисные_цены_ФЕР!E220</f>
        <v>0</v>
      </c>
      <c r="I200" s="45">
        <f t="shared" si="8"/>
        <v>0</v>
      </c>
      <c r="J200" s="25">
        <f>ROUND(I200*100/I393,2)</f>
        <v>0</v>
      </c>
      <c r="K200" s="46">
        <f t="shared" si="9"/>
        <v>0</v>
      </c>
    </row>
    <row r="201" spans="1:11" ht="25.5">
      <c r="A201" s="42" t="s">
        <v>704</v>
      </c>
      <c r="B201" s="43" t="s">
        <v>705</v>
      </c>
      <c r="C201" s="44" t="s">
        <v>276</v>
      </c>
      <c r="D201" s="25">
        <v>2340.228721</v>
      </c>
      <c r="E201" s="28">
        <f>Базисные_цены_ФЕР!D219</f>
        <v>517.9</v>
      </c>
      <c r="F201" s="45">
        <f t="shared" si="10"/>
        <v>1212.004</v>
      </c>
      <c r="G201" s="55">
        <f t="shared" si="11"/>
        <v>0.735</v>
      </c>
      <c r="H201" s="28">
        <f>Базисные_цены_ФЕР!E219</f>
        <v>0</v>
      </c>
      <c r="I201" s="45">
        <f aca="true" t="shared" si="12" ref="I201:I264">ROUND(D201*H201/1000,3)</f>
        <v>0</v>
      </c>
      <c r="J201" s="25">
        <f>ROUND(I201*100/I393,2)</f>
        <v>0</v>
      </c>
      <c r="K201" s="46">
        <f aca="true" t="shared" si="13" ref="K201:K264">IF(F201=0,"",ROUND(I201/F201,2))</f>
        <v>0</v>
      </c>
    </row>
    <row r="202" spans="1:11" ht="38.25">
      <c r="A202" s="42" t="s">
        <v>310</v>
      </c>
      <c r="B202" s="43" t="s">
        <v>311</v>
      </c>
      <c r="C202" s="44" t="s">
        <v>276</v>
      </c>
      <c r="D202" s="25">
        <v>551.988396</v>
      </c>
      <c r="E202" s="28">
        <f>Базисные_цены_ФЕР!D26</f>
        <v>580</v>
      </c>
      <c r="F202" s="45">
        <f aca="true" t="shared" si="14" ref="F202:F265">ROUND(D202*E202/1000,3)</f>
        <v>320.153</v>
      </c>
      <c r="G202" s="55">
        <f aca="true" t="shared" si="15" ref="G202:G265">ROUND(F202/$F$393*100,3)</f>
        <v>0.194</v>
      </c>
      <c r="H202" s="28">
        <f>Базисные_цены_ФЕР!E26</f>
        <v>0</v>
      </c>
      <c r="I202" s="45">
        <f t="shared" si="12"/>
        <v>0</v>
      </c>
      <c r="J202" s="25">
        <f>ROUND(I202*100/I393,2)</f>
        <v>0</v>
      </c>
      <c r="K202" s="46">
        <f t="shared" si="13"/>
        <v>0</v>
      </c>
    </row>
    <row r="203" spans="1:11" ht="38.25">
      <c r="A203" s="42" t="s">
        <v>308</v>
      </c>
      <c r="B203" s="43" t="s">
        <v>309</v>
      </c>
      <c r="C203" s="44" t="s">
        <v>276</v>
      </c>
      <c r="D203" s="25">
        <v>126</v>
      </c>
      <c r="E203" s="28">
        <f>Базисные_цены_ФЕР!D25</f>
        <v>600</v>
      </c>
      <c r="F203" s="45">
        <f t="shared" si="14"/>
        <v>75.6</v>
      </c>
      <c r="G203" s="55">
        <f t="shared" si="15"/>
        <v>0.046</v>
      </c>
      <c r="H203" s="28">
        <f>Базисные_цены_ФЕР!E25</f>
        <v>0</v>
      </c>
      <c r="I203" s="45">
        <f t="shared" si="12"/>
        <v>0</v>
      </c>
      <c r="J203" s="25">
        <f>ROUND(I203*100/I393,2)</f>
        <v>0</v>
      </c>
      <c r="K203" s="46">
        <f t="shared" si="13"/>
        <v>0</v>
      </c>
    </row>
    <row r="204" spans="1:11" ht="25.5">
      <c r="A204" s="42" t="s">
        <v>449</v>
      </c>
      <c r="B204" s="43" t="s">
        <v>450</v>
      </c>
      <c r="C204" s="44" t="s">
        <v>276</v>
      </c>
      <c r="D204" s="25">
        <v>2670.750616</v>
      </c>
      <c r="E204" s="28">
        <f>Базисные_цены_ФЕР!D94</f>
        <v>765</v>
      </c>
      <c r="F204" s="45">
        <f t="shared" si="14"/>
        <v>2043.124</v>
      </c>
      <c r="G204" s="55">
        <f t="shared" si="15"/>
        <v>1.239</v>
      </c>
      <c r="H204" s="28">
        <f>Базисные_цены_ФЕР!E94</f>
        <v>0</v>
      </c>
      <c r="I204" s="45">
        <f t="shared" si="12"/>
        <v>0</v>
      </c>
      <c r="J204" s="25">
        <f>ROUND(I204*100/I393,2)</f>
        <v>0</v>
      </c>
      <c r="K204" s="46">
        <f t="shared" si="13"/>
        <v>0</v>
      </c>
    </row>
    <row r="205" spans="1:11" ht="51">
      <c r="A205" s="42" t="s">
        <v>346</v>
      </c>
      <c r="B205" s="43" t="s">
        <v>347</v>
      </c>
      <c r="C205" s="44" t="s">
        <v>276</v>
      </c>
      <c r="D205" s="25">
        <v>203.03568</v>
      </c>
      <c r="E205" s="28">
        <f>Базисные_цены_ФЕР!D44</f>
        <v>1685.96</v>
      </c>
      <c r="F205" s="45">
        <f t="shared" si="14"/>
        <v>342.31</v>
      </c>
      <c r="G205" s="55">
        <f t="shared" si="15"/>
        <v>0.208</v>
      </c>
      <c r="H205" s="28">
        <f>Базисные_цены_ФЕР!E44</f>
        <v>0</v>
      </c>
      <c r="I205" s="45">
        <f t="shared" si="12"/>
        <v>0</v>
      </c>
      <c r="J205" s="25">
        <f>ROUND(I205*100/I393,2)</f>
        <v>0</v>
      </c>
      <c r="K205" s="46">
        <f t="shared" si="13"/>
        <v>0</v>
      </c>
    </row>
    <row r="206" spans="1:11" ht="63.75">
      <c r="A206" s="42" t="s">
        <v>332</v>
      </c>
      <c r="B206" s="43" t="s">
        <v>333</v>
      </c>
      <c r="C206" s="44" t="s">
        <v>276</v>
      </c>
      <c r="D206" s="25">
        <v>14.5058093</v>
      </c>
      <c r="E206" s="28">
        <f>Базисные_цены_ФЕР!D37</f>
        <v>1758.56</v>
      </c>
      <c r="F206" s="45">
        <f t="shared" si="14"/>
        <v>25.509</v>
      </c>
      <c r="G206" s="55">
        <f t="shared" si="15"/>
        <v>0.015</v>
      </c>
      <c r="H206" s="28">
        <f>Базисные_цены_ФЕР!E37</f>
        <v>0</v>
      </c>
      <c r="I206" s="45">
        <f t="shared" si="12"/>
        <v>0</v>
      </c>
      <c r="J206" s="25">
        <f>ROUND(I206*100/I393,2)</f>
        <v>0</v>
      </c>
      <c r="K206" s="46">
        <f t="shared" si="13"/>
        <v>0</v>
      </c>
    </row>
    <row r="207" spans="1:11" ht="38.25">
      <c r="A207" s="42" t="s">
        <v>380</v>
      </c>
      <c r="B207" s="43" t="s">
        <v>381</v>
      </c>
      <c r="C207" s="44" t="s">
        <v>276</v>
      </c>
      <c r="D207" s="25">
        <v>9.064</v>
      </c>
      <c r="E207" s="28">
        <f>Базисные_цены_ФЕР!D61</f>
        <v>2054.34</v>
      </c>
      <c r="F207" s="45">
        <f t="shared" si="14"/>
        <v>18.621</v>
      </c>
      <c r="G207" s="55">
        <f t="shared" si="15"/>
        <v>0.011</v>
      </c>
      <c r="H207" s="28">
        <f>Базисные_цены_ФЕР!E61</f>
        <v>0</v>
      </c>
      <c r="I207" s="45">
        <f t="shared" si="12"/>
        <v>0</v>
      </c>
      <c r="J207" s="25">
        <f>ROUND(I207*100/I393,2)</f>
        <v>0</v>
      </c>
      <c r="K207" s="46">
        <f t="shared" si="13"/>
        <v>0</v>
      </c>
    </row>
    <row r="208" spans="1:11" ht="12.75">
      <c r="A208" s="42" t="s">
        <v>466</v>
      </c>
      <c r="B208" s="43" t="s">
        <v>467</v>
      </c>
      <c r="C208" s="44" t="s">
        <v>276</v>
      </c>
      <c r="D208" s="25">
        <v>18.9771203</v>
      </c>
      <c r="E208" s="28">
        <f>Базисные_цены_ФЕР!D102</f>
        <v>4265.03</v>
      </c>
      <c r="F208" s="45">
        <f t="shared" si="14"/>
        <v>80.938</v>
      </c>
      <c r="G208" s="55">
        <f t="shared" si="15"/>
        <v>0.049</v>
      </c>
      <c r="H208" s="28">
        <f>Базисные_цены_ФЕР!E102</f>
        <v>0</v>
      </c>
      <c r="I208" s="45">
        <f t="shared" si="12"/>
        <v>0</v>
      </c>
      <c r="J208" s="25">
        <f>ROUND(I208*100/I393,2)</f>
        <v>0</v>
      </c>
      <c r="K208" s="46">
        <f t="shared" si="13"/>
        <v>0</v>
      </c>
    </row>
    <row r="209" spans="1:11" ht="38.25">
      <c r="A209" s="42" t="s">
        <v>468</v>
      </c>
      <c r="B209" s="43" t="s">
        <v>469</v>
      </c>
      <c r="C209" s="44" t="s">
        <v>390</v>
      </c>
      <c r="D209" s="25">
        <v>29.8734117</v>
      </c>
      <c r="E209" s="28">
        <f>Базисные_цены_ФЕР!D103</f>
        <v>589.56</v>
      </c>
      <c r="F209" s="45">
        <f t="shared" si="14"/>
        <v>17.612</v>
      </c>
      <c r="G209" s="55">
        <f t="shared" si="15"/>
        <v>0.011</v>
      </c>
      <c r="H209" s="28">
        <f>Базисные_цены_ФЕР!E103</f>
        <v>0</v>
      </c>
      <c r="I209" s="45">
        <f t="shared" si="12"/>
        <v>0</v>
      </c>
      <c r="J209" s="25">
        <f>ROUND(I209*100/I393,2)</f>
        <v>0</v>
      </c>
      <c r="K209" s="46">
        <f t="shared" si="13"/>
        <v>0</v>
      </c>
    </row>
    <row r="210" spans="1:11" ht="38.25">
      <c r="A210" s="42" t="s">
        <v>470</v>
      </c>
      <c r="B210" s="43" t="s">
        <v>471</v>
      </c>
      <c r="C210" s="44" t="s">
        <v>390</v>
      </c>
      <c r="D210" s="25">
        <v>32.676022</v>
      </c>
      <c r="E210" s="28">
        <f>Базисные_цены_ФЕР!D104</f>
        <v>806.47</v>
      </c>
      <c r="F210" s="45">
        <f t="shared" si="14"/>
        <v>26.352</v>
      </c>
      <c r="G210" s="55">
        <f t="shared" si="15"/>
        <v>0.016</v>
      </c>
      <c r="H210" s="28">
        <f>Базисные_цены_ФЕР!E104</f>
        <v>0</v>
      </c>
      <c r="I210" s="45">
        <f t="shared" si="12"/>
        <v>0</v>
      </c>
      <c r="J210" s="25">
        <f>ROUND(I210*100/I393,2)</f>
        <v>0</v>
      </c>
      <c r="K210" s="46">
        <f t="shared" si="13"/>
        <v>0</v>
      </c>
    </row>
    <row r="211" spans="1:11" ht="38.25">
      <c r="A211" s="42" t="s">
        <v>522</v>
      </c>
      <c r="B211" s="43" t="s">
        <v>523</v>
      </c>
      <c r="C211" s="44" t="s">
        <v>276</v>
      </c>
      <c r="D211" s="25">
        <v>240.8</v>
      </c>
      <c r="E211" s="28">
        <f>Базисные_цены_ФЕР!D129</f>
        <v>1837.28</v>
      </c>
      <c r="F211" s="45">
        <f t="shared" si="14"/>
        <v>442.417</v>
      </c>
      <c r="G211" s="55">
        <f t="shared" si="15"/>
        <v>0.268</v>
      </c>
      <c r="H211" s="28">
        <f>Базисные_цены_ФЕР!E129</f>
        <v>0</v>
      </c>
      <c r="I211" s="45">
        <f t="shared" si="12"/>
        <v>0</v>
      </c>
      <c r="J211" s="25">
        <f>ROUND(I211*100/I393,2)</f>
        <v>0</v>
      </c>
      <c r="K211" s="46">
        <f t="shared" si="13"/>
        <v>0</v>
      </c>
    </row>
    <row r="212" spans="1:11" ht="38.25">
      <c r="A212" s="42" t="s">
        <v>324</v>
      </c>
      <c r="B212" s="43" t="s">
        <v>325</v>
      </c>
      <c r="C212" s="44" t="s">
        <v>276</v>
      </c>
      <c r="D212" s="25">
        <v>354.3466842</v>
      </c>
      <c r="E212" s="28">
        <f>Базисные_цены_ФЕР!D33</f>
        <v>589.15</v>
      </c>
      <c r="F212" s="45">
        <f t="shared" si="14"/>
        <v>208.763</v>
      </c>
      <c r="G212" s="55">
        <f t="shared" si="15"/>
        <v>0.127</v>
      </c>
      <c r="H212" s="28">
        <f>Базисные_цены_ФЕР!E33</f>
        <v>0</v>
      </c>
      <c r="I212" s="45">
        <f t="shared" si="12"/>
        <v>0</v>
      </c>
      <c r="J212" s="25">
        <f>ROUND(I212*100/I393,2)</f>
        <v>0</v>
      </c>
      <c r="K212" s="46">
        <f t="shared" si="13"/>
        <v>0</v>
      </c>
    </row>
    <row r="213" spans="1:11" ht="51">
      <c r="A213" s="42" t="s">
        <v>514</v>
      </c>
      <c r="B213" s="43" t="s">
        <v>515</v>
      </c>
      <c r="C213" s="44" t="s">
        <v>276</v>
      </c>
      <c r="D213" s="25">
        <v>108.405690203359</v>
      </c>
      <c r="E213" s="28">
        <f>Базисные_цены_ФЕР!D125</f>
        <v>2011.4</v>
      </c>
      <c r="F213" s="45">
        <f t="shared" si="14"/>
        <v>218.047</v>
      </c>
      <c r="G213" s="55">
        <f t="shared" si="15"/>
        <v>0.132</v>
      </c>
      <c r="H213" s="28">
        <f>Базисные_цены_ФЕР!E125</f>
        <v>0</v>
      </c>
      <c r="I213" s="45">
        <f t="shared" si="12"/>
        <v>0</v>
      </c>
      <c r="J213" s="25">
        <f>ROUND(I213*100/I393,2)</f>
        <v>0</v>
      </c>
      <c r="K213" s="46">
        <f t="shared" si="13"/>
        <v>0</v>
      </c>
    </row>
    <row r="214" spans="1:11" ht="25.5">
      <c r="A214" s="42" t="s">
        <v>526</v>
      </c>
      <c r="B214" s="43" t="s">
        <v>527</v>
      </c>
      <c r="C214" s="44" t="s">
        <v>276</v>
      </c>
      <c r="D214" s="25">
        <v>82.5812716</v>
      </c>
      <c r="E214" s="28">
        <f>Базисные_цены_ФЕР!D131</f>
        <v>2361.36</v>
      </c>
      <c r="F214" s="45">
        <f t="shared" si="14"/>
        <v>195.004</v>
      </c>
      <c r="G214" s="55">
        <f t="shared" si="15"/>
        <v>0.118</v>
      </c>
      <c r="H214" s="28">
        <f>Базисные_цены_ФЕР!E131</f>
        <v>0</v>
      </c>
      <c r="I214" s="45">
        <f t="shared" si="12"/>
        <v>0</v>
      </c>
      <c r="J214" s="25">
        <f>ROUND(I214*100/I393,2)</f>
        <v>0</v>
      </c>
      <c r="K214" s="46">
        <f t="shared" si="13"/>
        <v>0</v>
      </c>
    </row>
    <row r="215" spans="1:11" ht="89.25">
      <c r="A215" s="42" t="s">
        <v>597</v>
      </c>
      <c r="B215" s="43" t="s">
        <v>598</v>
      </c>
      <c r="C215" s="44" t="s">
        <v>305</v>
      </c>
      <c r="D215" s="25">
        <v>52.77332</v>
      </c>
      <c r="E215" s="28">
        <f>Базисные_цены_ФЕР!D166</f>
        <v>402.28</v>
      </c>
      <c r="F215" s="45">
        <f t="shared" si="14"/>
        <v>21.23</v>
      </c>
      <c r="G215" s="55">
        <f t="shared" si="15"/>
        <v>0.013</v>
      </c>
      <c r="H215" s="28">
        <f>Базисные_цены_ФЕР!E166</f>
        <v>0</v>
      </c>
      <c r="I215" s="45">
        <f t="shared" si="12"/>
        <v>0</v>
      </c>
      <c r="J215" s="25">
        <f>ROUND(I215*100/I393,2)</f>
        <v>0</v>
      </c>
      <c r="K215" s="46">
        <f t="shared" si="13"/>
        <v>0</v>
      </c>
    </row>
    <row r="216" spans="1:11" ht="25.5">
      <c r="A216" s="42" t="s">
        <v>781</v>
      </c>
      <c r="B216" s="43" t="s">
        <v>782</v>
      </c>
      <c r="C216" s="44" t="s">
        <v>390</v>
      </c>
      <c r="D216" s="25">
        <v>99.5</v>
      </c>
      <c r="E216" s="28">
        <f>Базисные_цены_ФЕР!D257</f>
        <v>234.85</v>
      </c>
      <c r="F216" s="45">
        <f t="shared" si="14"/>
        <v>23.368</v>
      </c>
      <c r="G216" s="55">
        <f t="shared" si="15"/>
        <v>0.014</v>
      </c>
      <c r="H216" s="28">
        <f>Базисные_цены_ФЕР!E257</f>
        <v>0</v>
      </c>
      <c r="I216" s="45">
        <f t="shared" si="12"/>
        <v>0</v>
      </c>
      <c r="J216" s="25">
        <f>ROUND(I216*100/I393,2)</f>
        <v>0</v>
      </c>
      <c r="K216" s="46">
        <f t="shared" si="13"/>
        <v>0</v>
      </c>
    </row>
    <row r="217" spans="1:11" ht="38.25">
      <c r="A217" s="42" t="s">
        <v>744</v>
      </c>
      <c r="B217" s="43" t="s">
        <v>745</v>
      </c>
      <c r="C217" s="44" t="s">
        <v>305</v>
      </c>
      <c r="D217" s="25">
        <v>155.374517</v>
      </c>
      <c r="E217" s="28">
        <f>Базисные_цены_ФЕР!D239</f>
        <v>398.58</v>
      </c>
      <c r="F217" s="45">
        <f t="shared" si="14"/>
        <v>61.929</v>
      </c>
      <c r="G217" s="55">
        <f t="shared" si="15"/>
        <v>0.038</v>
      </c>
      <c r="H217" s="28">
        <f>Базисные_цены_ФЕР!E239</f>
        <v>0</v>
      </c>
      <c r="I217" s="45">
        <f t="shared" si="12"/>
        <v>0</v>
      </c>
      <c r="J217" s="25">
        <f>ROUND(I217*100/I393,2)</f>
        <v>0</v>
      </c>
      <c r="K217" s="46">
        <f t="shared" si="13"/>
        <v>0</v>
      </c>
    </row>
    <row r="218" spans="1:11" ht="12.75">
      <c r="A218" s="42" t="s">
        <v>603</v>
      </c>
      <c r="B218" s="43" t="s">
        <v>604</v>
      </c>
      <c r="C218" s="44" t="s">
        <v>276</v>
      </c>
      <c r="D218" s="25">
        <v>296.613224</v>
      </c>
      <c r="E218" s="28">
        <f>Базисные_цены_ФЕР!D169</f>
        <v>2399.94</v>
      </c>
      <c r="F218" s="45">
        <f t="shared" si="14"/>
        <v>711.854</v>
      </c>
      <c r="G218" s="55">
        <f t="shared" si="15"/>
        <v>0.432</v>
      </c>
      <c r="H218" s="28">
        <f>Базисные_цены_ФЕР!E169</f>
        <v>0</v>
      </c>
      <c r="I218" s="45">
        <f t="shared" si="12"/>
        <v>0</v>
      </c>
      <c r="J218" s="25">
        <f>ROUND(I218*100/I393,2)</f>
        <v>0</v>
      </c>
      <c r="K218" s="46">
        <f t="shared" si="13"/>
        <v>0</v>
      </c>
    </row>
    <row r="219" spans="1:11" ht="12.75">
      <c r="A219" s="42" t="s">
        <v>630</v>
      </c>
      <c r="B219" s="43" t="s">
        <v>631</v>
      </c>
      <c r="C219" s="44" t="s">
        <v>276</v>
      </c>
      <c r="D219" s="25">
        <v>161.90671</v>
      </c>
      <c r="E219" s="28">
        <f>Базисные_цены_ФЕР!D182</f>
        <v>2057.18</v>
      </c>
      <c r="F219" s="45">
        <f t="shared" si="14"/>
        <v>333.071</v>
      </c>
      <c r="G219" s="55">
        <f t="shared" si="15"/>
        <v>0.202</v>
      </c>
      <c r="H219" s="28">
        <f>Базисные_цены_ФЕР!E182</f>
        <v>0</v>
      </c>
      <c r="I219" s="45">
        <f t="shared" si="12"/>
        <v>0</v>
      </c>
      <c r="J219" s="25">
        <f>ROUND(I219*100/I393,2)</f>
        <v>0</v>
      </c>
      <c r="K219" s="46">
        <f t="shared" si="13"/>
        <v>0</v>
      </c>
    </row>
    <row r="220" spans="1:11" ht="51">
      <c r="A220" s="42" t="s">
        <v>644</v>
      </c>
      <c r="B220" s="43" t="s">
        <v>645</v>
      </c>
      <c r="C220" s="44" t="s">
        <v>305</v>
      </c>
      <c r="D220" s="25">
        <v>828.12877</v>
      </c>
      <c r="E220" s="28">
        <f>Базисные_цены_ФЕР!D189</f>
        <v>212.79</v>
      </c>
      <c r="F220" s="45">
        <f t="shared" si="14"/>
        <v>176.218</v>
      </c>
      <c r="G220" s="55">
        <f t="shared" si="15"/>
        <v>0.107</v>
      </c>
      <c r="H220" s="28">
        <f>Базисные_цены_ФЕР!E189</f>
        <v>0</v>
      </c>
      <c r="I220" s="45">
        <f t="shared" si="12"/>
        <v>0</v>
      </c>
      <c r="J220" s="25">
        <f>ROUND(I220*100/I393,2)</f>
        <v>0</v>
      </c>
      <c r="K220" s="46">
        <f t="shared" si="13"/>
        <v>0</v>
      </c>
    </row>
    <row r="221" spans="1:11" ht="25.5">
      <c r="A221" s="42" t="s">
        <v>652</v>
      </c>
      <c r="B221" s="43" t="s">
        <v>653</v>
      </c>
      <c r="C221" s="44" t="s">
        <v>305</v>
      </c>
      <c r="D221" s="25">
        <v>99.756</v>
      </c>
      <c r="E221" s="28">
        <f>Базисные_цены_ФЕР!D193</f>
        <v>154</v>
      </c>
      <c r="F221" s="45">
        <f t="shared" si="14"/>
        <v>15.362</v>
      </c>
      <c r="G221" s="55">
        <f t="shared" si="15"/>
        <v>0.009</v>
      </c>
      <c r="H221" s="28">
        <f>Базисные_цены_ФЕР!E193</f>
        <v>0</v>
      </c>
      <c r="I221" s="45">
        <f t="shared" si="12"/>
        <v>0</v>
      </c>
      <c r="J221" s="25">
        <f>ROUND(I221*100/I393,2)</f>
        <v>0</v>
      </c>
      <c r="K221" s="46">
        <f t="shared" si="13"/>
        <v>0</v>
      </c>
    </row>
    <row r="222" spans="1:11" ht="12.75">
      <c r="A222" s="42" t="s">
        <v>648</v>
      </c>
      <c r="B222" s="43" t="s">
        <v>649</v>
      </c>
      <c r="C222" s="44" t="s">
        <v>276</v>
      </c>
      <c r="D222" s="25">
        <v>320.1798438</v>
      </c>
      <c r="E222" s="28">
        <f>Базисные_цены_ФЕР!D191</f>
        <v>2555.77</v>
      </c>
      <c r="F222" s="45">
        <f t="shared" si="14"/>
        <v>818.306</v>
      </c>
      <c r="G222" s="55">
        <f t="shared" si="15"/>
        <v>0.496</v>
      </c>
      <c r="H222" s="28">
        <f>Базисные_цены_ФЕР!E191</f>
        <v>0</v>
      </c>
      <c r="I222" s="45">
        <f t="shared" si="12"/>
        <v>0</v>
      </c>
      <c r="J222" s="25">
        <f>ROUND(I222*100/I393,2)</f>
        <v>0</v>
      </c>
      <c r="K222" s="46">
        <f t="shared" si="13"/>
        <v>0</v>
      </c>
    </row>
    <row r="223" spans="1:11" ht="51">
      <c r="A223" s="42" t="s">
        <v>650</v>
      </c>
      <c r="B223" s="43" t="s">
        <v>651</v>
      </c>
      <c r="C223" s="44" t="s">
        <v>305</v>
      </c>
      <c r="D223" s="25">
        <v>10483.11168</v>
      </c>
      <c r="E223" s="28">
        <f>Базисные_цены_ФЕР!D192</f>
        <v>143.3</v>
      </c>
      <c r="F223" s="45">
        <f t="shared" si="14"/>
        <v>1502.23</v>
      </c>
      <c r="G223" s="55">
        <f t="shared" si="15"/>
        <v>0.911</v>
      </c>
      <c r="H223" s="28">
        <f>Базисные_цены_ФЕР!E192</f>
        <v>0</v>
      </c>
      <c r="I223" s="45">
        <f t="shared" si="12"/>
        <v>0</v>
      </c>
      <c r="J223" s="25">
        <f>ROUND(I223*100/I393,2)</f>
        <v>0</v>
      </c>
      <c r="K223" s="46">
        <f t="shared" si="13"/>
        <v>0</v>
      </c>
    </row>
    <row r="224" spans="1:11" ht="12.75">
      <c r="A224" s="42" t="s">
        <v>617</v>
      </c>
      <c r="B224" s="43" t="s">
        <v>618</v>
      </c>
      <c r="C224" s="44" t="s">
        <v>276</v>
      </c>
      <c r="D224" s="25">
        <v>14.325</v>
      </c>
      <c r="E224" s="28">
        <f>Базисные_цены_ФЕР!D176</f>
        <v>1663.97</v>
      </c>
      <c r="F224" s="45">
        <f t="shared" si="14"/>
        <v>23.836</v>
      </c>
      <c r="G224" s="55">
        <f t="shared" si="15"/>
        <v>0.014</v>
      </c>
      <c r="H224" s="28">
        <f>Базисные_цены_ФЕР!E176</f>
        <v>0</v>
      </c>
      <c r="I224" s="45">
        <f t="shared" si="12"/>
        <v>0</v>
      </c>
      <c r="J224" s="25">
        <f>ROUND(I224*100/I393,2)</f>
        <v>0</v>
      </c>
      <c r="K224" s="46">
        <f t="shared" si="13"/>
        <v>0</v>
      </c>
    </row>
    <row r="225" spans="1:11" ht="12.75">
      <c r="A225" s="42" t="s">
        <v>712</v>
      </c>
      <c r="B225" s="43" t="s">
        <v>713</v>
      </c>
      <c r="C225" s="44" t="s">
        <v>276</v>
      </c>
      <c r="D225" s="25">
        <v>44.938238</v>
      </c>
      <c r="E225" s="28">
        <f>Базисные_цены_ФЕР!D223</f>
        <v>2453</v>
      </c>
      <c r="F225" s="45">
        <f t="shared" si="14"/>
        <v>110.233</v>
      </c>
      <c r="G225" s="55">
        <f t="shared" si="15"/>
        <v>0.067</v>
      </c>
      <c r="H225" s="28">
        <f>Базисные_цены_ФЕР!E223</f>
        <v>0</v>
      </c>
      <c r="I225" s="45">
        <f t="shared" si="12"/>
        <v>0</v>
      </c>
      <c r="J225" s="25">
        <f>ROUND(I225*100/I393,2)</f>
        <v>0</v>
      </c>
      <c r="K225" s="46">
        <f t="shared" si="13"/>
        <v>0</v>
      </c>
    </row>
    <row r="226" spans="1:11" ht="38.25">
      <c r="A226" s="42" t="s">
        <v>281</v>
      </c>
      <c r="B226" s="43" t="s">
        <v>282</v>
      </c>
      <c r="C226" s="44" t="s">
        <v>276</v>
      </c>
      <c r="D226" s="25">
        <v>51.2456405</v>
      </c>
      <c r="E226" s="28">
        <f>Базисные_цены_ФЕР!D12</f>
        <v>2744.66</v>
      </c>
      <c r="F226" s="45">
        <f t="shared" si="14"/>
        <v>140.652</v>
      </c>
      <c r="G226" s="55">
        <f t="shared" si="15"/>
        <v>0.085</v>
      </c>
      <c r="H226" s="28">
        <f>Базисные_цены_ФЕР!E12</f>
        <v>0</v>
      </c>
      <c r="I226" s="45">
        <f t="shared" si="12"/>
        <v>0</v>
      </c>
      <c r="J226" s="25">
        <f>ROUND(I226*100/I393,2)</f>
        <v>0</v>
      </c>
      <c r="K226" s="46">
        <f t="shared" si="13"/>
        <v>0</v>
      </c>
    </row>
    <row r="227" spans="1:11" ht="12.75">
      <c r="A227" s="42" t="s">
        <v>716</v>
      </c>
      <c r="B227" s="43" t="s">
        <v>717</v>
      </c>
      <c r="C227" s="44" t="s">
        <v>276</v>
      </c>
      <c r="D227" s="25">
        <v>1685.697399</v>
      </c>
      <c r="E227" s="28">
        <f>Базисные_цены_ФЕР!D225</f>
        <v>1954.9</v>
      </c>
      <c r="F227" s="45">
        <f t="shared" si="14"/>
        <v>3295.37</v>
      </c>
      <c r="G227" s="55">
        <f t="shared" si="15"/>
        <v>1.999</v>
      </c>
      <c r="H227" s="28">
        <f>Базисные_цены_ФЕР!E225</f>
        <v>0</v>
      </c>
      <c r="I227" s="45">
        <f t="shared" si="12"/>
        <v>0</v>
      </c>
      <c r="J227" s="25">
        <f>ROUND(I227*100/I393,2)</f>
        <v>0</v>
      </c>
      <c r="K227" s="46">
        <f t="shared" si="13"/>
        <v>0</v>
      </c>
    </row>
    <row r="228" spans="1:11" ht="12.75">
      <c r="A228" s="42" t="s">
        <v>634</v>
      </c>
      <c r="B228" s="43" t="s">
        <v>635</v>
      </c>
      <c r="C228" s="44" t="s">
        <v>276</v>
      </c>
      <c r="D228" s="25">
        <v>17.4</v>
      </c>
      <c r="E228" s="28">
        <f>Базисные_цены_ФЕР!D184</f>
        <v>836.2</v>
      </c>
      <c r="F228" s="45">
        <f t="shared" si="14"/>
        <v>14.55</v>
      </c>
      <c r="G228" s="55">
        <f t="shared" si="15"/>
        <v>0.009</v>
      </c>
      <c r="H228" s="28">
        <f>Базисные_цены_ФЕР!E184</f>
        <v>0</v>
      </c>
      <c r="I228" s="45">
        <f t="shared" si="12"/>
        <v>0</v>
      </c>
      <c r="J228" s="25">
        <f>ROUND(I228*100/I393,2)</f>
        <v>0</v>
      </c>
      <c r="K228" s="46">
        <f t="shared" si="13"/>
        <v>0</v>
      </c>
    </row>
    <row r="229" spans="1:11" ht="38.25">
      <c r="A229" s="42" t="s">
        <v>581</v>
      </c>
      <c r="B229" s="43" t="s">
        <v>582</v>
      </c>
      <c r="C229" s="44" t="s">
        <v>276</v>
      </c>
      <c r="D229" s="25">
        <v>1339.746313</v>
      </c>
      <c r="E229" s="28">
        <f>Базисные_цены_ФЕР!D158</f>
        <v>1915.67</v>
      </c>
      <c r="F229" s="45">
        <f t="shared" si="14"/>
        <v>2566.512</v>
      </c>
      <c r="G229" s="55">
        <f t="shared" si="15"/>
        <v>1.557</v>
      </c>
      <c r="H229" s="28">
        <f>Базисные_цены_ФЕР!E158</f>
        <v>0</v>
      </c>
      <c r="I229" s="45">
        <f t="shared" si="12"/>
        <v>0</v>
      </c>
      <c r="J229" s="25">
        <f>ROUND(I229*100/I393,2)</f>
        <v>0</v>
      </c>
      <c r="K229" s="46">
        <f t="shared" si="13"/>
        <v>0</v>
      </c>
    </row>
    <row r="230" spans="1:11" ht="12.75">
      <c r="A230" s="42" t="s">
        <v>746</v>
      </c>
      <c r="B230" s="43" t="s">
        <v>747</v>
      </c>
      <c r="C230" s="44" t="s">
        <v>276</v>
      </c>
      <c r="D230" s="25">
        <v>14.084</v>
      </c>
      <c r="E230" s="28">
        <f>Базисные_цены_ФЕР!D240</f>
        <v>836.2</v>
      </c>
      <c r="F230" s="45">
        <f t="shared" si="14"/>
        <v>11.777</v>
      </c>
      <c r="G230" s="55">
        <f t="shared" si="15"/>
        <v>0.007</v>
      </c>
      <c r="H230" s="28">
        <f>Базисные_цены_ФЕР!E240</f>
        <v>0</v>
      </c>
      <c r="I230" s="45">
        <f t="shared" si="12"/>
        <v>0</v>
      </c>
      <c r="J230" s="25">
        <f>ROUND(I230*100/I393,2)</f>
        <v>0</v>
      </c>
      <c r="K230" s="46">
        <f t="shared" si="13"/>
        <v>0</v>
      </c>
    </row>
    <row r="231" spans="1:11" ht="38.25">
      <c r="A231" s="42" t="s">
        <v>754</v>
      </c>
      <c r="B231" s="43" t="s">
        <v>755</v>
      </c>
      <c r="C231" s="44" t="s">
        <v>265</v>
      </c>
      <c r="D231" s="25">
        <v>100</v>
      </c>
      <c r="E231" s="28">
        <f>Базисные_цены_ФЕР!D244</f>
        <v>595.59</v>
      </c>
      <c r="F231" s="45">
        <f t="shared" si="14"/>
        <v>59.559</v>
      </c>
      <c r="G231" s="55">
        <f t="shared" si="15"/>
        <v>0.036</v>
      </c>
      <c r="H231" s="28">
        <f>Базисные_цены_ФЕР!E244</f>
        <v>0</v>
      </c>
      <c r="I231" s="45">
        <f t="shared" si="12"/>
        <v>0</v>
      </c>
      <c r="J231" s="25">
        <f>ROUND(I231*100/I393,2)</f>
        <v>0</v>
      </c>
      <c r="K231" s="46">
        <f t="shared" si="13"/>
        <v>0</v>
      </c>
    </row>
    <row r="232" spans="1:11" ht="38.25">
      <c r="A232" s="42" t="s">
        <v>752</v>
      </c>
      <c r="B232" s="43" t="s">
        <v>753</v>
      </c>
      <c r="C232" s="44" t="s">
        <v>265</v>
      </c>
      <c r="D232" s="25">
        <v>10</v>
      </c>
      <c r="E232" s="28">
        <f>Базисные_цены_ФЕР!D243</f>
        <v>2715.82</v>
      </c>
      <c r="F232" s="45">
        <f t="shared" si="14"/>
        <v>27.158</v>
      </c>
      <c r="G232" s="55">
        <f t="shared" si="15"/>
        <v>0.016</v>
      </c>
      <c r="H232" s="28">
        <f>Базисные_цены_ФЕР!E243</f>
        <v>0</v>
      </c>
      <c r="I232" s="45">
        <f t="shared" si="12"/>
        <v>0</v>
      </c>
      <c r="J232" s="25">
        <f>ROUND(I232*100/I393,2)</f>
        <v>0</v>
      </c>
      <c r="K232" s="46">
        <f t="shared" si="13"/>
        <v>0</v>
      </c>
    </row>
    <row r="233" spans="1:11" ht="51">
      <c r="A233" s="42" t="s">
        <v>748</v>
      </c>
      <c r="B233" s="43" t="s">
        <v>749</v>
      </c>
      <c r="C233" s="44" t="s">
        <v>276</v>
      </c>
      <c r="D233" s="25">
        <v>50.514793</v>
      </c>
      <c r="E233" s="28">
        <f>Базисные_цены_ФЕР!D241</f>
        <v>2925.57</v>
      </c>
      <c r="F233" s="45">
        <f t="shared" si="14"/>
        <v>147.785</v>
      </c>
      <c r="G233" s="55">
        <f t="shared" si="15"/>
        <v>0.09</v>
      </c>
      <c r="H233" s="28">
        <f>Базисные_цены_ФЕР!E241</f>
        <v>0</v>
      </c>
      <c r="I233" s="45">
        <f t="shared" si="12"/>
        <v>0</v>
      </c>
      <c r="J233" s="25">
        <f>ROUND(I233*100/I393,2)</f>
        <v>0</v>
      </c>
      <c r="K233" s="46">
        <f t="shared" si="13"/>
        <v>0</v>
      </c>
    </row>
    <row r="234" spans="1:11" ht="89.25">
      <c r="A234" s="42" t="s">
        <v>750</v>
      </c>
      <c r="B234" s="43" t="s">
        <v>751</v>
      </c>
      <c r="C234" s="44" t="s">
        <v>276</v>
      </c>
      <c r="D234" s="25">
        <v>95.206968</v>
      </c>
      <c r="E234" s="28">
        <f>Базисные_цены_ФЕР!D242</f>
        <v>3527.83</v>
      </c>
      <c r="F234" s="45">
        <f t="shared" si="14"/>
        <v>335.874</v>
      </c>
      <c r="G234" s="55">
        <f t="shared" si="15"/>
        <v>0.204</v>
      </c>
      <c r="H234" s="28">
        <f>Базисные_цены_ФЕР!E242</f>
        <v>0</v>
      </c>
      <c r="I234" s="45">
        <f t="shared" si="12"/>
        <v>0</v>
      </c>
      <c r="J234" s="25">
        <f>ROUND(I234*100/I393,2)</f>
        <v>0</v>
      </c>
      <c r="K234" s="46">
        <f t="shared" si="13"/>
        <v>0</v>
      </c>
    </row>
    <row r="235" spans="1:11" ht="38.25">
      <c r="A235" s="42" t="s">
        <v>583</v>
      </c>
      <c r="B235" s="43" t="s">
        <v>584</v>
      </c>
      <c r="C235" s="44" t="s">
        <v>276</v>
      </c>
      <c r="D235" s="25">
        <v>82.22554</v>
      </c>
      <c r="E235" s="28">
        <f>Базисные_цены_ФЕР!D159</f>
        <v>1635.26</v>
      </c>
      <c r="F235" s="45">
        <f t="shared" si="14"/>
        <v>134.46</v>
      </c>
      <c r="G235" s="55">
        <f t="shared" si="15"/>
        <v>0.082</v>
      </c>
      <c r="H235" s="28">
        <f>Базисные_цены_ФЕР!E159</f>
        <v>0</v>
      </c>
      <c r="I235" s="45">
        <f t="shared" si="12"/>
        <v>0</v>
      </c>
      <c r="J235" s="25">
        <f>ROUND(I235*100/I393,2)</f>
        <v>0</v>
      </c>
      <c r="K235" s="46">
        <f t="shared" si="13"/>
        <v>0</v>
      </c>
    </row>
    <row r="236" spans="1:11" ht="12.75">
      <c r="A236" s="42" t="s">
        <v>829</v>
      </c>
      <c r="B236" s="43" t="s">
        <v>830</v>
      </c>
      <c r="C236" s="44" t="s">
        <v>276</v>
      </c>
      <c r="D236" s="25">
        <v>2.055</v>
      </c>
      <c r="E236" s="28">
        <f>Базисные_цены_ФЕР!D281</f>
        <v>1364</v>
      </c>
      <c r="F236" s="45">
        <f t="shared" si="14"/>
        <v>2.803</v>
      </c>
      <c r="G236" s="55">
        <f t="shared" si="15"/>
        <v>0.002</v>
      </c>
      <c r="H236" s="28">
        <f>Базисные_цены_ФЕР!E281</f>
        <v>0</v>
      </c>
      <c r="I236" s="45">
        <f t="shared" si="12"/>
        <v>0</v>
      </c>
      <c r="J236" s="25">
        <f>ROUND(I236*100/I393,2)</f>
        <v>0</v>
      </c>
      <c r="K236" s="46">
        <f t="shared" si="13"/>
        <v>0</v>
      </c>
    </row>
    <row r="237" spans="1:11" ht="25.5">
      <c r="A237" s="42" t="s">
        <v>783</v>
      </c>
      <c r="B237" s="43" t="s">
        <v>784</v>
      </c>
      <c r="C237" s="44" t="s">
        <v>390</v>
      </c>
      <c r="D237" s="25">
        <v>299.4</v>
      </c>
      <c r="E237" s="28">
        <f>Базисные_цены_ФЕР!D258</f>
        <v>351.12</v>
      </c>
      <c r="F237" s="45">
        <f t="shared" si="14"/>
        <v>105.125</v>
      </c>
      <c r="G237" s="55">
        <f t="shared" si="15"/>
        <v>0.064</v>
      </c>
      <c r="H237" s="28">
        <f>Базисные_цены_ФЕР!E258</f>
        <v>0</v>
      </c>
      <c r="I237" s="45">
        <f t="shared" si="12"/>
        <v>0</v>
      </c>
      <c r="J237" s="25">
        <f>ROUND(I237*100/I393,2)</f>
        <v>0</v>
      </c>
      <c r="K237" s="46">
        <f t="shared" si="13"/>
        <v>0</v>
      </c>
    </row>
    <row r="238" spans="1:11" ht="25.5">
      <c r="A238" s="42" t="s">
        <v>785</v>
      </c>
      <c r="B238" s="43" t="s">
        <v>786</v>
      </c>
      <c r="C238" s="44" t="s">
        <v>390</v>
      </c>
      <c r="D238" s="25">
        <v>99.7</v>
      </c>
      <c r="E238" s="28">
        <f>Базисные_цены_ФЕР!D259</f>
        <v>545.7</v>
      </c>
      <c r="F238" s="45">
        <f t="shared" si="14"/>
        <v>54.406</v>
      </c>
      <c r="G238" s="55">
        <f t="shared" si="15"/>
        <v>0.033</v>
      </c>
      <c r="H238" s="28">
        <f>Базисные_цены_ФЕР!E259</f>
        <v>0</v>
      </c>
      <c r="I238" s="45">
        <f t="shared" si="12"/>
        <v>0</v>
      </c>
      <c r="J238" s="25">
        <f>ROUND(I238*100/I393,2)</f>
        <v>0</v>
      </c>
      <c r="K238" s="46">
        <f t="shared" si="13"/>
        <v>0</v>
      </c>
    </row>
    <row r="239" spans="1:11" ht="25.5">
      <c r="A239" s="42" t="s">
        <v>787</v>
      </c>
      <c r="B239" s="43" t="s">
        <v>788</v>
      </c>
      <c r="C239" s="44" t="s">
        <v>390</v>
      </c>
      <c r="D239" s="25">
        <v>17.00507</v>
      </c>
      <c r="E239" s="28">
        <f>Базисные_цены_ФЕР!D260</f>
        <v>845.5</v>
      </c>
      <c r="F239" s="45">
        <f t="shared" si="14"/>
        <v>14.378</v>
      </c>
      <c r="G239" s="55">
        <f t="shared" si="15"/>
        <v>0.009</v>
      </c>
      <c r="H239" s="28">
        <f>Базисные_цены_ФЕР!E260</f>
        <v>0</v>
      </c>
      <c r="I239" s="45">
        <f t="shared" si="12"/>
        <v>0</v>
      </c>
      <c r="J239" s="25">
        <f>ROUND(I239*100/I393,2)</f>
        <v>0</v>
      </c>
      <c r="K239" s="46">
        <f t="shared" si="13"/>
        <v>0</v>
      </c>
    </row>
    <row r="240" spans="1:11" ht="51">
      <c r="A240" s="42" t="s">
        <v>656</v>
      </c>
      <c r="B240" s="43" t="s">
        <v>657</v>
      </c>
      <c r="C240" s="44" t="s">
        <v>276</v>
      </c>
      <c r="D240" s="25">
        <v>34.62594</v>
      </c>
      <c r="E240" s="28">
        <f>Базисные_цены_ФЕР!D195</f>
        <v>919.77</v>
      </c>
      <c r="F240" s="45">
        <f t="shared" si="14"/>
        <v>31.848</v>
      </c>
      <c r="G240" s="55">
        <f t="shared" si="15"/>
        <v>0.019</v>
      </c>
      <c r="H240" s="28">
        <f>Базисные_цены_ФЕР!E195</f>
        <v>0</v>
      </c>
      <c r="I240" s="45">
        <f t="shared" si="12"/>
        <v>0</v>
      </c>
      <c r="J240" s="25">
        <f>ROUND(I240*100/I393,2)</f>
        <v>0</v>
      </c>
      <c r="K240" s="46">
        <f t="shared" si="13"/>
        <v>0</v>
      </c>
    </row>
    <row r="241" spans="1:11" ht="12.75">
      <c r="A241" s="42" t="s">
        <v>587</v>
      </c>
      <c r="B241" s="43" t="s">
        <v>588</v>
      </c>
      <c r="C241" s="44" t="s">
        <v>276</v>
      </c>
      <c r="D241" s="25">
        <v>40.63942</v>
      </c>
      <c r="E241" s="28">
        <f>Базисные_цены_ФЕР!D161</f>
        <v>3747.87</v>
      </c>
      <c r="F241" s="45">
        <f t="shared" si="14"/>
        <v>152.311</v>
      </c>
      <c r="G241" s="55">
        <f t="shared" si="15"/>
        <v>0.092</v>
      </c>
      <c r="H241" s="28">
        <f>Базисные_цены_ФЕР!E161</f>
        <v>0</v>
      </c>
      <c r="I241" s="45">
        <f t="shared" si="12"/>
        <v>0</v>
      </c>
      <c r="J241" s="25">
        <f>ROUND(I241*100/I393,2)</f>
        <v>0</v>
      </c>
      <c r="K241" s="46">
        <f t="shared" si="13"/>
        <v>0</v>
      </c>
    </row>
    <row r="242" spans="1:11" ht="51">
      <c r="A242" s="42" t="s">
        <v>867</v>
      </c>
      <c r="B242" s="43" t="s">
        <v>868</v>
      </c>
      <c r="C242" s="44" t="s">
        <v>276</v>
      </c>
      <c r="D242" s="25">
        <v>169.79619</v>
      </c>
      <c r="E242" s="28">
        <f>Базисные_цены_ФЕР!D300</f>
        <v>2130.97</v>
      </c>
      <c r="F242" s="45">
        <f t="shared" si="14"/>
        <v>361.831</v>
      </c>
      <c r="G242" s="55">
        <f t="shared" si="15"/>
        <v>0.219</v>
      </c>
      <c r="H242" s="28">
        <f>Базисные_цены_ФЕР!E300</f>
        <v>0</v>
      </c>
      <c r="I242" s="45">
        <f t="shared" si="12"/>
        <v>0</v>
      </c>
      <c r="J242" s="25">
        <f>ROUND(I242*100/I393,2)</f>
        <v>0</v>
      </c>
      <c r="K242" s="46">
        <f t="shared" si="13"/>
        <v>0</v>
      </c>
    </row>
    <row r="243" spans="1:11" ht="38.25">
      <c r="A243" s="42" t="s">
        <v>320</v>
      </c>
      <c r="B243" s="43" t="s">
        <v>321</v>
      </c>
      <c r="C243" s="44" t="s">
        <v>276</v>
      </c>
      <c r="D243" s="25">
        <v>6.7146731</v>
      </c>
      <c r="E243" s="28">
        <f>Базисные_цены_ФЕР!D31</f>
        <v>4550.37</v>
      </c>
      <c r="F243" s="45">
        <f t="shared" si="14"/>
        <v>30.554</v>
      </c>
      <c r="G243" s="55">
        <f t="shared" si="15"/>
        <v>0.019</v>
      </c>
      <c r="H243" s="28">
        <f>Базисные_цены_ФЕР!E31</f>
        <v>0</v>
      </c>
      <c r="I243" s="45">
        <f t="shared" si="12"/>
        <v>0</v>
      </c>
      <c r="J243" s="25">
        <f>ROUND(I243*100/I393,2)</f>
        <v>0</v>
      </c>
      <c r="K243" s="46">
        <f t="shared" si="13"/>
        <v>0</v>
      </c>
    </row>
    <row r="244" spans="1:11" ht="12.75">
      <c r="A244" s="42" t="s">
        <v>632</v>
      </c>
      <c r="B244" s="43" t="s">
        <v>633</v>
      </c>
      <c r="C244" s="44" t="s">
        <v>276</v>
      </c>
      <c r="D244" s="25">
        <v>143.047985</v>
      </c>
      <c r="E244" s="28">
        <f>Базисные_цены_ФЕР!D183</f>
        <v>1170</v>
      </c>
      <c r="F244" s="45">
        <f t="shared" si="14"/>
        <v>167.366</v>
      </c>
      <c r="G244" s="55">
        <f t="shared" si="15"/>
        <v>0.102</v>
      </c>
      <c r="H244" s="28">
        <f>Базисные_цены_ФЕР!E183</f>
        <v>0</v>
      </c>
      <c r="I244" s="45">
        <f t="shared" si="12"/>
        <v>0</v>
      </c>
      <c r="J244" s="25">
        <f>ROUND(I244*100/I393,2)</f>
        <v>0</v>
      </c>
      <c r="K244" s="46">
        <f t="shared" si="13"/>
        <v>0</v>
      </c>
    </row>
    <row r="245" spans="1:11" ht="12.75">
      <c r="A245" s="42" t="s">
        <v>593</v>
      </c>
      <c r="B245" s="43" t="s">
        <v>594</v>
      </c>
      <c r="C245" s="44" t="s">
        <v>276</v>
      </c>
      <c r="D245" s="25">
        <v>723.909622071051</v>
      </c>
      <c r="E245" s="28">
        <f>Базисные_цены_ФЕР!D164</f>
        <v>1498.3</v>
      </c>
      <c r="F245" s="45">
        <f t="shared" si="14"/>
        <v>1084.634</v>
      </c>
      <c r="G245" s="55">
        <f t="shared" si="15"/>
        <v>0.658</v>
      </c>
      <c r="H245" s="28">
        <f>Базисные_цены_ФЕР!E164</f>
        <v>0</v>
      </c>
      <c r="I245" s="45">
        <f t="shared" si="12"/>
        <v>0</v>
      </c>
      <c r="J245" s="25">
        <f>ROUND(I245*100/I393,2)</f>
        <v>0</v>
      </c>
      <c r="K245" s="46">
        <f t="shared" si="13"/>
        <v>0</v>
      </c>
    </row>
    <row r="246" spans="1:11" ht="25.5">
      <c r="A246" s="42" t="s">
        <v>322</v>
      </c>
      <c r="B246" s="43" t="s">
        <v>323</v>
      </c>
      <c r="C246" s="44" t="s">
        <v>276</v>
      </c>
      <c r="D246" s="25">
        <v>29.166017</v>
      </c>
      <c r="E246" s="28">
        <f>Базисные_цены_ФЕР!D32</f>
        <v>2246.52</v>
      </c>
      <c r="F246" s="45">
        <f t="shared" si="14"/>
        <v>65.522</v>
      </c>
      <c r="G246" s="55">
        <f t="shared" si="15"/>
        <v>0.04</v>
      </c>
      <c r="H246" s="28">
        <f>Базисные_цены_ФЕР!E32</f>
        <v>0</v>
      </c>
      <c r="I246" s="45">
        <f t="shared" si="12"/>
        <v>0</v>
      </c>
      <c r="J246" s="25">
        <f>ROUND(I246*100/I393,2)</f>
        <v>0</v>
      </c>
      <c r="K246" s="46">
        <f t="shared" si="13"/>
        <v>0</v>
      </c>
    </row>
    <row r="247" spans="1:11" ht="25.5">
      <c r="A247" s="42" t="s">
        <v>636</v>
      </c>
      <c r="B247" s="43" t="s">
        <v>637</v>
      </c>
      <c r="C247" s="44" t="s">
        <v>276</v>
      </c>
      <c r="D247" s="25">
        <v>14.1813334</v>
      </c>
      <c r="E247" s="28">
        <f>Базисные_цены_ФЕР!D185</f>
        <v>1382.9</v>
      </c>
      <c r="F247" s="45">
        <f t="shared" si="14"/>
        <v>19.611</v>
      </c>
      <c r="G247" s="55">
        <f t="shared" si="15"/>
        <v>0.012</v>
      </c>
      <c r="H247" s="28">
        <f>Базисные_цены_ФЕР!E185</f>
        <v>0</v>
      </c>
      <c r="I247" s="45">
        <f t="shared" si="12"/>
        <v>0</v>
      </c>
      <c r="J247" s="25">
        <f>ROUND(I247*100/I393,2)</f>
        <v>0</v>
      </c>
      <c r="K247" s="46">
        <f t="shared" si="13"/>
        <v>0</v>
      </c>
    </row>
    <row r="248" spans="1:11" ht="25.5">
      <c r="A248" s="42" t="s">
        <v>621</v>
      </c>
      <c r="B248" s="43" t="s">
        <v>622</v>
      </c>
      <c r="C248" s="44" t="s">
        <v>276</v>
      </c>
      <c r="D248" s="25">
        <v>182.064</v>
      </c>
      <c r="E248" s="28">
        <f>Базисные_цены_ФЕР!D178</f>
        <v>2253.95</v>
      </c>
      <c r="F248" s="45">
        <f t="shared" si="14"/>
        <v>410.363</v>
      </c>
      <c r="G248" s="55">
        <f t="shared" si="15"/>
        <v>0.249</v>
      </c>
      <c r="H248" s="28">
        <f>Базисные_цены_ФЕР!E178</f>
        <v>0</v>
      </c>
      <c r="I248" s="45">
        <f t="shared" si="12"/>
        <v>0</v>
      </c>
      <c r="J248" s="25">
        <f>ROUND(I248*100/I393,2)</f>
        <v>0</v>
      </c>
      <c r="K248" s="46">
        <f t="shared" si="13"/>
        <v>0</v>
      </c>
    </row>
    <row r="249" spans="1:11" ht="25.5">
      <c r="A249" s="42" t="s">
        <v>628</v>
      </c>
      <c r="B249" s="43" t="s">
        <v>629</v>
      </c>
      <c r="C249" s="44" t="s">
        <v>276</v>
      </c>
      <c r="D249" s="25">
        <v>4.869</v>
      </c>
      <c r="E249" s="28">
        <f>Базисные_цены_ФЕР!D181</f>
        <v>964</v>
      </c>
      <c r="F249" s="45">
        <f t="shared" si="14"/>
        <v>4.694</v>
      </c>
      <c r="G249" s="55">
        <f t="shared" si="15"/>
        <v>0.003</v>
      </c>
      <c r="H249" s="28">
        <f>Базисные_цены_ФЕР!E181</f>
        <v>0</v>
      </c>
      <c r="I249" s="45">
        <f t="shared" si="12"/>
        <v>0</v>
      </c>
      <c r="J249" s="25">
        <f>ROUND(I249*100/I393,2)</f>
        <v>0</v>
      </c>
      <c r="K249" s="46">
        <f t="shared" si="13"/>
        <v>0</v>
      </c>
    </row>
    <row r="250" spans="1:11" ht="63.75">
      <c r="A250" s="42" t="s">
        <v>595</v>
      </c>
      <c r="B250" s="43" t="s">
        <v>596</v>
      </c>
      <c r="C250" s="44" t="s">
        <v>276</v>
      </c>
      <c r="D250" s="25">
        <v>114.5492732</v>
      </c>
      <c r="E250" s="28">
        <f>Базисные_цены_ФЕР!D165</f>
        <v>1185.66</v>
      </c>
      <c r="F250" s="45">
        <f t="shared" si="14"/>
        <v>135.816</v>
      </c>
      <c r="G250" s="55">
        <f t="shared" si="15"/>
        <v>0.082</v>
      </c>
      <c r="H250" s="28">
        <f>Базисные_цены_ФЕР!E165</f>
        <v>0</v>
      </c>
      <c r="I250" s="45">
        <f t="shared" si="12"/>
        <v>0</v>
      </c>
      <c r="J250" s="25">
        <f>ROUND(I250*100/I393,2)</f>
        <v>0</v>
      </c>
      <c r="K250" s="46">
        <f t="shared" si="13"/>
        <v>0</v>
      </c>
    </row>
    <row r="251" spans="1:11" ht="25.5">
      <c r="A251" s="42" t="s">
        <v>718</v>
      </c>
      <c r="B251" s="43" t="s">
        <v>719</v>
      </c>
      <c r="C251" s="44" t="s">
        <v>265</v>
      </c>
      <c r="D251" s="25">
        <v>6.12</v>
      </c>
      <c r="E251" s="28">
        <f>Базисные_цены_ФЕР!D226</f>
        <v>3681.2</v>
      </c>
      <c r="F251" s="45">
        <f t="shared" si="14"/>
        <v>22.529</v>
      </c>
      <c r="G251" s="55">
        <f t="shared" si="15"/>
        <v>0.014</v>
      </c>
      <c r="H251" s="28">
        <f>Базисные_цены_ФЕР!E226</f>
        <v>0</v>
      </c>
      <c r="I251" s="45">
        <f t="shared" si="12"/>
        <v>0</v>
      </c>
      <c r="J251" s="25">
        <f>ROUND(I251*100/I393,2)</f>
        <v>0</v>
      </c>
      <c r="K251" s="46">
        <f t="shared" si="13"/>
        <v>0</v>
      </c>
    </row>
    <row r="252" spans="1:11" ht="25.5">
      <c r="A252" s="42" t="s">
        <v>458</v>
      </c>
      <c r="B252" s="43" t="s">
        <v>459</v>
      </c>
      <c r="C252" s="44" t="s">
        <v>457</v>
      </c>
      <c r="D252" s="25">
        <v>4654.8233522</v>
      </c>
      <c r="E252" s="28">
        <f>Базисные_цены_ФЕР!D98</f>
        <v>1752.6</v>
      </c>
      <c r="F252" s="45">
        <f t="shared" si="14"/>
        <v>8158.043</v>
      </c>
      <c r="G252" s="55">
        <f t="shared" si="15"/>
        <v>4.948</v>
      </c>
      <c r="H252" s="28">
        <f>Базисные_цены_ФЕР!E98</f>
        <v>0</v>
      </c>
      <c r="I252" s="45">
        <f t="shared" si="12"/>
        <v>0</v>
      </c>
      <c r="J252" s="25">
        <f>ROUND(I252*100/I393,2)</f>
        <v>0</v>
      </c>
      <c r="K252" s="46">
        <f t="shared" si="13"/>
        <v>0</v>
      </c>
    </row>
    <row r="253" spans="1:11" ht="25.5">
      <c r="A253" s="42" t="s">
        <v>455</v>
      </c>
      <c r="B253" s="43" t="s">
        <v>456</v>
      </c>
      <c r="C253" s="44" t="s">
        <v>457</v>
      </c>
      <c r="D253" s="25">
        <v>335.205332</v>
      </c>
      <c r="E253" s="28">
        <f>Базисные_цены_ФЕР!D97</f>
        <v>1952</v>
      </c>
      <c r="F253" s="45">
        <f t="shared" si="14"/>
        <v>654.321</v>
      </c>
      <c r="G253" s="55">
        <f t="shared" si="15"/>
        <v>0.397</v>
      </c>
      <c r="H253" s="28">
        <f>Базисные_цены_ФЕР!E97</f>
        <v>0</v>
      </c>
      <c r="I253" s="45">
        <f t="shared" si="12"/>
        <v>0</v>
      </c>
      <c r="J253" s="25">
        <f>ROUND(I253*100/I393,2)</f>
        <v>0</v>
      </c>
      <c r="K253" s="46">
        <f t="shared" si="13"/>
        <v>0</v>
      </c>
    </row>
    <row r="254" spans="1:11" ht="25.5">
      <c r="A254" s="42" t="s">
        <v>364</v>
      </c>
      <c r="B254" s="43" t="s">
        <v>365</v>
      </c>
      <c r="C254" s="44" t="s">
        <v>276</v>
      </c>
      <c r="D254" s="25">
        <v>14.0722</v>
      </c>
      <c r="E254" s="28">
        <f>Базисные_цены_ФЕР!D53</f>
        <v>166.7</v>
      </c>
      <c r="F254" s="45">
        <f t="shared" si="14"/>
        <v>2.346</v>
      </c>
      <c r="G254" s="55">
        <f t="shared" si="15"/>
        <v>0.001</v>
      </c>
      <c r="H254" s="28">
        <f>Базисные_цены_ФЕР!E53</f>
        <v>0</v>
      </c>
      <c r="I254" s="45">
        <f t="shared" si="12"/>
        <v>0</v>
      </c>
      <c r="J254" s="25">
        <f>ROUND(I254*100/I393,2)</f>
        <v>0</v>
      </c>
      <c r="K254" s="46">
        <f t="shared" si="13"/>
        <v>0</v>
      </c>
    </row>
    <row r="255" spans="1:11" ht="25.5">
      <c r="A255" s="42" t="s">
        <v>366</v>
      </c>
      <c r="B255" s="43" t="s">
        <v>367</v>
      </c>
      <c r="C255" s="44" t="s">
        <v>276</v>
      </c>
      <c r="D255" s="25">
        <v>152.0878</v>
      </c>
      <c r="E255" s="28">
        <f>Базисные_цены_ФЕР!D54</f>
        <v>166.7</v>
      </c>
      <c r="F255" s="45">
        <f t="shared" si="14"/>
        <v>25.353</v>
      </c>
      <c r="G255" s="55">
        <f t="shared" si="15"/>
        <v>0.015</v>
      </c>
      <c r="H255" s="28">
        <f>Базисные_цены_ФЕР!E54</f>
        <v>0</v>
      </c>
      <c r="I255" s="45">
        <f t="shared" si="12"/>
        <v>0</v>
      </c>
      <c r="J255" s="25">
        <f>ROUND(I255*100/I393,2)</f>
        <v>0</v>
      </c>
      <c r="K255" s="46">
        <f t="shared" si="13"/>
        <v>0</v>
      </c>
    </row>
    <row r="256" spans="1:11" ht="38.25">
      <c r="A256" s="42" t="s">
        <v>859</v>
      </c>
      <c r="B256" s="43" t="s">
        <v>860</v>
      </c>
      <c r="C256" s="44" t="s">
        <v>276</v>
      </c>
      <c r="D256" s="25">
        <v>9822.0855</v>
      </c>
      <c r="E256" s="28">
        <f>Базисные_цены_ФЕР!D296</f>
        <v>103</v>
      </c>
      <c r="F256" s="45">
        <f t="shared" si="14"/>
        <v>1011.675</v>
      </c>
      <c r="G256" s="55">
        <f t="shared" si="15"/>
        <v>0.614</v>
      </c>
      <c r="H256" s="28">
        <f>Базисные_цены_ФЕР!E296</f>
        <v>0</v>
      </c>
      <c r="I256" s="45">
        <f t="shared" si="12"/>
        <v>0</v>
      </c>
      <c r="J256" s="25">
        <f>ROUND(I256*100/I393,2)</f>
        <v>0</v>
      </c>
      <c r="K256" s="46">
        <f t="shared" si="13"/>
        <v>0</v>
      </c>
    </row>
    <row r="257" spans="1:11" ht="38.25">
      <c r="A257" s="42" t="s">
        <v>861</v>
      </c>
      <c r="B257" s="43" t="s">
        <v>862</v>
      </c>
      <c r="C257" s="44" t="s">
        <v>276</v>
      </c>
      <c r="D257" s="25">
        <v>4649.5243675</v>
      </c>
      <c r="E257" s="28">
        <f>Базисные_цены_ФЕР!D297</f>
        <v>146.9</v>
      </c>
      <c r="F257" s="45">
        <f t="shared" si="14"/>
        <v>683.015</v>
      </c>
      <c r="G257" s="55">
        <f t="shared" si="15"/>
        <v>0.414</v>
      </c>
      <c r="H257" s="28">
        <f>Базисные_цены_ФЕР!E297</f>
        <v>0</v>
      </c>
      <c r="I257" s="45">
        <f t="shared" si="12"/>
        <v>0</v>
      </c>
      <c r="J257" s="25">
        <f>ROUND(I257*100/I393,2)</f>
        <v>0</v>
      </c>
      <c r="K257" s="46">
        <f t="shared" si="13"/>
        <v>0</v>
      </c>
    </row>
    <row r="258" spans="1:11" ht="25.5">
      <c r="A258" s="42" t="s">
        <v>857</v>
      </c>
      <c r="B258" s="43" t="s">
        <v>858</v>
      </c>
      <c r="C258" s="44" t="s">
        <v>276</v>
      </c>
      <c r="D258" s="25">
        <v>1113.959</v>
      </c>
      <c r="E258" s="28">
        <f>Базисные_цены_ФЕР!D295</f>
        <v>114.13</v>
      </c>
      <c r="F258" s="45">
        <f t="shared" si="14"/>
        <v>127.136</v>
      </c>
      <c r="G258" s="55">
        <f t="shared" si="15"/>
        <v>0.077</v>
      </c>
      <c r="H258" s="28">
        <f>Базисные_цены_ФЕР!E295</f>
        <v>0</v>
      </c>
      <c r="I258" s="45">
        <f t="shared" si="12"/>
        <v>0</v>
      </c>
      <c r="J258" s="25">
        <f>ROUND(I258*100/I393,2)</f>
        <v>0</v>
      </c>
      <c r="K258" s="46">
        <f t="shared" si="13"/>
        <v>0</v>
      </c>
    </row>
    <row r="259" spans="1:11" ht="25.5">
      <c r="A259" s="42" t="s">
        <v>605</v>
      </c>
      <c r="B259" s="43" t="s">
        <v>606</v>
      </c>
      <c r="C259" s="44" t="s">
        <v>276</v>
      </c>
      <c r="D259" s="25">
        <v>28451.949806</v>
      </c>
      <c r="E259" s="28">
        <f>Базисные_цены_ФЕР!D170</f>
        <v>55.26</v>
      </c>
      <c r="F259" s="45">
        <f t="shared" si="14"/>
        <v>1572.255</v>
      </c>
      <c r="G259" s="55">
        <f t="shared" si="15"/>
        <v>0.954</v>
      </c>
      <c r="H259" s="28">
        <f>Базисные_цены_ФЕР!E170</f>
        <v>0</v>
      </c>
      <c r="I259" s="45">
        <f t="shared" si="12"/>
        <v>0</v>
      </c>
      <c r="J259" s="25">
        <f>ROUND(I259*100/I393,2)</f>
        <v>0</v>
      </c>
      <c r="K259" s="46">
        <f t="shared" si="13"/>
        <v>0</v>
      </c>
    </row>
    <row r="260" spans="1:11" ht="12.75">
      <c r="A260" s="42" t="s">
        <v>732</v>
      </c>
      <c r="B260" s="43" t="s">
        <v>733</v>
      </c>
      <c r="C260" s="44" t="s">
        <v>276</v>
      </c>
      <c r="D260" s="25">
        <v>679.00875</v>
      </c>
      <c r="E260" s="28">
        <f>Базисные_цены_ФЕР!D233</f>
        <v>60</v>
      </c>
      <c r="F260" s="45">
        <f t="shared" si="14"/>
        <v>40.741</v>
      </c>
      <c r="G260" s="55">
        <f t="shared" si="15"/>
        <v>0.025</v>
      </c>
      <c r="H260" s="28">
        <f>Базисные_цены_ФЕР!E233</f>
        <v>0</v>
      </c>
      <c r="I260" s="45">
        <f t="shared" si="12"/>
        <v>0</v>
      </c>
      <c r="J260" s="25">
        <f>ROUND(I260*100/I393,2)</f>
        <v>0</v>
      </c>
      <c r="K260" s="46">
        <f t="shared" si="13"/>
        <v>0</v>
      </c>
    </row>
    <row r="261" spans="1:11" ht="38.25">
      <c r="A261" s="42" t="s">
        <v>863</v>
      </c>
      <c r="B261" s="43" t="s">
        <v>864</v>
      </c>
      <c r="C261" s="44" t="s">
        <v>276</v>
      </c>
      <c r="D261" s="25">
        <v>1431</v>
      </c>
      <c r="E261" s="28">
        <f>Базисные_цены_ФЕР!D298</f>
        <v>145.8</v>
      </c>
      <c r="F261" s="45">
        <f t="shared" si="14"/>
        <v>208.64</v>
      </c>
      <c r="G261" s="55">
        <f t="shared" si="15"/>
        <v>0.127</v>
      </c>
      <c r="H261" s="28">
        <f>Базисные_цены_ФЕР!E298</f>
        <v>0</v>
      </c>
      <c r="I261" s="45">
        <f t="shared" si="12"/>
        <v>0</v>
      </c>
      <c r="J261" s="25">
        <f>ROUND(I261*100/I393,2)</f>
        <v>0</v>
      </c>
      <c r="K261" s="46">
        <f t="shared" si="13"/>
        <v>0</v>
      </c>
    </row>
    <row r="262" spans="1:11" ht="63.75">
      <c r="A262" s="42" t="s">
        <v>277</v>
      </c>
      <c r="B262" s="43" t="s">
        <v>278</v>
      </c>
      <c r="C262" s="44" t="s">
        <v>271</v>
      </c>
      <c r="D262" s="25">
        <v>39.0577865</v>
      </c>
      <c r="E262" s="28">
        <f>Базисные_цены_ФЕР!D10</f>
        <v>452</v>
      </c>
      <c r="F262" s="45">
        <f t="shared" si="14"/>
        <v>17.654</v>
      </c>
      <c r="G262" s="55">
        <f t="shared" si="15"/>
        <v>0.011</v>
      </c>
      <c r="H262" s="28">
        <f>Базисные_цены_ФЕР!E10</f>
        <v>0</v>
      </c>
      <c r="I262" s="45">
        <f t="shared" si="12"/>
        <v>0</v>
      </c>
      <c r="J262" s="25">
        <f>ROUND(I262*100/I393,2)</f>
        <v>0</v>
      </c>
      <c r="K262" s="46">
        <f t="shared" si="13"/>
        <v>0</v>
      </c>
    </row>
    <row r="263" spans="1:11" ht="51">
      <c r="A263" s="42" t="s">
        <v>279</v>
      </c>
      <c r="B263" s="43" t="s">
        <v>280</v>
      </c>
      <c r="C263" s="44" t="s">
        <v>271</v>
      </c>
      <c r="D263" s="25">
        <v>11192.13762</v>
      </c>
      <c r="E263" s="28">
        <f>Базисные_цены_ФЕР!D11</f>
        <v>451.75</v>
      </c>
      <c r="F263" s="45">
        <f t="shared" si="14"/>
        <v>5056.048</v>
      </c>
      <c r="G263" s="55">
        <f t="shared" si="15"/>
        <v>3.066</v>
      </c>
      <c r="H263" s="28">
        <f>Базисные_цены_ФЕР!E11</f>
        <v>0</v>
      </c>
      <c r="I263" s="45">
        <f t="shared" si="12"/>
        <v>0</v>
      </c>
      <c r="J263" s="25">
        <f>ROUND(I263*100/I393,2)</f>
        <v>0</v>
      </c>
      <c r="K263" s="46">
        <f t="shared" si="13"/>
        <v>0</v>
      </c>
    </row>
    <row r="264" spans="1:11" ht="12.75">
      <c r="A264" s="42" t="s">
        <v>274</v>
      </c>
      <c r="B264" s="43" t="s">
        <v>275</v>
      </c>
      <c r="C264" s="44" t="s">
        <v>276</v>
      </c>
      <c r="D264" s="25">
        <v>826.183194</v>
      </c>
      <c r="E264" s="28">
        <f>Базисные_цены_ФЕР!D9</f>
        <v>683.09</v>
      </c>
      <c r="F264" s="45">
        <f t="shared" si="14"/>
        <v>564.357</v>
      </c>
      <c r="G264" s="55">
        <f t="shared" si="15"/>
        <v>0.342</v>
      </c>
      <c r="H264" s="28">
        <f>Базисные_цены_ФЕР!E9</f>
        <v>0</v>
      </c>
      <c r="I264" s="45">
        <f t="shared" si="12"/>
        <v>0</v>
      </c>
      <c r="J264" s="25">
        <f>ROUND(I264*100/I393,2)</f>
        <v>0</v>
      </c>
      <c r="K264" s="46">
        <f t="shared" si="13"/>
        <v>0</v>
      </c>
    </row>
    <row r="265" spans="1:11" ht="51">
      <c r="A265" s="42" t="s">
        <v>415</v>
      </c>
      <c r="B265" s="43" t="s">
        <v>416</v>
      </c>
      <c r="C265" s="44" t="s">
        <v>414</v>
      </c>
      <c r="D265" s="25">
        <v>2.04</v>
      </c>
      <c r="E265" s="28">
        <f>Базисные_цены_ФЕР!D77</f>
        <v>157431.88</v>
      </c>
      <c r="F265" s="45">
        <f t="shared" si="14"/>
        <v>321.161</v>
      </c>
      <c r="G265" s="55">
        <f t="shared" si="15"/>
        <v>0.195</v>
      </c>
      <c r="H265" s="28">
        <f>Базисные_цены_ФЕР!E77</f>
        <v>0</v>
      </c>
      <c r="I265" s="45">
        <f aca="true" t="shared" si="16" ref="I265:I304">ROUND(D265*H265/1000,3)</f>
        <v>0</v>
      </c>
      <c r="J265" s="25">
        <f>ROUND(I265*100/I393,2)</f>
        <v>0</v>
      </c>
      <c r="K265" s="46">
        <f aca="true" t="shared" si="17" ref="K265:K307">IF(F265=0,"",ROUND(I265/F265,2))</f>
        <v>0</v>
      </c>
    </row>
    <row r="266" spans="1:11" ht="63.75">
      <c r="A266" s="42" t="s">
        <v>412</v>
      </c>
      <c r="B266" s="43" t="s">
        <v>413</v>
      </c>
      <c r="C266" s="44" t="s">
        <v>414</v>
      </c>
      <c r="D266" s="25">
        <v>1.02</v>
      </c>
      <c r="E266" s="28">
        <f>Базисные_цены_ФЕР!D76</f>
        <v>81397.83</v>
      </c>
      <c r="F266" s="45">
        <f aca="true" t="shared" si="18" ref="F266:F304">ROUND(D266*E266/1000,3)</f>
        <v>83.026</v>
      </c>
      <c r="G266" s="55">
        <f aca="true" t="shared" si="19" ref="G266:G307">ROUND(F266/$F$393*100,3)</f>
        <v>0.05</v>
      </c>
      <c r="H266" s="28">
        <f>Базисные_цены_ФЕР!E76</f>
        <v>0</v>
      </c>
      <c r="I266" s="45">
        <f t="shared" si="16"/>
        <v>0</v>
      </c>
      <c r="J266" s="25">
        <f>ROUND(I266*100/I393,2)</f>
        <v>0</v>
      </c>
      <c r="K266" s="46">
        <f t="shared" si="17"/>
        <v>0</v>
      </c>
    </row>
    <row r="267" spans="1:11" ht="51">
      <c r="A267" s="42" t="s">
        <v>427</v>
      </c>
      <c r="B267" s="43" t="s">
        <v>428</v>
      </c>
      <c r="C267" s="44" t="s">
        <v>414</v>
      </c>
      <c r="D267" s="25">
        <v>4.12</v>
      </c>
      <c r="E267" s="28">
        <f>Базисные_цены_ФЕР!D83</f>
        <v>257579.01</v>
      </c>
      <c r="F267" s="45">
        <f t="shared" si="18"/>
        <v>1061.226</v>
      </c>
      <c r="G267" s="55">
        <f t="shared" si="19"/>
        <v>0.644</v>
      </c>
      <c r="H267" s="28">
        <f>Базисные_цены_ФЕР!E83</f>
        <v>0</v>
      </c>
      <c r="I267" s="45">
        <f t="shared" si="16"/>
        <v>0</v>
      </c>
      <c r="J267" s="25">
        <f>ROUND(I267*100/I393,2)</f>
        <v>0</v>
      </c>
      <c r="K267" s="46">
        <f t="shared" si="17"/>
        <v>0</v>
      </c>
    </row>
    <row r="268" spans="1:11" ht="63.75">
      <c r="A268" s="42" t="s">
        <v>423</v>
      </c>
      <c r="B268" s="43" t="s">
        <v>424</v>
      </c>
      <c r="C268" s="44" t="s">
        <v>414</v>
      </c>
      <c r="D268" s="25">
        <v>1.03</v>
      </c>
      <c r="E268" s="28">
        <f>Базисные_цены_ФЕР!D81</f>
        <v>153226.99</v>
      </c>
      <c r="F268" s="45">
        <f t="shared" si="18"/>
        <v>157.824</v>
      </c>
      <c r="G268" s="55">
        <f t="shared" si="19"/>
        <v>0.096</v>
      </c>
      <c r="H268" s="28">
        <f>Базисные_цены_ФЕР!E81</f>
        <v>0</v>
      </c>
      <c r="I268" s="45">
        <f t="shared" si="16"/>
        <v>0</v>
      </c>
      <c r="J268" s="25">
        <f>ROUND(I268*100/I393,2)</f>
        <v>0</v>
      </c>
      <c r="K268" s="46">
        <f t="shared" si="17"/>
        <v>0</v>
      </c>
    </row>
    <row r="269" spans="1:11" ht="63.75">
      <c r="A269" s="42" t="s">
        <v>425</v>
      </c>
      <c r="B269" s="43" t="s">
        <v>426</v>
      </c>
      <c r="C269" s="44" t="s">
        <v>414</v>
      </c>
      <c r="D269" s="25">
        <v>0.515</v>
      </c>
      <c r="E269" s="28">
        <f>Базисные_цены_ФЕР!D82</f>
        <v>148265.27</v>
      </c>
      <c r="F269" s="45">
        <f t="shared" si="18"/>
        <v>76.357</v>
      </c>
      <c r="G269" s="55">
        <f t="shared" si="19"/>
        <v>0.046</v>
      </c>
      <c r="H269" s="28">
        <f>Базисные_цены_ФЕР!E82</f>
        <v>0</v>
      </c>
      <c r="I269" s="45">
        <f t="shared" si="16"/>
        <v>0</v>
      </c>
      <c r="J269" s="25">
        <f>ROUND(I269*100/I393,2)</f>
        <v>0</v>
      </c>
      <c r="K269" s="46">
        <f t="shared" si="17"/>
        <v>0</v>
      </c>
    </row>
    <row r="270" spans="1:11" ht="63.75">
      <c r="A270" s="42" t="s">
        <v>421</v>
      </c>
      <c r="B270" s="43" t="s">
        <v>422</v>
      </c>
      <c r="C270" s="44" t="s">
        <v>414</v>
      </c>
      <c r="D270" s="25">
        <v>1.545</v>
      </c>
      <c r="E270" s="28">
        <f>Базисные_цены_ФЕР!D80</f>
        <v>307564.06</v>
      </c>
      <c r="F270" s="45">
        <f t="shared" si="18"/>
        <v>475.186</v>
      </c>
      <c r="G270" s="55">
        <f t="shared" si="19"/>
        <v>0.288</v>
      </c>
      <c r="H270" s="28">
        <f>Базисные_цены_ФЕР!E80</f>
        <v>0</v>
      </c>
      <c r="I270" s="45">
        <f t="shared" si="16"/>
        <v>0</v>
      </c>
      <c r="J270" s="25">
        <f>ROUND(I270*100/I393,2)</f>
        <v>0</v>
      </c>
      <c r="K270" s="46">
        <f t="shared" si="17"/>
        <v>0</v>
      </c>
    </row>
    <row r="271" spans="1:11" ht="63.75">
      <c r="A271" s="42" t="s">
        <v>417</v>
      </c>
      <c r="B271" s="43" t="s">
        <v>418</v>
      </c>
      <c r="C271" s="44" t="s">
        <v>414</v>
      </c>
      <c r="D271" s="25">
        <v>0.515</v>
      </c>
      <c r="E271" s="28">
        <f>Базисные_цены_ФЕР!D78</f>
        <v>144545.23</v>
      </c>
      <c r="F271" s="45">
        <f t="shared" si="18"/>
        <v>74.441</v>
      </c>
      <c r="G271" s="55">
        <f t="shared" si="19"/>
        <v>0.045</v>
      </c>
      <c r="H271" s="28">
        <f>Базисные_цены_ФЕР!E78</f>
        <v>0</v>
      </c>
      <c r="I271" s="45">
        <f t="shared" si="16"/>
        <v>0</v>
      </c>
      <c r="J271" s="25">
        <f>ROUND(I271*100/I393,2)</f>
        <v>0</v>
      </c>
      <c r="K271" s="46">
        <f t="shared" si="17"/>
        <v>0</v>
      </c>
    </row>
    <row r="272" spans="1:11" ht="63.75">
      <c r="A272" s="42" t="s">
        <v>419</v>
      </c>
      <c r="B272" s="43" t="s">
        <v>420</v>
      </c>
      <c r="C272" s="44" t="s">
        <v>414</v>
      </c>
      <c r="D272" s="25">
        <v>0.515</v>
      </c>
      <c r="E272" s="28">
        <f>Базисные_цены_ФЕР!D79</f>
        <v>173076.96</v>
      </c>
      <c r="F272" s="45">
        <f t="shared" si="18"/>
        <v>89.135</v>
      </c>
      <c r="G272" s="55">
        <f t="shared" si="19"/>
        <v>0.054</v>
      </c>
      <c r="H272" s="28">
        <f>Базисные_цены_ФЕР!E79</f>
        <v>0</v>
      </c>
      <c r="I272" s="45">
        <f t="shared" si="16"/>
        <v>0</v>
      </c>
      <c r="J272" s="25">
        <f>ROUND(I272*100/I393,2)</f>
        <v>0</v>
      </c>
      <c r="K272" s="46">
        <f t="shared" si="17"/>
        <v>0</v>
      </c>
    </row>
    <row r="273" spans="1:11" ht="76.5">
      <c r="A273" s="42" t="s">
        <v>431</v>
      </c>
      <c r="B273" s="43" t="s">
        <v>432</v>
      </c>
      <c r="C273" s="44" t="s">
        <v>414</v>
      </c>
      <c r="D273" s="25">
        <v>9.08</v>
      </c>
      <c r="E273" s="28">
        <f>Базисные_цены_ФЕР!D85</f>
        <v>11275.14</v>
      </c>
      <c r="F273" s="45">
        <f t="shared" si="18"/>
        <v>102.378</v>
      </c>
      <c r="G273" s="55">
        <f t="shared" si="19"/>
        <v>0.062</v>
      </c>
      <c r="H273" s="28">
        <f>Базисные_цены_ФЕР!E85</f>
        <v>0</v>
      </c>
      <c r="I273" s="45">
        <f t="shared" si="16"/>
        <v>0</v>
      </c>
      <c r="J273" s="25">
        <f>ROUND(I273*100/I393,2)</f>
        <v>0</v>
      </c>
      <c r="K273" s="46">
        <f t="shared" si="17"/>
        <v>0</v>
      </c>
    </row>
    <row r="274" spans="1:11" ht="76.5">
      <c r="A274" s="42" t="s">
        <v>433</v>
      </c>
      <c r="B274" s="43" t="s">
        <v>434</v>
      </c>
      <c r="C274" s="44" t="s">
        <v>414</v>
      </c>
      <c r="D274" s="25">
        <v>1.9692637</v>
      </c>
      <c r="E274" s="28">
        <f>Базисные_цены_ФЕР!D86</f>
        <v>3246.49</v>
      </c>
      <c r="F274" s="45">
        <f t="shared" si="18"/>
        <v>6.393</v>
      </c>
      <c r="G274" s="55">
        <f t="shared" si="19"/>
        <v>0.004</v>
      </c>
      <c r="H274" s="28">
        <f>Базисные_цены_ФЕР!E86</f>
        <v>0</v>
      </c>
      <c r="I274" s="45">
        <f t="shared" si="16"/>
        <v>0</v>
      </c>
      <c r="J274" s="25">
        <f>ROUND(I274*100/I393,2)</f>
        <v>0</v>
      </c>
      <c r="K274" s="46">
        <f t="shared" si="17"/>
        <v>0</v>
      </c>
    </row>
    <row r="275" spans="1:11" ht="76.5">
      <c r="A275" s="42" t="s">
        <v>435</v>
      </c>
      <c r="B275" s="43" t="s">
        <v>436</v>
      </c>
      <c r="C275" s="44" t="s">
        <v>414</v>
      </c>
      <c r="D275" s="25">
        <v>7.18250775</v>
      </c>
      <c r="E275" s="28">
        <f>Базисные_цены_ФЕР!D87</f>
        <v>4883.86</v>
      </c>
      <c r="F275" s="45">
        <f t="shared" si="18"/>
        <v>35.078</v>
      </c>
      <c r="G275" s="55">
        <f t="shared" si="19"/>
        <v>0.021</v>
      </c>
      <c r="H275" s="28">
        <f>Базисные_цены_ФЕР!E87</f>
        <v>0</v>
      </c>
      <c r="I275" s="45">
        <f t="shared" si="16"/>
        <v>0</v>
      </c>
      <c r="J275" s="25">
        <f>ROUND(I275*100/I393,2)</f>
        <v>0</v>
      </c>
      <c r="K275" s="46">
        <f t="shared" si="17"/>
        <v>0</v>
      </c>
    </row>
    <row r="276" spans="1:11" ht="76.5">
      <c r="A276" s="42" t="s">
        <v>437</v>
      </c>
      <c r="B276" s="43" t="s">
        <v>438</v>
      </c>
      <c r="C276" s="44" t="s">
        <v>414</v>
      </c>
      <c r="D276" s="25">
        <v>0.5015</v>
      </c>
      <c r="E276" s="28">
        <f>Базисные_цены_ФЕР!D88</f>
        <v>12982.57</v>
      </c>
      <c r="F276" s="45">
        <f t="shared" si="18"/>
        <v>6.511</v>
      </c>
      <c r="G276" s="55">
        <f t="shared" si="19"/>
        <v>0.004</v>
      </c>
      <c r="H276" s="28">
        <f>Базисные_цены_ФЕР!E88</f>
        <v>0</v>
      </c>
      <c r="I276" s="45">
        <f t="shared" si="16"/>
        <v>0</v>
      </c>
      <c r="J276" s="25">
        <f>ROUND(I276*100/I393,2)</f>
        <v>0</v>
      </c>
      <c r="K276" s="46">
        <f t="shared" si="17"/>
        <v>0</v>
      </c>
    </row>
    <row r="277" spans="1:11" ht="76.5">
      <c r="A277" s="42" t="s">
        <v>439</v>
      </c>
      <c r="B277" s="43" t="s">
        <v>440</v>
      </c>
      <c r="C277" s="44" t="s">
        <v>414</v>
      </c>
      <c r="D277" s="25">
        <v>5.163164</v>
      </c>
      <c r="E277" s="28">
        <f>Базисные_цены_ФЕР!D89</f>
        <v>2615.95</v>
      </c>
      <c r="F277" s="45">
        <f t="shared" si="18"/>
        <v>13.507</v>
      </c>
      <c r="G277" s="55">
        <f t="shared" si="19"/>
        <v>0.008</v>
      </c>
      <c r="H277" s="28">
        <f>Базисные_цены_ФЕР!E89</f>
        <v>0</v>
      </c>
      <c r="I277" s="45">
        <f t="shared" si="16"/>
        <v>0</v>
      </c>
      <c r="J277" s="25">
        <f>ROUND(I277*100/I393,2)</f>
        <v>0</v>
      </c>
      <c r="K277" s="46">
        <f t="shared" si="17"/>
        <v>0</v>
      </c>
    </row>
    <row r="278" spans="1:11" ht="76.5">
      <c r="A278" s="42" t="s">
        <v>441</v>
      </c>
      <c r="B278" s="43" t="s">
        <v>442</v>
      </c>
      <c r="C278" s="44" t="s">
        <v>414</v>
      </c>
      <c r="D278" s="25">
        <v>33.0024765</v>
      </c>
      <c r="E278" s="28">
        <f>Базисные_цены_ФЕР!D90</f>
        <v>5166.36</v>
      </c>
      <c r="F278" s="45">
        <f t="shared" si="18"/>
        <v>170.503</v>
      </c>
      <c r="G278" s="55">
        <f t="shared" si="19"/>
        <v>0.103</v>
      </c>
      <c r="H278" s="28">
        <f>Базисные_цены_ФЕР!E90</f>
        <v>0</v>
      </c>
      <c r="I278" s="45">
        <f t="shared" si="16"/>
        <v>0</v>
      </c>
      <c r="J278" s="25">
        <f>ROUND(I278*100/I393,2)</f>
        <v>0</v>
      </c>
      <c r="K278" s="46">
        <f t="shared" si="17"/>
        <v>0</v>
      </c>
    </row>
    <row r="279" spans="1:11" ht="76.5">
      <c r="A279" s="42" t="s">
        <v>429</v>
      </c>
      <c r="B279" s="43" t="s">
        <v>430</v>
      </c>
      <c r="C279" s="44" t="s">
        <v>414</v>
      </c>
      <c r="D279" s="25">
        <v>0.33715965</v>
      </c>
      <c r="E279" s="28">
        <f>Базисные_цены_ФЕР!D84</f>
        <v>34782.53</v>
      </c>
      <c r="F279" s="45">
        <f t="shared" si="18"/>
        <v>11.727</v>
      </c>
      <c r="G279" s="55">
        <f t="shared" si="19"/>
        <v>0.007</v>
      </c>
      <c r="H279" s="28">
        <f>Базисные_цены_ФЕР!E84</f>
        <v>0</v>
      </c>
      <c r="I279" s="45">
        <f t="shared" si="16"/>
        <v>0</v>
      </c>
      <c r="J279" s="25">
        <f>ROUND(I279*100/I393,2)</f>
        <v>0</v>
      </c>
      <c r="K279" s="46">
        <f t="shared" si="17"/>
        <v>0</v>
      </c>
    </row>
    <row r="280" spans="1:11" ht="76.5">
      <c r="A280" s="42" t="s">
        <v>443</v>
      </c>
      <c r="B280" s="43" t="s">
        <v>444</v>
      </c>
      <c r="C280" s="44" t="s">
        <v>414</v>
      </c>
      <c r="D280" s="25">
        <v>1.8692438</v>
      </c>
      <c r="E280" s="28">
        <f>Базисные_цены_ФЕР!D91</f>
        <v>10458.15</v>
      </c>
      <c r="F280" s="45">
        <f t="shared" si="18"/>
        <v>19.549</v>
      </c>
      <c r="G280" s="55">
        <f t="shared" si="19"/>
        <v>0.012</v>
      </c>
      <c r="H280" s="28">
        <f>Базисные_цены_ФЕР!E91</f>
        <v>0</v>
      </c>
      <c r="I280" s="45">
        <f t="shared" si="16"/>
        <v>0</v>
      </c>
      <c r="J280" s="25">
        <f>ROUND(I280*100/I393,2)</f>
        <v>0</v>
      </c>
      <c r="K280" s="46">
        <f t="shared" si="17"/>
        <v>0</v>
      </c>
    </row>
    <row r="281" spans="1:11" ht="51">
      <c r="A281" s="42" t="s">
        <v>664</v>
      </c>
      <c r="B281" s="43" t="s">
        <v>665</v>
      </c>
      <c r="C281" s="44" t="s">
        <v>414</v>
      </c>
      <c r="D281" s="25">
        <v>170.37636</v>
      </c>
      <c r="E281" s="28">
        <f>Базисные_цены_ФЕР!D199</f>
        <v>887.03</v>
      </c>
      <c r="F281" s="45">
        <f t="shared" si="18"/>
        <v>151.129</v>
      </c>
      <c r="G281" s="55">
        <f t="shared" si="19"/>
        <v>0.092</v>
      </c>
      <c r="H281" s="28">
        <f>Базисные_цены_ФЕР!E199</f>
        <v>0</v>
      </c>
      <c r="I281" s="45">
        <f t="shared" si="16"/>
        <v>0</v>
      </c>
      <c r="J281" s="25">
        <f>ROUND(I281*100/I393,2)</f>
        <v>0</v>
      </c>
      <c r="K281" s="46">
        <f t="shared" si="17"/>
        <v>0</v>
      </c>
    </row>
    <row r="282" spans="1:11" ht="51">
      <c r="A282" s="42" t="s">
        <v>668</v>
      </c>
      <c r="B282" s="43" t="s">
        <v>669</v>
      </c>
      <c r="C282" s="44" t="s">
        <v>414</v>
      </c>
      <c r="D282" s="25">
        <v>8.307636</v>
      </c>
      <c r="E282" s="28">
        <f>Базисные_цены_ФЕР!D201</f>
        <v>4645.43</v>
      </c>
      <c r="F282" s="45">
        <f t="shared" si="18"/>
        <v>38.593</v>
      </c>
      <c r="G282" s="55">
        <f t="shared" si="19"/>
        <v>0.023</v>
      </c>
      <c r="H282" s="28">
        <f>Базисные_цены_ФЕР!E201</f>
        <v>0</v>
      </c>
      <c r="I282" s="45">
        <f t="shared" si="16"/>
        <v>0</v>
      </c>
      <c r="J282" s="25">
        <f>ROUND(I282*100/I393,2)</f>
        <v>0</v>
      </c>
      <c r="K282" s="46">
        <f t="shared" si="17"/>
        <v>0</v>
      </c>
    </row>
    <row r="283" spans="1:11" ht="51">
      <c r="A283" s="42" t="s">
        <v>666</v>
      </c>
      <c r="B283" s="43" t="s">
        <v>667</v>
      </c>
      <c r="C283" s="44" t="s">
        <v>414</v>
      </c>
      <c r="D283" s="25">
        <v>1.24387125</v>
      </c>
      <c r="E283" s="28">
        <f>Базисные_цены_ФЕР!D200</f>
        <v>12686.92</v>
      </c>
      <c r="F283" s="45">
        <f t="shared" si="18"/>
        <v>15.781</v>
      </c>
      <c r="G283" s="55">
        <f t="shared" si="19"/>
        <v>0.01</v>
      </c>
      <c r="H283" s="28">
        <f>Базисные_цены_ФЕР!E200</f>
        <v>0</v>
      </c>
      <c r="I283" s="45">
        <f t="shared" si="16"/>
        <v>0</v>
      </c>
      <c r="J283" s="25">
        <f>ROUND(I283*100/I393,2)</f>
        <v>0</v>
      </c>
      <c r="K283" s="46">
        <f t="shared" si="17"/>
        <v>0</v>
      </c>
    </row>
    <row r="284" spans="1:11" ht="89.25">
      <c r="A284" s="42" t="s">
        <v>544</v>
      </c>
      <c r="B284" s="43" t="s">
        <v>545</v>
      </c>
      <c r="C284" s="44" t="s">
        <v>268</v>
      </c>
      <c r="D284" s="25">
        <v>13</v>
      </c>
      <c r="E284" s="28">
        <f>Базисные_цены_ФЕР!D140</f>
        <v>1475.19</v>
      </c>
      <c r="F284" s="45">
        <f t="shared" si="18"/>
        <v>19.177</v>
      </c>
      <c r="G284" s="55">
        <f t="shared" si="19"/>
        <v>0.012</v>
      </c>
      <c r="H284" s="28">
        <f>Базисные_цены_ФЕР!E140</f>
        <v>0</v>
      </c>
      <c r="I284" s="45">
        <f t="shared" si="16"/>
        <v>0</v>
      </c>
      <c r="J284" s="25">
        <f>ROUND(I284*100/I393,2)</f>
        <v>0</v>
      </c>
      <c r="K284" s="46">
        <f t="shared" si="17"/>
        <v>0</v>
      </c>
    </row>
    <row r="285" spans="1:11" ht="63.75">
      <c r="A285" s="42" t="s">
        <v>779</v>
      </c>
      <c r="B285" s="43" t="s">
        <v>780</v>
      </c>
      <c r="C285" s="44" t="s">
        <v>776</v>
      </c>
      <c r="D285" s="25">
        <v>12.09186</v>
      </c>
      <c r="E285" s="28">
        <f>Базисные_цены_ФЕР!D256</f>
        <v>1120.96</v>
      </c>
      <c r="F285" s="45">
        <f t="shared" si="18"/>
        <v>13.554</v>
      </c>
      <c r="G285" s="55">
        <f t="shared" si="19"/>
        <v>0.008</v>
      </c>
      <c r="H285" s="28">
        <f>Базисные_цены_ФЕР!E256</f>
        <v>0</v>
      </c>
      <c r="I285" s="45">
        <f t="shared" si="16"/>
        <v>0</v>
      </c>
      <c r="J285" s="25">
        <f>ROUND(I285*100/I393,2)</f>
        <v>0</v>
      </c>
      <c r="K285" s="46">
        <f t="shared" si="17"/>
        <v>0</v>
      </c>
    </row>
    <row r="286" spans="1:11" ht="63.75">
      <c r="A286" s="42" t="s">
        <v>774</v>
      </c>
      <c r="B286" s="43" t="s">
        <v>775</v>
      </c>
      <c r="C286" s="44" t="s">
        <v>776</v>
      </c>
      <c r="D286" s="25">
        <v>24.2531635</v>
      </c>
      <c r="E286" s="28">
        <f>Базисные_цены_ФЕР!D254</f>
        <v>11187</v>
      </c>
      <c r="F286" s="45">
        <f t="shared" si="18"/>
        <v>271.32</v>
      </c>
      <c r="G286" s="55">
        <f t="shared" si="19"/>
        <v>0.165</v>
      </c>
      <c r="H286" s="28">
        <f>Базисные_цены_ФЕР!E254</f>
        <v>0</v>
      </c>
      <c r="I286" s="45">
        <f t="shared" si="16"/>
        <v>0</v>
      </c>
      <c r="J286" s="25">
        <f>ROUND(I286*100/I393,2)</f>
        <v>0</v>
      </c>
      <c r="K286" s="46">
        <f t="shared" si="17"/>
        <v>0</v>
      </c>
    </row>
    <row r="287" spans="1:11" ht="38.25">
      <c r="A287" s="42" t="s">
        <v>793</v>
      </c>
      <c r="B287" s="43" t="s">
        <v>794</v>
      </c>
      <c r="C287" s="44" t="s">
        <v>776</v>
      </c>
      <c r="D287" s="25">
        <v>20</v>
      </c>
      <c r="E287" s="28">
        <f>Базисные_цены_ФЕР!D263</f>
        <v>630</v>
      </c>
      <c r="F287" s="45">
        <f t="shared" si="18"/>
        <v>12.6</v>
      </c>
      <c r="G287" s="55">
        <f t="shared" si="19"/>
        <v>0.008</v>
      </c>
      <c r="H287" s="28">
        <f>Базисные_цены_ФЕР!E263</f>
        <v>0</v>
      </c>
      <c r="I287" s="45">
        <f t="shared" si="16"/>
        <v>0</v>
      </c>
      <c r="J287" s="25">
        <f>ROUND(I287*100/I393,2)</f>
        <v>0</v>
      </c>
      <c r="K287" s="46">
        <f t="shared" si="17"/>
        <v>0</v>
      </c>
    </row>
    <row r="288" spans="1:11" ht="38.25">
      <c r="A288" s="42" t="s">
        <v>795</v>
      </c>
      <c r="B288" s="43" t="s">
        <v>796</v>
      </c>
      <c r="C288" s="44" t="s">
        <v>776</v>
      </c>
      <c r="D288" s="25">
        <v>40.4</v>
      </c>
      <c r="E288" s="28">
        <f>Базисные_цены_ФЕР!D264</f>
        <v>5482</v>
      </c>
      <c r="F288" s="45">
        <f t="shared" si="18"/>
        <v>221.473</v>
      </c>
      <c r="G288" s="55">
        <f t="shared" si="19"/>
        <v>0.134</v>
      </c>
      <c r="H288" s="28">
        <f>Базисные_цены_ФЕР!E264</f>
        <v>0</v>
      </c>
      <c r="I288" s="45">
        <f t="shared" si="16"/>
        <v>0</v>
      </c>
      <c r="J288" s="25">
        <f>ROUND(I288*100/I393,2)</f>
        <v>0</v>
      </c>
      <c r="K288" s="46">
        <f t="shared" si="17"/>
        <v>0</v>
      </c>
    </row>
    <row r="289" spans="1:11" ht="38.25">
      <c r="A289" s="42" t="s">
        <v>797</v>
      </c>
      <c r="B289" s="43" t="s">
        <v>798</v>
      </c>
      <c r="C289" s="44" t="s">
        <v>776</v>
      </c>
      <c r="D289" s="25">
        <v>17.36954</v>
      </c>
      <c r="E289" s="28">
        <f>Базисные_цены_ФЕР!D265</f>
        <v>48.32</v>
      </c>
      <c r="F289" s="45">
        <f t="shared" si="18"/>
        <v>0.839</v>
      </c>
      <c r="G289" s="55">
        <f t="shared" si="19"/>
        <v>0.001</v>
      </c>
      <c r="H289" s="28">
        <f>Базисные_цены_ФЕР!E265</f>
        <v>0</v>
      </c>
      <c r="I289" s="45">
        <f t="shared" si="16"/>
        <v>0</v>
      </c>
      <c r="J289" s="25">
        <f>ROUND(I289*100/I393,2)</f>
        <v>0</v>
      </c>
      <c r="K289" s="46">
        <f t="shared" si="17"/>
        <v>0</v>
      </c>
    </row>
    <row r="290" spans="1:11" ht="38.25">
      <c r="A290" s="42" t="s">
        <v>575</v>
      </c>
      <c r="B290" s="43" t="s">
        <v>576</v>
      </c>
      <c r="C290" s="44" t="s">
        <v>265</v>
      </c>
      <c r="D290" s="25">
        <v>1.6</v>
      </c>
      <c r="E290" s="28">
        <f>Базисные_цены_ФЕР!D155</f>
        <v>709.6</v>
      </c>
      <c r="F290" s="45">
        <f t="shared" si="18"/>
        <v>1.135</v>
      </c>
      <c r="G290" s="55">
        <f t="shared" si="19"/>
        <v>0.001</v>
      </c>
      <c r="H290" s="28">
        <f>Базисные_цены_ФЕР!E155</f>
        <v>0</v>
      </c>
      <c r="I290" s="45">
        <f t="shared" si="16"/>
        <v>0</v>
      </c>
      <c r="J290" s="25">
        <f>ROUND(I290*100/I393,2)</f>
        <v>0</v>
      </c>
      <c r="K290" s="46">
        <f t="shared" si="17"/>
        <v>0</v>
      </c>
    </row>
    <row r="291" spans="1:11" ht="51">
      <c r="A291" s="42" t="s">
        <v>843</v>
      </c>
      <c r="B291" s="43" t="s">
        <v>844</v>
      </c>
      <c r="C291" s="44" t="s">
        <v>268</v>
      </c>
      <c r="D291" s="25">
        <v>292</v>
      </c>
      <c r="E291" s="28">
        <f>Базисные_цены_ФЕР!D288</f>
        <v>1235.8</v>
      </c>
      <c r="F291" s="45">
        <f t="shared" si="18"/>
        <v>360.854</v>
      </c>
      <c r="G291" s="55">
        <f t="shared" si="19"/>
        <v>0.219</v>
      </c>
      <c r="H291" s="28">
        <f>Базисные_цены_ФЕР!E288</f>
        <v>0</v>
      </c>
      <c r="I291" s="45">
        <f t="shared" si="16"/>
        <v>0</v>
      </c>
      <c r="J291" s="25">
        <f>ROUND(I291*100/I393,2)</f>
        <v>0</v>
      </c>
      <c r="K291" s="46">
        <f t="shared" si="17"/>
        <v>0</v>
      </c>
    </row>
    <row r="292" spans="1:11" ht="63.75">
      <c r="A292" s="42" t="s">
        <v>841</v>
      </c>
      <c r="B292" s="43" t="s">
        <v>842</v>
      </c>
      <c r="C292" s="44" t="s">
        <v>265</v>
      </c>
      <c r="D292" s="25">
        <v>77.19861</v>
      </c>
      <c r="E292" s="28">
        <f>Базисные_цены_ФЕР!D287</f>
        <v>264.28</v>
      </c>
      <c r="F292" s="45">
        <f t="shared" si="18"/>
        <v>20.402</v>
      </c>
      <c r="G292" s="55">
        <f t="shared" si="19"/>
        <v>0.012</v>
      </c>
      <c r="H292" s="28">
        <f>Базисные_цены_ФЕР!E287</f>
        <v>0</v>
      </c>
      <c r="I292" s="45">
        <f t="shared" si="16"/>
        <v>0</v>
      </c>
      <c r="J292" s="25">
        <f>ROUND(I292*100/I393,2)</f>
        <v>0</v>
      </c>
      <c r="K292" s="46">
        <f t="shared" si="17"/>
        <v>0</v>
      </c>
    </row>
    <row r="293" spans="1:11" ht="38.25">
      <c r="A293" s="42" t="s">
        <v>552</v>
      </c>
      <c r="B293" s="43" t="s">
        <v>553</v>
      </c>
      <c r="C293" s="44" t="s">
        <v>265</v>
      </c>
      <c r="D293" s="25">
        <v>6.4</v>
      </c>
      <c r="E293" s="28">
        <f>Базисные_цены_ФЕР!D144</f>
        <v>281.4</v>
      </c>
      <c r="F293" s="45">
        <f t="shared" si="18"/>
        <v>1.801</v>
      </c>
      <c r="G293" s="55">
        <f t="shared" si="19"/>
        <v>0.001</v>
      </c>
      <c r="H293" s="28">
        <f>Базисные_цены_ФЕР!E144</f>
        <v>0</v>
      </c>
      <c r="I293" s="45">
        <f t="shared" si="16"/>
        <v>0</v>
      </c>
      <c r="J293" s="25">
        <f>ROUND(I293*100/I393,2)</f>
        <v>0</v>
      </c>
      <c r="K293" s="46">
        <f t="shared" si="17"/>
        <v>0</v>
      </c>
    </row>
    <row r="294" spans="1:11" ht="12.75">
      <c r="A294" s="42" t="s">
        <v>550</v>
      </c>
      <c r="B294" s="43" t="s">
        <v>551</v>
      </c>
      <c r="C294" s="44" t="s">
        <v>265</v>
      </c>
      <c r="D294" s="25">
        <v>520</v>
      </c>
      <c r="E294" s="28">
        <f>Базисные_цены_ФЕР!D143</f>
        <v>122</v>
      </c>
      <c r="F294" s="45">
        <f t="shared" si="18"/>
        <v>63.44</v>
      </c>
      <c r="G294" s="55">
        <f t="shared" si="19"/>
        <v>0.038</v>
      </c>
      <c r="H294" s="28">
        <f>Базисные_цены_ФЕР!E143</f>
        <v>0</v>
      </c>
      <c r="I294" s="45">
        <f t="shared" si="16"/>
        <v>0</v>
      </c>
      <c r="J294" s="25">
        <f>ROUND(I294*100/I393,2)</f>
        <v>0</v>
      </c>
      <c r="K294" s="46">
        <f t="shared" si="17"/>
        <v>0</v>
      </c>
    </row>
    <row r="295" spans="1:11" ht="12.75">
      <c r="A295" s="42" t="s">
        <v>684</v>
      </c>
      <c r="B295" s="43" t="s">
        <v>685</v>
      </c>
      <c r="C295" s="44" t="s">
        <v>265</v>
      </c>
      <c r="D295" s="25">
        <v>359.19392</v>
      </c>
      <c r="E295" s="28">
        <f>Базисные_цены_ФЕР!D209</f>
        <v>76.84</v>
      </c>
      <c r="F295" s="45">
        <f t="shared" si="18"/>
        <v>27.6</v>
      </c>
      <c r="G295" s="55">
        <f t="shared" si="19"/>
        <v>0.017</v>
      </c>
      <c r="H295" s="28">
        <f>Базисные_цены_ФЕР!E209</f>
        <v>0</v>
      </c>
      <c r="I295" s="45">
        <f t="shared" si="16"/>
        <v>0</v>
      </c>
      <c r="J295" s="25">
        <f>ROUND(I295*100/I393,2)</f>
        <v>0</v>
      </c>
      <c r="K295" s="46">
        <f t="shared" si="17"/>
        <v>0</v>
      </c>
    </row>
    <row r="296" spans="1:11" ht="25.5">
      <c r="A296" s="42" t="s">
        <v>607</v>
      </c>
      <c r="B296" s="43" t="s">
        <v>608</v>
      </c>
      <c r="C296" s="44" t="s">
        <v>305</v>
      </c>
      <c r="D296" s="25">
        <v>185.9767115</v>
      </c>
      <c r="E296" s="28">
        <f>Базисные_цены_ФЕР!D171</f>
        <v>28.72</v>
      </c>
      <c r="F296" s="45">
        <f t="shared" si="18"/>
        <v>5.341</v>
      </c>
      <c r="G296" s="55">
        <f t="shared" si="19"/>
        <v>0.003</v>
      </c>
      <c r="H296" s="28">
        <f>Базисные_цены_ФЕР!E171</f>
        <v>0</v>
      </c>
      <c r="I296" s="45">
        <f t="shared" si="16"/>
        <v>0</v>
      </c>
      <c r="J296" s="25">
        <f>ROUND(I296*100/I393,2)</f>
        <v>0</v>
      </c>
      <c r="K296" s="46">
        <f t="shared" si="17"/>
        <v>0</v>
      </c>
    </row>
    <row r="297" spans="1:11" ht="63.75">
      <c r="A297" s="42" t="s">
        <v>726</v>
      </c>
      <c r="B297" s="43" t="s">
        <v>727</v>
      </c>
      <c r="C297" s="44" t="s">
        <v>265</v>
      </c>
      <c r="D297" s="25">
        <v>1065.09307</v>
      </c>
      <c r="E297" s="28">
        <f>Базисные_цены_ФЕР!D230</f>
        <v>205</v>
      </c>
      <c r="F297" s="45">
        <f t="shared" si="18"/>
        <v>218.344</v>
      </c>
      <c r="G297" s="55">
        <f t="shared" si="19"/>
        <v>0.132</v>
      </c>
      <c r="H297" s="28">
        <f>Базисные_цены_ФЕР!E230</f>
        <v>0</v>
      </c>
      <c r="I297" s="45">
        <f t="shared" si="16"/>
        <v>0</v>
      </c>
      <c r="J297" s="25">
        <f>ROUND(I297*100/I393,2)</f>
        <v>0</v>
      </c>
      <c r="K297" s="46">
        <f t="shared" si="17"/>
        <v>0</v>
      </c>
    </row>
    <row r="298" spans="1:11" ht="12.75">
      <c r="A298" s="42" t="s">
        <v>764</v>
      </c>
      <c r="B298" s="43" t="s">
        <v>765</v>
      </c>
      <c r="C298" s="44" t="s">
        <v>390</v>
      </c>
      <c r="D298" s="25">
        <v>2575</v>
      </c>
      <c r="E298" s="28">
        <f>Базисные_цены_ФЕР!D249</f>
        <v>12.03</v>
      </c>
      <c r="F298" s="45">
        <f t="shared" si="18"/>
        <v>30.977</v>
      </c>
      <c r="G298" s="55">
        <f t="shared" si="19"/>
        <v>0.019</v>
      </c>
      <c r="H298" s="28">
        <f>Базисные_цены_ФЕР!E249</f>
        <v>0</v>
      </c>
      <c r="I298" s="45">
        <f t="shared" si="16"/>
        <v>0</v>
      </c>
      <c r="J298" s="25">
        <f>ROUND(I298*100/I393,2)</f>
        <v>0</v>
      </c>
      <c r="K298" s="46">
        <f t="shared" si="17"/>
        <v>0</v>
      </c>
    </row>
    <row r="299" spans="1:11" ht="25.5">
      <c r="A299" s="42" t="s">
        <v>405</v>
      </c>
      <c r="B299" s="43" t="s">
        <v>406</v>
      </c>
      <c r="C299" s="44" t="s">
        <v>265</v>
      </c>
      <c r="D299" s="25">
        <v>1619.6917</v>
      </c>
      <c r="E299" s="28">
        <f>Базисные_цены_ФЕР!D73</f>
        <v>116.78</v>
      </c>
      <c r="F299" s="45">
        <f t="shared" si="18"/>
        <v>189.148</v>
      </c>
      <c r="G299" s="55">
        <f t="shared" si="19"/>
        <v>0.115</v>
      </c>
      <c r="H299" s="28">
        <f>Базисные_цены_ФЕР!E73</f>
        <v>0</v>
      </c>
      <c r="I299" s="45">
        <f t="shared" si="16"/>
        <v>0</v>
      </c>
      <c r="J299" s="25">
        <f>ROUND(I299*100/I393,2)</f>
        <v>0</v>
      </c>
      <c r="K299" s="46">
        <f t="shared" si="17"/>
        <v>0</v>
      </c>
    </row>
    <row r="300" spans="1:11" ht="38.25">
      <c r="A300" s="42" t="s">
        <v>720</v>
      </c>
      <c r="B300" s="43" t="s">
        <v>721</v>
      </c>
      <c r="C300" s="44" t="s">
        <v>265</v>
      </c>
      <c r="D300" s="25">
        <v>200</v>
      </c>
      <c r="E300" s="28">
        <f>Базисные_цены_ФЕР!D227</f>
        <v>511.21</v>
      </c>
      <c r="F300" s="45">
        <f t="shared" si="18"/>
        <v>102.242</v>
      </c>
      <c r="G300" s="55">
        <f t="shared" si="19"/>
        <v>0.062</v>
      </c>
      <c r="H300" s="28">
        <f>Базисные_цены_ФЕР!E227</f>
        <v>0</v>
      </c>
      <c r="I300" s="45">
        <f t="shared" si="16"/>
        <v>0</v>
      </c>
      <c r="J300" s="25">
        <f>ROUND(I300*100/I393,2)</f>
        <v>0</v>
      </c>
      <c r="K300" s="46">
        <f t="shared" si="17"/>
        <v>0</v>
      </c>
    </row>
    <row r="301" spans="1:11" ht="12.75">
      <c r="A301" s="42" t="s">
        <v>722</v>
      </c>
      <c r="B301" s="43" t="s">
        <v>723</v>
      </c>
      <c r="C301" s="44" t="s">
        <v>265</v>
      </c>
      <c r="D301" s="25">
        <v>1760.47100024559</v>
      </c>
      <c r="E301" s="28">
        <f>Базисные_цены_ФЕР!D228</f>
        <v>133.3</v>
      </c>
      <c r="F301" s="45">
        <f t="shared" si="18"/>
        <v>234.671</v>
      </c>
      <c r="G301" s="55">
        <f t="shared" si="19"/>
        <v>0.142</v>
      </c>
      <c r="H301" s="28">
        <f>Базисные_цены_ФЕР!E228</f>
        <v>0</v>
      </c>
      <c r="I301" s="45">
        <f t="shared" si="16"/>
        <v>0</v>
      </c>
      <c r="J301" s="25">
        <f>ROUND(I301*100/I393,2)</f>
        <v>0</v>
      </c>
      <c r="K301" s="46">
        <f t="shared" si="17"/>
        <v>0</v>
      </c>
    </row>
    <row r="302" spans="1:11" ht="38.25">
      <c r="A302" s="42" t="s">
        <v>403</v>
      </c>
      <c r="B302" s="43" t="s">
        <v>404</v>
      </c>
      <c r="C302" s="44" t="s">
        <v>265</v>
      </c>
      <c r="D302" s="25">
        <v>72</v>
      </c>
      <c r="E302" s="28">
        <f>Базисные_цены_ФЕР!D72</f>
        <v>224.62</v>
      </c>
      <c r="F302" s="45">
        <f t="shared" si="18"/>
        <v>16.173</v>
      </c>
      <c r="G302" s="55">
        <f t="shared" si="19"/>
        <v>0.01</v>
      </c>
      <c r="H302" s="28">
        <f>Базисные_цены_ФЕР!E72</f>
        <v>0</v>
      </c>
      <c r="I302" s="45">
        <f t="shared" si="16"/>
        <v>0</v>
      </c>
      <c r="J302" s="25">
        <f>ROUND(I302*100/I393,2)</f>
        <v>0</v>
      </c>
      <c r="K302" s="46">
        <f t="shared" si="17"/>
        <v>0</v>
      </c>
    </row>
    <row r="303" spans="1:11" ht="38.25">
      <c r="A303" s="42" t="s">
        <v>591</v>
      </c>
      <c r="B303" s="43" t="s">
        <v>592</v>
      </c>
      <c r="C303" s="44" t="s">
        <v>265</v>
      </c>
      <c r="D303" s="25">
        <v>5.3365541</v>
      </c>
      <c r="E303" s="28">
        <f>Базисные_цены_ФЕР!D163</f>
        <v>7749.21</v>
      </c>
      <c r="F303" s="45">
        <f t="shared" si="18"/>
        <v>41.354</v>
      </c>
      <c r="G303" s="55">
        <f t="shared" si="19"/>
        <v>0.025</v>
      </c>
      <c r="H303" s="28">
        <f>Базисные_цены_ФЕР!E163</f>
        <v>0</v>
      </c>
      <c r="I303" s="45">
        <f t="shared" si="16"/>
        <v>0</v>
      </c>
      <c r="J303" s="25">
        <f>ROUND(I303*100/I393,2)</f>
        <v>0</v>
      </c>
      <c r="K303" s="46">
        <f t="shared" si="17"/>
        <v>0</v>
      </c>
    </row>
    <row r="304" spans="1:11" ht="38.25">
      <c r="A304" s="42" t="s">
        <v>724</v>
      </c>
      <c r="B304" s="43" t="s">
        <v>725</v>
      </c>
      <c r="C304" s="44" t="s">
        <v>265</v>
      </c>
      <c r="D304" s="25">
        <v>50.981046</v>
      </c>
      <c r="E304" s="28">
        <f>Базисные_цены_ФЕР!D229</f>
        <v>438.11</v>
      </c>
      <c r="F304" s="45">
        <f t="shared" si="18"/>
        <v>22.335</v>
      </c>
      <c r="G304" s="55">
        <f t="shared" si="19"/>
        <v>0.014</v>
      </c>
      <c r="H304" s="28">
        <f>Базисные_цены_ФЕР!E229</f>
        <v>0</v>
      </c>
      <c r="I304" s="45">
        <f t="shared" si="16"/>
        <v>0</v>
      </c>
      <c r="J304" s="25">
        <f>ROUND(I304*100/I393,2)</f>
        <v>0</v>
      </c>
      <c r="K304" s="46">
        <f t="shared" si="17"/>
        <v>0</v>
      </c>
    </row>
    <row r="305" spans="1:11" ht="12.75">
      <c r="A305" s="42"/>
      <c r="B305" s="43" t="s">
        <v>196</v>
      </c>
      <c r="C305" s="44" t="s">
        <v>197</v>
      </c>
      <c r="D305" s="25">
        <v>85.76</v>
      </c>
      <c r="E305" s="28"/>
      <c r="F305" s="45">
        <f>SUM(F9:F304)</f>
        <v>108571.35699999997</v>
      </c>
      <c r="G305" s="55">
        <f t="shared" si="19"/>
        <v>65.846</v>
      </c>
      <c r="H305" s="28"/>
      <c r="I305" s="45">
        <f>SUM(I9:I304)</f>
        <v>0</v>
      </c>
      <c r="J305" s="25">
        <f>ROUND(I305*100/I393,2)</f>
        <v>0</v>
      </c>
      <c r="K305" s="46">
        <f t="shared" si="17"/>
        <v>0</v>
      </c>
    </row>
    <row r="306" spans="1:11" ht="12.75">
      <c r="A306" s="42"/>
      <c r="B306" s="43" t="s">
        <v>198</v>
      </c>
      <c r="C306" s="44" t="s">
        <v>197</v>
      </c>
      <c r="D306" s="25">
        <v>14.24</v>
      </c>
      <c r="E306" s="28"/>
      <c r="F306" s="56">
        <f>ROUND(F305/D305*D306,3)</f>
        <v>18027.707</v>
      </c>
      <c r="G306" s="55">
        <f t="shared" si="19"/>
        <v>10.933</v>
      </c>
      <c r="H306" s="28"/>
      <c r="I306" s="45">
        <f>ROUND(IF(F305=0,F306,F306*I305/F305),3)</f>
        <v>0</v>
      </c>
      <c r="J306" s="25">
        <f>ROUND(I306*100/I393,2)</f>
        <v>0</v>
      </c>
      <c r="K306" s="46">
        <f t="shared" si="17"/>
        <v>0</v>
      </c>
    </row>
    <row r="307" spans="1:11" ht="12.75">
      <c r="A307" s="42"/>
      <c r="B307" s="43" t="s">
        <v>199</v>
      </c>
      <c r="C307" s="44" t="s">
        <v>197</v>
      </c>
      <c r="D307" s="25">
        <v>100</v>
      </c>
      <c r="E307" s="28"/>
      <c r="F307" s="45">
        <f>F305+F306</f>
        <v>126599.06399999997</v>
      </c>
      <c r="G307" s="55">
        <f t="shared" si="19"/>
        <v>76.78</v>
      </c>
      <c r="H307" s="28"/>
      <c r="I307" s="45">
        <f>I305+I306</f>
        <v>0</v>
      </c>
      <c r="J307" s="25">
        <f>ROUND(I307*100/I393,2)</f>
        <v>0</v>
      </c>
      <c r="K307" s="46">
        <f t="shared" si="17"/>
        <v>0</v>
      </c>
    </row>
    <row r="308" spans="1:11" ht="12.75">
      <c r="A308" s="42"/>
      <c r="B308" s="43"/>
      <c r="C308" s="44"/>
      <c r="D308" s="25"/>
      <c r="E308" s="28"/>
      <c r="F308" s="45"/>
      <c r="G308" s="25"/>
      <c r="H308" s="28"/>
      <c r="I308" s="45"/>
      <c r="J308" s="25"/>
      <c r="K308" s="46"/>
    </row>
    <row r="309" spans="1:11" ht="12.75">
      <c r="A309" s="42"/>
      <c r="B309" s="47" t="s">
        <v>246</v>
      </c>
      <c r="C309" s="44"/>
      <c r="D309" s="25"/>
      <c r="E309" s="28"/>
      <c r="F309" s="45"/>
      <c r="G309" s="25"/>
      <c r="H309" s="28"/>
      <c r="I309" s="45"/>
      <c r="J309" s="25"/>
      <c r="K309" s="46"/>
    </row>
    <row r="310" spans="1:11" ht="25.5">
      <c r="A310" s="42" t="s">
        <v>21</v>
      </c>
      <c r="B310" s="43" t="s">
        <v>22</v>
      </c>
      <c r="C310" s="44" t="s">
        <v>872</v>
      </c>
      <c r="D310" s="25">
        <v>16614.0558377</v>
      </c>
      <c r="E310" s="28">
        <f>Базисные_цены_ФЕР!D327</f>
        <v>86.4</v>
      </c>
      <c r="F310" s="45">
        <f aca="true" t="shared" si="20" ref="F310:F372">ROUND(D310*E310/1000,3)</f>
        <v>1435.454</v>
      </c>
      <c r="G310" s="55">
        <f aca="true" t="shared" si="21" ref="G310:G373">ROUND(F310/$F$393*100,3)</f>
        <v>0.871</v>
      </c>
      <c r="H310" s="28">
        <f>Базисные_цены_ФЕР!E327</f>
        <v>0</v>
      </c>
      <c r="I310" s="45">
        <f aca="true" t="shared" si="22" ref="I310:I341">ROUND(D310*H310/1000,3)</f>
        <v>0</v>
      </c>
      <c r="J310" s="25">
        <f>ROUND(I310*100/I393,2)</f>
        <v>0</v>
      </c>
      <c r="K310" s="46">
        <f aca="true" t="shared" si="23" ref="K310:K341">IF(F310=0,"",ROUND(I310/F310,2))</f>
        <v>0</v>
      </c>
    </row>
    <row r="311" spans="1:11" ht="25.5">
      <c r="A311" s="42" t="s">
        <v>23</v>
      </c>
      <c r="B311" s="43" t="s">
        <v>24</v>
      </c>
      <c r="C311" s="44" t="s">
        <v>872</v>
      </c>
      <c r="D311" s="25">
        <v>16.6662</v>
      </c>
      <c r="E311" s="28">
        <f>Базисные_цены_ФЕР!D328</f>
        <v>120.52</v>
      </c>
      <c r="F311" s="45">
        <f t="shared" si="20"/>
        <v>2.009</v>
      </c>
      <c r="G311" s="55">
        <f t="shared" si="21"/>
        <v>0.001</v>
      </c>
      <c r="H311" s="28">
        <f>Базисные_цены_ФЕР!E328</f>
        <v>0</v>
      </c>
      <c r="I311" s="45">
        <f t="shared" si="22"/>
        <v>0</v>
      </c>
      <c r="J311" s="25">
        <f>ROUND(I311*100/I393,2)</f>
        <v>0</v>
      </c>
      <c r="K311" s="46">
        <f t="shared" si="23"/>
        <v>0</v>
      </c>
    </row>
    <row r="312" spans="1:11" ht="25.5">
      <c r="A312" s="42" t="s">
        <v>25</v>
      </c>
      <c r="B312" s="43" t="s">
        <v>26</v>
      </c>
      <c r="C312" s="44" t="s">
        <v>872</v>
      </c>
      <c r="D312" s="25">
        <v>14.997594</v>
      </c>
      <c r="E312" s="28">
        <f>Базисные_цены_ФЕР!D329</f>
        <v>481.37</v>
      </c>
      <c r="F312" s="45">
        <f t="shared" si="20"/>
        <v>7.219</v>
      </c>
      <c r="G312" s="55">
        <f t="shared" si="21"/>
        <v>0.004</v>
      </c>
      <c r="H312" s="28">
        <f>Базисные_цены_ФЕР!E329</f>
        <v>0</v>
      </c>
      <c r="I312" s="45">
        <f t="shared" si="22"/>
        <v>0</v>
      </c>
      <c r="J312" s="25">
        <f>ROUND(I312*100/I393,2)</f>
        <v>0</v>
      </c>
      <c r="K312" s="46">
        <f t="shared" si="23"/>
        <v>0</v>
      </c>
    </row>
    <row r="313" spans="1:11" ht="38.25">
      <c r="A313" s="42" t="s">
        <v>27</v>
      </c>
      <c r="B313" s="43" t="s">
        <v>28</v>
      </c>
      <c r="C313" s="44" t="s">
        <v>872</v>
      </c>
      <c r="D313" s="25">
        <v>11.2441</v>
      </c>
      <c r="E313" s="28">
        <f>Базисные_цены_ФЕР!D330</f>
        <v>197.01</v>
      </c>
      <c r="F313" s="45">
        <f t="shared" si="20"/>
        <v>2.215</v>
      </c>
      <c r="G313" s="55">
        <f t="shared" si="21"/>
        <v>0.001</v>
      </c>
      <c r="H313" s="28">
        <f>Базисные_цены_ФЕР!E330</f>
        <v>0</v>
      </c>
      <c r="I313" s="45">
        <f t="shared" si="22"/>
        <v>0</v>
      </c>
      <c r="J313" s="25">
        <f>ROUND(I313*100/I393,2)</f>
        <v>0</v>
      </c>
      <c r="K313" s="46">
        <f t="shared" si="23"/>
        <v>0</v>
      </c>
    </row>
    <row r="314" spans="1:11" ht="38.25">
      <c r="A314" s="42" t="s">
        <v>31</v>
      </c>
      <c r="B314" s="43" t="s">
        <v>32</v>
      </c>
      <c r="C314" s="44" t="s">
        <v>872</v>
      </c>
      <c r="D314" s="25">
        <v>1349.83294</v>
      </c>
      <c r="E314" s="28">
        <f>Базисные_цены_ФЕР!D332</f>
        <v>134.65</v>
      </c>
      <c r="F314" s="45">
        <f t="shared" si="20"/>
        <v>181.755</v>
      </c>
      <c r="G314" s="55">
        <f t="shared" si="21"/>
        <v>0.11</v>
      </c>
      <c r="H314" s="28">
        <f>Базисные_цены_ФЕР!E332</f>
        <v>0</v>
      </c>
      <c r="I314" s="45">
        <f t="shared" si="22"/>
        <v>0</v>
      </c>
      <c r="J314" s="25">
        <f>ROUND(I314*100/I393,2)</f>
        <v>0</v>
      </c>
      <c r="K314" s="46">
        <f t="shared" si="23"/>
        <v>0</v>
      </c>
    </row>
    <row r="315" spans="1:11" ht="38.25">
      <c r="A315" s="42" t="s">
        <v>29</v>
      </c>
      <c r="B315" s="43" t="s">
        <v>30</v>
      </c>
      <c r="C315" s="44" t="s">
        <v>872</v>
      </c>
      <c r="D315" s="25">
        <v>2279.9822238</v>
      </c>
      <c r="E315" s="28">
        <f>Базисные_цены_ФЕР!D331</f>
        <v>111.99</v>
      </c>
      <c r="F315" s="45">
        <f t="shared" si="20"/>
        <v>255.335</v>
      </c>
      <c r="G315" s="55">
        <f t="shared" si="21"/>
        <v>0.155</v>
      </c>
      <c r="H315" s="28">
        <f>Базисные_цены_ФЕР!E331</f>
        <v>0</v>
      </c>
      <c r="I315" s="45">
        <f t="shared" si="22"/>
        <v>0</v>
      </c>
      <c r="J315" s="25">
        <f>ROUND(I315*100/I393,2)</f>
        <v>0</v>
      </c>
      <c r="K315" s="46">
        <f t="shared" si="23"/>
        <v>0</v>
      </c>
    </row>
    <row r="316" spans="1:11" ht="38.25">
      <c r="A316" s="42" t="s">
        <v>37</v>
      </c>
      <c r="B316" s="43" t="s">
        <v>38</v>
      </c>
      <c r="C316" s="44" t="s">
        <v>872</v>
      </c>
      <c r="D316" s="25">
        <v>112.23315</v>
      </c>
      <c r="E316" s="28">
        <f>Базисные_цены_ФЕР!D335</f>
        <v>137.15</v>
      </c>
      <c r="F316" s="45">
        <f t="shared" si="20"/>
        <v>15.393</v>
      </c>
      <c r="G316" s="55">
        <f t="shared" si="21"/>
        <v>0.009</v>
      </c>
      <c r="H316" s="28">
        <f>Базисные_цены_ФЕР!E335</f>
        <v>0</v>
      </c>
      <c r="I316" s="45">
        <f t="shared" si="22"/>
        <v>0</v>
      </c>
      <c r="J316" s="25">
        <f>ROUND(I316*100/I393,2)</f>
        <v>0</v>
      </c>
      <c r="K316" s="46">
        <f t="shared" si="23"/>
        <v>0</v>
      </c>
    </row>
    <row r="317" spans="1:11" ht="25.5">
      <c r="A317" s="42" t="s">
        <v>35</v>
      </c>
      <c r="B317" s="43" t="s">
        <v>36</v>
      </c>
      <c r="C317" s="44" t="s">
        <v>872</v>
      </c>
      <c r="D317" s="25">
        <v>3569.23064</v>
      </c>
      <c r="E317" s="28">
        <f>Базисные_цены_ФЕР!D334</f>
        <v>96.89</v>
      </c>
      <c r="F317" s="45">
        <f t="shared" si="20"/>
        <v>345.823</v>
      </c>
      <c r="G317" s="55">
        <f t="shared" si="21"/>
        <v>0.21</v>
      </c>
      <c r="H317" s="28">
        <f>Базисные_цены_ФЕР!E334</f>
        <v>0</v>
      </c>
      <c r="I317" s="45">
        <f t="shared" si="22"/>
        <v>0</v>
      </c>
      <c r="J317" s="25">
        <f>ROUND(I317*100/I393,2)</f>
        <v>0</v>
      </c>
      <c r="K317" s="46">
        <f t="shared" si="23"/>
        <v>0</v>
      </c>
    </row>
    <row r="318" spans="1:11" ht="25.5">
      <c r="A318" s="42" t="s">
        <v>33</v>
      </c>
      <c r="B318" s="43" t="s">
        <v>34</v>
      </c>
      <c r="C318" s="44" t="s">
        <v>872</v>
      </c>
      <c r="D318" s="25">
        <v>1005.157785</v>
      </c>
      <c r="E318" s="28">
        <f>Базисные_цены_ФЕР!D333</f>
        <v>175.56</v>
      </c>
      <c r="F318" s="45">
        <f t="shared" si="20"/>
        <v>176.466</v>
      </c>
      <c r="G318" s="55">
        <f t="shared" si="21"/>
        <v>0.107</v>
      </c>
      <c r="H318" s="28">
        <f>Базисные_цены_ФЕР!E333</f>
        <v>0</v>
      </c>
      <c r="I318" s="45">
        <f t="shared" si="22"/>
        <v>0</v>
      </c>
      <c r="J318" s="25">
        <f>ROUND(I318*100/I393,2)</f>
        <v>0</v>
      </c>
      <c r="K318" s="46">
        <f t="shared" si="23"/>
        <v>0</v>
      </c>
    </row>
    <row r="319" spans="1:11" ht="38.25">
      <c r="A319" s="42" t="s">
        <v>39</v>
      </c>
      <c r="B319" s="43" t="s">
        <v>40</v>
      </c>
      <c r="C319" s="44" t="s">
        <v>872</v>
      </c>
      <c r="D319" s="25">
        <v>46.2044285</v>
      </c>
      <c r="E319" s="28">
        <f>Базисные_цены_ФЕР!D336</f>
        <v>437</v>
      </c>
      <c r="F319" s="45">
        <f t="shared" si="20"/>
        <v>20.191</v>
      </c>
      <c r="G319" s="55">
        <f t="shared" si="21"/>
        <v>0.012</v>
      </c>
      <c r="H319" s="28">
        <f>Базисные_цены_ФЕР!E336</f>
        <v>0</v>
      </c>
      <c r="I319" s="45">
        <f t="shared" si="22"/>
        <v>0</v>
      </c>
      <c r="J319" s="25">
        <f>ROUND(I319*100/I393,2)</f>
        <v>0</v>
      </c>
      <c r="K319" s="46">
        <f t="shared" si="23"/>
        <v>0</v>
      </c>
    </row>
    <row r="320" spans="1:11" ht="12.75">
      <c r="A320" s="42" t="s">
        <v>883</v>
      </c>
      <c r="B320" s="43" t="s">
        <v>884</v>
      </c>
      <c r="C320" s="44" t="s">
        <v>872</v>
      </c>
      <c r="D320" s="25">
        <v>1773.44927849667</v>
      </c>
      <c r="E320" s="28">
        <f>Базисные_цены_ФЕР!D308</f>
        <v>89.99</v>
      </c>
      <c r="F320" s="45">
        <f t="shared" si="20"/>
        <v>159.593</v>
      </c>
      <c r="G320" s="55">
        <f t="shared" si="21"/>
        <v>0.097</v>
      </c>
      <c r="H320" s="28">
        <f>Базисные_цены_ФЕР!E308</f>
        <v>0</v>
      </c>
      <c r="I320" s="45">
        <f t="shared" si="22"/>
        <v>0</v>
      </c>
      <c r="J320" s="25">
        <f>ROUND(I320*100/I393,2)</f>
        <v>0</v>
      </c>
      <c r="K320" s="46">
        <f t="shared" si="23"/>
        <v>0</v>
      </c>
    </row>
    <row r="321" spans="1:11" ht="25.5">
      <c r="A321" s="42" t="s">
        <v>45</v>
      </c>
      <c r="B321" s="43" t="s">
        <v>46</v>
      </c>
      <c r="C321" s="44" t="s">
        <v>872</v>
      </c>
      <c r="D321" s="25">
        <v>1417.075266</v>
      </c>
      <c r="E321" s="28">
        <f>Базисные_цены_ФЕР!D339</f>
        <v>131.44</v>
      </c>
      <c r="F321" s="45">
        <f t="shared" si="20"/>
        <v>186.26</v>
      </c>
      <c r="G321" s="55">
        <f t="shared" si="21"/>
        <v>0.113</v>
      </c>
      <c r="H321" s="28">
        <f>Базисные_цены_ФЕР!E339</f>
        <v>0</v>
      </c>
      <c r="I321" s="45">
        <f t="shared" si="22"/>
        <v>0</v>
      </c>
      <c r="J321" s="25">
        <f>ROUND(I321*100/I393,2)</f>
        <v>0</v>
      </c>
      <c r="K321" s="46">
        <f t="shared" si="23"/>
        <v>0</v>
      </c>
    </row>
    <row r="322" spans="1:11" ht="25.5">
      <c r="A322" s="42" t="s">
        <v>57</v>
      </c>
      <c r="B322" s="43" t="s">
        <v>58</v>
      </c>
      <c r="C322" s="44" t="s">
        <v>872</v>
      </c>
      <c r="D322" s="25">
        <v>7261.044181</v>
      </c>
      <c r="E322" s="28">
        <f>Базисные_цены_ФЕР!D345</f>
        <v>29.6</v>
      </c>
      <c r="F322" s="45">
        <f t="shared" si="20"/>
        <v>214.927</v>
      </c>
      <c r="G322" s="55">
        <f t="shared" si="21"/>
        <v>0.13</v>
      </c>
      <c r="H322" s="28">
        <f>Базисные_цены_ФЕР!E345</f>
        <v>0</v>
      </c>
      <c r="I322" s="45">
        <f t="shared" si="22"/>
        <v>0</v>
      </c>
      <c r="J322" s="25">
        <f>ROUND(I322*100/I393,2)</f>
        <v>0</v>
      </c>
      <c r="K322" s="46">
        <f t="shared" si="23"/>
        <v>0</v>
      </c>
    </row>
    <row r="323" spans="1:11" ht="25.5">
      <c r="A323" s="42" t="s">
        <v>59</v>
      </c>
      <c r="B323" s="43" t="s">
        <v>60</v>
      </c>
      <c r="C323" s="44" t="s">
        <v>872</v>
      </c>
      <c r="D323" s="25">
        <v>589.884976832</v>
      </c>
      <c r="E323" s="28">
        <f>Базисные_цены_ФЕР!D346</f>
        <v>31.26</v>
      </c>
      <c r="F323" s="45">
        <f t="shared" si="20"/>
        <v>18.44</v>
      </c>
      <c r="G323" s="55">
        <f t="shared" si="21"/>
        <v>0.011</v>
      </c>
      <c r="H323" s="28">
        <f>Базисные_цены_ФЕР!E346</f>
        <v>0</v>
      </c>
      <c r="I323" s="45">
        <f t="shared" si="22"/>
        <v>0</v>
      </c>
      <c r="J323" s="25">
        <f>ROUND(I323*100/I393,2)</f>
        <v>0</v>
      </c>
      <c r="K323" s="46">
        <f t="shared" si="23"/>
        <v>0</v>
      </c>
    </row>
    <row r="324" spans="1:11" ht="25.5">
      <c r="A324" s="42" t="s">
        <v>870</v>
      </c>
      <c r="B324" s="43" t="s">
        <v>871</v>
      </c>
      <c r="C324" s="44" t="s">
        <v>872</v>
      </c>
      <c r="D324" s="25">
        <v>165.48</v>
      </c>
      <c r="E324" s="28">
        <f>Базисные_цены_ФЕР!D302</f>
        <v>82.22</v>
      </c>
      <c r="F324" s="45">
        <f t="shared" si="20"/>
        <v>13.606</v>
      </c>
      <c r="G324" s="55">
        <f t="shared" si="21"/>
        <v>0.008</v>
      </c>
      <c r="H324" s="28">
        <f>Базисные_цены_ФЕР!E302</f>
        <v>0</v>
      </c>
      <c r="I324" s="45">
        <f t="shared" si="22"/>
        <v>0</v>
      </c>
      <c r="J324" s="25">
        <f>ROUND(I324*100/I393,2)</f>
        <v>0</v>
      </c>
      <c r="K324" s="46">
        <f t="shared" si="23"/>
        <v>0</v>
      </c>
    </row>
    <row r="325" spans="1:11" ht="25.5">
      <c r="A325" s="42" t="s">
        <v>873</v>
      </c>
      <c r="B325" s="43" t="s">
        <v>874</v>
      </c>
      <c r="C325" s="44" t="s">
        <v>872</v>
      </c>
      <c r="D325" s="25">
        <v>3.288</v>
      </c>
      <c r="E325" s="28">
        <f>Базисные_цены_ФЕР!D303</f>
        <v>477.54</v>
      </c>
      <c r="F325" s="45">
        <f t="shared" si="20"/>
        <v>1.57</v>
      </c>
      <c r="G325" s="55">
        <f t="shared" si="21"/>
        <v>0.001</v>
      </c>
      <c r="H325" s="28">
        <f>Базисные_цены_ФЕР!E303</f>
        <v>0</v>
      </c>
      <c r="I325" s="45">
        <f t="shared" si="22"/>
        <v>0</v>
      </c>
      <c r="J325" s="25">
        <f>ROUND(I325*100/I393,2)</f>
        <v>0</v>
      </c>
      <c r="K325" s="46">
        <f t="shared" si="23"/>
        <v>0</v>
      </c>
    </row>
    <row r="326" spans="1:11" ht="12.75">
      <c r="A326" s="42" t="s">
        <v>3</v>
      </c>
      <c r="B326" s="43" t="s">
        <v>4</v>
      </c>
      <c r="C326" s="44" t="s">
        <v>872</v>
      </c>
      <c r="D326" s="25">
        <v>1737.8247</v>
      </c>
      <c r="E326" s="28">
        <f>Базисные_цены_ФЕР!D318</f>
        <v>142.7</v>
      </c>
      <c r="F326" s="45">
        <f t="shared" si="20"/>
        <v>247.988</v>
      </c>
      <c r="G326" s="55">
        <f t="shared" si="21"/>
        <v>0.15</v>
      </c>
      <c r="H326" s="28">
        <f>Базисные_цены_ФЕР!E318</f>
        <v>0</v>
      </c>
      <c r="I326" s="45">
        <f t="shared" si="22"/>
        <v>0</v>
      </c>
      <c r="J326" s="25">
        <f>ROUND(I326*100/I393,2)</f>
        <v>0</v>
      </c>
      <c r="K326" s="46">
        <f t="shared" si="23"/>
        <v>0</v>
      </c>
    </row>
    <row r="327" spans="1:11" ht="38.25">
      <c r="A327" s="42" t="s">
        <v>61</v>
      </c>
      <c r="B327" s="43" t="s">
        <v>62</v>
      </c>
      <c r="C327" s="44" t="s">
        <v>872</v>
      </c>
      <c r="D327" s="25">
        <v>21217.604134</v>
      </c>
      <c r="E327" s="28">
        <f>Базисные_цены_ФЕР!D347</f>
        <v>51.8</v>
      </c>
      <c r="F327" s="45">
        <f t="shared" si="20"/>
        <v>1099.072</v>
      </c>
      <c r="G327" s="55">
        <f t="shared" si="21"/>
        <v>0.667</v>
      </c>
      <c r="H327" s="28">
        <f>Базисные_цены_ФЕР!E347</f>
        <v>0</v>
      </c>
      <c r="I327" s="45">
        <f t="shared" si="22"/>
        <v>0</v>
      </c>
      <c r="J327" s="25">
        <f>ROUND(I327*100/I393,2)</f>
        <v>0</v>
      </c>
      <c r="K327" s="46">
        <f t="shared" si="23"/>
        <v>0</v>
      </c>
    </row>
    <row r="328" spans="1:11" ht="12.75">
      <c r="A328" s="42" t="s">
        <v>47</v>
      </c>
      <c r="B328" s="43" t="s">
        <v>48</v>
      </c>
      <c r="C328" s="44" t="s">
        <v>872</v>
      </c>
      <c r="D328" s="25">
        <v>1907.18688</v>
      </c>
      <c r="E328" s="28">
        <f>Базисные_цены_ФЕР!D340</f>
        <v>53.87</v>
      </c>
      <c r="F328" s="45">
        <f t="shared" si="20"/>
        <v>102.74</v>
      </c>
      <c r="G328" s="55">
        <f t="shared" si="21"/>
        <v>0.062</v>
      </c>
      <c r="H328" s="28">
        <f>Базисные_цены_ФЕР!E340</f>
        <v>0</v>
      </c>
      <c r="I328" s="45">
        <f t="shared" si="22"/>
        <v>0</v>
      </c>
      <c r="J328" s="25">
        <f>ROUND(I328*100/I393,2)</f>
        <v>0</v>
      </c>
      <c r="K328" s="46">
        <f t="shared" si="23"/>
        <v>0</v>
      </c>
    </row>
    <row r="329" spans="1:11" ht="38.25">
      <c r="A329" s="42" t="s">
        <v>897</v>
      </c>
      <c r="B329" s="43" t="s">
        <v>898</v>
      </c>
      <c r="C329" s="44" t="s">
        <v>872</v>
      </c>
      <c r="D329" s="25">
        <v>4372.7216</v>
      </c>
      <c r="E329" s="28">
        <f>Базисные_цены_ФЕР!D315</f>
        <v>14</v>
      </c>
      <c r="F329" s="45">
        <f t="shared" si="20"/>
        <v>61.218</v>
      </c>
      <c r="G329" s="55">
        <f t="shared" si="21"/>
        <v>0.037</v>
      </c>
      <c r="H329" s="28">
        <f>Базисные_цены_ФЕР!E315</f>
        <v>0</v>
      </c>
      <c r="I329" s="45">
        <f t="shared" si="22"/>
        <v>0</v>
      </c>
      <c r="J329" s="25">
        <f>ROUND(I329*100/I393,2)</f>
        <v>0</v>
      </c>
      <c r="K329" s="46">
        <f t="shared" si="23"/>
        <v>0</v>
      </c>
    </row>
    <row r="330" spans="1:11" ht="25.5">
      <c r="A330" s="42" t="s">
        <v>81</v>
      </c>
      <c r="B330" s="43" t="s">
        <v>82</v>
      </c>
      <c r="C330" s="44" t="s">
        <v>872</v>
      </c>
      <c r="D330" s="25">
        <v>7929.577973646</v>
      </c>
      <c r="E330" s="28">
        <f>Базисные_цены_ФЕР!D357</f>
        <v>8.1</v>
      </c>
      <c r="F330" s="45">
        <f t="shared" si="20"/>
        <v>64.23</v>
      </c>
      <c r="G330" s="55">
        <f t="shared" si="21"/>
        <v>0.039</v>
      </c>
      <c r="H330" s="28">
        <f>Базисные_цены_ФЕР!E357</f>
        <v>0</v>
      </c>
      <c r="I330" s="45">
        <f t="shared" si="22"/>
        <v>0</v>
      </c>
      <c r="J330" s="25">
        <f>ROUND(I330*100/I393,2)</f>
        <v>0</v>
      </c>
      <c r="K330" s="46">
        <f t="shared" si="23"/>
        <v>0</v>
      </c>
    </row>
    <row r="331" spans="1:11" ht="51">
      <c r="A331" s="42" t="s">
        <v>11</v>
      </c>
      <c r="B331" s="43" t="s">
        <v>12</v>
      </c>
      <c r="C331" s="44" t="s">
        <v>872</v>
      </c>
      <c r="D331" s="25">
        <v>7007.6971564</v>
      </c>
      <c r="E331" s="28">
        <f>Базисные_цены_ФЕР!D322</f>
        <v>90</v>
      </c>
      <c r="F331" s="45">
        <f t="shared" si="20"/>
        <v>630.693</v>
      </c>
      <c r="G331" s="55">
        <f t="shared" si="21"/>
        <v>0.383</v>
      </c>
      <c r="H331" s="28">
        <f>Базисные_цены_ФЕР!E322</f>
        <v>0</v>
      </c>
      <c r="I331" s="45">
        <f t="shared" si="22"/>
        <v>0</v>
      </c>
      <c r="J331" s="25">
        <f>ROUND(I331*100/I393,2)</f>
        <v>0</v>
      </c>
      <c r="K331" s="46">
        <f t="shared" si="23"/>
        <v>0</v>
      </c>
    </row>
    <row r="332" spans="1:11" ht="38.25">
      <c r="A332" s="42" t="s">
        <v>89</v>
      </c>
      <c r="B332" s="43" t="s">
        <v>90</v>
      </c>
      <c r="C332" s="44" t="s">
        <v>872</v>
      </c>
      <c r="D332" s="25">
        <v>1806.091898</v>
      </c>
      <c r="E332" s="28">
        <f>Базисные_цены_ФЕР!D361</f>
        <v>115.27</v>
      </c>
      <c r="F332" s="45">
        <f t="shared" si="20"/>
        <v>208.188</v>
      </c>
      <c r="G332" s="55">
        <f t="shared" si="21"/>
        <v>0.126</v>
      </c>
      <c r="H332" s="28">
        <f>Базисные_цены_ФЕР!E361</f>
        <v>0</v>
      </c>
      <c r="I332" s="45">
        <f t="shared" si="22"/>
        <v>0</v>
      </c>
      <c r="J332" s="25">
        <f>ROUND(I332*100/I393,2)</f>
        <v>0</v>
      </c>
      <c r="K332" s="46">
        <f t="shared" si="23"/>
        <v>0</v>
      </c>
    </row>
    <row r="333" spans="1:11" ht="38.25">
      <c r="A333" s="42" t="s">
        <v>91</v>
      </c>
      <c r="B333" s="43" t="s">
        <v>92</v>
      </c>
      <c r="C333" s="44" t="s">
        <v>872</v>
      </c>
      <c r="D333" s="25">
        <v>533.240469</v>
      </c>
      <c r="E333" s="28">
        <f>Базисные_цены_ФЕР!D362</f>
        <v>122.9</v>
      </c>
      <c r="F333" s="45">
        <f t="shared" si="20"/>
        <v>65.535</v>
      </c>
      <c r="G333" s="55">
        <f t="shared" si="21"/>
        <v>0.04</v>
      </c>
      <c r="H333" s="28">
        <f>Базисные_цены_ФЕР!E362</f>
        <v>0</v>
      </c>
      <c r="I333" s="45">
        <f t="shared" si="22"/>
        <v>0</v>
      </c>
      <c r="J333" s="25">
        <f>ROUND(I333*100/I393,2)</f>
        <v>0</v>
      </c>
      <c r="K333" s="46">
        <f t="shared" si="23"/>
        <v>0</v>
      </c>
    </row>
    <row r="334" spans="1:11" ht="51">
      <c r="A334" s="42" t="s">
        <v>87</v>
      </c>
      <c r="B334" s="43" t="s">
        <v>88</v>
      </c>
      <c r="C334" s="44" t="s">
        <v>872</v>
      </c>
      <c r="D334" s="25">
        <v>3.65756</v>
      </c>
      <c r="E334" s="28">
        <f>Базисные_цены_ФЕР!D360</f>
        <v>162.57</v>
      </c>
      <c r="F334" s="45">
        <f t="shared" si="20"/>
        <v>0.595</v>
      </c>
      <c r="G334" s="55">
        <f t="shared" si="21"/>
        <v>0</v>
      </c>
      <c r="H334" s="28">
        <f>Базисные_цены_ФЕР!E360</f>
        <v>0</v>
      </c>
      <c r="I334" s="45">
        <f t="shared" si="22"/>
        <v>0</v>
      </c>
      <c r="J334" s="25">
        <f>ROUND(I334*100/I393,2)</f>
        <v>0</v>
      </c>
      <c r="K334" s="46">
        <f t="shared" si="23"/>
        <v>0</v>
      </c>
    </row>
    <row r="335" spans="1:11" ht="38.25">
      <c r="A335" s="42" t="s">
        <v>93</v>
      </c>
      <c r="B335" s="43" t="s">
        <v>94</v>
      </c>
      <c r="C335" s="44" t="s">
        <v>872</v>
      </c>
      <c r="D335" s="25">
        <v>1314.72</v>
      </c>
      <c r="E335" s="28">
        <f>Базисные_цены_ФЕР!D363</f>
        <v>70.01</v>
      </c>
      <c r="F335" s="45">
        <f t="shared" si="20"/>
        <v>92.044</v>
      </c>
      <c r="G335" s="55">
        <f t="shared" si="21"/>
        <v>0.056</v>
      </c>
      <c r="H335" s="28">
        <f>Базисные_цены_ФЕР!E363</f>
        <v>0</v>
      </c>
      <c r="I335" s="45">
        <f t="shared" si="22"/>
        <v>0</v>
      </c>
      <c r="J335" s="25">
        <f>ROUND(I335*100/I393,2)</f>
        <v>0</v>
      </c>
      <c r="K335" s="46">
        <f t="shared" si="23"/>
        <v>0</v>
      </c>
    </row>
    <row r="336" spans="1:11" ht="38.25">
      <c r="A336" s="42" t="s">
        <v>95</v>
      </c>
      <c r="B336" s="43" t="s">
        <v>96</v>
      </c>
      <c r="C336" s="44" t="s">
        <v>872</v>
      </c>
      <c r="D336" s="25">
        <v>800.07265</v>
      </c>
      <c r="E336" s="28">
        <f>Базисные_цены_ФЕР!D364</f>
        <v>98.9</v>
      </c>
      <c r="F336" s="45">
        <f t="shared" si="20"/>
        <v>79.127</v>
      </c>
      <c r="G336" s="55">
        <f t="shared" si="21"/>
        <v>0.048</v>
      </c>
      <c r="H336" s="28">
        <f>Базисные_цены_ФЕР!E364</f>
        <v>0</v>
      </c>
      <c r="I336" s="45">
        <f t="shared" si="22"/>
        <v>0</v>
      </c>
      <c r="J336" s="25">
        <f>ROUND(I336*100/I393,2)</f>
        <v>0</v>
      </c>
      <c r="K336" s="46">
        <f t="shared" si="23"/>
        <v>0</v>
      </c>
    </row>
    <row r="337" spans="1:11" ht="25.5">
      <c r="A337" s="42" t="s">
        <v>899</v>
      </c>
      <c r="B337" s="43" t="s">
        <v>0</v>
      </c>
      <c r="C337" s="44" t="s">
        <v>872</v>
      </c>
      <c r="D337" s="25">
        <v>670.91429</v>
      </c>
      <c r="E337" s="28">
        <f>Базисные_цены_ФЕР!D316</f>
        <v>59.47</v>
      </c>
      <c r="F337" s="45">
        <f t="shared" si="20"/>
        <v>39.899</v>
      </c>
      <c r="G337" s="55">
        <f t="shared" si="21"/>
        <v>0.024</v>
      </c>
      <c r="H337" s="28">
        <f>Базисные_цены_ФЕР!E316</f>
        <v>0</v>
      </c>
      <c r="I337" s="45">
        <f t="shared" si="22"/>
        <v>0</v>
      </c>
      <c r="J337" s="25">
        <f>ROUND(I337*100/I393,2)</f>
        <v>0</v>
      </c>
      <c r="K337" s="46">
        <f t="shared" si="23"/>
        <v>0</v>
      </c>
    </row>
    <row r="338" spans="1:11" ht="25.5">
      <c r="A338" s="42" t="s">
        <v>1</v>
      </c>
      <c r="B338" s="43" t="s">
        <v>2</v>
      </c>
      <c r="C338" s="44" t="s">
        <v>872</v>
      </c>
      <c r="D338" s="25">
        <v>1125.81627</v>
      </c>
      <c r="E338" s="28">
        <f>Базисные_цены_ФЕР!D317</f>
        <v>79.07</v>
      </c>
      <c r="F338" s="45">
        <f t="shared" si="20"/>
        <v>89.018</v>
      </c>
      <c r="G338" s="55">
        <f t="shared" si="21"/>
        <v>0.054</v>
      </c>
      <c r="H338" s="28">
        <f>Базисные_цены_ФЕР!E317</f>
        <v>0</v>
      </c>
      <c r="I338" s="45">
        <f t="shared" si="22"/>
        <v>0</v>
      </c>
      <c r="J338" s="25">
        <f>ROUND(I338*100/I393,2)</f>
        <v>0</v>
      </c>
      <c r="K338" s="46">
        <f t="shared" si="23"/>
        <v>0</v>
      </c>
    </row>
    <row r="339" spans="1:11" ht="38.25">
      <c r="A339" s="42" t="s">
        <v>65</v>
      </c>
      <c r="B339" s="43" t="s">
        <v>66</v>
      </c>
      <c r="C339" s="44" t="s">
        <v>872</v>
      </c>
      <c r="D339" s="25">
        <v>219.772</v>
      </c>
      <c r="E339" s="28">
        <f>Базисные_цены_ФЕР!D349</f>
        <v>77.35</v>
      </c>
      <c r="F339" s="45">
        <f t="shared" si="20"/>
        <v>16.999</v>
      </c>
      <c r="G339" s="55">
        <f t="shared" si="21"/>
        <v>0.01</v>
      </c>
      <c r="H339" s="28">
        <f>Базисные_цены_ФЕР!E349</f>
        <v>0</v>
      </c>
      <c r="I339" s="45">
        <f t="shared" si="22"/>
        <v>0</v>
      </c>
      <c r="J339" s="25">
        <f>ROUND(I339*100/I393,2)</f>
        <v>0</v>
      </c>
      <c r="K339" s="46">
        <f t="shared" si="23"/>
        <v>0</v>
      </c>
    </row>
    <row r="340" spans="1:11" ht="25.5">
      <c r="A340" s="42" t="s">
        <v>887</v>
      </c>
      <c r="B340" s="43" t="s">
        <v>888</v>
      </c>
      <c r="C340" s="44" t="s">
        <v>872</v>
      </c>
      <c r="D340" s="25">
        <v>267.421322</v>
      </c>
      <c r="E340" s="28">
        <f>Базисные_цены_ФЕР!D310</f>
        <v>100.1</v>
      </c>
      <c r="F340" s="45">
        <f t="shared" si="20"/>
        <v>26.769</v>
      </c>
      <c r="G340" s="55">
        <f t="shared" si="21"/>
        <v>0.016</v>
      </c>
      <c r="H340" s="28">
        <f>Базисные_цены_ФЕР!E310</f>
        <v>0</v>
      </c>
      <c r="I340" s="45">
        <f t="shared" si="22"/>
        <v>0</v>
      </c>
      <c r="J340" s="25">
        <f>ROUND(I340*100/I393,2)</f>
        <v>0</v>
      </c>
      <c r="K340" s="46">
        <f t="shared" si="23"/>
        <v>0</v>
      </c>
    </row>
    <row r="341" spans="1:11" ht="38.25">
      <c r="A341" s="42" t="s">
        <v>85</v>
      </c>
      <c r="B341" s="43" t="s">
        <v>86</v>
      </c>
      <c r="C341" s="44" t="s">
        <v>872</v>
      </c>
      <c r="D341" s="25">
        <v>27.066</v>
      </c>
      <c r="E341" s="28">
        <f>Базисные_цены_ФЕР!D359</f>
        <v>147.4</v>
      </c>
      <c r="F341" s="45">
        <f t="shared" si="20"/>
        <v>3.99</v>
      </c>
      <c r="G341" s="55">
        <f t="shared" si="21"/>
        <v>0.002</v>
      </c>
      <c r="H341" s="28">
        <f>Базисные_цены_ФЕР!E359</f>
        <v>0</v>
      </c>
      <c r="I341" s="45">
        <f t="shared" si="22"/>
        <v>0</v>
      </c>
      <c r="J341" s="25">
        <f>ROUND(I341*100/I393,2)</f>
        <v>0</v>
      </c>
      <c r="K341" s="46">
        <f t="shared" si="23"/>
        <v>0</v>
      </c>
    </row>
    <row r="342" spans="1:11" ht="12.75">
      <c r="A342" s="42" t="s">
        <v>63</v>
      </c>
      <c r="B342" s="43" t="s">
        <v>64</v>
      </c>
      <c r="C342" s="44" t="s">
        <v>872</v>
      </c>
      <c r="D342" s="25">
        <v>4334.13381</v>
      </c>
      <c r="E342" s="28">
        <f>Базисные_цены_ФЕР!D348</f>
        <v>14.15</v>
      </c>
      <c r="F342" s="45">
        <f t="shared" si="20"/>
        <v>61.328</v>
      </c>
      <c r="G342" s="55">
        <f t="shared" si="21"/>
        <v>0.037</v>
      </c>
      <c r="H342" s="28">
        <f>Базисные_цены_ФЕР!E348</f>
        <v>0</v>
      </c>
      <c r="I342" s="45">
        <f aca="true" t="shared" si="24" ref="I342:I372">ROUND(D342*H342/1000,3)</f>
        <v>0</v>
      </c>
      <c r="J342" s="25">
        <f>ROUND(I342*100/I393,2)</f>
        <v>0</v>
      </c>
      <c r="K342" s="46">
        <f aca="true" t="shared" si="25" ref="K342:K375">IF(F342=0,"",ROUND(I342/F342,2))</f>
        <v>0</v>
      </c>
    </row>
    <row r="343" spans="1:11" ht="25.5">
      <c r="A343" s="42" t="s">
        <v>875</v>
      </c>
      <c r="B343" s="43" t="s">
        <v>876</v>
      </c>
      <c r="C343" s="44" t="s">
        <v>872</v>
      </c>
      <c r="D343" s="25">
        <v>314.288</v>
      </c>
      <c r="E343" s="28">
        <f>Базисные_цены_ФЕР!D304</f>
        <v>123</v>
      </c>
      <c r="F343" s="45">
        <f t="shared" si="20"/>
        <v>38.657</v>
      </c>
      <c r="G343" s="55">
        <f t="shared" si="21"/>
        <v>0.023</v>
      </c>
      <c r="H343" s="28">
        <f>Базисные_цены_ФЕР!E304</f>
        <v>0</v>
      </c>
      <c r="I343" s="45">
        <f t="shared" si="24"/>
        <v>0</v>
      </c>
      <c r="J343" s="25">
        <f>ROUND(I343*100/I393,2)</f>
        <v>0</v>
      </c>
      <c r="K343" s="46">
        <f t="shared" si="25"/>
        <v>0</v>
      </c>
    </row>
    <row r="344" spans="1:11" ht="25.5">
      <c r="A344" s="42" t="s">
        <v>7</v>
      </c>
      <c r="B344" s="43" t="s">
        <v>8</v>
      </c>
      <c r="C344" s="44" t="s">
        <v>872</v>
      </c>
      <c r="D344" s="25">
        <v>2746.463295</v>
      </c>
      <c r="E344" s="28">
        <f>Базисные_цены_ФЕР!D320</f>
        <v>121</v>
      </c>
      <c r="F344" s="45">
        <f t="shared" si="20"/>
        <v>332.322</v>
      </c>
      <c r="G344" s="55">
        <f t="shared" si="21"/>
        <v>0.202</v>
      </c>
      <c r="H344" s="28">
        <f>Базисные_цены_ФЕР!E320</f>
        <v>0</v>
      </c>
      <c r="I344" s="45">
        <f t="shared" si="24"/>
        <v>0</v>
      </c>
      <c r="J344" s="25">
        <f>ROUND(I344*100/I393,2)</f>
        <v>0</v>
      </c>
      <c r="K344" s="46">
        <f t="shared" si="25"/>
        <v>0</v>
      </c>
    </row>
    <row r="345" spans="1:11" ht="12.75">
      <c r="A345" s="42" t="s">
        <v>9</v>
      </c>
      <c r="B345" s="43" t="s">
        <v>10</v>
      </c>
      <c r="C345" s="44" t="s">
        <v>872</v>
      </c>
      <c r="D345" s="25">
        <v>1264.78744</v>
      </c>
      <c r="E345" s="28">
        <f>Базисные_цены_ФЕР!D321</f>
        <v>206.01</v>
      </c>
      <c r="F345" s="45">
        <f t="shared" si="20"/>
        <v>260.559</v>
      </c>
      <c r="G345" s="55">
        <f t="shared" si="21"/>
        <v>0.158</v>
      </c>
      <c r="H345" s="28">
        <f>Базисные_цены_ФЕР!E321</f>
        <v>0</v>
      </c>
      <c r="I345" s="45">
        <f t="shared" si="24"/>
        <v>0</v>
      </c>
      <c r="J345" s="25">
        <f>ROUND(I345*100/I393,2)</f>
        <v>0</v>
      </c>
      <c r="K345" s="46">
        <f t="shared" si="25"/>
        <v>0</v>
      </c>
    </row>
    <row r="346" spans="1:11" ht="12.75">
      <c r="A346" s="42" t="s">
        <v>19</v>
      </c>
      <c r="B346" s="43" t="s">
        <v>20</v>
      </c>
      <c r="C346" s="44" t="s">
        <v>872</v>
      </c>
      <c r="D346" s="25">
        <v>2013.29420526</v>
      </c>
      <c r="E346" s="28">
        <f>Базисные_цены_ФЕР!D326</f>
        <v>30</v>
      </c>
      <c r="F346" s="45">
        <f t="shared" si="20"/>
        <v>60.399</v>
      </c>
      <c r="G346" s="55">
        <f t="shared" si="21"/>
        <v>0.037</v>
      </c>
      <c r="H346" s="28">
        <f>Базисные_цены_ФЕР!E326</f>
        <v>0</v>
      </c>
      <c r="I346" s="45">
        <f t="shared" si="24"/>
        <v>0</v>
      </c>
      <c r="J346" s="25">
        <f>ROUND(I346*100/I393,2)</f>
        <v>0</v>
      </c>
      <c r="K346" s="46">
        <f t="shared" si="25"/>
        <v>0</v>
      </c>
    </row>
    <row r="347" spans="1:11" ht="12.75">
      <c r="A347" s="42" t="s">
        <v>17</v>
      </c>
      <c r="B347" s="43" t="s">
        <v>18</v>
      </c>
      <c r="C347" s="44" t="s">
        <v>872</v>
      </c>
      <c r="D347" s="25">
        <v>38.07038</v>
      </c>
      <c r="E347" s="28">
        <f>Базисные_цены_ФЕР!D325</f>
        <v>50</v>
      </c>
      <c r="F347" s="45">
        <f t="shared" si="20"/>
        <v>1.904</v>
      </c>
      <c r="G347" s="55">
        <f t="shared" si="21"/>
        <v>0.001</v>
      </c>
      <c r="H347" s="28">
        <f>Базисные_цены_ФЕР!E325</f>
        <v>0</v>
      </c>
      <c r="I347" s="45">
        <f t="shared" si="24"/>
        <v>0</v>
      </c>
      <c r="J347" s="25">
        <f>ROUND(I347*100/I393,2)</f>
        <v>0</v>
      </c>
      <c r="K347" s="46">
        <f t="shared" si="25"/>
        <v>0</v>
      </c>
    </row>
    <row r="348" spans="1:11" ht="12.75">
      <c r="A348" s="42" t="s">
        <v>53</v>
      </c>
      <c r="B348" s="43" t="s">
        <v>54</v>
      </c>
      <c r="C348" s="44" t="s">
        <v>872</v>
      </c>
      <c r="D348" s="25">
        <v>646.226</v>
      </c>
      <c r="E348" s="28">
        <f>Базисные_цены_ФЕР!D343</f>
        <v>110</v>
      </c>
      <c r="F348" s="45">
        <f t="shared" si="20"/>
        <v>71.085</v>
      </c>
      <c r="G348" s="55">
        <f t="shared" si="21"/>
        <v>0.043</v>
      </c>
      <c r="H348" s="28">
        <f>Базисные_цены_ФЕР!E343</f>
        <v>0</v>
      </c>
      <c r="I348" s="45">
        <f t="shared" si="24"/>
        <v>0</v>
      </c>
      <c r="J348" s="25">
        <f>ROUND(I348*100/I393,2)</f>
        <v>0</v>
      </c>
      <c r="K348" s="46">
        <f t="shared" si="25"/>
        <v>0</v>
      </c>
    </row>
    <row r="349" spans="1:11" ht="12.75">
      <c r="A349" s="42" t="s">
        <v>75</v>
      </c>
      <c r="B349" s="43" t="s">
        <v>76</v>
      </c>
      <c r="C349" s="44" t="s">
        <v>872</v>
      </c>
      <c r="D349" s="25">
        <v>258.39</v>
      </c>
      <c r="E349" s="28">
        <f>Базисные_цены_ФЕР!D354</f>
        <v>195.2</v>
      </c>
      <c r="F349" s="45">
        <f t="shared" si="20"/>
        <v>50.438</v>
      </c>
      <c r="G349" s="55">
        <f t="shared" si="21"/>
        <v>0.031</v>
      </c>
      <c r="H349" s="28">
        <f>Базисные_цены_ФЕР!E354</f>
        <v>0</v>
      </c>
      <c r="I349" s="45">
        <f t="shared" si="24"/>
        <v>0</v>
      </c>
      <c r="J349" s="25">
        <f>ROUND(I349*100/I393,2)</f>
        <v>0</v>
      </c>
      <c r="K349" s="46">
        <f t="shared" si="25"/>
        <v>0</v>
      </c>
    </row>
    <row r="350" spans="1:11" ht="25.5">
      <c r="A350" s="42" t="s">
        <v>67</v>
      </c>
      <c r="B350" s="43" t="s">
        <v>68</v>
      </c>
      <c r="C350" s="44" t="s">
        <v>872</v>
      </c>
      <c r="D350" s="25">
        <v>4.717</v>
      </c>
      <c r="E350" s="28">
        <f>Базисные_цены_ФЕР!D350</f>
        <v>480</v>
      </c>
      <c r="F350" s="45">
        <f t="shared" si="20"/>
        <v>2.264</v>
      </c>
      <c r="G350" s="55">
        <f t="shared" si="21"/>
        <v>0.001</v>
      </c>
      <c r="H350" s="28">
        <f>Базисные_цены_ФЕР!E350</f>
        <v>0</v>
      </c>
      <c r="I350" s="45">
        <f t="shared" si="24"/>
        <v>0</v>
      </c>
      <c r="J350" s="25">
        <f>ROUND(I350*100/I393,2)</f>
        <v>0</v>
      </c>
      <c r="K350" s="46">
        <f t="shared" si="25"/>
        <v>0</v>
      </c>
    </row>
    <row r="351" spans="1:11" ht="25.5">
      <c r="A351" s="42" t="s">
        <v>889</v>
      </c>
      <c r="B351" s="43" t="s">
        <v>890</v>
      </c>
      <c r="C351" s="44" t="s">
        <v>872</v>
      </c>
      <c r="D351" s="25">
        <v>3273.222433</v>
      </c>
      <c r="E351" s="28">
        <f>Базисные_цены_ФЕР!D311</f>
        <v>200.67</v>
      </c>
      <c r="F351" s="45">
        <f t="shared" si="20"/>
        <v>656.838</v>
      </c>
      <c r="G351" s="55">
        <f t="shared" si="21"/>
        <v>0.398</v>
      </c>
      <c r="H351" s="28">
        <f>Базисные_цены_ФЕР!E311</f>
        <v>0</v>
      </c>
      <c r="I351" s="45">
        <f t="shared" si="24"/>
        <v>0</v>
      </c>
      <c r="J351" s="25">
        <f>ROUND(I351*100/I393,2)</f>
        <v>0</v>
      </c>
      <c r="K351" s="46">
        <f t="shared" si="25"/>
        <v>0</v>
      </c>
    </row>
    <row r="352" spans="1:11" ht="25.5">
      <c r="A352" s="42" t="s">
        <v>13</v>
      </c>
      <c r="B352" s="43" t="s">
        <v>14</v>
      </c>
      <c r="C352" s="44" t="s">
        <v>872</v>
      </c>
      <c r="D352" s="25">
        <v>113.568</v>
      </c>
      <c r="E352" s="28">
        <f>Базисные_цены_ФЕР!D323</f>
        <v>254.85</v>
      </c>
      <c r="F352" s="45">
        <f t="shared" si="20"/>
        <v>28.943</v>
      </c>
      <c r="G352" s="55">
        <f t="shared" si="21"/>
        <v>0.018</v>
      </c>
      <c r="H352" s="28">
        <f>Базисные_цены_ФЕР!E323</f>
        <v>0</v>
      </c>
      <c r="I352" s="45">
        <f t="shared" si="24"/>
        <v>0</v>
      </c>
      <c r="J352" s="25">
        <f>ROUND(I352*100/I393,2)</f>
        <v>0</v>
      </c>
      <c r="K352" s="46">
        <f t="shared" si="25"/>
        <v>0</v>
      </c>
    </row>
    <row r="353" spans="1:11" ht="25.5">
      <c r="A353" s="42" t="s">
        <v>15</v>
      </c>
      <c r="B353" s="43" t="s">
        <v>16</v>
      </c>
      <c r="C353" s="44" t="s">
        <v>872</v>
      </c>
      <c r="D353" s="25">
        <v>12.0516</v>
      </c>
      <c r="E353" s="28">
        <f>Базисные_цены_ФЕР!D324</f>
        <v>190</v>
      </c>
      <c r="F353" s="45">
        <f t="shared" si="20"/>
        <v>2.29</v>
      </c>
      <c r="G353" s="55">
        <f t="shared" si="21"/>
        <v>0.001</v>
      </c>
      <c r="H353" s="28">
        <f>Базисные_цены_ФЕР!E324</f>
        <v>0</v>
      </c>
      <c r="I353" s="45">
        <f t="shared" si="24"/>
        <v>0</v>
      </c>
      <c r="J353" s="25">
        <f>ROUND(I353*100/I393,2)</f>
        <v>0</v>
      </c>
      <c r="K353" s="46">
        <f t="shared" si="25"/>
        <v>0</v>
      </c>
    </row>
    <row r="354" spans="1:11" ht="12.75">
      <c r="A354" s="42" t="s">
        <v>5</v>
      </c>
      <c r="B354" s="43" t="s">
        <v>6</v>
      </c>
      <c r="C354" s="44" t="s">
        <v>872</v>
      </c>
      <c r="D354" s="25">
        <v>3151.9</v>
      </c>
      <c r="E354" s="28">
        <f>Базисные_цены_ФЕР!D319</f>
        <v>70.67</v>
      </c>
      <c r="F354" s="45">
        <f t="shared" si="20"/>
        <v>222.745</v>
      </c>
      <c r="G354" s="55">
        <f t="shared" si="21"/>
        <v>0.135</v>
      </c>
      <c r="H354" s="28">
        <f>Базисные_цены_ФЕР!E319</f>
        <v>0</v>
      </c>
      <c r="I354" s="45">
        <f t="shared" si="24"/>
        <v>0</v>
      </c>
      <c r="J354" s="25">
        <f>ROUND(I354*100/I393,2)</f>
        <v>0</v>
      </c>
      <c r="K354" s="46">
        <f t="shared" si="25"/>
        <v>0</v>
      </c>
    </row>
    <row r="355" spans="1:11" ht="38.25">
      <c r="A355" s="42" t="s">
        <v>77</v>
      </c>
      <c r="B355" s="43" t="s">
        <v>78</v>
      </c>
      <c r="C355" s="44" t="s">
        <v>872</v>
      </c>
      <c r="D355" s="25">
        <v>13.09935</v>
      </c>
      <c r="E355" s="28">
        <f>Базисные_цены_ФЕР!D355</f>
        <v>166.23</v>
      </c>
      <c r="F355" s="45">
        <f t="shared" si="20"/>
        <v>2.178</v>
      </c>
      <c r="G355" s="55">
        <f t="shared" si="21"/>
        <v>0.001</v>
      </c>
      <c r="H355" s="28">
        <f>Базисные_цены_ФЕР!E355</f>
        <v>0</v>
      </c>
      <c r="I355" s="45">
        <f t="shared" si="24"/>
        <v>0</v>
      </c>
      <c r="J355" s="25">
        <f>ROUND(I355*100/I393,2)</f>
        <v>0</v>
      </c>
      <c r="K355" s="46">
        <f t="shared" si="25"/>
        <v>0</v>
      </c>
    </row>
    <row r="356" spans="1:11" ht="38.25">
      <c r="A356" s="42" t="s">
        <v>79</v>
      </c>
      <c r="B356" s="43" t="s">
        <v>80</v>
      </c>
      <c r="C356" s="44" t="s">
        <v>872</v>
      </c>
      <c r="D356" s="25">
        <v>237.4632</v>
      </c>
      <c r="E356" s="28">
        <f>Базисные_цены_ФЕР!D356</f>
        <v>218.17</v>
      </c>
      <c r="F356" s="45">
        <f t="shared" si="20"/>
        <v>51.807</v>
      </c>
      <c r="G356" s="55">
        <f t="shared" si="21"/>
        <v>0.031</v>
      </c>
      <c r="H356" s="28">
        <f>Базисные_цены_ФЕР!E356</f>
        <v>0</v>
      </c>
      <c r="I356" s="45">
        <f t="shared" si="24"/>
        <v>0</v>
      </c>
      <c r="J356" s="25">
        <f>ROUND(I356*100/I393,2)</f>
        <v>0</v>
      </c>
      <c r="K356" s="46">
        <f t="shared" si="25"/>
        <v>0</v>
      </c>
    </row>
    <row r="357" spans="1:11" ht="25.5">
      <c r="A357" s="42" t="s">
        <v>893</v>
      </c>
      <c r="B357" s="43" t="s">
        <v>894</v>
      </c>
      <c r="C357" s="44" t="s">
        <v>872</v>
      </c>
      <c r="D357" s="25">
        <v>327.23</v>
      </c>
      <c r="E357" s="28">
        <f>Базисные_цены_ФЕР!D313</f>
        <v>129.8</v>
      </c>
      <c r="F357" s="45">
        <f t="shared" si="20"/>
        <v>42.474</v>
      </c>
      <c r="G357" s="55">
        <f t="shared" si="21"/>
        <v>0.026</v>
      </c>
      <c r="H357" s="28">
        <f>Базисные_цены_ФЕР!E313</f>
        <v>0</v>
      </c>
      <c r="I357" s="45">
        <f t="shared" si="24"/>
        <v>0</v>
      </c>
      <c r="J357" s="25">
        <f>ROUND(I357*100/I393,2)</f>
        <v>0</v>
      </c>
      <c r="K357" s="46">
        <f t="shared" si="25"/>
        <v>0</v>
      </c>
    </row>
    <row r="358" spans="1:11" ht="25.5">
      <c r="A358" s="42" t="s">
        <v>891</v>
      </c>
      <c r="B358" s="43" t="s">
        <v>892</v>
      </c>
      <c r="C358" s="44" t="s">
        <v>872</v>
      </c>
      <c r="D358" s="25">
        <v>93.09525</v>
      </c>
      <c r="E358" s="28">
        <f>Базисные_цены_ФЕР!D312</f>
        <v>287.99</v>
      </c>
      <c r="F358" s="45">
        <f t="shared" si="20"/>
        <v>26.811</v>
      </c>
      <c r="G358" s="55">
        <f t="shared" si="21"/>
        <v>0.016</v>
      </c>
      <c r="H358" s="28">
        <f>Базисные_цены_ФЕР!E312</f>
        <v>0</v>
      </c>
      <c r="I358" s="45">
        <f t="shared" si="24"/>
        <v>0</v>
      </c>
      <c r="J358" s="25">
        <f>ROUND(I358*100/I393,2)</f>
        <v>0</v>
      </c>
      <c r="K358" s="46">
        <f t="shared" si="25"/>
        <v>0</v>
      </c>
    </row>
    <row r="359" spans="1:11" ht="38.25">
      <c r="A359" s="42" t="s">
        <v>895</v>
      </c>
      <c r="B359" s="43" t="s">
        <v>896</v>
      </c>
      <c r="C359" s="44" t="s">
        <v>872</v>
      </c>
      <c r="D359" s="25">
        <v>354.9931078</v>
      </c>
      <c r="E359" s="28">
        <f>Базисные_цены_ФЕР!D314</f>
        <v>133.97</v>
      </c>
      <c r="F359" s="45">
        <f t="shared" si="20"/>
        <v>47.558</v>
      </c>
      <c r="G359" s="55">
        <f t="shared" si="21"/>
        <v>0.029</v>
      </c>
      <c r="H359" s="28">
        <f>Базисные_цены_ФЕР!E314</f>
        <v>0</v>
      </c>
      <c r="I359" s="45">
        <f t="shared" si="24"/>
        <v>0</v>
      </c>
      <c r="J359" s="25">
        <f>ROUND(I359*100/I393,2)</f>
        <v>0</v>
      </c>
      <c r="K359" s="46">
        <f t="shared" si="25"/>
        <v>0</v>
      </c>
    </row>
    <row r="360" spans="1:11" ht="25.5">
      <c r="A360" s="42" t="s">
        <v>69</v>
      </c>
      <c r="B360" s="43" t="s">
        <v>70</v>
      </c>
      <c r="C360" s="44" t="s">
        <v>872</v>
      </c>
      <c r="D360" s="25">
        <v>1142.5583</v>
      </c>
      <c r="E360" s="28">
        <f>Базисные_цены_ФЕР!D351</f>
        <v>160.03</v>
      </c>
      <c r="F360" s="45">
        <f t="shared" si="20"/>
        <v>182.844</v>
      </c>
      <c r="G360" s="55">
        <f t="shared" si="21"/>
        <v>0.111</v>
      </c>
      <c r="H360" s="28">
        <f>Базисные_цены_ФЕР!E351</f>
        <v>0</v>
      </c>
      <c r="I360" s="45">
        <f t="shared" si="24"/>
        <v>0</v>
      </c>
      <c r="J360" s="25">
        <f>ROUND(I360*100/I393,2)</f>
        <v>0</v>
      </c>
      <c r="K360" s="46">
        <f t="shared" si="25"/>
        <v>0</v>
      </c>
    </row>
    <row r="361" spans="1:11" ht="25.5">
      <c r="A361" s="42" t="s">
        <v>71</v>
      </c>
      <c r="B361" s="43" t="s">
        <v>72</v>
      </c>
      <c r="C361" s="44" t="s">
        <v>872</v>
      </c>
      <c r="D361" s="25">
        <v>561.012586</v>
      </c>
      <c r="E361" s="28">
        <f>Базисные_цены_ФЕР!D352</f>
        <v>152.5</v>
      </c>
      <c r="F361" s="45">
        <f t="shared" si="20"/>
        <v>85.554</v>
      </c>
      <c r="G361" s="55">
        <f t="shared" si="21"/>
        <v>0.052</v>
      </c>
      <c r="H361" s="28">
        <f>Базисные_цены_ФЕР!E352</f>
        <v>0</v>
      </c>
      <c r="I361" s="45">
        <f t="shared" si="24"/>
        <v>0</v>
      </c>
      <c r="J361" s="25">
        <f>ROUND(I361*100/I393,2)</f>
        <v>0</v>
      </c>
      <c r="K361" s="46">
        <f t="shared" si="25"/>
        <v>0</v>
      </c>
    </row>
    <row r="362" spans="1:11" ht="38.25">
      <c r="A362" s="42" t="s">
        <v>43</v>
      </c>
      <c r="B362" s="43" t="s">
        <v>44</v>
      </c>
      <c r="C362" s="44" t="s">
        <v>872</v>
      </c>
      <c r="D362" s="25">
        <v>6.96</v>
      </c>
      <c r="E362" s="28">
        <f>Базисные_цены_ФЕР!D338</f>
        <v>330.91</v>
      </c>
      <c r="F362" s="45">
        <f t="shared" si="20"/>
        <v>2.303</v>
      </c>
      <c r="G362" s="55">
        <f t="shared" si="21"/>
        <v>0.001</v>
      </c>
      <c r="H362" s="28">
        <f>Базисные_цены_ФЕР!E338</f>
        <v>0</v>
      </c>
      <c r="I362" s="45">
        <f t="shared" si="24"/>
        <v>0</v>
      </c>
      <c r="J362" s="25">
        <f>ROUND(I362*100/I393,2)</f>
        <v>0</v>
      </c>
      <c r="K362" s="46">
        <f t="shared" si="25"/>
        <v>0</v>
      </c>
    </row>
    <row r="363" spans="1:11" ht="38.25">
      <c r="A363" s="42" t="s">
        <v>51</v>
      </c>
      <c r="B363" s="43" t="s">
        <v>52</v>
      </c>
      <c r="C363" s="44" t="s">
        <v>872</v>
      </c>
      <c r="D363" s="25">
        <v>9.78</v>
      </c>
      <c r="E363" s="28">
        <f>Базисные_цены_ФЕР!D342</f>
        <v>432.25</v>
      </c>
      <c r="F363" s="45">
        <f t="shared" si="20"/>
        <v>4.227</v>
      </c>
      <c r="G363" s="55">
        <f t="shared" si="21"/>
        <v>0.003</v>
      </c>
      <c r="H363" s="28">
        <f>Базисные_цены_ФЕР!E342</f>
        <v>0</v>
      </c>
      <c r="I363" s="45">
        <f t="shared" si="24"/>
        <v>0</v>
      </c>
      <c r="J363" s="25">
        <f>ROUND(I363*100/I393,2)</f>
        <v>0</v>
      </c>
      <c r="K363" s="46">
        <f t="shared" si="25"/>
        <v>0</v>
      </c>
    </row>
    <row r="364" spans="1:11" ht="25.5">
      <c r="A364" s="42" t="s">
        <v>49</v>
      </c>
      <c r="B364" s="43" t="s">
        <v>50</v>
      </c>
      <c r="C364" s="44" t="s">
        <v>872</v>
      </c>
      <c r="D364" s="25">
        <v>462.2</v>
      </c>
      <c r="E364" s="28">
        <f>Базисные_цены_ФЕР!D341</f>
        <v>138.54</v>
      </c>
      <c r="F364" s="45">
        <f t="shared" si="20"/>
        <v>64.033</v>
      </c>
      <c r="G364" s="55">
        <f t="shared" si="21"/>
        <v>0.039</v>
      </c>
      <c r="H364" s="28">
        <f>Базисные_цены_ФЕР!E341</f>
        <v>0</v>
      </c>
      <c r="I364" s="45">
        <f t="shared" si="24"/>
        <v>0</v>
      </c>
      <c r="J364" s="25">
        <f>ROUND(I364*100/I393,2)</f>
        <v>0</v>
      </c>
      <c r="K364" s="46">
        <f t="shared" si="25"/>
        <v>0</v>
      </c>
    </row>
    <row r="365" spans="1:11" ht="12.75">
      <c r="A365" s="42" t="s">
        <v>41</v>
      </c>
      <c r="B365" s="43" t="s">
        <v>42</v>
      </c>
      <c r="C365" s="44" t="s">
        <v>872</v>
      </c>
      <c r="D365" s="25">
        <v>5.917505</v>
      </c>
      <c r="E365" s="28">
        <f>Базисные_цены_ФЕР!D337</f>
        <v>404.07</v>
      </c>
      <c r="F365" s="45">
        <f t="shared" si="20"/>
        <v>2.391</v>
      </c>
      <c r="G365" s="55">
        <f t="shared" si="21"/>
        <v>0.001</v>
      </c>
      <c r="H365" s="28">
        <f>Базисные_цены_ФЕР!E337</f>
        <v>0</v>
      </c>
      <c r="I365" s="45">
        <f t="shared" si="24"/>
        <v>0</v>
      </c>
      <c r="J365" s="25">
        <f>ROUND(I365*100/I393,2)</f>
        <v>0</v>
      </c>
      <c r="K365" s="46">
        <f t="shared" si="25"/>
        <v>0</v>
      </c>
    </row>
    <row r="366" spans="1:11" ht="12.75">
      <c r="A366" s="42" t="s">
        <v>55</v>
      </c>
      <c r="B366" s="43" t="s">
        <v>56</v>
      </c>
      <c r="C366" s="44" t="s">
        <v>872</v>
      </c>
      <c r="D366" s="25">
        <v>15508.5698788</v>
      </c>
      <c r="E366" s="28">
        <f>Базисные_цены_ФЕР!D344</f>
        <v>2.96</v>
      </c>
      <c r="F366" s="45">
        <f t="shared" si="20"/>
        <v>45.905</v>
      </c>
      <c r="G366" s="55">
        <f t="shared" si="21"/>
        <v>0.028</v>
      </c>
      <c r="H366" s="28">
        <f>Базисные_цены_ФЕР!E344</f>
        <v>0</v>
      </c>
      <c r="I366" s="45">
        <f t="shared" si="24"/>
        <v>0</v>
      </c>
      <c r="J366" s="25">
        <f>ROUND(I366*100/I393,2)</f>
        <v>0</v>
      </c>
      <c r="K366" s="46">
        <f t="shared" si="25"/>
        <v>0</v>
      </c>
    </row>
    <row r="367" spans="1:11" ht="25.5">
      <c r="A367" s="42" t="s">
        <v>83</v>
      </c>
      <c r="B367" s="43" t="s">
        <v>84</v>
      </c>
      <c r="C367" s="44" t="s">
        <v>872</v>
      </c>
      <c r="D367" s="25">
        <v>1389.66</v>
      </c>
      <c r="E367" s="28">
        <f>Базисные_цены_ФЕР!D358</f>
        <v>34.55</v>
      </c>
      <c r="F367" s="45">
        <f t="shared" si="20"/>
        <v>48.013</v>
      </c>
      <c r="G367" s="55">
        <f t="shared" si="21"/>
        <v>0.029</v>
      </c>
      <c r="H367" s="28">
        <f>Базисные_цены_ФЕР!E358</f>
        <v>0</v>
      </c>
      <c r="I367" s="45">
        <f t="shared" si="24"/>
        <v>0</v>
      </c>
      <c r="J367" s="25">
        <f>ROUND(I367*100/I393,2)</f>
        <v>0</v>
      </c>
      <c r="K367" s="46">
        <f t="shared" si="25"/>
        <v>0</v>
      </c>
    </row>
    <row r="368" spans="1:11" ht="25.5">
      <c r="A368" s="42" t="s">
        <v>885</v>
      </c>
      <c r="B368" s="43" t="s">
        <v>886</v>
      </c>
      <c r="C368" s="44" t="s">
        <v>872</v>
      </c>
      <c r="D368" s="25">
        <v>97.28</v>
      </c>
      <c r="E368" s="28">
        <f>Базисные_цены_ФЕР!D309</f>
        <v>155.8</v>
      </c>
      <c r="F368" s="45">
        <f t="shared" si="20"/>
        <v>15.156</v>
      </c>
      <c r="G368" s="55">
        <f t="shared" si="21"/>
        <v>0.009</v>
      </c>
      <c r="H368" s="28">
        <f>Базисные_цены_ФЕР!E309</f>
        <v>0</v>
      </c>
      <c r="I368" s="45">
        <f t="shared" si="24"/>
        <v>0</v>
      </c>
      <c r="J368" s="25">
        <f>ROUND(I368*100/I393,2)</f>
        <v>0</v>
      </c>
      <c r="K368" s="46">
        <f t="shared" si="25"/>
        <v>0</v>
      </c>
    </row>
    <row r="369" spans="1:11" ht="25.5">
      <c r="A369" s="42" t="s">
        <v>877</v>
      </c>
      <c r="B369" s="43" t="s">
        <v>878</v>
      </c>
      <c r="C369" s="44" t="s">
        <v>872</v>
      </c>
      <c r="D369" s="25">
        <v>4588.6512419</v>
      </c>
      <c r="E369" s="28">
        <f>Базисные_цены_ФЕР!D305</f>
        <v>87.17</v>
      </c>
      <c r="F369" s="45">
        <f t="shared" si="20"/>
        <v>399.993</v>
      </c>
      <c r="G369" s="55">
        <f t="shared" si="21"/>
        <v>0.243</v>
      </c>
      <c r="H369" s="28">
        <f>Базисные_цены_ФЕР!E305</f>
        <v>0</v>
      </c>
      <c r="I369" s="45">
        <f t="shared" si="24"/>
        <v>0</v>
      </c>
      <c r="J369" s="25">
        <f>ROUND(I369*100/I393,2)</f>
        <v>0</v>
      </c>
      <c r="K369" s="46">
        <f t="shared" si="25"/>
        <v>0</v>
      </c>
    </row>
    <row r="370" spans="1:11" ht="25.5">
      <c r="A370" s="42" t="s">
        <v>879</v>
      </c>
      <c r="B370" s="43" t="s">
        <v>880</v>
      </c>
      <c r="C370" s="44" t="s">
        <v>872</v>
      </c>
      <c r="D370" s="25">
        <v>1858.1775</v>
      </c>
      <c r="E370" s="28">
        <f>Базисные_цены_ФЕР!D306</f>
        <v>107.3</v>
      </c>
      <c r="F370" s="45">
        <f t="shared" si="20"/>
        <v>199.382</v>
      </c>
      <c r="G370" s="55">
        <f t="shared" si="21"/>
        <v>0.121</v>
      </c>
      <c r="H370" s="28">
        <f>Базисные_цены_ФЕР!E306</f>
        <v>0</v>
      </c>
      <c r="I370" s="45">
        <f t="shared" si="24"/>
        <v>0</v>
      </c>
      <c r="J370" s="25">
        <f>ROUND(I370*100/I393,2)</f>
        <v>0</v>
      </c>
      <c r="K370" s="46">
        <f t="shared" si="25"/>
        <v>0</v>
      </c>
    </row>
    <row r="371" spans="1:11" ht="25.5">
      <c r="A371" s="42" t="s">
        <v>881</v>
      </c>
      <c r="B371" s="43" t="s">
        <v>882</v>
      </c>
      <c r="C371" s="44" t="s">
        <v>872</v>
      </c>
      <c r="D371" s="25">
        <v>10544.3697875</v>
      </c>
      <c r="E371" s="28">
        <f>Базисные_цены_ФЕР!D307</f>
        <v>112.47</v>
      </c>
      <c r="F371" s="45">
        <f t="shared" si="20"/>
        <v>1185.925</v>
      </c>
      <c r="G371" s="55">
        <f t="shared" si="21"/>
        <v>0.719</v>
      </c>
      <c r="H371" s="28">
        <f>Базисные_цены_ФЕР!E307</f>
        <v>0</v>
      </c>
      <c r="I371" s="45">
        <f t="shared" si="24"/>
        <v>0</v>
      </c>
      <c r="J371" s="25">
        <f>ROUND(I371*100/I393,2)</f>
        <v>0</v>
      </c>
      <c r="K371" s="46">
        <f t="shared" si="25"/>
        <v>0</v>
      </c>
    </row>
    <row r="372" spans="1:11" ht="25.5">
      <c r="A372" s="42" t="s">
        <v>73</v>
      </c>
      <c r="B372" s="43" t="s">
        <v>74</v>
      </c>
      <c r="C372" s="44" t="s">
        <v>872</v>
      </c>
      <c r="D372" s="25">
        <v>53.518072</v>
      </c>
      <c r="E372" s="28">
        <f>Базисные_цены_ФЕР!D353</f>
        <v>145.29</v>
      </c>
      <c r="F372" s="45">
        <f t="shared" si="20"/>
        <v>7.776</v>
      </c>
      <c r="G372" s="55">
        <f t="shared" si="21"/>
        <v>0.005</v>
      </c>
      <c r="H372" s="28">
        <f>Базисные_цены_ФЕР!E353</f>
        <v>0</v>
      </c>
      <c r="I372" s="45">
        <f t="shared" si="24"/>
        <v>0</v>
      </c>
      <c r="J372" s="25">
        <f>ROUND(I372*100/I393,2)</f>
        <v>0</v>
      </c>
      <c r="K372" s="46">
        <f t="shared" si="25"/>
        <v>0</v>
      </c>
    </row>
    <row r="373" spans="1:11" ht="12.75">
      <c r="A373" s="42"/>
      <c r="B373" s="43" t="s">
        <v>200</v>
      </c>
      <c r="C373" s="44" t="s">
        <v>197</v>
      </c>
      <c r="D373" s="25">
        <v>92.35</v>
      </c>
      <c r="E373" s="28"/>
      <c r="F373" s="45">
        <f>SUM(F310:F372)</f>
        <v>10068.463000000002</v>
      </c>
      <c r="G373" s="55">
        <f t="shared" si="21"/>
        <v>6.106</v>
      </c>
      <c r="H373" s="28"/>
      <c r="I373" s="45">
        <f>SUM(I310:I372)</f>
        <v>0</v>
      </c>
      <c r="J373" s="25">
        <f>ROUND(I373*100/I393,2)</f>
        <v>0</v>
      </c>
      <c r="K373" s="46">
        <f t="shared" si="25"/>
        <v>0</v>
      </c>
    </row>
    <row r="374" spans="1:11" ht="12.75">
      <c r="A374" s="42"/>
      <c r="B374" s="43" t="s">
        <v>201</v>
      </c>
      <c r="C374" s="44" t="s">
        <v>197</v>
      </c>
      <c r="D374" s="25">
        <v>7.65</v>
      </c>
      <c r="E374" s="28"/>
      <c r="F374" s="56">
        <f>ROUND(F373/D373*D374,3)</f>
        <v>834.042</v>
      </c>
      <c r="G374" s="55">
        <f>ROUND(F374/$F$393*100,3)</f>
        <v>0.506</v>
      </c>
      <c r="H374" s="28"/>
      <c r="I374" s="45">
        <f>ROUND(IF(F373=0,F374,F374*I373/F373),3)</f>
        <v>0</v>
      </c>
      <c r="J374" s="25">
        <f>ROUND(I374*100/I393,2)</f>
        <v>0</v>
      </c>
      <c r="K374" s="46">
        <f t="shared" si="25"/>
        <v>0</v>
      </c>
    </row>
    <row r="375" spans="1:11" ht="12.75">
      <c r="A375" s="42"/>
      <c r="B375" s="43" t="s">
        <v>202</v>
      </c>
      <c r="C375" s="44" t="s">
        <v>197</v>
      </c>
      <c r="D375" s="25">
        <v>100</v>
      </c>
      <c r="E375" s="28"/>
      <c r="F375" s="45">
        <f>F373+F374</f>
        <v>10902.505000000001</v>
      </c>
      <c r="G375" s="55">
        <f>ROUND(F375/$F$393*100,3)</f>
        <v>6.612</v>
      </c>
      <c r="H375" s="28"/>
      <c r="I375" s="45">
        <f>I373+I374</f>
        <v>0</v>
      </c>
      <c r="J375" s="25">
        <f>ROUND(I375*100/I393,2)</f>
        <v>0</v>
      </c>
      <c r="K375" s="46">
        <f t="shared" si="25"/>
        <v>0</v>
      </c>
    </row>
    <row r="376" spans="1:11" ht="12.75">
      <c r="A376" s="42"/>
      <c r="B376" s="43"/>
      <c r="C376" s="44"/>
      <c r="D376" s="25"/>
      <c r="E376" s="28"/>
      <c r="F376" s="45"/>
      <c r="G376" s="25"/>
      <c r="H376" s="28"/>
      <c r="I376" s="45"/>
      <c r="J376" s="25"/>
      <c r="K376" s="46"/>
    </row>
    <row r="377" spans="1:11" ht="12.75">
      <c r="A377" s="42"/>
      <c r="B377" s="47" t="s">
        <v>203</v>
      </c>
      <c r="C377" s="44" t="s">
        <v>204</v>
      </c>
      <c r="D377" s="25">
        <v>1007.23036790015</v>
      </c>
      <c r="E377" s="28"/>
      <c r="F377" s="45"/>
      <c r="G377" s="25"/>
      <c r="H377" s="28"/>
      <c r="I377" s="45"/>
      <c r="J377" s="25"/>
      <c r="K377" s="46"/>
    </row>
    <row r="378" spans="1:11" ht="12.75">
      <c r="A378" s="42"/>
      <c r="B378" s="47" t="s">
        <v>205</v>
      </c>
      <c r="C378" s="44" t="s">
        <v>206</v>
      </c>
      <c r="D378" s="25"/>
      <c r="E378" s="28"/>
      <c r="F378" s="45">
        <f>ROUND(D377*E379,3)</f>
        <v>9034.856</v>
      </c>
      <c r="G378" s="55">
        <f>ROUND(F378/$F$393*100,3)</f>
        <v>5.479</v>
      </c>
      <c r="H378" s="28"/>
      <c r="I378" s="45">
        <f>ROUND(D377*H379,3)</f>
        <v>206321.069</v>
      </c>
      <c r="J378" s="25">
        <f>ROUND(I378*100/I393,2)</f>
        <v>37.05</v>
      </c>
      <c r="K378" s="46">
        <f>IF(F378=0,"",ROUND(I378/F378,2))</f>
        <v>22.84</v>
      </c>
    </row>
    <row r="379" spans="1:11" ht="12.75">
      <c r="A379" s="42"/>
      <c r="B379" s="47" t="s">
        <v>207</v>
      </c>
      <c r="C379" s="44" t="s">
        <v>208</v>
      </c>
      <c r="D379" s="25"/>
      <c r="E379" s="28">
        <v>8.97</v>
      </c>
      <c r="F379" s="45"/>
      <c r="G379" s="25"/>
      <c r="H379" s="28">
        <f>ROUND(Базисные_цены_ФЕР!E3*E379/Базисные_цены_ФЕР!D3,2)</f>
        <v>204.84</v>
      </c>
      <c r="I379" s="45"/>
      <c r="J379" s="25"/>
      <c r="K379" s="46"/>
    </row>
    <row r="380" spans="1:11" ht="12.75">
      <c r="A380" s="42"/>
      <c r="B380" s="47" t="s">
        <v>209</v>
      </c>
      <c r="C380" s="44"/>
      <c r="D380" s="25"/>
      <c r="E380" s="28">
        <v>3.4</v>
      </c>
      <c r="F380" s="45"/>
      <c r="G380" s="25"/>
      <c r="H380" s="28"/>
      <c r="I380" s="45"/>
      <c r="J380" s="25"/>
      <c r="K380" s="46"/>
    </row>
    <row r="381" spans="1:11" ht="12.75">
      <c r="A381" s="42"/>
      <c r="B381" s="47"/>
      <c r="C381" s="44"/>
      <c r="D381" s="25"/>
      <c r="E381" s="28"/>
      <c r="F381" s="45"/>
      <c r="G381" s="25"/>
      <c r="H381" s="28"/>
      <c r="I381" s="45"/>
      <c r="J381" s="25"/>
      <c r="K381" s="46"/>
    </row>
    <row r="382" spans="1:11" ht="12.75">
      <c r="A382" s="42"/>
      <c r="B382" s="47" t="s">
        <v>210</v>
      </c>
      <c r="C382" s="44" t="s">
        <v>206</v>
      </c>
      <c r="D382" s="25"/>
      <c r="E382" s="28"/>
      <c r="F382" s="45">
        <f>ROUND(D384*E385,3)</f>
        <v>1314.313</v>
      </c>
      <c r="G382" s="55">
        <f>ROUND(F382/$F$393*100,3)</f>
        <v>0.797</v>
      </c>
      <c r="H382" s="28"/>
      <c r="I382" s="45">
        <f>ROUND(D384*H385,3)</f>
        <v>30013.101</v>
      </c>
      <c r="J382" s="25">
        <f>ROUND(I382*100/I393,2)</f>
        <v>5.39</v>
      </c>
      <c r="K382" s="46">
        <f>IF(F382=0,"",ROUND(I382/F382,2))</f>
        <v>22.84</v>
      </c>
    </row>
    <row r="383" spans="1:11" ht="12.75">
      <c r="A383" s="42"/>
      <c r="B383" s="47"/>
      <c r="C383" s="44" t="s">
        <v>211</v>
      </c>
      <c r="D383" s="25"/>
      <c r="E383" s="28"/>
      <c r="F383" s="45"/>
      <c r="G383" s="25">
        <f>ROUND(F382*100/F375,2)</f>
        <v>12.06</v>
      </c>
      <c r="H383" s="28"/>
      <c r="I383" s="45"/>
      <c r="J383" s="25" t="e">
        <f>ROUND(I382*100/I375,2)</f>
        <v>#DIV/0!</v>
      </c>
      <c r="K383" s="46"/>
    </row>
    <row r="384" spans="1:11" ht="12.75">
      <c r="A384" s="42"/>
      <c r="B384" s="47" t="s">
        <v>212</v>
      </c>
      <c r="C384" s="44" t="s">
        <v>204</v>
      </c>
      <c r="D384" s="25">
        <v>103.89829762082</v>
      </c>
      <c r="E384" s="28"/>
      <c r="F384" s="45"/>
      <c r="G384" s="25"/>
      <c r="H384" s="28"/>
      <c r="I384" s="45"/>
      <c r="J384" s="25"/>
      <c r="K384" s="46"/>
    </row>
    <row r="385" spans="1:11" ht="25.5">
      <c r="A385" s="42"/>
      <c r="B385" s="47" t="s">
        <v>213</v>
      </c>
      <c r="C385" s="44" t="s">
        <v>208</v>
      </c>
      <c r="D385" s="25"/>
      <c r="E385" s="28">
        <v>12.65</v>
      </c>
      <c r="F385" s="45"/>
      <c r="G385" s="25"/>
      <c r="H385" s="28">
        <f>ROUND(Базисные_цены_ФЕР!E3*E385/Базисные_цены_ФЕР!D3,2)</f>
        <v>288.87</v>
      </c>
      <c r="I385" s="45"/>
      <c r="J385" s="25"/>
      <c r="K385" s="46"/>
    </row>
    <row r="386" spans="1:11" ht="12.75">
      <c r="A386" s="42"/>
      <c r="B386" s="47" t="s">
        <v>214</v>
      </c>
      <c r="C386" s="44" t="s">
        <v>204</v>
      </c>
      <c r="D386" s="25">
        <v>1111.1286655209701</v>
      </c>
      <c r="E386" s="28"/>
      <c r="F386" s="45"/>
      <c r="G386" s="25"/>
      <c r="H386" s="28"/>
      <c r="I386" s="45"/>
      <c r="J386" s="25"/>
      <c r="K386" s="46"/>
    </row>
    <row r="387" spans="1:11" ht="12.75">
      <c r="A387" s="42"/>
      <c r="B387" s="47"/>
      <c r="C387" s="44"/>
      <c r="D387" s="25"/>
      <c r="E387" s="28"/>
      <c r="F387" s="45"/>
      <c r="G387" s="25"/>
      <c r="H387" s="28"/>
      <c r="I387" s="45"/>
      <c r="J387" s="25"/>
      <c r="K387" s="46"/>
    </row>
    <row r="388" spans="1:11" ht="12.75">
      <c r="A388" s="42"/>
      <c r="B388" s="47" t="s">
        <v>215</v>
      </c>
      <c r="C388" s="44" t="s">
        <v>206</v>
      </c>
      <c r="D388" s="25"/>
      <c r="E388" s="28"/>
      <c r="F388" s="45">
        <f>F307+F375+F378</f>
        <v>146536.42499999996</v>
      </c>
      <c r="G388" s="55">
        <f>ROUND(F388/$F$393*100,3)</f>
        <v>88.871</v>
      </c>
      <c r="H388" s="28"/>
      <c r="I388" s="45">
        <f>I307+I375+I378</f>
        <v>206321.069</v>
      </c>
      <c r="J388" s="25">
        <f>ROUND(I388*100/I393,2)</f>
        <v>37.05</v>
      </c>
      <c r="K388" s="46">
        <f>IF(F388=0,"",ROUND(I388/F388,2))</f>
        <v>1.41</v>
      </c>
    </row>
    <row r="389" spans="1:11" ht="12.75">
      <c r="A389" s="42"/>
      <c r="B389" s="47"/>
      <c r="C389" s="44"/>
      <c r="D389" s="25"/>
      <c r="E389" s="28"/>
      <c r="F389" s="45"/>
      <c r="G389" s="25"/>
      <c r="H389" s="28"/>
      <c r="I389" s="45"/>
      <c r="J389" s="25"/>
      <c r="K389" s="46"/>
    </row>
    <row r="390" spans="1:11" ht="12.75">
      <c r="A390" s="42"/>
      <c r="B390" s="47" t="s">
        <v>216</v>
      </c>
      <c r="C390" s="44" t="s">
        <v>206</v>
      </c>
      <c r="D390" s="25">
        <v>109.0613414</v>
      </c>
      <c r="E390" s="28" t="s">
        <v>217</v>
      </c>
      <c r="F390" s="45">
        <f>ROUND((F378+F382)*D390/100,3)</f>
        <v>11286.943</v>
      </c>
      <c r="G390" s="55">
        <f>ROUND(F390/$F$393*100,3)</f>
        <v>6.845</v>
      </c>
      <c r="H390" s="28"/>
      <c r="I390" s="45">
        <f>ROUND((I378+I382)*D390*((((0.854059524))))/100,3)</f>
        <v>220133.173</v>
      </c>
      <c r="J390" s="25">
        <f>ROUND(I390*100/I393,2)</f>
        <v>39.53</v>
      </c>
      <c r="K390" s="46">
        <f>IF(F390=0,"",ROUND(I390/F390,2))</f>
        <v>19.5</v>
      </c>
    </row>
    <row r="391" spans="1:11" ht="12.75">
      <c r="A391" s="42"/>
      <c r="B391" s="47" t="s">
        <v>218</v>
      </c>
      <c r="C391" s="44" t="s">
        <v>206</v>
      </c>
      <c r="D391" s="25">
        <v>68.2476497</v>
      </c>
      <c r="E391" s="28" t="s">
        <v>217</v>
      </c>
      <c r="F391" s="45">
        <f>ROUND((F378+F382)*D391/100,3)</f>
        <v>7063.065</v>
      </c>
      <c r="G391" s="55">
        <f>ROUND(F391/$F$393*100,3)</f>
        <v>4.284</v>
      </c>
      <c r="H391" s="28"/>
      <c r="I391" s="45">
        <f>ROUND((I378+I382)*D391*((((0.808245987))))/100,3)</f>
        <v>130364.029</v>
      </c>
      <c r="J391" s="25">
        <f>ROUND(I391*100/I393,2)</f>
        <v>23.41</v>
      </c>
      <c r="K391" s="46">
        <f>IF(F391=0,"",ROUND(I391/F391,2))</f>
        <v>18.46</v>
      </c>
    </row>
    <row r="392" spans="1:11" ht="12.75">
      <c r="A392" s="42"/>
      <c r="B392" s="47"/>
      <c r="C392" s="44"/>
      <c r="D392" s="25"/>
      <c r="E392" s="28"/>
      <c r="F392" s="45"/>
      <c r="G392" s="25"/>
      <c r="H392" s="28"/>
      <c r="I392" s="45"/>
      <c r="J392" s="25"/>
      <c r="K392" s="46"/>
    </row>
    <row r="393" spans="1:11" ht="13.5" thickBot="1">
      <c r="A393" s="48"/>
      <c r="B393" s="49" t="s">
        <v>219</v>
      </c>
      <c r="C393" s="50" t="s">
        <v>206</v>
      </c>
      <c r="D393" s="51"/>
      <c r="E393" s="52"/>
      <c r="F393" s="53">
        <f>F388+F390+F391</f>
        <v>164886.43299999996</v>
      </c>
      <c r="G393" s="51"/>
      <c r="H393" s="52"/>
      <c r="I393" s="53">
        <f>I388+I390+I391</f>
        <v>556818.271</v>
      </c>
      <c r="J393" s="51"/>
      <c r="K393" s="54">
        <f>ROUND(I393/F393,2)</f>
        <v>3.38</v>
      </c>
    </row>
    <row r="394" spans="2:9" ht="12.75">
      <c r="B394" s="4"/>
      <c r="E394" s="33"/>
      <c r="F394" s="34"/>
      <c r="H394" s="33"/>
      <c r="I394" s="34"/>
    </row>
  </sheetData>
  <sheetProtection/>
  <mergeCells count="9">
    <mergeCell ref="B5:D5"/>
    <mergeCell ref="F5:H5"/>
    <mergeCell ref="J5:K5"/>
    <mergeCell ref="A3:A4"/>
    <mergeCell ref="B3:D4"/>
    <mergeCell ref="E3:E4"/>
    <mergeCell ref="F3:I3"/>
    <mergeCell ref="J3:K4"/>
    <mergeCell ref="F4:H4"/>
  </mergeCells>
  <printOptions/>
  <pageMargins left="0.78740157480315" right="0.393700787401575" top="0.393700787401575" bottom="0.393700787401575" header="0.196850393700787" footer="0.196850393700787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pavel_savanin</dc:creator>
  <cp:keywords/>
  <dc:description/>
  <cp:lastModifiedBy>Зайцев Михаил Александрович</cp:lastModifiedBy>
  <cp:lastPrinted>2014-10-02T02:16:07Z</cp:lastPrinted>
  <dcterms:created xsi:type="dcterms:W3CDTF">2013-12-09T06:27:54Z</dcterms:created>
  <dcterms:modified xsi:type="dcterms:W3CDTF">2020-08-21T08:56:01Z</dcterms:modified>
  <cp:category/>
  <cp:version/>
  <cp:contentType/>
  <cp:contentStatus/>
</cp:coreProperties>
</file>