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"/>
    </mc:Choice>
  </mc:AlternateContent>
  <bookViews>
    <workbookView xWindow="0" yWindow="0" windowWidth="28800" windowHeight="12435" firstSheet="4" activeTab="4"/>
  </bookViews>
  <sheets>
    <sheet name="Котельникова" sheetId="6" state="hidden" r:id="rId1"/>
    <sheet name="мартыновка-10" sheetId="2" state="hidden" r:id="rId2"/>
    <sheet name="Курбанова" sheetId="3" state="hidden" r:id="rId3"/>
    <sheet name="дагестанцы" sheetId="4" state="hidden" r:id="rId4"/>
    <sheet name="Мартыновка" sheetId="8" r:id="rId5"/>
    <sheet name="Саркел" sheetId="10" r:id="rId6"/>
    <sheet name="Численность сх" sheetId="12" r:id="rId7"/>
    <sheet name="Оплата водителей" sheetId="11" r:id="rId8"/>
    <sheet name="07-08.10" sheetId="7" state="hidden" r:id="rId9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X13" i="8" l="1"/>
  <c r="BX14" i="8"/>
  <c r="BX15" i="8"/>
  <c r="BX16" i="8"/>
  <c r="BX17" i="8"/>
  <c r="BX18" i="8"/>
  <c r="BX19" i="8"/>
  <c r="BX20" i="8"/>
  <c r="BX21" i="8"/>
  <c r="BX22" i="8"/>
  <c r="BX23" i="8"/>
  <c r="BX24" i="8"/>
  <c r="BX25" i="8"/>
  <c r="BX26" i="8"/>
  <c r="BX27" i="8"/>
  <c r="BX28" i="8"/>
  <c r="BX29" i="8"/>
  <c r="BX30" i="8"/>
  <c r="BX31" i="8"/>
  <c r="BX32" i="8"/>
  <c r="BX33" i="8"/>
  <c r="BX34" i="8"/>
  <c r="BX35" i="8"/>
  <c r="BX36" i="8"/>
  <c r="BX37" i="8"/>
  <c r="BX38" i="8"/>
  <c r="BX39" i="8"/>
  <c r="BX40" i="8"/>
  <c r="BX41" i="8"/>
  <c r="BX42" i="8"/>
  <c r="BX43" i="8"/>
  <c r="BX44" i="8"/>
  <c r="BX45" i="8"/>
  <c r="BX46" i="8"/>
  <c r="BX47" i="8"/>
  <c r="BX48" i="8"/>
  <c r="BX49" i="8"/>
  <c r="BX50" i="8"/>
  <c r="BX51" i="8"/>
  <c r="BX52" i="8"/>
  <c r="BX53" i="8"/>
  <c r="BX54" i="8"/>
  <c r="BX55" i="8"/>
  <c r="BX56" i="8"/>
  <c r="BX57" i="8"/>
  <c r="BX58" i="8"/>
  <c r="BX59" i="8"/>
  <c r="BX60" i="8"/>
  <c r="BX61" i="8"/>
  <c r="BX62" i="8"/>
  <c r="BX63" i="8"/>
  <c r="BX64" i="8"/>
  <c r="BX65" i="8"/>
  <c r="BX66" i="8"/>
  <c r="BX67" i="8"/>
  <c r="BX68" i="8"/>
  <c r="BX69" i="8"/>
  <c r="BX70" i="8"/>
  <c r="BX71" i="8"/>
  <c r="BX72" i="8"/>
  <c r="BX73" i="8"/>
  <c r="BX74" i="8"/>
  <c r="BX75" i="8"/>
  <c r="BX76" i="8"/>
  <c r="BX77" i="8"/>
  <c r="BX78" i="8"/>
  <c r="BX79" i="8"/>
  <c r="BX80" i="8"/>
  <c r="BX81" i="8"/>
  <c r="BX82" i="8"/>
  <c r="BX83" i="8"/>
  <c r="BX84" i="8"/>
  <c r="BX85" i="8"/>
  <c r="BX86" i="8"/>
  <c r="BX87" i="8"/>
  <c r="BX88" i="8"/>
  <c r="BX89" i="8"/>
  <c r="BX90" i="8"/>
  <c r="BX91" i="8"/>
  <c r="BX92" i="8"/>
  <c r="BX93" i="8"/>
  <c r="BX94" i="8"/>
  <c r="BX95" i="8"/>
  <c r="BX96" i="8"/>
  <c r="BX97" i="8"/>
  <c r="BX98" i="8"/>
  <c r="BX99" i="8"/>
  <c r="BX100" i="8"/>
  <c r="BX101" i="8"/>
  <c r="BX102" i="8"/>
  <c r="BX103" i="8"/>
  <c r="BX104" i="8"/>
  <c r="BX105" i="8"/>
  <c r="BX106" i="8"/>
  <c r="BX107" i="8"/>
  <c r="BX108" i="8"/>
  <c r="BX109" i="8"/>
  <c r="BX110" i="8"/>
  <c r="BX111" i="8"/>
  <c r="BX112" i="8"/>
  <c r="BX113" i="8"/>
  <c r="BX114" i="8"/>
  <c r="BX115" i="8"/>
  <c r="BX116" i="8"/>
  <c r="BX117" i="8"/>
  <c r="BX118" i="8"/>
  <c r="BX119" i="8"/>
  <c r="BX120" i="8"/>
  <c r="BX121" i="8"/>
  <c r="BX122" i="8"/>
  <c r="BX123" i="8"/>
  <c r="BX124" i="8"/>
  <c r="BX125" i="8"/>
  <c r="BX126" i="8"/>
  <c r="BX127" i="8"/>
  <c r="BX128" i="8"/>
  <c r="BX129" i="8"/>
  <c r="BX130" i="8"/>
  <c r="BX131" i="8"/>
  <c r="BX132" i="8"/>
  <c r="BX133" i="8"/>
  <c r="BX134" i="8"/>
  <c r="BX135" i="8"/>
  <c r="BX136" i="8"/>
  <c r="BX137" i="8"/>
  <c r="BX138" i="8"/>
  <c r="BX139" i="8"/>
  <c r="BX140" i="8"/>
  <c r="BX141" i="8"/>
  <c r="BX142" i="8"/>
  <c r="BX143" i="8"/>
  <c r="BX144" i="8"/>
  <c r="BX145" i="8"/>
  <c r="BX146" i="8"/>
  <c r="BX147" i="8"/>
  <c r="BX148" i="8"/>
  <c r="BX149" i="8"/>
  <c r="BX150" i="8"/>
  <c r="BX151" i="8"/>
  <c r="BX152" i="8"/>
  <c r="BX153" i="8"/>
  <c r="BX154" i="8"/>
  <c r="BX155" i="8"/>
  <c r="BX156" i="8"/>
  <c r="BX157" i="8"/>
  <c r="BX158" i="8"/>
  <c r="BX159" i="8"/>
  <c r="BX160" i="8"/>
  <c r="BX161" i="8"/>
  <c r="BX162" i="8"/>
  <c r="BX163" i="8"/>
  <c r="BX164" i="8"/>
  <c r="BX165" i="8"/>
  <c r="BX166" i="8"/>
  <c r="BX167" i="8"/>
  <c r="BX168" i="8"/>
  <c r="BX169" i="8"/>
  <c r="BX170" i="8"/>
  <c r="BX171" i="8"/>
  <c r="BX12" i="8"/>
  <c r="BH7" i="8"/>
  <c r="AY16" i="8"/>
  <c r="BN12" i="8" l="1"/>
  <c r="BM12" i="8"/>
  <c r="BL12" i="8"/>
  <c r="BL146" i="8"/>
  <c r="BN171" i="8"/>
  <c r="BM171" i="8"/>
  <c r="BL171" i="8"/>
  <c r="BN170" i="8"/>
  <c r="BM170" i="8"/>
  <c r="BL170" i="8"/>
  <c r="BN169" i="8"/>
  <c r="BM169" i="8"/>
  <c r="BL169" i="8"/>
  <c r="BN168" i="8"/>
  <c r="BM168" i="8"/>
  <c r="BL168" i="8"/>
  <c r="BN167" i="8"/>
  <c r="BM167" i="8"/>
  <c r="BL167" i="8"/>
  <c r="BN166" i="8"/>
  <c r="BM166" i="8"/>
  <c r="BL166" i="8"/>
  <c r="BN165" i="8"/>
  <c r="BM165" i="8"/>
  <c r="BL165" i="8"/>
  <c r="BN164" i="8"/>
  <c r="BM164" i="8"/>
  <c r="BL164" i="8"/>
  <c r="BN163" i="8"/>
  <c r="BM163" i="8"/>
  <c r="BL163" i="8"/>
  <c r="BN162" i="8"/>
  <c r="BM162" i="8"/>
  <c r="BL162" i="8"/>
  <c r="BN161" i="8"/>
  <c r="BM161" i="8"/>
  <c r="BL161" i="8"/>
  <c r="BN160" i="8"/>
  <c r="BM160" i="8"/>
  <c r="BL160" i="8"/>
  <c r="BN159" i="8"/>
  <c r="BM159" i="8"/>
  <c r="BL159" i="8"/>
  <c r="BN158" i="8"/>
  <c r="BM158" i="8"/>
  <c r="BL158" i="8"/>
  <c r="BN157" i="8"/>
  <c r="BM157" i="8"/>
  <c r="BL157" i="8"/>
  <c r="BN156" i="8"/>
  <c r="BM156" i="8"/>
  <c r="BL156" i="8"/>
  <c r="BN155" i="8"/>
  <c r="BM155" i="8"/>
  <c r="BL155" i="8"/>
  <c r="BN154" i="8"/>
  <c r="BM154" i="8"/>
  <c r="BL154" i="8"/>
  <c r="BN153" i="8"/>
  <c r="BM153" i="8"/>
  <c r="BL153" i="8"/>
  <c r="BN152" i="8"/>
  <c r="BM152" i="8"/>
  <c r="BL152" i="8"/>
  <c r="BN151" i="8"/>
  <c r="BM151" i="8"/>
  <c r="BL151" i="8"/>
  <c r="BN150" i="8"/>
  <c r="BM150" i="8"/>
  <c r="BL150" i="8"/>
  <c r="BN149" i="8"/>
  <c r="BM149" i="8"/>
  <c r="BL149" i="8"/>
  <c r="BN148" i="8"/>
  <c r="BM148" i="8"/>
  <c r="BL148" i="8"/>
  <c r="BN147" i="8"/>
  <c r="BM147" i="8"/>
  <c r="BL147" i="8"/>
  <c r="BN146" i="8"/>
  <c r="BM146" i="8"/>
  <c r="BN145" i="8"/>
  <c r="BM145" i="8"/>
  <c r="BL145" i="8"/>
  <c r="BN144" i="8"/>
  <c r="BM144" i="8"/>
  <c r="BL144" i="8"/>
  <c r="BN143" i="8"/>
  <c r="BM143" i="8"/>
  <c r="BL143" i="8"/>
  <c r="BN142" i="8"/>
  <c r="BM142" i="8"/>
  <c r="BL142" i="8"/>
  <c r="BN141" i="8"/>
  <c r="BM141" i="8"/>
  <c r="BL141" i="8"/>
  <c r="BN140" i="8"/>
  <c r="BM140" i="8"/>
  <c r="BL140" i="8"/>
  <c r="BN139" i="8"/>
  <c r="BM139" i="8"/>
  <c r="BL139" i="8"/>
  <c r="BN138" i="8"/>
  <c r="BM138" i="8"/>
  <c r="BL138" i="8"/>
  <c r="BN137" i="8"/>
  <c r="BM137" i="8"/>
  <c r="BL137" i="8"/>
  <c r="BN136" i="8"/>
  <c r="BM136" i="8"/>
  <c r="BL136" i="8"/>
  <c r="BN135" i="8"/>
  <c r="BM135" i="8"/>
  <c r="BL135" i="8"/>
  <c r="BN133" i="8"/>
  <c r="BM133" i="8"/>
  <c r="BL133" i="8"/>
  <c r="BN132" i="8"/>
  <c r="BM132" i="8"/>
  <c r="BL132" i="8"/>
  <c r="BN131" i="8"/>
  <c r="BM131" i="8"/>
  <c r="BL131" i="8"/>
  <c r="BN130" i="8"/>
  <c r="BM130" i="8"/>
  <c r="BL130" i="8"/>
  <c r="BN129" i="8"/>
  <c r="BM129" i="8"/>
  <c r="BL129" i="8"/>
  <c r="BN128" i="8"/>
  <c r="BM128" i="8"/>
  <c r="BL128" i="8"/>
  <c r="BN127" i="8"/>
  <c r="BM127" i="8"/>
  <c r="BL127" i="8"/>
  <c r="BN126" i="8"/>
  <c r="BM126" i="8"/>
  <c r="BL126" i="8"/>
  <c r="BN125" i="8"/>
  <c r="BM125" i="8"/>
  <c r="BL125" i="8"/>
  <c r="BN124" i="8"/>
  <c r="BM124" i="8"/>
  <c r="BL124" i="8"/>
  <c r="BN123" i="8"/>
  <c r="BM123" i="8"/>
  <c r="BL123" i="8"/>
  <c r="BN122" i="8"/>
  <c r="BM122" i="8"/>
  <c r="BL122" i="8"/>
  <c r="BN121" i="8"/>
  <c r="BM121" i="8"/>
  <c r="BL121" i="8"/>
  <c r="BN120" i="8"/>
  <c r="BM120" i="8"/>
  <c r="BL120" i="8"/>
  <c r="BN119" i="8"/>
  <c r="BM119" i="8"/>
  <c r="BL119" i="8"/>
  <c r="BN118" i="8"/>
  <c r="BM118" i="8"/>
  <c r="BL118" i="8"/>
  <c r="BN117" i="8"/>
  <c r="BM117" i="8"/>
  <c r="BL117" i="8"/>
  <c r="BN116" i="8"/>
  <c r="BM116" i="8"/>
  <c r="BL116" i="8"/>
  <c r="BN115" i="8"/>
  <c r="BM115" i="8"/>
  <c r="BL115" i="8"/>
  <c r="BN114" i="8"/>
  <c r="BM114" i="8"/>
  <c r="BL114" i="8"/>
  <c r="BN113" i="8"/>
  <c r="BM113" i="8"/>
  <c r="BL113" i="8"/>
  <c r="BN112" i="8"/>
  <c r="BM112" i="8"/>
  <c r="BL112" i="8"/>
  <c r="BN111" i="8"/>
  <c r="BM111" i="8"/>
  <c r="BL111" i="8"/>
  <c r="BN110" i="8"/>
  <c r="BM110" i="8"/>
  <c r="BL110" i="8"/>
  <c r="BN109" i="8"/>
  <c r="BM109" i="8"/>
  <c r="BL109" i="8"/>
  <c r="BN107" i="8"/>
  <c r="BM107" i="8"/>
  <c r="BL107" i="8"/>
  <c r="BN106" i="8"/>
  <c r="BM106" i="8"/>
  <c r="BL106" i="8"/>
  <c r="BN105" i="8"/>
  <c r="BM105" i="8"/>
  <c r="BL105" i="8"/>
  <c r="BN104" i="8"/>
  <c r="BM104" i="8"/>
  <c r="BL104" i="8"/>
  <c r="BN103" i="8"/>
  <c r="BM103" i="8"/>
  <c r="BL103" i="8"/>
  <c r="BN102" i="8"/>
  <c r="BM102" i="8"/>
  <c r="BL102" i="8"/>
  <c r="BN101" i="8"/>
  <c r="BM101" i="8"/>
  <c r="BL101" i="8"/>
  <c r="BN100" i="8"/>
  <c r="BM100" i="8"/>
  <c r="BL100" i="8"/>
  <c r="BN99" i="8"/>
  <c r="BM99" i="8"/>
  <c r="BL99" i="8"/>
  <c r="BN98" i="8"/>
  <c r="BM98" i="8"/>
  <c r="BL98" i="8"/>
  <c r="BN97" i="8"/>
  <c r="BM97" i="8"/>
  <c r="BL97" i="8"/>
  <c r="BN96" i="8"/>
  <c r="BM96" i="8"/>
  <c r="BL96" i="8"/>
  <c r="BN95" i="8"/>
  <c r="BM95" i="8"/>
  <c r="BL95" i="8"/>
  <c r="BN94" i="8"/>
  <c r="BM94" i="8"/>
  <c r="BL94" i="8"/>
  <c r="BN93" i="8"/>
  <c r="BM93" i="8"/>
  <c r="BL93" i="8"/>
  <c r="BN92" i="8"/>
  <c r="BM92" i="8"/>
  <c r="BL92" i="8"/>
  <c r="BN91" i="8"/>
  <c r="BM91" i="8"/>
  <c r="BL91" i="8"/>
  <c r="BN90" i="8"/>
  <c r="BM90" i="8"/>
  <c r="BL90" i="8"/>
  <c r="BN89" i="8"/>
  <c r="BM89" i="8"/>
  <c r="BL89" i="8"/>
  <c r="BN88" i="8"/>
  <c r="BM88" i="8"/>
  <c r="BL88" i="8"/>
  <c r="BN87" i="8"/>
  <c r="BM87" i="8"/>
  <c r="BL87" i="8"/>
  <c r="BN86" i="8"/>
  <c r="BM86" i="8"/>
  <c r="BL86" i="8"/>
  <c r="BN85" i="8"/>
  <c r="BM85" i="8"/>
  <c r="BL85" i="8"/>
  <c r="BN84" i="8"/>
  <c r="BM84" i="8"/>
  <c r="BL84" i="8"/>
  <c r="BN83" i="8"/>
  <c r="BM83" i="8"/>
  <c r="BL83" i="8"/>
  <c r="BN82" i="8"/>
  <c r="BM82" i="8"/>
  <c r="BL82" i="8"/>
  <c r="BN81" i="8"/>
  <c r="BM81" i="8"/>
  <c r="BL81" i="8"/>
  <c r="BN80" i="8"/>
  <c r="BM80" i="8"/>
  <c r="BL80" i="8"/>
  <c r="BN79" i="8"/>
  <c r="BM79" i="8"/>
  <c r="BL79" i="8"/>
  <c r="BN78" i="8"/>
  <c r="BM78" i="8"/>
  <c r="BL78" i="8"/>
  <c r="BN77" i="8"/>
  <c r="BM77" i="8"/>
  <c r="BL77" i="8"/>
  <c r="BN76" i="8"/>
  <c r="BM76" i="8"/>
  <c r="BL76" i="8"/>
  <c r="BN75" i="8"/>
  <c r="BM75" i="8"/>
  <c r="BL75" i="8"/>
  <c r="BN74" i="8"/>
  <c r="BM74" i="8"/>
  <c r="BL74" i="8"/>
  <c r="BN73" i="8"/>
  <c r="BM73" i="8"/>
  <c r="BL73" i="8"/>
  <c r="BN72" i="8"/>
  <c r="BM72" i="8"/>
  <c r="BL72" i="8"/>
  <c r="BN71" i="8"/>
  <c r="BM71" i="8"/>
  <c r="BL71" i="8"/>
  <c r="BN70" i="8"/>
  <c r="BM70" i="8"/>
  <c r="BL70" i="8"/>
  <c r="BN69" i="8"/>
  <c r="BM69" i="8"/>
  <c r="BL69" i="8"/>
  <c r="BN68" i="8"/>
  <c r="BM68" i="8"/>
  <c r="BL68" i="8"/>
  <c r="BN67" i="8"/>
  <c r="BM67" i="8"/>
  <c r="BL67" i="8"/>
  <c r="BN66" i="8"/>
  <c r="BM66" i="8"/>
  <c r="BL66" i="8"/>
  <c r="BN65" i="8"/>
  <c r="BM65" i="8"/>
  <c r="BL65" i="8"/>
  <c r="BN64" i="8"/>
  <c r="BM64" i="8"/>
  <c r="BL64" i="8"/>
  <c r="BN63" i="8"/>
  <c r="BM63" i="8"/>
  <c r="BL63" i="8"/>
  <c r="BN62" i="8"/>
  <c r="BM62" i="8"/>
  <c r="BL62" i="8"/>
  <c r="BN61" i="8"/>
  <c r="BM61" i="8"/>
  <c r="BL61" i="8"/>
  <c r="BN60" i="8"/>
  <c r="BM60" i="8"/>
  <c r="BL60" i="8"/>
  <c r="BN59" i="8"/>
  <c r="BM59" i="8"/>
  <c r="BL59" i="8"/>
  <c r="BN58" i="8"/>
  <c r="BM58" i="8"/>
  <c r="BL58" i="8"/>
  <c r="BN57" i="8"/>
  <c r="BM57" i="8"/>
  <c r="BL57" i="8"/>
  <c r="BN56" i="8"/>
  <c r="BM56" i="8"/>
  <c r="BL56" i="8"/>
  <c r="BN55" i="8"/>
  <c r="BM55" i="8"/>
  <c r="BL55" i="8"/>
  <c r="BN54" i="8"/>
  <c r="BM54" i="8"/>
  <c r="BL54" i="8"/>
  <c r="BN53" i="8"/>
  <c r="BM53" i="8"/>
  <c r="BL53" i="8"/>
  <c r="BN52" i="8"/>
  <c r="BM52" i="8"/>
  <c r="BL52" i="8"/>
  <c r="BN51" i="8"/>
  <c r="BM51" i="8"/>
  <c r="BL51" i="8"/>
  <c r="BN50" i="8"/>
  <c r="BM50" i="8"/>
  <c r="BL50" i="8"/>
  <c r="BN49" i="8"/>
  <c r="BM49" i="8"/>
  <c r="BL49" i="8"/>
  <c r="BN48" i="8"/>
  <c r="BM48" i="8"/>
  <c r="BL48" i="8"/>
  <c r="BN47" i="8"/>
  <c r="BM47" i="8"/>
  <c r="BL47" i="8"/>
  <c r="BN45" i="8"/>
  <c r="BM45" i="8"/>
  <c r="BL45" i="8"/>
  <c r="BN44" i="8"/>
  <c r="BM44" i="8"/>
  <c r="BL44" i="8"/>
  <c r="BN43" i="8"/>
  <c r="BM43" i="8"/>
  <c r="BL43" i="8"/>
  <c r="BN42" i="8"/>
  <c r="BM42" i="8"/>
  <c r="BL42" i="8"/>
  <c r="BN41" i="8"/>
  <c r="BM41" i="8"/>
  <c r="BL41" i="8"/>
  <c r="BN40" i="8"/>
  <c r="BM40" i="8"/>
  <c r="BL40" i="8"/>
  <c r="BN39" i="8"/>
  <c r="BM39" i="8"/>
  <c r="BL39" i="8"/>
  <c r="BN38" i="8"/>
  <c r="BM38" i="8"/>
  <c r="BL38" i="8"/>
  <c r="BN37" i="8"/>
  <c r="BM37" i="8"/>
  <c r="BL37" i="8"/>
  <c r="BN36" i="8"/>
  <c r="BM36" i="8"/>
  <c r="BL36" i="8"/>
  <c r="BN35" i="8"/>
  <c r="BM35" i="8"/>
  <c r="BL35" i="8"/>
  <c r="BN34" i="8"/>
  <c r="BM34" i="8"/>
  <c r="BL34" i="8"/>
  <c r="BN33" i="8"/>
  <c r="BM33" i="8"/>
  <c r="BL33" i="8"/>
  <c r="BN32" i="8"/>
  <c r="BM32" i="8"/>
  <c r="BL32" i="8"/>
  <c r="BN31" i="8"/>
  <c r="BM31" i="8"/>
  <c r="BL31" i="8"/>
  <c r="BN30" i="8"/>
  <c r="BM30" i="8"/>
  <c r="BL30" i="8"/>
  <c r="BN29" i="8"/>
  <c r="BM29" i="8"/>
  <c r="BL29" i="8"/>
  <c r="BN28" i="8"/>
  <c r="BM28" i="8"/>
  <c r="BL28" i="8"/>
  <c r="BN27" i="8"/>
  <c r="BM27" i="8"/>
  <c r="BL27" i="8"/>
  <c r="BN26" i="8"/>
  <c r="BM26" i="8"/>
  <c r="BL26" i="8"/>
  <c r="BN25" i="8"/>
  <c r="BM25" i="8"/>
  <c r="BL25" i="8"/>
  <c r="BN24" i="8"/>
  <c r="BM24" i="8"/>
  <c r="BL24" i="8"/>
  <c r="BN23" i="8"/>
  <c r="BM23" i="8"/>
  <c r="BL23" i="8"/>
  <c r="BN22" i="8"/>
  <c r="BM22" i="8"/>
  <c r="BL22" i="8"/>
  <c r="BN21" i="8"/>
  <c r="BM21" i="8"/>
  <c r="BL21" i="8"/>
  <c r="BN20" i="8"/>
  <c r="BM20" i="8"/>
  <c r="BL20" i="8"/>
  <c r="BN19" i="8"/>
  <c r="BM19" i="8"/>
  <c r="BL19" i="8"/>
  <c r="BN18" i="8"/>
  <c r="BM18" i="8"/>
  <c r="BL18" i="8"/>
  <c r="BN17" i="8"/>
  <c r="BM17" i="8"/>
  <c r="BL17" i="8"/>
  <c r="BN16" i="8"/>
  <c r="BM16" i="8"/>
  <c r="BL16" i="8"/>
  <c r="BN15" i="8"/>
  <c r="BM15" i="8"/>
  <c r="BL15" i="8"/>
  <c r="BN14" i="8"/>
  <c r="BM14" i="8"/>
  <c r="BL14" i="8"/>
  <c r="BN13" i="8"/>
  <c r="BM13" i="8"/>
  <c r="BL13" i="8"/>
  <c r="BN11" i="8"/>
  <c r="BM11" i="8"/>
  <c r="BL11" i="8"/>
  <c r="BN8" i="8"/>
  <c r="BK8" i="8"/>
  <c r="BL7" i="8"/>
  <c r="BK7" i="8"/>
  <c r="BK6" i="8"/>
  <c r="BM6" i="8" s="1"/>
  <c r="BW12" i="8"/>
  <c r="BM4" i="8" l="1"/>
  <c r="BL4" i="8"/>
  <c r="BN4" i="8"/>
  <c r="BO8" i="8" l="1"/>
  <c r="BO7" i="8"/>
  <c r="BT171" i="8" l="1"/>
  <c r="BT13" i="8"/>
  <c r="BU13" i="8"/>
  <c r="BV13" i="8"/>
  <c r="BT14" i="8"/>
  <c r="BU14" i="8"/>
  <c r="BV14" i="8"/>
  <c r="BT15" i="8"/>
  <c r="BU15" i="8"/>
  <c r="BV15" i="8"/>
  <c r="BT16" i="8"/>
  <c r="BU16" i="8"/>
  <c r="BV16" i="8"/>
  <c r="BT17" i="8"/>
  <c r="BU17" i="8"/>
  <c r="BV17" i="8"/>
  <c r="BT18" i="8"/>
  <c r="BU18" i="8"/>
  <c r="BV18" i="8"/>
  <c r="BT19" i="8"/>
  <c r="BU19" i="8"/>
  <c r="BV19" i="8"/>
  <c r="BT20" i="8"/>
  <c r="BU20" i="8"/>
  <c r="BV20" i="8"/>
  <c r="BT21" i="8"/>
  <c r="BU21" i="8"/>
  <c r="BV21" i="8"/>
  <c r="BT22" i="8"/>
  <c r="BU22" i="8"/>
  <c r="BV22" i="8"/>
  <c r="BT23" i="8"/>
  <c r="BU23" i="8"/>
  <c r="BV23" i="8"/>
  <c r="BT24" i="8"/>
  <c r="BU24" i="8"/>
  <c r="BV24" i="8"/>
  <c r="BT25" i="8"/>
  <c r="BU25" i="8"/>
  <c r="BV25" i="8"/>
  <c r="BT26" i="8"/>
  <c r="BU26" i="8"/>
  <c r="BV26" i="8"/>
  <c r="BT27" i="8"/>
  <c r="BU27" i="8"/>
  <c r="BV27" i="8"/>
  <c r="BT28" i="8"/>
  <c r="BU28" i="8"/>
  <c r="BV28" i="8"/>
  <c r="BT29" i="8"/>
  <c r="BU29" i="8"/>
  <c r="BV29" i="8"/>
  <c r="BT30" i="8"/>
  <c r="BU30" i="8"/>
  <c r="BV30" i="8"/>
  <c r="BT31" i="8"/>
  <c r="BU31" i="8"/>
  <c r="BV31" i="8"/>
  <c r="BT32" i="8"/>
  <c r="BU32" i="8"/>
  <c r="BV32" i="8"/>
  <c r="BT33" i="8"/>
  <c r="BU33" i="8"/>
  <c r="BV33" i="8"/>
  <c r="BT34" i="8"/>
  <c r="BU34" i="8"/>
  <c r="BV34" i="8"/>
  <c r="BT35" i="8"/>
  <c r="BU35" i="8"/>
  <c r="BV35" i="8"/>
  <c r="BT36" i="8"/>
  <c r="BU36" i="8"/>
  <c r="BV36" i="8"/>
  <c r="BT37" i="8"/>
  <c r="BU37" i="8"/>
  <c r="BV37" i="8"/>
  <c r="BT38" i="8"/>
  <c r="BU38" i="8"/>
  <c r="BV38" i="8"/>
  <c r="BT39" i="8"/>
  <c r="BU39" i="8"/>
  <c r="BV39" i="8"/>
  <c r="BT40" i="8"/>
  <c r="BU40" i="8"/>
  <c r="BV40" i="8"/>
  <c r="BT41" i="8"/>
  <c r="BU41" i="8"/>
  <c r="BV41" i="8"/>
  <c r="BT42" i="8"/>
  <c r="BU42" i="8"/>
  <c r="BV42" i="8"/>
  <c r="BT43" i="8"/>
  <c r="BU43" i="8"/>
  <c r="BV43" i="8"/>
  <c r="BT44" i="8"/>
  <c r="BU44" i="8"/>
  <c r="BV44" i="8"/>
  <c r="BT45" i="8"/>
  <c r="BU45" i="8"/>
  <c r="BV45" i="8"/>
  <c r="BT47" i="8"/>
  <c r="BU47" i="8"/>
  <c r="BV47" i="8"/>
  <c r="BT48" i="8"/>
  <c r="BU48" i="8"/>
  <c r="BV48" i="8"/>
  <c r="BT49" i="8"/>
  <c r="BU49" i="8"/>
  <c r="BV49" i="8"/>
  <c r="BT50" i="8"/>
  <c r="BU50" i="8"/>
  <c r="BV50" i="8"/>
  <c r="BT51" i="8"/>
  <c r="BU51" i="8"/>
  <c r="BV51" i="8"/>
  <c r="BT52" i="8"/>
  <c r="BU52" i="8"/>
  <c r="BV52" i="8"/>
  <c r="BT53" i="8"/>
  <c r="BU53" i="8"/>
  <c r="BV53" i="8"/>
  <c r="BT54" i="8"/>
  <c r="BU54" i="8"/>
  <c r="BV54" i="8"/>
  <c r="BT55" i="8"/>
  <c r="BU55" i="8"/>
  <c r="BV55" i="8"/>
  <c r="BT56" i="8"/>
  <c r="BU56" i="8"/>
  <c r="BV56" i="8"/>
  <c r="BT57" i="8"/>
  <c r="BU57" i="8"/>
  <c r="BV57" i="8"/>
  <c r="BT58" i="8"/>
  <c r="BU58" i="8"/>
  <c r="BV58" i="8"/>
  <c r="BT59" i="8"/>
  <c r="BU59" i="8"/>
  <c r="BV59" i="8"/>
  <c r="BT60" i="8"/>
  <c r="BU60" i="8"/>
  <c r="BV60" i="8"/>
  <c r="BT61" i="8"/>
  <c r="BU61" i="8"/>
  <c r="BV61" i="8"/>
  <c r="BT62" i="8"/>
  <c r="BU62" i="8"/>
  <c r="BV62" i="8"/>
  <c r="BT63" i="8"/>
  <c r="BU63" i="8"/>
  <c r="BV63" i="8"/>
  <c r="BT64" i="8"/>
  <c r="BU64" i="8"/>
  <c r="BV64" i="8"/>
  <c r="BT65" i="8"/>
  <c r="BU65" i="8"/>
  <c r="BV65" i="8"/>
  <c r="BT66" i="8"/>
  <c r="BU66" i="8"/>
  <c r="BV66" i="8"/>
  <c r="BT67" i="8"/>
  <c r="BU67" i="8"/>
  <c r="BV67" i="8"/>
  <c r="BT68" i="8"/>
  <c r="BU68" i="8"/>
  <c r="BV68" i="8"/>
  <c r="BT69" i="8"/>
  <c r="BU69" i="8"/>
  <c r="BV69" i="8"/>
  <c r="BT70" i="8"/>
  <c r="BU70" i="8"/>
  <c r="BV70" i="8"/>
  <c r="BT71" i="8"/>
  <c r="BU71" i="8"/>
  <c r="BV71" i="8"/>
  <c r="BT72" i="8"/>
  <c r="BU72" i="8"/>
  <c r="BV72" i="8"/>
  <c r="BT73" i="8"/>
  <c r="BU73" i="8"/>
  <c r="BV73" i="8"/>
  <c r="BT74" i="8"/>
  <c r="BU74" i="8"/>
  <c r="BV74" i="8"/>
  <c r="BT75" i="8"/>
  <c r="BU75" i="8"/>
  <c r="BV75" i="8"/>
  <c r="BT76" i="8"/>
  <c r="BU76" i="8"/>
  <c r="BV76" i="8"/>
  <c r="BT77" i="8"/>
  <c r="BU77" i="8"/>
  <c r="BV77" i="8"/>
  <c r="BT78" i="8"/>
  <c r="BU78" i="8"/>
  <c r="BV78" i="8"/>
  <c r="BT79" i="8"/>
  <c r="BU79" i="8"/>
  <c r="BV79" i="8"/>
  <c r="BT80" i="8"/>
  <c r="BU80" i="8"/>
  <c r="BV80" i="8"/>
  <c r="BT81" i="8"/>
  <c r="BU81" i="8"/>
  <c r="BV81" i="8"/>
  <c r="BT82" i="8"/>
  <c r="BU82" i="8"/>
  <c r="BV82" i="8"/>
  <c r="BT83" i="8"/>
  <c r="BU83" i="8"/>
  <c r="BV83" i="8"/>
  <c r="BT84" i="8"/>
  <c r="BU84" i="8"/>
  <c r="BV84" i="8"/>
  <c r="BT85" i="8"/>
  <c r="BU85" i="8"/>
  <c r="BV85" i="8"/>
  <c r="BT86" i="8"/>
  <c r="BU86" i="8"/>
  <c r="BV86" i="8"/>
  <c r="BT87" i="8"/>
  <c r="BU87" i="8"/>
  <c r="BV87" i="8"/>
  <c r="BT88" i="8"/>
  <c r="BU88" i="8"/>
  <c r="BV88" i="8"/>
  <c r="BT89" i="8"/>
  <c r="BU89" i="8"/>
  <c r="BV89" i="8"/>
  <c r="BT90" i="8"/>
  <c r="BU90" i="8"/>
  <c r="BV90" i="8"/>
  <c r="BT91" i="8"/>
  <c r="BU91" i="8"/>
  <c r="BV91" i="8"/>
  <c r="BT92" i="8"/>
  <c r="BU92" i="8"/>
  <c r="BV92" i="8"/>
  <c r="BT93" i="8"/>
  <c r="BU93" i="8"/>
  <c r="BV93" i="8"/>
  <c r="BT94" i="8"/>
  <c r="BU94" i="8"/>
  <c r="BV94" i="8"/>
  <c r="BT95" i="8"/>
  <c r="BU95" i="8"/>
  <c r="BV95" i="8"/>
  <c r="BT96" i="8"/>
  <c r="BU96" i="8"/>
  <c r="BV96" i="8"/>
  <c r="BT97" i="8"/>
  <c r="BU97" i="8"/>
  <c r="BV97" i="8"/>
  <c r="BT98" i="8"/>
  <c r="BU98" i="8"/>
  <c r="BV98" i="8"/>
  <c r="BT99" i="8"/>
  <c r="BU99" i="8"/>
  <c r="BV99" i="8"/>
  <c r="BT100" i="8"/>
  <c r="BU100" i="8"/>
  <c r="BV100" i="8"/>
  <c r="BT101" i="8"/>
  <c r="BU101" i="8"/>
  <c r="BV101" i="8"/>
  <c r="BT102" i="8"/>
  <c r="BU102" i="8"/>
  <c r="BV102" i="8"/>
  <c r="BT103" i="8"/>
  <c r="BU103" i="8"/>
  <c r="BV103" i="8"/>
  <c r="BT104" i="8"/>
  <c r="BU104" i="8"/>
  <c r="BV104" i="8"/>
  <c r="BT105" i="8"/>
  <c r="BU105" i="8"/>
  <c r="BV105" i="8"/>
  <c r="BT106" i="8"/>
  <c r="BU106" i="8"/>
  <c r="BV106" i="8"/>
  <c r="BT107" i="8"/>
  <c r="BU107" i="8"/>
  <c r="BV107" i="8"/>
  <c r="BT109" i="8"/>
  <c r="BU109" i="8"/>
  <c r="BV109" i="8"/>
  <c r="BT110" i="8"/>
  <c r="BU110" i="8"/>
  <c r="BV110" i="8"/>
  <c r="BT111" i="8"/>
  <c r="BU111" i="8"/>
  <c r="BV111" i="8"/>
  <c r="BT112" i="8"/>
  <c r="BU112" i="8"/>
  <c r="BV112" i="8"/>
  <c r="BT113" i="8"/>
  <c r="BU113" i="8"/>
  <c r="BV113" i="8"/>
  <c r="BT114" i="8"/>
  <c r="BU114" i="8"/>
  <c r="BV114" i="8"/>
  <c r="BT115" i="8"/>
  <c r="BU115" i="8"/>
  <c r="BV115" i="8"/>
  <c r="BT116" i="8"/>
  <c r="BU116" i="8"/>
  <c r="BV116" i="8"/>
  <c r="BT117" i="8"/>
  <c r="BU117" i="8"/>
  <c r="BV117" i="8"/>
  <c r="BT118" i="8"/>
  <c r="BU118" i="8"/>
  <c r="BV118" i="8"/>
  <c r="BT119" i="8"/>
  <c r="BU119" i="8"/>
  <c r="BV119" i="8"/>
  <c r="BT120" i="8"/>
  <c r="BU120" i="8"/>
  <c r="BV120" i="8"/>
  <c r="BT121" i="8"/>
  <c r="BU121" i="8"/>
  <c r="BV121" i="8"/>
  <c r="BT122" i="8"/>
  <c r="BU122" i="8"/>
  <c r="BV122" i="8"/>
  <c r="BT123" i="8"/>
  <c r="BU123" i="8"/>
  <c r="BV123" i="8"/>
  <c r="BT124" i="8"/>
  <c r="BU124" i="8"/>
  <c r="BV124" i="8"/>
  <c r="BT125" i="8"/>
  <c r="BU125" i="8"/>
  <c r="BV125" i="8"/>
  <c r="BT126" i="8"/>
  <c r="BU126" i="8"/>
  <c r="BV126" i="8"/>
  <c r="BT127" i="8"/>
  <c r="BU127" i="8"/>
  <c r="BV127" i="8"/>
  <c r="BT128" i="8"/>
  <c r="BU128" i="8"/>
  <c r="BV128" i="8"/>
  <c r="BT129" i="8"/>
  <c r="BU129" i="8"/>
  <c r="BV129" i="8"/>
  <c r="BT130" i="8"/>
  <c r="BU130" i="8"/>
  <c r="BV130" i="8"/>
  <c r="BT131" i="8"/>
  <c r="BU131" i="8"/>
  <c r="BV131" i="8"/>
  <c r="BT132" i="8"/>
  <c r="BU132" i="8"/>
  <c r="BV132" i="8"/>
  <c r="BT133" i="8"/>
  <c r="BU133" i="8"/>
  <c r="BV133" i="8"/>
  <c r="BT135" i="8"/>
  <c r="BU135" i="8"/>
  <c r="BV135" i="8"/>
  <c r="BT136" i="8"/>
  <c r="BU136" i="8"/>
  <c r="BV136" i="8"/>
  <c r="BT137" i="8"/>
  <c r="BU137" i="8"/>
  <c r="BV137" i="8"/>
  <c r="BT138" i="8"/>
  <c r="BU138" i="8"/>
  <c r="BV138" i="8"/>
  <c r="BT139" i="8"/>
  <c r="BU139" i="8"/>
  <c r="BV139" i="8"/>
  <c r="BT140" i="8"/>
  <c r="BU140" i="8"/>
  <c r="BV140" i="8"/>
  <c r="BT141" i="8"/>
  <c r="BU141" i="8"/>
  <c r="BV141" i="8"/>
  <c r="BT142" i="8"/>
  <c r="BU142" i="8"/>
  <c r="BV142" i="8"/>
  <c r="BT143" i="8"/>
  <c r="BU143" i="8"/>
  <c r="BV143" i="8"/>
  <c r="BT144" i="8"/>
  <c r="BU144" i="8"/>
  <c r="BV144" i="8"/>
  <c r="BT145" i="8"/>
  <c r="BU145" i="8"/>
  <c r="BV145" i="8"/>
  <c r="BT146" i="8"/>
  <c r="BU146" i="8"/>
  <c r="BV146" i="8"/>
  <c r="BT147" i="8"/>
  <c r="BU147" i="8"/>
  <c r="BV147" i="8"/>
  <c r="BT148" i="8"/>
  <c r="BU148" i="8"/>
  <c r="BV148" i="8"/>
  <c r="BT149" i="8"/>
  <c r="BU149" i="8"/>
  <c r="BV149" i="8"/>
  <c r="BT150" i="8"/>
  <c r="BU150" i="8"/>
  <c r="BV150" i="8"/>
  <c r="BT151" i="8"/>
  <c r="BU151" i="8"/>
  <c r="BV151" i="8"/>
  <c r="BT152" i="8"/>
  <c r="BU152" i="8"/>
  <c r="BV152" i="8"/>
  <c r="BT153" i="8"/>
  <c r="BU153" i="8"/>
  <c r="BV153" i="8"/>
  <c r="BT154" i="8"/>
  <c r="BU154" i="8"/>
  <c r="BV154" i="8"/>
  <c r="BT155" i="8"/>
  <c r="BU155" i="8"/>
  <c r="BV155" i="8"/>
  <c r="BT156" i="8"/>
  <c r="BU156" i="8"/>
  <c r="BV156" i="8"/>
  <c r="BT157" i="8"/>
  <c r="BU157" i="8"/>
  <c r="BV157" i="8"/>
  <c r="BT158" i="8"/>
  <c r="BU158" i="8"/>
  <c r="BV158" i="8"/>
  <c r="BT159" i="8"/>
  <c r="BU159" i="8"/>
  <c r="BV159" i="8"/>
  <c r="BT160" i="8"/>
  <c r="BU160" i="8"/>
  <c r="BV160" i="8"/>
  <c r="BT161" i="8"/>
  <c r="BU161" i="8"/>
  <c r="BV161" i="8"/>
  <c r="BT162" i="8"/>
  <c r="BU162" i="8"/>
  <c r="BV162" i="8"/>
  <c r="BT163" i="8"/>
  <c r="BU163" i="8"/>
  <c r="BV163" i="8"/>
  <c r="BT164" i="8"/>
  <c r="BU164" i="8"/>
  <c r="BV164" i="8"/>
  <c r="BT165" i="8"/>
  <c r="BU165" i="8"/>
  <c r="BV165" i="8"/>
  <c r="BT166" i="8"/>
  <c r="BU166" i="8"/>
  <c r="BV166" i="8"/>
  <c r="BT167" i="8"/>
  <c r="BU167" i="8"/>
  <c r="BV167" i="8"/>
  <c r="BT168" i="8"/>
  <c r="BU168" i="8"/>
  <c r="BV168" i="8"/>
  <c r="BT169" i="8"/>
  <c r="BU169" i="8"/>
  <c r="BV169" i="8"/>
  <c r="BT170" i="8"/>
  <c r="BU170" i="8"/>
  <c r="BV170" i="8"/>
  <c r="BU171" i="8"/>
  <c r="BV171" i="8"/>
  <c r="BT12" i="8"/>
  <c r="BV12" i="8"/>
  <c r="BU12" i="8"/>
  <c r="BV11" i="8" l="1"/>
  <c r="BU11" i="8"/>
  <c r="BT11" i="8"/>
  <c r="BV8" i="8"/>
  <c r="BS8" i="8"/>
  <c r="BT7" i="8"/>
  <c r="BS7" i="8"/>
  <c r="BS6" i="8"/>
  <c r="BV4" i="8"/>
  <c r="AZ94" i="8"/>
  <c r="BA94" i="8"/>
  <c r="BB94" i="8"/>
  <c r="BD94" i="8"/>
  <c r="BE94" i="8"/>
  <c r="BF94" i="8"/>
  <c r="BH94" i="8"/>
  <c r="BI94" i="8"/>
  <c r="BJ94" i="8"/>
  <c r="BP94" i="8"/>
  <c r="BQ94" i="8"/>
  <c r="BR94" i="8"/>
  <c r="AZ95" i="8"/>
  <c r="BA95" i="8"/>
  <c r="BB95" i="8"/>
  <c r="BD95" i="8"/>
  <c r="BE95" i="8"/>
  <c r="BF95" i="8"/>
  <c r="BH95" i="8"/>
  <c r="BI95" i="8"/>
  <c r="BJ95" i="8"/>
  <c r="BP95" i="8"/>
  <c r="BQ95" i="8"/>
  <c r="BR95" i="8"/>
  <c r="AV94" i="8"/>
  <c r="AW94" i="8"/>
  <c r="AX94" i="8"/>
  <c r="AV93" i="8"/>
  <c r="AW93" i="8"/>
  <c r="AX93" i="8"/>
  <c r="AZ93" i="8"/>
  <c r="BA93" i="8"/>
  <c r="BB93" i="8"/>
  <c r="BD93" i="8"/>
  <c r="BE93" i="8"/>
  <c r="BF93" i="8"/>
  <c r="BH93" i="8"/>
  <c r="BI93" i="8"/>
  <c r="BJ93" i="8"/>
  <c r="BP93" i="8"/>
  <c r="BQ93" i="8"/>
  <c r="BR93" i="8"/>
  <c r="AB92" i="8"/>
  <c r="AC92" i="8"/>
  <c r="AD92" i="8"/>
  <c r="AF92" i="8"/>
  <c r="AG92" i="8"/>
  <c r="AH92" i="8"/>
  <c r="AJ92" i="8"/>
  <c r="AK92" i="8"/>
  <c r="AL92" i="8"/>
  <c r="AN92" i="8"/>
  <c r="AO92" i="8"/>
  <c r="AP92" i="8"/>
  <c r="AR92" i="8"/>
  <c r="AS92" i="8"/>
  <c r="AT92" i="8"/>
  <c r="AV92" i="8"/>
  <c r="AW92" i="8"/>
  <c r="AX92" i="8"/>
  <c r="AZ92" i="8"/>
  <c r="BA92" i="8"/>
  <c r="BB92" i="8"/>
  <c r="BD92" i="8"/>
  <c r="BE92" i="8"/>
  <c r="BF92" i="8"/>
  <c r="BH92" i="8"/>
  <c r="BI92" i="8"/>
  <c r="BJ92" i="8"/>
  <c r="BP92" i="8"/>
  <c r="BQ92" i="8"/>
  <c r="BR92" i="8"/>
  <c r="BU7" i="8" l="1"/>
  <c r="BT4" i="8"/>
  <c r="BU4" i="8"/>
  <c r="BH42" i="8"/>
  <c r="BW42" i="8" s="1"/>
  <c r="BI42" i="8"/>
  <c r="BJ42" i="8"/>
  <c r="BP42" i="8"/>
  <c r="BQ42" i="8"/>
  <c r="BR42" i="8"/>
  <c r="AX8" i="8"/>
  <c r="AV13" i="8"/>
  <c r="AV12" i="8"/>
  <c r="BP136" i="8" l="1"/>
  <c r="BQ136" i="8"/>
  <c r="BR136" i="8"/>
  <c r="BP137" i="8"/>
  <c r="BQ137" i="8"/>
  <c r="BR137" i="8"/>
  <c r="BP138" i="8"/>
  <c r="BQ138" i="8"/>
  <c r="BR138" i="8"/>
  <c r="BP139" i="8"/>
  <c r="BQ139" i="8"/>
  <c r="BR139" i="8"/>
  <c r="BP140" i="8"/>
  <c r="BQ140" i="8"/>
  <c r="BR140" i="8"/>
  <c r="BP141" i="8"/>
  <c r="BQ141" i="8"/>
  <c r="BR141" i="8"/>
  <c r="BP142" i="8"/>
  <c r="BQ142" i="8"/>
  <c r="BR142" i="8"/>
  <c r="BP143" i="8"/>
  <c r="BQ143" i="8"/>
  <c r="BR143" i="8"/>
  <c r="BP144" i="8"/>
  <c r="BQ144" i="8"/>
  <c r="BR144" i="8"/>
  <c r="BP145" i="8"/>
  <c r="BQ145" i="8"/>
  <c r="BR145" i="8"/>
  <c r="BP146" i="8"/>
  <c r="BQ146" i="8"/>
  <c r="BR146" i="8"/>
  <c r="BP147" i="8"/>
  <c r="BQ147" i="8"/>
  <c r="BR147" i="8"/>
  <c r="BP148" i="8"/>
  <c r="BQ148" i="8"/>
  <c r="BR148" i="8"/>
  <c r="BP149" i="8"/>
  <c r="BQ149" i="8"/>
  <c r="BR149" i="8"/>
  <c r="BP150" i="8"/>
  <c r="BQ150" i="8"/>
  <c r="BR150" i="8"/>
  <c r="BP151" i="8"/>
  <c r="BQ151" i="8"/>
  <c r="BR151" i="8"/>
  <c r="BP152" i="8"/>
  <c r="BQ152" i="8"/>
  <c r="BR152" i="8"/>
  <c r="BP153" i="8"/>
  <c r="BQ153" i="8"/>
  <c r="BR153" i="8"/>
  <c r="BP154" i="8"/>
  <c r="BQ154" i="8"/>
  <c r="BR154" i="8"/>
  <c r="BP155" i="8"/>
  <c r="BQ155" i="8"/>
  <c r="BR155" i="8"/>
  <c r="BP156" i="8"/>
  <c r="BQ156" i="8"/>
  <c r="BR156" i="8"/>
  <c r="BP157" i="8"/>
  <c r="BQ157" i="8"/>
  <c r="BR157" i="8"/>
  <c r="BP158" i="8"/>
  <c r="BQ158" i="8"/>
  <c r="BR158" i="8"/>
  <c r="BP159" i="8"/>
  <c r="BQ159" i="8"/>
  <c r="BR159" i="8"/>
  <c r="BP160" i="8"/>
  <c r="BQ160" i="8"/>
  <c r="BR160" i="8"/>
  <c r="BP161" i="8"/>
  <c r="BQ161" i="8"/>
  <c r="BR161" i="8"/>
  <c r="BP162" i="8"/>
  <c r="BQ162" i="8"/>
  <c r="BR162" i="8"/>
  <c r="BP163" i="8"/>
  <c r="BQ163" i="8"/>
  <c r="BR163" i="8"/>
  <c r="BP164" i="8"/>
  <c r="BQ164" i="8"/>
  <c r="BR164" i="8"/>
  <c r="BP165" i="8"/>
  <c r="BQ165" i="8"/>
  <c r="BR165" i="8"/>
  <c r="BP166" i="8"/>
  <c r="BQ166" i="8"/>
  <c r="BR166" i="8"/>
  <c r="BP167" i="8"/>
  <c r="BQ167" i="8"/>
  <c r="BR167" i="8"/>
  <c r="BP168" i="8"/>
  <c r="BQ168" i="8"/>
  <c r="BR168" i="8"/>
  <c r="BP169" i="8"/>
  <c r="BQ169" i="8"/>
  <c r="BR169" i="8"/>
  <c r="BP170" i="8"/>
  <c r="BQ170" i="8"/>
  <c r="BR170" i="8"/>
  <c r="BP171" i="8"/>
  <c r="BQ171" i="8"/>
  <c r="BR171" i="8"/>
  <c r="BR135" i="8"/>
  <c r="BQ135" i="8"/>
  <c r="BP135" i="8"/>
  <c r="BP110" i="8"/>
  <c r="BQ110" i="8"/>
  <c r="BR110" i="8"/>
  <c r="BP111" i="8"/>
  <c r="BQ111" i="8"/>
  <c r="BR111" i="8"/>
  <c r="BP112" i="8"/>
  <c r="BQ112" i="8"/>
  <c r="BR112" i="8"/>
  <c r="BP113" i="8"/>
  <c r="BQ113" i="8"/>
  <c r="BR113" i="8"/>
  <c r="BP114" i="8"/>
  <c r="BQ114" i="8"/>
  <c r="BR114" i="8"/>
  <c r="BP115" i="8"/>
  <c r="BQ115" i="8"/>
  <c r="BR115" i="8"/>
  <c r="BP116" i="8"/>
  <c r="BQ116" i="8"/>
  <c r="BR116" i="8"/>
  <c r="BP117" i="8"/>
  <c r="BQ117" i="8"/>
  <c r="BR117" i="8"/>
  <c r="BP118" i="8"/>
  <c r="BQ118" i="8"/>
  <c r="BR118" i="8"/>
  <c r="BP119" i="8"/>
  <c r="BQ119" i="8"/>
  <c r="BR119" i="8"/>
  <c r="BP120" i="8"/>
  <c r="BQ120" i="8"/>
  <c r="BR120" i="8"/>
  <c r="BP121" i="8"/>
  <c r="BQ121" i="8"/>
  <c r="BR121" i="8"/>
  <c r="BP122" i="8"/>
  <c r="BQ122" i="8"/>
  <c r="BR122" i="8"/>
  <c r="BP123" i="8"/>
  <c r="BQ123" i="8"/>
  <c r="BR123" i="8"/>
  <c r="BP124" i="8"/>
  <c r="BQ124" i="8"/>
  <c r="BR124" i="8"/>
  <c r="BP125" i="8"/>
  <c r="BQ125" i="8"/>
  <c r="BR125" i="8"/>
  <c r="BP126" i="8"/>
  <c r="BQ126" i="8"/>
  <c r="BR126" i="8"/>
  <c r="BP127" i="8"/>
  <c r="BQ127" i="8"/>
  <c r="BR127" i="8"/>
  <c r="BP128" i="8"/>
  <c r="BQ128" i="8"/>
  <c r="BR128" i="8"/>
  <c r="BP129" i="8"/>
  <c r="BQ129" i="8"/>
  <c r="BR129" i="8"/>
  <c r="BP130" i="8"/>
  <c r="BQ130" i="8"/>
  <c r="BR130" i="8"/>
  <c r="BP131" i="8"/>
  <c r="BQ131" i="8"/>
  <c r="BR131" i="8"/>
  <c r="BP132" i="8"/>
  <c r="BQ132" i="8"/>
  <c r="BR132" i="8"/>
  <c r="BP133" i="8"/>
  <c r="BQ133" i="8"/>
  <c r="BR133" i="8"/>
  <c r="BR109" i="8"/>
  <c r="BQ109" i="8"/>
  <c r="BP109" i="8"/>
  <c r="BP48" i="8"/>
  <c r="BQ48" i="8"/>
  <c r="BR48" i="8"/>
  <c r="BP49" i="8"/>
  <c r="BQ49" i="8"/>
  <c r="BR49" i="8"/>
  <c r="BP50" i="8"/>
  <c r="BQ50" i="8"/>
  <c r="BR50" i="8"/>
  <c r="BP51" i="8"/>
  <c r="BQ51" i="8"/>
  <c r="BR51" i="8"/>
  <c r="BP52" i="8"/>
  <c r="BQ52" i="8"/>
  <c r="BR52" i="8"/>
  <c r="BP53" i="8"/>
  <c r="BQ53" i="8"/>
  <c r="BR53" i="8"/>
  <c r="BP54" i="8"/>
  <c r="BQ54" i="8"/>
  <c r="BR54" i="8"/>
  <c r="BP55" i="8"/>
  <c r="BQ55" i="8"/>
  <c r="BR55" i="8"/>
  <c r="BP56" i="8"/>
  <c r="BQ56" i="8"/>
  <c r="BR56" i="8"/>
  <c r="BP57" i="8"/>
  <c r="BQ57" i="8"/>
  <c r="BR57" i="8"/>
  <c r="BP58" i="8"/>
  <c r="BQ58" i="8"/>
  <c r="BR58" i="8"/>
  <c r="BP59" i="8"/>
  <c r="BQ59" i="8"/>
  <c r="BR59" i="8"/>
  <c r="BP60" i="8"/>
  <c r="BQ60" i="8"/>
  <c r="BR60" i="8"/>
  <c r="BP61" i="8"/>
  <c r="BQ61" i="8"/>
  <c r="BR61" i="8"/>
  <c r="BP62" i="8"/>
  <c r="BQ62" i="8"/>
  <c r="BR62" i="8"/>
  <c r="BP63" i="8"/>
  <c r="BQ63" i="8"/>
  <c r="BR63" i="8"/>
  <c r="BP64" i="8"/>
  <c r="BQ64" i="8"/>
  <c r="BR64" i="8"/>
  <c r="BP65" i="8"/>
  <c r="BQ65" i="8"/>
  <c r="BR65" i="8"/>
  <c r="BP66" i="8"/>
  <c r="BQ66" i="8"/>
  <c r="BR66" i="8"/>
  <c r="BP67" i="8"/>
  <c r="BQ67" i="8"/>
  <c r="BR67" i="8"/>
  <c r="BP68" i="8"/>
  <c r="BQ68" i="8"/>
  <c r="BR68" i="8"/>
  <c r="BP69" i="8"/>
  <c r="BQ69" i="8"/>
  <c r="BR69" i="8"/>
  <c r="BP70" i="8"/>
  <c r="BQ70" i="8"/>
  <c r="BR70" i="8"/>
  <c r="BP71" i="8"/>
  <c r="BQ71" i="8"/>
  <c r="BR71" i="8"/>
  <c r="BP72" i="8"/>
  <c r="BQ72" i="8"/>
  <c r="BR72" i="8"/>
  <c r="BP73" i="8"/>
  <c r="BQ73" i="8"/>
  <c r="BR73" i="8"/>
  <c r="BP74" i="8"/>
  <c r="BQ74" i="8"/>
  <c r="BR74" i="8"/>
  <c r="BP75" i="8"/>
  <c r="BQ75" i="8"/>
  <c r="BR75" i="8"/>
  <c r="BP76" i="8"/>
  <c r="BQ76" i="8"/>
  <c r="BR76" i="8"/>
  <c r="BP77" i="8"/>
  <c r="BQ77" i="8"/>
  <c r="BR77" i="8"/>
  <c r="BP78" i="8"/>
  <c r="BQ78" i="8"/>
  <c r="BR78" i="8"/>
  <c r="BP79" i="8"/>
  <c r="BQ79" i="8"/>
  <c r="BR79" i="8"/>
  <c r="BP80" i="8"/>
  <c r="BQ80" i="8"/>
  <c r="BR80" i="8"/>
  <c r="BP81" i="8"/>
  <c r="BQ81" i="8"/>
  <c r="BR81" i="8"/>
  <c r="BP82" i="8"/>
  <c r="BQ82" i="8"/>
  <c r="BR82" i="8"/>
  <c r="BP83" i="8"/>
  <c r="BQ83" i="8"/>
  <c r="BR83" i="8"/>
  <c r="BP84" i="8"/>
  <c r="BQ84" i="8"/>
  <c r="BR84" i="8"/>
  <c r="BP85" i="8"/>
  <c r="BQ85" i="8"/>
  <c r="BR85" i="8"/>
  <c r="BP86" i="8"/>
  <c r="BQ86" i="8"/>
  <c r="BR86" i="8"/>
  <c r="BP87" i="8"/>
  <c r="BQ87" i="8"/>
  <c r="BR87" i="8"/>
  <c r="BP88" i="8"/>
  <c r="BQ88" i="8"/>
  <c r="BR88" i="8"/>
  <c r="BP89" i="8"/>
  <c r="BQ89" i="8"/>
  <c r="BR89" i="8"/>
  <c r="BP90" i="8"/>
  <c r="BQ90" i="8"/>
  <c r="BR90" i="8"/>
  <c r="BP91" i="8"/>
  <c r="BQ91" i="8"/>
  <c r="BR91" i="8"/>
  <c r="BP96" i="8"/>
  <c r="BQ96" i="8"/>
  <c r="BR96" i="8"/>
  <c r="BP97" i="8"/>
  <c r="BQ97" i="8"/>
  <c r="BR97" i="8"/>
  <c r="BP98" i="8"/>
  <c r="BQ98" i="8"/>
  <c r="BR98" i="8"/>
  <c r="BP99" i="8"/>
  <c r="BQ99" i="8"/>
  <c r="BR99" i="8"/>
  <c r="BP100" i="8"/>
  <c r="BQ100" i="8"/>
  <c r="BR100" i="8"/>
  <c r="BP101" i="8"/>
  <c r="BQ101" i="8"/>
  <c r="BR101" i="8"/>
  <c r="BP102" i="8"/>
  <c r="BQ102" i="8"/>
  <c r="BR102" i="8"/>
  <c r="BP103" i="8"/>
  <c r="BQ103" i="8"/>
  <c r="BR103" i="8"/>
  <c r="BP104" i="8"/>
  <c r="BQ104" i="8"/>
  <c r="BR104" i="8"/>
  <c r="BP105" i="8"/>
  <c r="BQ105" i="8"/>
  <c r="BR105" i="8"/>
  <c r="BP106" i="8"/>
  <c r="BQ106" i="8"/>
  <c r="BR106" i="8"/>
  <c r="BP107" i="8"/>
  <c r="BQ107" i="8"/>
  <c r="BR107" i="8"/>
  <c r="BR47" i="8"/>
  <c r="BQ47" i="8"/>
  <c r="BP47" i="8"/>
  <c r="BP13" i="8"/>
  <c r="BQ13" i="8"/>
  <c r="BR13" i="8"/>
  <c r="BP14" i="8"/>
  <c r="BQ14" i="8"/>
  <c r="BR14" i="8"/>
  <c r="BP15" i="8"/>
  <c r="BQ15" i="8"/>
  <c r="BR15" i="8"/>
  <c r="BP16" i="8"/>
  <c r="BQ16" i="8"/>
  <c r="BR16" i="8"/>
  <c r="BP17" i="8"/>
  <c r="BQ17" i="8"/>
  <c r="BR17" i="8"/>
  <c r="BP18" i="8"/>
  <c r="BQ18" i="8"/>
  <c r="BR18" i="8"/>
  <c r="BP19" i="8"/>
  <c r="BQ19" i="8"/>
  <c r="BR19" i="8"/>
  <c r="BP20" i="8"/>
  <c r="BQ20" i="8"/>
  <c r="BR20" i="8"/>
  <c r="BP21" i="8"/>
  <c r="BQ21" i="8"/>
  <c r="BR21" i="8"/>
  <c r="BP22" i="8"/>
  <c r="BQ22" i="8"/>
  <c r="BR22" i="8"/>
  <c r="BP23" i="8"/>
  <c r="BQ23" i="8"/>
  <c r="BR23" i="8"/>
  <c r="BP24" i="8"/>
  <c r="BQ24" i="8"/>
  <c r="BR24" i="8"/>
  <c r="BP25" i="8"/>
  <c r="BQ25" i="8"/>
  <c r="BR25" i="8"/>
  <c r="BP26" i="8"/>
  <c r="BQ26" i="8"/>
  <c r="BR26" i="8"/>
  <c r="BP27" i="8"/>
  <c r="BQ27" i="8"/>
  <c r="BR27" i="8"/>
  <c r="BP28" i="8"/>
  <c r="BQ28" i="8"/>
  <c r="BR28" i="8"/>
  <c r="BP29" i="8"/>
  <c r="BQ29" i="8"/>
  <c r="BR29" i="8"/>
  <c r="BP30" i="8"/>
  <c r="BQ30" i="8"/>
  <c r="BR30" i="8"/>
  <c r="BP31" i="8"/>
  <c r="BQ31" i="8"/>
  <c r="BR31" i="8"/>
  <c r="BP32" i="8"/>
  <c r="BQ32" i="8"/>
  <c r="BR32" i="8"/>
  <c r="BP33" i="8"/>
  <c r="BQ33" i="8"/>
  <c r="BR33" i="8"/>
  <c r="BP34" i="8"/>
  <c r="BQ34" i="8"/>
  <c r="BR34" i="8"/>
  <c r="BP35" i="8"/>
  <c r="BQ35" i="8"/>
  <c r="BR35" i="8"/>
  <c r="BP36" i="8"/>
  <c r="BQ36" i="8"/>
  <c r="BR36" i="8"/>
  <c r="BP37" i="8"/>
  <c r="BQ37" i="8"/>
  <c r="BR37" i="8"/>
  <c r="BP38" i="8"/>
  <c r="BQ38" i="8"/>
  <c r="BR38" i="8"/>
  <c r="BP39" i="8"/>
  <c r="BQ39" i="8"/>
  <c r="BR39" i="8"/>
  <c r="BP40" i="8"/>
  <c r="BQ40" i="8"/>
  <c r="BR40" i="8"/>
  <c r="BP41" i="8"/>
  <c r="BQ41" i="8"/>
  <c r="BR41" i="8"/>
  <c r="BP43" i="8"/>
  <c r="BQ43" i="8"/>
  <c r="BR43" i="8"/>
  <c r="BP44" i="8"/>
  <c r="BQ44" i="8"/>
  <c r="BR44" i="8"/>
  <c r="BP45" i="8"/>
  <c r="BQ45" i="8"/>
  <c r="BR45" i="8"/>
  <c r="BR12" i="8"/>
  <c r="BQ12" i="8"/>
  <c r="BP12" i="8"/>
  <c r="BH136" i="8"/>
  <c r="BI136" i="8"/>
  <c r="BJ136" i="8"/>
  <c r="BH137" i="8"/>
  <c r="BI137" i="8"/>
  <c r="BJ137" i="8"/>
  <c r="BH138" i="8"/>
  <c r="BI138" i="8"/>
  <c r="BJ138" i="8"/>
  <c r="BH139" i="8"/>
  <c r="BI139" i="8"/>
  <c r="BJ139" i="8"/>
  <c r="BH140" i="8"/>
  <c r="BI140" i="8"/>
  <c r="BJ140" i="8"/>
  <c r="BH141" i="8"/>
  <c r="BI141" i="8"/>
  <c r="BJ141" i="8"/>
  <c r="BH142" i="8"/>
  <c r="BI142" i="8"/>
  <c r="BJ142" i="8"/>
  <c r="BH143" i="8"/>
  <c r="BI143" i="8"/>
  <c r="BJ143" i="8"/>
  <c r="BH144" i="8"/>
  <c r="BI144" i="8"/>
  <c r="BJ144" i="8"/>
  <c r="BH145" i="8"/>
  <c r="BI145" i="8"/>
  <c r="BJ145" i="8"/>
  <c r="BH146" i="8"/>
  <c r="BI146" i="8"/>
  <c r="BJ146" i="8"/>
  <c r="BH147" i="8"/>
  <c r="BI147" i="8"/>
  <c r="BJ147" i="8"/>
  <c r="BH148" i="8"/>
  <c r="BI148" i="8"/>
  <c r="BJ148" i="8"/>
  <c r="BH149" i="8"/>
  <c r="BI149" i="8"/>
  <c r="BJ149" i="8"/>
  <c r="BH150" i="8"/>
  <c r="BI150" i="8"/>
  <c r="BJ150" i="8"/>
  <c r="BH151" i="8"/>
  <c r="BI151" i="8"/>
  <c r="BJ151" i="8"/>
  <c r="BH152" i="8"/>
  <c r="BI152" i="8"/>
  <c r="BJ152" i="8"/>
  <c r="BH153" i="8"/>
  <c r="BI153" i="8"/>
  <c r="BJ153" i="8"/>
  <c r="BH154" i="8"/>
  <c r="BI154" i="8"/>
  <c r="BJ154" i="8"/>
  <c r="BH155" i="8"/>
  <c r="BI155" i="8"/>
  <c r="BJ155" i="8"/>
  <c r="BH156" i="8"/>
  <c r="BI156" i="8"/>
  <c r="BJ156" i="8"/>
  <c r="BH157" i="8"/>
  <c r="BI157" i="8"/>
  <c r="BJ157" i="8"/>
  <c r="BH158" i="8"/>
  <c r="BI158" i="8"/>
  <c r="BJ158" i="8"/>
  <c r="BH159" i="8"/>
  <c r="BI159" i="8"/>
  <c r="BJ159" i="8"/>
  <c r="BH160" i="8"/>
  <c r="BI160" i="8"/>
  <c r="BJ160" i="8"/>
  <c r="BH161" i="8"/>
  <c r="BI161" i="8"/>
  <c r="BJ161" i="8"/>
  <c r="BH162" i="8"/>
  <c r="BI162" i="8"/>
  <c r="BJ162" i="8"/>
  <c r="BH163" i="8"/>
  <c r="BI163" i="8"/>
  <c r="BJ163" i="8"/>
  <c r="BH164" i="8"/>
  <c r="BI164" i="8"/>
  <c r="BJ164" i="8"/>
  <c r="BH165" i="8"/>
  <c r="BI165" i="8"/>
  <c r="BJ165" i="8"/>
  <c r="BH166" i="8"/>
  <c r="BI166" i="8"/>
  <c r="BJ166" i="8"/>
  <c r="BH167" i="8"/>
  <c r="BI167" i="8"/>
  <c r="BJ167" i="8"/>
  <c r="BH168" i="8"/>
  <c r="BI168" i="8"/>
  <c r="BJ168" i="8"/>
  <c r="BH169" i="8"/>
  <c r="BI169" i="8"/>
  <c r="BJ169" i="8"/>
  <c r="BH170" i="8"/>
  <c r="BI170" i="8"/>
  <c r="BJ170" i="8"/>
  <c r="BH171" i="8"/>
  <c r="BI171" i="8"/>
  <c r="BJ171" i="8"/>
  <c r="BJ135" i="8"/>
  <c r="BI135" i="8"/>
  <c r="BH135" i="8"/>
  <c r="BH110" i="8"/>
  <c r="BI110" i="8"/>
  <c r="BJ110" i="8"/>
  <c r="BH111" i="8"/>
  <c r="BI111" i="8"/>
  <c r="BJ111" i="8"/>
  <c r="BH112" i="8"/>
  <c r="BI112" i="8"/>
  <c r="BJ112" i="8"/>
  <c r="BH113" i="8"/>
  <c r="BI113" i="8"/>
  <c r="BJ113" i="8"/>
  <c r="BH114" i="8"/>
  <c r="BI114" i="8"/>
  <c r="BJ114" i="8"/>
  <c r="BH115" i="8"/>
  <c r="BI115" i="8"/>
  <c r="BJ115" i="8"/>
  <c r="BH116" i="8"/>
  <c r="BI116" i="8"/>
  <c r="BJ116" i="8"/>
  <c r="BH117" i="8"/>
  <c r="BI117" i="8"/>
  <c r="BJ117" i="8"/>
  <c r="BH118" i="8"/>
  <c r="BI118" i="8"/>
  <c r="BJ118" i="8"/>
  <c r="BH119" i="8"/>
  <c r="BI119" i="8"/>
  <c r="BJ119" i="8"/>
  <c r="BH120" i="8"/>
  <c r="BI120" i="8"/>
  <c r="BJ120" i="8"/>
  <c r="BH121" i="8"/>
  <c r="BI121" i="8"/>
  <c r="BJ121" i="8"/>
  <c r="BH122" i="8"/>
  <c r="BI122" i="8"/>
  <c r="BJ122" i="8"/>
  <c r="BH123" i="8"/>
  <c r="BI123" i="8"/>
  <c r="BJ123" i="8"/>
  <c r="BH124" i="8"/>
  <c r="BI124" i="8"/>
  <c r="BJ124" i="8"/>
  <c r="BH125" i="8"/>
  <c r="BI125" i="8"/>
  <c r="BJ125" i="8"/>
  <c r="BH126" i="8"/>
  <c r="BI126" i="8"/>
  <c r="BJ126" i="8"/>
  <c r="BH127" i="8"/>
  <c r="BI127" i="8"/>
  <c r="BJ127" i="8"/>
  <c r="BH128" i="8"/>
  <c r="BI128" i="8"/>
  <c r="BJ128" i="8"/>
  <c r="BH129" i="8"/>
  <c r="BI129" i="8"/>
  <c r="BJ129" i="8"/>
  <c r="BH130" i="8"/>
  <c r="BI130" i="8"/>
  <c r="BJ130" i="8"/>
  <c r="BH131" i="8"/>
  <c r="BI131" i="8"/>
  <c r="BJ131" i="8"/>
  <c r="BH132" i="8"/>
  <c r="BI132" i="8"/>
  <c r="BJ132" i="8"/>
  <c r="BH133" i="8"/>
  <c r="BI133" i="8"/>
  <c r="BJ133" i="8"/>
  <c r="BJ109" i="8"/>
  <c r="BI109" i="8"/>
  <c r="BH109" i="8"/>
  <c r="BH48" i="8"/>
  <c r="BI48" i="8"/>
  <c r="BJ48" i="8"/>
  <c r="BH49" i="8"/>
  <c r="BI49" i="8"/>
  <c r="BJ49" i="8"/>
  <c r="BH50" i="8"/>
  <c r="BI50" i="8"/>
  <c r="BJ50" i="8"/>
  <c r="BH51" i="8"/>
  <c r="BI51" i="8"/>
  <c r="BJ51" i="8"/>
  <c r="BH52" i="8"/>
  <c r="BI52" i="8"/>
  <c r="BJ52" i="8"/>
  <c r="BH53" i="8"/>
  <c r="BI53" i="8"/>
  <c r="BJ53" i="8"/>
  <c r="BH54" i="8"/>
  <c r="BI54" i="8"/>
  <c r="BJ54" i="8"/>
  <c r="BH55" i="8"/>
  <c r="BI55" i="8"/>
  <c r="BJ55" i="8"/>
  <c r="BH56" i="8"/>
  <c r="BI56" i="8"/>
  <c r="BJ56" i="8"/>
  <c r="BH57" i="8"/>
  <c r="BI57" i="8"/>
  <c r="BJ57" i="8"/>
  <c r="BH58" i="8"/>
  <c r="BI58" i="8"/>
  <c r="BJ58" i="8"/>
  <c r="BH59" i="8"/>
  <c r="BI59" i="8"/>
  <c r="BJ59" i="8"/>
  <c r="BH60" i="8"/>
  <c r="BI60" i="8"/>
  <c r="BJ60" i="8"/>
  <c r="BH61" i="8"/>
  <c r="BI61" i="8"/>
  <c r="BJ61" i="8"/>
  <c r="BH62" i="8"/>
  <c r="BI62" i="8"/>
  <c r="BJ62" i="8"/>
  <c r="BH63" i="8"/>
  <c r="BI63" i="8"/>
  <c r="BJ63" i="8"/>
  <c r="BH64" i="8"/>
  <c r="BI64" i="8"/>
  <c r="BJ64" i="8"/>
  <c r="BH65" i="8"/>
  <c r="BI65" i="8"/>
  <c r="BJ65" i="8"/>
  <c r="BH66" i="8"/>
  <c r="BI66" i="8"/>
  <c r="BJ66" i="8"/>
  <c r="BH67" i="8"/>
  <c r="BI67" i="8"/>
  <c r="BJ67" i="8"/>
  <c r="BH68" i="8"/>
  <c r="BI68" i="8"/>
  <c r="BJ68" i="8"/>
  <c r="BH69" i="8"/>
  <c r="BI69" i="8"/>
  <c r="BJ69" i="8"/>
  <c r="BH70" i="8"/>
  <c r="BI70" i="8"/>
  <c r="BJ70" i="8"/>
  <c r="BH71" i="8"/>
  <c r="BI71" i="8"/>
  <c r="BJ71" i="8"/>
  <c r="BH72" i="8"/>
  <c r="BI72" i="8"/>
  <c r="BJ72" i="8"/>
  <c r="BH73" i="8"/>
  <c r="BI73" i="8"/>
  <c r="BJ73" i="8"/>
  <c r="BH74" i="8"/>
  <c r="BI74" i="8"/>
  <c r="BJ74" i="8"/>
  <c r="BH75" i="8"/>
  <c r="BI75" i="8"/>
  <c r="BJ75" i="8"/>
  <c r="BH76" i="8"/>
  <c r="BI76" i="8"/>
  <c r="BJ76" i="8"/>
  <c r="BH77" i="8"/>
  <c r="BI77" i="8"/>
  <c r="BJ77" i="8"/>
  <c r="BH78" i="8"/>
  <c r="BI78" i="8"/>
  <c r="BJ78" i="8"/>
  <c r="BH79" i="8"/>
  <c r="BI79" i="8"/>
  <c r="BJ79" i="8"/>
  <c r="BH80" i="8"/>
  <c r="BI80" i="8"/>
  <c r="BJ80" i="8"/>
  <c r="BH81" i="8"/>
  <c r="BI81" i="8"/>
  <c r="BJ81" i="8"/>
  <c r="BH82" i="8"/>
  <c r="BI82" i="8"/>
  <c r="BJ82" i="8"/>
  <c r="BH83" i="8"/>
  <c r="BI83" i="8"/>
  <c r="BJ83" i="8"/>
  <c r="BH84" i="8"/>
  <c r="BI84" i="8"/>
  <c r="BJ84" i="8"/>
  <c r="BH85" i="8"/>
  <c r="BI85" i="8"/>
  <c r="BJ85" i="8"/>
  <c r="BH86" i="8"/>
  <c r="BI86" i="8"/>
  <c r="BJ86" i="8"/>
  <c r="BH87" i="8"/>
  <c r="BI87" i="8"/>
  <c r="BJ87" i="8"/>
  <c r="BH88" i="8"/>
  <c r="BI88" i="8"/>
  <c r="BJ88" i="8"/>
  <c r="BH89" i="8"/>
  <c r="BI89" i="8"/>
  <c r="BJ89" i="8"/>
  <c r="BH90" i="8"/>
  <c r="BI90" i="8"/>
  <c r="BJ90" i="8"/>
  <c r="BH91" i="8"/>
  <c r="BI91" i="8"/>
  <c r="BJ91" i="8"/>
  <c r="BH96" i="8"/>
  <c r="BI96" i="8"/>
  <c r="BJ96" i="8"/>
  <c r="BH97" i="8"/>
  <c r="BI97" i="8"/>
  <c r="BJ97" i="8"/>
  <c r="BH98" i="8"/>
  <c r="BI98" i="8"/>
  <c r="BJ98" i="8"/>
  <c r="BH99" i="8"/>
  <c r="BI99" i="8"/>
  <c r="BJ99" i="8"/>
  <c r="BH100" i="8"/>
  <c r="BI100" i="8"/>
  <c r="BJ100" i="8"/>
  <c r="BH101" i="8"/>
  <c r="BI101" i="8"/>
  <c r="BJ101" i="8"/>
  <c r="BH102" i="8"/>
  <c r="BI102" i="8"/>
  <c r="BJ102" i="8"/>
  <c r="BH103" i="8"/>
  <c r="BI103" i="8"/>
  <c r="BJ103" i="8"/>
  <c r="BH104" i="8"/>
  <c r="BI104" i="8"/>
  <c r="BJ104" i="8"/>
  <c r="BH105" i="8"/>
  <c r="BI105" i="8"/>
  <c r="BJ105" i="8"/>
  <c r="BH106" i="8"/>
  <c r="BI106" i="8"/>
  <c r="BJ106" i="8"/>
  <c r="BH107" i="8"/>
  <c r="BI107" i="8"/>
  <c r="BJ107" i="8"/>
  <c r="BJ47" i="8"/>
  <c r="BI47" i="8"/>
  <c r="BH47" i="8"/>
  <c r="BH13" i="8"/>
  <c r="BI13" i="8"/>
  <c r="BJ13" i="8"/>
  <c r="BH14" i="8"/>
  <c r="BI14" i="8"/>
  <c r="BJ14" i="8"/>
  <c r="BH15" i="8"/>
  <c r="BI15" i="8"/>
  <c r="BJ15" i="8"/>
  <c r="BH16" i="8"/>
  <c r="BI16" i="8"/>
  <c r="BJ16" i="8"/>
  <c r="BH17" i="8"/>
  <c r="BI17" i="8"/>
  <c r="BJ17" i="8"/>
  <c r="BH18" i="8"/>
  <c r="BI18" i="8"/>
  <c r="BJ18" i="8"/>
  <c r="BH19" i="8"/>
  <c r="BI19" i="8"/>
  <c r="BJ19" i="8"/>
  <c r="BH20" i="8"/>
  <c r="BI20" i="8"/>
  <c r="BJ20" i="8"/>
  <c r="BH21" i="8"/>
  <c r="BI21" i="8"/>
  <c r="BJ21" i="8"/>
  <c r="BH22" i="8"/>
  <c r="BI22" i="8"/>
  <c r="BJ22" i="8"/>
  <c r="BH23" i="8"/>
  <c r="BI23" i="8"/>
  <c r="BJ23" i="8"/>
  <c r="BH24" i="8"/>
  <c r="BI24" i="8"/>
  <c r="BJ24" i="8"/>
  <c r="BH25" i="8"/>
  <c r="BI25" i="8"/>
  <c r="BJ25" i="8"/>
  <c r="BH26" i="8"/>
  <c r="BI26" i="8"/>
  <c r="BJ26" i="8"/>
  <c r="BH27" i="8"/>
  <c r="BI27" i="8"/>
  <c r="BJ27" i="8"/>
  <c r="BH28" i="8"/>
  <c r="BI28" i="8"/>
  <c r="BJ28" i="8"/>
  <c r="BH29" i="8"/>
  <c r="BI29" i="8"/>
  <c r="BJ29" i="8"/>
  <c r="BH30" i="8"/>
  <c r="BI30" i="8"/>
  <c r="BJ30" i="8"/>
  <c r="BH31" i="8"/>
  <c r="BI31" i="8"/>
  <c r="BJ31" i="8"/>
  <c r="BH32" i="8"/>
  <c r="BI32" i="8"/>
  <c r="BJ32" i="8"/>
  <c r="BH33" i="8"/>
  <c r="BI33" i="8"/>
  <c r="BJ33" i="8"/>
  <c r="BH34" i="8"/>
  <c r="BI34" i="8"/>
  <c r="BJ34" i="8"/>
  <c r="BH35" i="8"/>
  <c r="BI35" i="8"/>
  <c r="BJ35" i="8"/>
  <c r="BH36" i="8"/>
  <c r="BI36" i="8"/>
  <c r="BJ36" i="8"/>
  <c r="BH37" i="8"/>
  <c r="BI37" i="8"/>
  <c r="BJ37" i="8"/>
  <c r="BH38" i="8"/>
  <c r="BI38" i="8"/>
  <c r="BJ38" i="8"/>
  <c r="BH39" i="8"/>
  <c r="BI39" i="8"/>
  <c r="BJ39" i="8"/>
  <c r="BH40" i="8"/>
  <c r="BI40" i="8"/>
  <c r="BJ40" i="8"/>
  <c r="BH41" i="8"/>
  <c r="BI41" i="8"/>
  <c r="BJ41" i="8"/>
  <c r="BH43" i="8"/>
  <c r="BI43" i="8"/>
  <c r="BJ43" i="8"/>
  <c r="BH44" i="8"/>
  <c r="BI44" i="8"/>
  <c r="BJ44" i="8"/>
  <c r="BH45" i="8"/>
  <c r="BI45" i="8"/>
  <c r="BJ45" i="8"/>
  <c r="BJ12" i="8"/>
  <c r="BI12" i="8"/>
  <c r="BH12" i="8"/>
  <c r="BD12" i="8"/>
  <c r="BR11" i="8"/>
  <c r="BQ11" i="8"/>
  <c r="BP11" i="8"/>
  <c r="BR8" i="8"/>
  <c r="BP7" i="8"/>
  <c r="BO6" i="8"/>
  <c r="BJ11" i="8"/>
  <c r="BI11" i="8"/>
  <c r="BH11" i="8"/>
  <c r="BJ8" i="8"/>
  <c r="BG8" i="8"/>
  <c r="BG7" i="8"/>
  <c r="BI7" i="8" s="1"/>
  <c r="BG6" i="8"/>
  <c r="BI6" i="8" s="1"/>
  <c r="BH4" i="8" l="1"/>
  <c r="BP4" i="8"/>
  <c r="BR4" i="8"/>
  <c r="BQ4" i="8"/>
  <c r="BJ4" i="8"/>
  <c r="BI4" i="8"/>
  <c r="AV89" i="10"/>
  <c r="AW89" i="10"/>
  <c r="AX89" i="10"/>
  <c r="AV90" i="10"/>
  <c r="AW90" i="10"/>
  <c r="AX90" i="10"/>
  <c r="AV91" i="10"/>
  <c r="AW91" i="10"/>
  <c r="AX91" i="10"/>
  <c r="AV92" i="10"/>
  <c r="AW92" i="10"/>
  <c r="AX92" i="10"/>
  <c r="AV93" i="10"/>
  <c r="AW93" i="10"/>
  <c r="AX93" i="10"/>
  <c r="AV94" i="10"/>
  <c r="AW94" i="10"/>
  <c r="AX94" i="10"/>
  <c r="AV95" i="10"/>
  <c r="AW95" i="10"/>
  <c r="AX95" i="10"/>
  <c r="AV96" i="10"/>
  <c r="AW96" i="10"/>
  <c r="AX96" i="10"/>
  <c r="AV97" i="10"/>
  <c r="AW97" i="10"/>
  <c r="AX97" i="10"/>
  <c r="AV98" i="10"/>
  <c r="AW98" i="10"/>
  <c r="AX98" i="10"/>
  <c r="AV99" i="10"/>
  <c r="AW99" i="10"/>
  <c r="AX99" i="10"/>
  <c r="AV100" i="10"/>
  <c r="AW100" i="10"/>
  <c r="AX100" i="10"/>
  <c r="AV101" i="10"/>
  <c r="AW101" i="10"/>
  <c r="AX101" i="10"/>
  <c r="AV102" i="10"/>
  <c r="AW102" i="10"/>
  <c r="AX102" i="10"/>
  <c r="AV103" i="10"/>
  <c r="AW103" i="10"/>
  <c r="AX103" i="10"/>
  <c r="AV104" i="10"/>
  <c r="AW104" i="10"/>
  <c r="AX104" i="10"/>
  <c r="AV105" i="10"/>
  <c r="AW105" i="10"/>
  <c r="AX105" i="10"/>
  <c r="AV106" i="10"/>
  <c r="AW106" i="10"/>
  <c r="AX106" i="10"/>
  <c r="AV107" i="10"/>
  <c r="AW107" i="10"/>
  <c r="AX107" i="10"/>
  <c r="AV108" i="10"/>
  <c r="AW108" i="10"/>
  <c r="AX108" i="10"/>
  <c r="AV109" i="10"/>
  <c r="AW109" i="10"/>
  <c r="AX109" i="10"/>
  <c r="AV110" i="10"/>
  <c r="AW110" i="10"/>
  <c r="AX110" i="10"/>
  <c r="AV111" i="10"/>
  <c r="AW111" i="10"/>
  <c r="AX111" i="10"/>
  <c r="AV112" i="10"/>
  <c r="AW112" i="10"/>
  <c r="AX112" i="10"/>
  <c r="AV113" i="10"/>
  <c r="AW113" i="10"/>
  <c r="AX113" i="10"/>
  <c r="AV114" i="10"/>
  <c r="AW114" i="10"/>
  <c r="AX114" i="10"/>
  <c r="AV115" i="10"/>
  <c r="AW115" i="10"/>
  <c r="AX115" i="10"/>
  <c r="AV116" i="10"/>
  <c r="AW116" i="10"/>
  <c r="AX116" i="10"/>
  <c r="AV117" i="10"/>
  <c r="AW117" i="10"/>
  <c r="AX117" i="10"/>
  <c r="AV118" i="10"/>
  <c r="AW118" i="10"/>
  <c r="AX118" i="10"/>
  <c r="AV119" i="10"/>
  <c r="AW119" i="10"/>
  <c r="AX119" i="10"/>
  <c r="AV120" i="10"/>
  <c r="AW120" i="10"/>
  <c r="AX120" i="10"/>
  <c r="AV121" i="10"/>
  <c r="AW121" i="10"/>
  <c r="AX121" i="10"/>
  <c r="AV122" i="10"/>
  <c r="AW122" i="10"/>
  <c r="AX122" i="10"/>
  <c r="AV123" i="10"/>
  <c r="AW123" i="10"/>
  <c r="AX123" i="10"/>
  <c r="AX88" i="10"/>
  <c r="AW88" i="10"/>
  <c r="AV88" i="10"/>
  <c r="AV65" i="10"/>
  <c r="AW65" i="10"/>
  <c r="AX65" i="10"/>
  <c r="AV66" i="10"/>
  <c r="AW66" i="10"/>
  <c r="AX66" i="10"/>
  <c r="AV67" i="10"/>
  <c r="AW67" i="10"/>
  <c r="AX67" i="10"/>
  <c r="AV68" i="10"/>
  <c r="AW68" i="10"/>
  <c r="AX68" i="10"/>
  <c r="AV69" i="10"/>
  <c r="AW69" i="10"/>
  <c r="AX69" i="10"/>
  <c r="AV70" i="10"/>
  <c r="AW70" i="10"/>
  <c r="AX70" i="10"/>
  <c r="AV71" i="10"/>
  <c r="AW71" i="10"/>
  <c r="AX71" i="10"/>
  <c r="AV72" i="10"/>
  <c r="AW72" i="10"/>
  <c r="AX72" i="10"/>
  <c r="AV73" i="10"/>
  <c r="AW73" i="10"/>
  <c r="AX73" i="10"/>
  <c r="AV74" i="10"/>
  <c r="AW74" i="10"/>
  <c r="AX74" i="10"/>
  <c r="AV75" i="10"/>
  <c r="AW75" i="10"/>
  <c r="AX75" i="10"/>
  <c r="AV76" i="10"/>
  <c r="AW76" i="10"/>
  <c r="AX76" i="10"/>
  <c r="AV77" i="10"/>
  <c r="AW77" i="10"/>
  <c r="AX77" i="10"/>
  <c r="AV78" i="10"/>
  <c r="AW78" i="10"/>
  <c r="AX78" i="10"/>
  <c r="AV79" i="10"/>
  <c r="AW79" i="10"/>
  <c r="AX79" i="10"/>
  <c r="AV80" i="10"/>
  <c r="AW80" i="10"/>
  <c r="AX80" i="10"/>
  <c r="AV81" i="10"/>
  <c r="AW81" i="10"/>
  <c r="AX81" i="10"/>
  <c r="AV82" i="10"/>
  <c r="AW82" i="10"/>
  <c r="AX82" i="10"/>
  <c r="AV83" i="10"/>
  <c r="AW83" i="10"/>
  <c r="AX83" i="10"/>
  <c r="AV84" i="10"/>
  <c r="AW84" i="10"/>
  <c r="AX84" i="10"/>
  <c r="AV85" i="10"/>
  <c r="AW85" i="10"/>
  <c r="AX85" i="10"/>
  <c r="AV86" i="10"/>
  <c r="AW86" i="10"/>
  <c r="AX86" i="10"/>
  <c r="AX64" i="10"/>
  <c r="AW64" i="10"/>
  <c r="AV64" i="10"/>
  <c r="AV45" i="10"/>
  <c r="AW45" i="10"/>
  <c r="AX45" i="10"/>
  <c r="AV46" i="10"/>
  <c r="AW46" i="10"/>
  <c r="AX46" i="10"/>
  <c r="AV47" i="10"/>
  <c r="AW47" i="10"/>
  <c r="AX47" i="10"/>
  <c r="AV48" i="10"/>
  <c r="AW48" i="10"/>
  <c r="AX48" i="10"/>
  <c r="AV49" i="10"/>
  <c r="AW49" i="10"/>
  <c r="AX49" i="10"/>
  <c r="AV50" i="10"/>
  <c r="AW50" i="10"/>
  <c r="AX50" i="10"/>
  <c r="AV51" i="10"/>
  <c r="AW51" i="10"/>
  <c r="AX51" i="10"/>
  <c r="AV52" i="10"/>
  <c r="AW52" i="10"/>
  <c r="AX52" i="10"/>
  <c r="AV53" i="10"/>
  <c r="AW53" i="10"/>
  <c r="AX53" i="10"/>
  <c r="AV54" i="10"/>
  <c r="AW54" i="10"/>
  <c r="AX54" i="10"/>
  <c r="AV55" i="10"/>
  <c r="AW55" i="10"/>
  <c r="AX55" i="10"/>
  <c r="AV56" i="10"/>
  <c r="AW56" i="10"/>
  <c r="AX56" i="10"/>
  <c r="AV57" i="10"/>
  <c r="AW57" i="10"/>
  <c r="AX57" i="10"/>
  <c r="AV58" i="10"/>
  <c r="AW58" i="10"/>
  <c r="AX58" i="10"/>
  <c r="AV59" i="10"/>
  <c r="AW59" i="10"/>
  <c r="AX59" i="10"/>
  <c r="AV60" i="10"/>
  <c r="AW60" i="10"/>
  <c r="AX60" i="10"/>
  <c r="AV61" i="10"/>
  <c r="AW61" i="10"/>
  <c r="AX61" i="10"/>
  <c r="AV62" i="10"/>
  <c r="AW62" i="10"/>
  <c r="AX62" i="10"/>
  <c r="AX44" i="10"/>
  <c r="AW44" i="10"/>
  <c r="AV44" i="10"/>
  <c r="AV14" i="10"/>
  <c r="AW14" i="10"/>
  <c r="AX14" i="10"/>
  <c r="AV15" i="10"/>
  <c r="AW15" i="10"/>
  <c r="AX15" i="10"/>
  <c r="AV16" i="10"/>
  <c r="AW16" i="10"/>
  <c r="AX16" i="10"/>
  <c r="AV17" i="10"/>
  <c r="AW17" i="10"/>
  <c r="AX17" i="10"/>
  <c r="AV18" i="10"/>
  <c r="AW18" i="10"/>
  <c r="AX18" i="10"/>
  <c r="AV19" i="10"/>
  <c r="AW19" i="10"/>
  <c r="AX19" i="10"/>
  <c r="AV20" i="10"/>
  <c r="AW20" i="10"/>
  <c r="AX20" i="10"/>
  <c r="AV21" i="10"/>
  <c r="AW21" i="10"/>
  <c r="AX21" i="10"/>
  <c r="AV22" i="10"/>
  <c r="AW22" i="10"/>
  <c r="AX22" i="10"/>
  <c r="AV23" i="10"/>
  <c r="AW23" i="10"/>
  <c r="AX23" i="10"/>
  <c r="AV24" i="10"/>
  <c r="AW24" i="10"/>
  <c r="AX24" i="10"/>
  <c r="AV25" i="10"/>
  <c r="AW25" i="10"/>
  <c r="AX25" i="10"/>
  <c r="AV26" i="10"/>
  <c r="AW26" i="10"/>
  <c r="AX26" i="10"/>
  <c r="AV27" i="10"/>
  <c r="AW27" i="10"/>
  <c r="AX27" i="10"/>
  <c r="AV28" i="10"/>
  <c r="AW28" i="10"/>
  <c r="AX28" i="10"/>
  <c r="AV29" i="10"/>
  <c r="AW29" i="10"/>
  <c r="AX29" i="10"/>
  <c r="AV30" i="10"/>
  <c r="AW30" i="10"/>
  <c r="AX30" i="10"/>
  <c r="AV31" i="10"/>
  <c r="AW31" i="10"/>
  <c r="AX31" i="10"/>
  <c r="AV32" i="10"/>
  <c r="AW32" i="10"/>
  <c r="AX32" i="10"/>
  <c r="AV33" i="10"/>
  <c r="AW33" i="10"/>
  <c r="AX33" i="10"/>
  <c r="AV34" i="10"/>
  <c r="AW34" i="10"/>
  <c r="AX34" i="10"/>
  <c r="AV35" i="10"/>
  <c r="AW35" i="10"/>
  <c r="AX35" i="10"/>
  <c r="AV36" i="10"/>
  <c r="AW36" i="10"/>
  <c r="AX36" i="10"/>
  <c r="AV37" i="10"/>
  <c r="AW37" i="10"/>
  <c r="AX37" i="10"/>
  <c r="AV38" i="10"/>
  <c r="AW38" i="10"/>
  <c r="AX38" i="10"/>
  <c r="AV39" i="10"/>
  <c r="AW39" i="10"/>
  <c r="AX39" i="10"/>
  <c r="AV40" i="10"/>
  <c r="AW40" i="10"/>
  <c r="AX40" i="10"/>
  <c r="AV41" i="10"/>
  <c r="AW41" i="10"/>
  <c r="AX41" i="10"/>
  <c r="AV42" i="10"/>
  <c r="AW42" i="10"/>
  <c r="AX42" i="10"/>
  <c r="AX13" i="10"/>
  <c r="AX12" i="10"/>
  <c r="AW13" i="10"/>
  <c r="AV13" i="10"/>
  <c r="AW12" i="10"/>
  <c r="AV12" i="10"/>
  <c r="AX9" i="10"/>
  <c r="AU9" i="10"/>
  <c r="AV8" i="10"/>
  <c r="AU8" i="10"/>
  <c r="AU7" i="10"/>
  <c r="AV5" i="10" l="1"/>
  <c r="AW5" i="10"/>
  <c r="AX5" i="10"/>
  <c r="AR13" i="10"/>
  <c r="AS94" i="10" l="1"/>
  <c r="AR89" i="10"/>
  <c r="AS89" i="10"/>
  <c r="AT89" i="10"/>
  <c r="AR90" i="10"/>
  <c r="AS90" i="10"/>
  <c r="AT90" i="10"/>
  <c r="AR91" i="10"/>
  <c r="AS91" i="10"/>
  <c r="AT91" i="10"/>
  <c r="AR92" i="10"/>
  <c r="AS92" i="10"/>
  <c r="AT92" i="10"/>
  <c r="AR93" i="10"/>
  <c r="AS93" i="10"/>
  <c r="AT93" i="10"/>
  <c r="AR94" i="10"/>
  <c r="AT94" i="10"/>
  <c r="AR95" i="10"/>
  <c r="AS95" i="10"/>
  <c r="AT95" i="10"/>
  <c r="AR96" i="10"/>
  <c r="AS96" i="10"/>
  <c r="AT96" i="10"/>
  <c r="AR97" i="10"/>
  <c r="AS97" i="10"/>
  <c r="AT97" i="10"/>
  <c r="AR98" i="10"/>
  <c r="AS98" i="10"/>
  <c r="AT98" i="10"/>
  <c r="AR99" i="10"/>
  <c r="AS99" i="10"/>
  <c r="AT99" i="10"/>
  <c r="AR100" i="10"/>
  <c r="AS100" i="10"/>
  <c r="AT100" i="10"/>
  <c r="AR101" i="10"/>
  <c r="AS101" i="10"/>
  <c r="AT101" i="10"/>
  <c r="AR102" i="10"/>
  <c r="AS102" i="10"/>
  <c r="AT102" i="10"/>
  <c r="AR103" i="10"/>
  <c r="AS103" i="10"/>
  <c r="AT103" i="10"/>
  <c r="AR104" i="10"/>
  <c r="AS104" i="10"/>
  <c r="AT104" i="10"/>
  <c r="AR105" i="10"/>
  <c r="AS105" i="10"/>
  <c r="AT105" i="10"/>
  <c r="AR106" i="10"/>
  <c r="AS106" i="10"/>
  <c r="AT106" i="10"/>
  <c r="AR107" i="10"/>
  <c r="AS107" i="10"/>
  <c r="AT107" i="10"/>
  <c r="AR108" i="10"/>
  <c r="AS108" i="10"/>
  <c r="AT108" i="10"/>
  <c r="AR109" i="10"/>
  <c r="AS109" i="10"/>
  <c r="AT109" i="10"/>
  <c r="AR110" i="10"/>
  <c r="AS110" i="10"/>
  <c r="AT110" i="10"/>
  <c r="AR111" i="10"/>
  <c r="AS111" i="10"/>
  <c r="AT111" i="10"/>
  <c r="AR112" i="10"/>
  <c r="AS112" i="10"/>
  <c r="AT112" i="10"/>
  <c r="AR113" i="10"/>
  <c r="AS113" i="10"/>
  <c r="AT113" i="10"/>
  <c r="AR114" i="10"/>
  <c r="AS114" i="10"/>
  <c r="AT114" i="10"/>
  <c r="AR115" i="10"/>
  <c r="AS115" i="10"/>
  <c r="AT115" i="10"/>
  <c r="AR116" i="10"/>
  <c r="AS116" i="10"/>
  <c r="AT116" i="10"/>
  <c r="AR117" i="10"/>
  <c r="AS117" i="10"/>
  <c r="AT117" i="10"/>
  <c r="AR118" i="10"/>
  <c r="AS118" i="10"/>
  <c r="AT118" i="10"/>
  <c r="AR119" i="10"/>
  <c r="AS119" i="10"/>
  <c r="AT119" i="10"/>
  <c r="AR120" i="10"/>
  <c r="AS120" i="10"/>
  <c r="AT120" i="10"/>
  <c r="AR121" i="10"/>
  <c r="AS121" i="10"/>
  <c r="AT121" i="10"/>
  <c r="AR122" i="10"/>
  <c r="AS122" i="10"/>
  <c r="AT122" i="10"/>
  <c r="AR123" i="10"/>
  <c r="AS123" i="10"/>
  <c r="AT123" i="10"/>
  <c r="AT88" i="10"/>
  <c r="AS88" i="10"/>
  <c r="AR88" i="10"/>
  <c r="AR65" i="10"/>
  <c r="AS65" i="10"/>
  <c r="AT65" i="10"/>
  <c r="AR66" i="10"/>
  <c r="AS66" i="10"/>
  <c r="AT66" i="10"/>
  <c r="AR67" i="10"/>
  <c r="AS67" i="10"/>
  <c r="AT67" i="10"/>
  <c r="AR68" i="10"/>
  <c r="AS68" i="10"/>
  <c r="AT68" i="10"/>
  <c r="AR69" i="10"/>
  <c r="AS69" i="10"/>
  <c r="AT69" i="10"/>
  <c r="AR70" i="10"/>
  <c r="AS70" i="10"/>
  <c r="AT70" i="10"/>
  <c r="AR71" i="10"/>
  <c r="AS71" i="10"/>
  <c r="AT71" i="10"/>
  <c r="AR72" i="10"/>
  <c r="AS72" i="10"/>
  <c r="AT72" i="10"/>
  <c r="AR73" i="10"/>
  <c r="AS73" i="10"/>
  <c r="AT73" i="10"/>
  <c r="AR74" i="10"/>
  <c r="AS74" i="10"/>
  <c r="AT74" i="10"/>
  <c r="AR75" i="10"/>
  <c r="AS75" i="10"/>
  <c r="AT75" i="10"/>
  <c r="AR76" i="10"/>
  <c r="AS76" i="10"/>
  <c r="AT76" i="10"/>
  <c r="AR77" i="10"/>
  <c r="AS77" i="10"/>
  <c r="AT77" i="10"/>
  <c r="AR78" i="10"/>
  <c r="AS78" i="10"/>
  <c r="AT78" i="10"/>
  <c r="AR79" i="10"/>
  <c r="AS79" i="10"/>
  <c r="AT79" i="10"/>
  <c r="AR80" i="10"/>
  <c r="AS80" i="10"/>
  <c r="AT80" i="10"/>
  <c r="AR81" i="10"/>
  <c r="AS81" i="10"/>
  <c r="AT81" i="10"/>
  <c r="AR82" i="10"/>
  <c r="AS82" i="10"/>
  <c r="AT82" i="10"/>
  <c r="AR83" i="10"/>
  <c r="AS83" i="10"/>
  <c r="AT83" i="10"/>
  <c r="AR84" i="10"/>
  <c r="AS84" i="10"/>
  <c r="AT84" i="10"/>
  <c r="AR85" i="10"/>
  <c r="AS85" i="10"/>
  <c r="AT85" i="10"/>
  <c r="AR86" i="10"/>
  <c r="AS86" i="10"/>
  <c r="AT86" i="10"/>
  <c r="AT64" i="10"/>
  <c r="AS64" i="10"/>
  <c r="AR64" i="10"/>
  <c r="AR45" i="10"/>
  <c r="AS45" i="10"/>
  <c r="AT45" i="10"/>
  <c r="AR46" i="10"/>
  <c r="AS46" i="10"/>
  <c r="AT46" i="10"/>
  <c r="AR47" i="10"/>
  <c r="AS47" i="10"/>
  <c r="AT47" i="10"/>
  <c r="AR48" i="10"/>
  <c r="AS48" i="10"/>
  <c r="AT48" i="10"/>
  <c r="AR49" i="10"/>
  <c r="AS49" i="10"/>
  <c r="AT49" i="10"/>
  <c r="AR50" i="10"/>
  <c r="AS50" i="10"/>
  <c r="AT50" i="10"/>
  <c r="AR51" i="10"/>
  <c r="AS51" i="10"/>
  <c r="AT51" i="10"/>
  <c r="AR52" i="10"/>
  <c r="AS52" i="10"/>
  <c r="AT52" i="10"/>
  <c r="AR53" i="10"/>
  <c r="AS53" i="10"/>
  <c r="AT53" i="10"/>
  <c r="AR54" i="10"/>
  <c r="AS54" i="10"/>
  <c r="AT54" i="10"/>
  <c r="AR55" i="10"/>
  <c r="AS55" i="10"/>
  <c r="AT55" i="10"/>
  <c r="AR56" i="10"/>
  <c r="AS56" i="10"/>
  <c r="AT56" i="10"/>
  <c r="AR57" i="10"/>
  <c r="AS57" i="10"/>
  <c r="AT57" i="10"/>
  <c r="AR58" i="10"/>
  <c r="AS58" i="10"/>
  <c r="AT58" i="10"/>
  <c r="AR59" i="10"/>
  <c r="AS59" i="10"/>
  <c r="AT59" i="10"/>
  <c r="AR60" i="10"/>
  <c r="AS60" i="10"/>
  <c r="AT60" i="10"/>
  <c r="AR61" i="10"/>
  <c r="AS61" i="10"/>
  <c r="AT61" i="10"/>
  <c r="AR62" i="10"/>
  <c r="AS62" i="10"/>
  <c r="AT62" i="10"/>
  <c r="AT44" i="10"/>
  <c r="AS44" i="10"/>
  <c r="AR44" i="10"/>
  <c r="AR14" i="10"/>
  <c r="AS14" i="10"/>
  <c r="AT14" i="10"/>
  <c r="AR15" i="10"/>
  <c r="AS15" i="10"/>
  <c r="AT15" i="10"/>
  <c r="AR16" i="10"/>
  <c r="AS16" i="10"/>
  <c r="AT16" i="10"/>
  <c r="AR17" i="10"/>
  <c r="AS17" i="10"/>
  <c r="AT17" i="10"/>
  <c r="AR18" i="10"/>
  <c r="AS18" i="10"/>
  <c r="AT18" i="10"/>
  <c r="AR19" i="10"/>
  <c r="AS19" i="10"/>
  <c r="AT19" i="10"/>
  <c r="AR20" i="10"/>
  <c r="AS20" i="10"/>
  <c r="AT20" i="10"/>
  <c r="AR21" i="10"/>
  <c r="AS21" i="10"/>
  <c r="AT21" i="10"/>
  <c r="AR22" i="10"/>
  <c r="AS22" i="10"/>
  <c r="AT22" i="10"/>
  <c r="AR23" i="10"/>
  <c r="AS23" i="10"/>
  <c r="AT23" i="10"/>
  <c r="AR24" i="10"/>
  <c r="AS24" i="10"/>
  <c r="AT24" i="10"/>
  <c r="AR25" i="10"/>
  <c r="AS25" i="10"/>
  <c r="AT25" i="10"/>
  <c r="AR26" i="10"/>
  <c r="AS26" i="10"/>
  <c r="AT26" i="10"/>
  <c r="AR27" i="10"/>
  <c r="AS27" i="10"/>
  <c r="AT27" i="10"/>
  <c r="AR28" i="10"/>
  <c r="AS28" i="10"/>
  <c r="AT28" i="10"/>
  <c r="AR29" i="10"/>
  <c r="AS29" i="10"/>
  <c r="AT29" i="10"/>
  <c r="AR30" i="10"/>
  <c r="AS30" i="10"/>
  <c r="AT30" i="10"/>
  <c r="AR31" i="10"/>
  <c r="AS31" i="10"/>
  <c r="AT31" i="10"/>
  <c r="AR32" i="10"/>
  <c r="AS32" i="10"/>
  <c r="AT32" i="10"/>
  <c r="AR33" i="10"/>
  <c r="AS33" i="10"/>
  <c r="AT33" i="10"/>
  <c r="AR34" i="10"/>
  <c r="AS34" i="10"/>
  <c r="AT34" i="10"/>
  <c r="AR35" i="10"/>
  <c r="AS35" i="10"/>
  <c r="AT35" i="10"/>
  <c r="AR36" i="10"/>
  <c r="AS36" i="10"/>
  <c r="AT36" i="10"/>
  <c r="AR37" i="10"/>
  <c r="AS37" i="10"/>
  <c r="AT37" i="10"/>
  <c r="AR38" i="10"/>
  <c r="AS38" i="10"/>
  <c r="AT38" i="10"/>
  <c r="AR39" i="10"/>
  <c r="AS39" i="10"/>
  <c r="AT39" i="10"/>
  <c r="AR40" i="10"/>
  <c r="AS40" i="10"/>
  <c r="AT40" i="10"/>
  <c r="AR41" i="10"/>
  <c r="AS41" i="10"/>
  <c r="AT41" i="10"/>
  <c r="AR42" i="10"/>
  <c r="AS42" i="10"/>
  <c r="AT42" i="10"/>
  <c r="AT13" i="10"/>
  <c r="AS13" i="10"/>
  <c r="AT12" i="10"/>
  <c r="AS12" i="10"/>
  <c r="AR12" i="10"/>
  <c r="AT9" i="10"/>
  <c r="AQ9" i="10"/>
  <c r="AR8" i="10"/>
  <c r="AQ8" i="10"/>
  <c r="AQ7" i="10"/>
  <c r="AT5" i="10" l="1"/>
  <c r="AR5" i="10"/>
  <c r="AS5" i="10"/>
  <c r="AP23" i="10" l="1"/>
  <c r="AO22" i="10"/>
  <c r="AP19" i="10"/>
  <c r="AO18" i="10"/>
  <c r="AP15" i="10"/>
  <c r="AO14" i="10"/>
  <c r="AP121" i="10"/>
  <c r="AN89" i="10"/>
  <c r="AO89" i="10"/>
  <c r="AP89" i="10"/>
  <c r="AN90" i="10"/>
  <c r="AO90" i="10"/>
  <c r="AP90" i="10"/>
  <c r="AN91" i="10"/>
  <c r="AO91" i="10"/>
  <c r="AP91" i="10"/>
  <c r="AN92" i="10"/>
  <c r="AO92" i="10"/>
  <c r="AP92" i="10"/>
  <c r="AN93" i="10"/>
  <c r="AO93" i="10"/>
  <c r="AP93" i="10"/>
  <c r="AN94" i="10"/>
  <c r="AO94" i="10"/>
  <c r="AP94" i="10"/>
  <c r="AN95" i="10"/>
  <c r="AO95" i="10"/>
  <c r="AP95" i="10"/>
  <c r="AN96" i="10"/>
  <c r="AO96" i="10"/>
  <c r="AP96" i="10"/>
  <c r="AN97" i="10"/>
  <c r="AO97" i="10"/>
  <c r="AP97" i="10"/>
  <c r="AN98" i="10"/>
  <c r="AO98" i="10"/>
  <c r="AP98" i="10"/>
  <c r="AN99" i="10"/>
  <c r="AO99" i="10"/>
  <c r="AP99" i="10"/>
  <c r="AN100" i="10"/>
  <c r="AO100" i="10"/>
  <c r="AP100" i="10"/>
  <c r="AN101" i="10"/>
  <c r="AO101" i="10"/>
  <c r="AP101" i="10"/>
  <c r="AN102" i="10"/>
  <c r="AO102" i="10"/>
  <c r="AP102" i="10"/>
  <c r="AN103" i="10"/>
  <c r="AO103" i="10"/>
  <c r="AP103" i="10"/>
  <c r="AN104" i="10"/>
  <c r="AO104" i="10"/>
  <c r="AP104" i="10"/>
  <c r="AN105" i="10"/>
  <c r="AO105" i="10"/>
  <c r="AP105" i="10"/>
  <c r="AN106" i="10"/>
  <c r="AO106" i="10"/>
  <c r="AP106" i="10"/>
  <c r="AN107" i="10"/>
  <c r="AO107" i="10"/>
  <c r="AP107" i="10"/>
  <c r="AN108" i="10"/>
  <c r="AO108" i="10"/>
  <c r="AP108" i="10"/>
  <c r="AN109" i="10"/>
  <c r="AO109" i="10"/>
  <c r="AP109" i="10"/>
  <c r="AN110" i="10"/>
  <c r="AO110" i="10"/>
  <c r="AP110" i="10"/>
  <c r="AN111" i="10"/>
  <c r="AO111" i="10"/>
  <c r="AP111" i="10"/>
  <c r="AN112" i="10"/>
  <c r="AO112" i="10"/>
  <c r="AP112" i="10"/>
  <c r="AN113" i="10"/>
  <c r="AO113" i="10"/>
  <c r="AP113" i="10"/>
  <c r="AN114" i="10"/>
  <c r="AO114" i="10"/>
  <c r="AP114" i="10"/>
  <c r="AN115" i="10"/>
  <c r="AO115" i="10"/>
  <c r="AP115" i="10"/>
  <c r="AN116" i="10"/>
  <c r="AO116" i="10"/>
  <c r="AP116" i="10"/>
  <c r="AN117" i="10"/>
  <c r="AO117" i="10"/>
  <c r="AP117" i="10"/>
  <c r="AN118" i="10"/>
  <c r="AO118" i="10"/>
  <c r="AP118" i="10"/>
  <c r="AN119" i="10"/>
  <c r="AO119" i="10"/>
  <c r="AP119" i="10"/>
  <c r="AN120" i="10"/>
  <c r="AO120" i="10"/>
  <c r="AP120" i="10"/>
  <c r="AN121" i="10"/>
  <c r="AO121" i="10"/>
  <c r="AN122" i="10"/>
  <c r="AO122" i="10"/>
  <c r="AP122" i="10"/>
  <c r="AN123" i="10"/>
  <c r="AO123" i="10"/>
  <c r="AP123" i="10"/>
  <c r="AP88" i="10"/>
  <c r="AO88" i="10"/>
  <c r="AN88" i="10"/>
  <c r="AN65" i="10"/>
  <c r="AO65" i="10"/>
  <c r="AP65" i="10"/>
  <c r="AN66" i="10"/>
  <c r="AO66" i="10"/>
  <c r="AP66" i="10"/>
  <c r="AN67" i="10"/>
  <c r="AO67" i="10"/>
  <c r="AP67" i="10"/>
  <c r="AN68" i="10"/>
  <c r="AO68" i="10"/>
  <c r="AP68" i="10"/>
  <c r="AN69" i="10"/>
  <c r="AO69" i="10"/>
  <c r="AP69" i="10"/>
  <c r="AN70" i="10"/>
  <c r="AO70" i="10"/>
  <c r="AP70" i="10"/>
  <c r="AN71" i="10"/>
  <c r="AO71" i="10"/>
  <c r="AP71" i="10"/>
  <c r="AN72" i="10"/>
  <c r="AO72" i="10"/>
  <c r="AP72" i="10"/>
  <c r="AN73" i="10"/>
  <c r="AO73" i="10"/>
  <c r="AP73" i="10"/>
  <c r="AN74" i="10"/>
  <c r="AO74" i="10"/>
  <c r="AP74" i="10"/>
  <c r="AN75" i="10"/>
  <c r="AO75" i="10"/>
  <c r="AP75" i="10"/>
  <c r="AN76" i="10"/>
  <c r="AO76" i="10"/>
  <c r="AP76" i="10"/>
  <c r="AN77" i="10"/>
  <c r="AO77" i="10"/>
  <c r="AP77" i="10"/>
  <c r="AN78" i="10"/>
  <c r="AO78" i="10"/>
  <c r="AP78" i="10"/>
  <c r="AN79" i="10"/>
  <c r="AO79" i="10"/>
  <c r="AP79" i="10"/>
  <c r="AN80" i="10"/>
  <c r="AO80" i="10"/>
  <c r="AP80" i="10"/>
  <c r="AN81" i="10"/>
  <c r="AO81" i="10"/>
  <c r="AP81" i="10"/>
  <c r="AN82" i="10"/>
  <c r="AO82" i="10"/>
  <c r="AP82" i="10"/>
  <c r="AN83" i="10"/>
  <c r="AO83" i="10"/>
  <c r="AP83" i="10"/>
  <c r="AN84" i="10"/>
  <c r="AO84" i="10"/>
  <c r="AP84" i="10"/>
  <c r="AN85" i="10"/>
  <c r="AO85" i="10"/>
  <c r="AP85" i="10"/>
  <c r="AN86" i="10"/>
  <c r="AO86" i="10"/>
  <c r="AP86" i="10"/>
  <c r="AP64" i="10"/>
  <c r="AO64" i="10"/>
  <c r="AN64" i="10"/>
  <c r="AN45" i="10"/>
  <c r="AO45" i="10"/>
  <c r="AP45" i="10"/>
  <c r="AN46" i="10"/>
  <c r="AO46" i="10"/>
  <c r="AP46" i="10"/>
  <c r="AN47" i="10"/>
  <c r="AO47" i="10"/>
  <c r="AP47" i="10"/>
  <c r="AN48" i="10"/>
  <c r="AO48" i="10"/>
  <c r="AP48" i="10"/>
  <c r="AN49" i="10"/>
  <c r="AO49" i="10"/>
  <c r="AP49" i="10"/>
  <c r="AN50" i="10"/>
  <c r="AO50" i="10"/>
  <c r="AP50" i="10"/>
  <c r="AN51" i="10"/>
  <c r="AO51" i="10"/>
  <c r="AP51" i="10"/>
  <c r="AN52" i="10"/>
  <c r="AO52" i="10"/>
  <c r="AP52" i="10"/>
  <c r="AN53" i="10"/>
  <c r="AO53" i="10"/>
  <c r="AP53" i="10"/>
  <c r="AN54" i="10"/>
  <c r="AO54" i="10"/>
  <c r="AP54" i="10"/>
  <c r="AN55" i="10"/>
  <c r="AO55" i="10"/>
  <c r="AP55" i="10"/>
  <c r="AN56" i="10"/>
  <c r="AO56" i="10"/>
  <c r="AP56" i="10"/>
  <c r="AN57" i="10"/>
  <c r="AO57" i="10"/>
  <c r="AP57" i="10"/>
  <c r="AN58" i="10"/>
  <c r="AO58" i="10"/>
  <c r="AP58" i="10"/>
  <c r="AN59" i="10"/>
  <c r="AO59" i="10"/>
  <c r="AP59" i="10"/>
  <c r="AN60" i="10"/>
  <c r="AO60" i="10"/>
  <c r="AP60" i="10"/>
  <c r="AN61" i="10"/>
  <c r="AO61" i="10"/>
  <c r="AP61" i="10"/>
  <c r="AN62" i="10"/>
  <c r="AO62" i="10"/>
  <c r="AP62" i="10"/>
  <c r="AP44" i="10"/>
  <c r="AO44" i="10"/>
  <c r="AN44" i="10"/>
  <c r="AN14" i="10"/>
  <c r="AN15" i="10"/>
  <c r="AO15" i="10"/>
  <c r="AN16" i="10"/>
  <c r="AO16" i="10"/>
  <c r="AP16" i="10"/>
  <c r="AN17" i="10"/>
  <c r="AO17" i="10"/>
  <c r="AP17" i="10"/>
  <c r="AN18" i="10"/>
  <c r="AN19" i="10"/>
  <c r="AO19" i="10"/>
  <c r="AN20" i="10"/>
  <c r="AO20" i="10"/>
  <c r="AP20" i="10"/>
  <c r="AN21" i="10"/>
  <c r="AO21" i="10"/>
  <c r="AP21" i="10"/>
  <c r="AN22" i="10"/>
  <c r="AN23" i="10"/>
  <c r="AO23" i="10"/>
  <c r="AN24" i="10"/>
  <c r="AO24" i="10"/>
  <c r="AP24" i="10"/>
  <c r="AN25" i="10"/>
  <c r="AO25" i="10"/>
  <c r="AP25" i="10"/>
  <c r="AN26" i="10"/>
  <c r="AO26" i="10"/>
  <c r="AP26" i="10"/>
  <c r="AN27" i="10"/>
  <c r="AO27" i="10"/>
  <c r="AP27" i="10"/>
  <c r="AN28" i="10"/>
  <c r="AO28" i="10"/>
  <c r="AP28" i="10"/>
  <c r="AN29" i="10"/>
  <c r="AO29" i="10"/>
  <c r="AP29" i="10"/>
  <c r="AN30" i="10"/>
  <c r="AO30" i="10"/>
  <c r="AP30" i="10"/>
  <c r="AN31" i="10"/>
  <c r="AO31" i="10"/>
  <c r="AP31" i="10"/>
  <c r="AN32" i="10"/>
  <c r="AO32" i="10"/>
  <c r="AP32" i="10"/>
  <c r="AN33" i="10"/>
  <c r="AO33" i="10"/>
  <c r="AP33" i="10"/>
  <c r="AN34" i="10"/>
  <c r="AO34" i="10"/>
  <c r="AP34" i="10"/>
  <c r="AN35" i="10"/>
  <c r="AO35" i="10"/>
  <c r="AP35" i="10"/>
  <c r="AN36" i="10"/>
  <c r="AO36" i="10"/>
  <c r="AP36" i="10"/>
  <c r="AN37" i="10"/>
  <c r="AO37" i="10"/>
  <c r="AP37" i="10"/>
  <c r="AN38" i="10"/>
  <c r="AO38" i="10"/>
  <c r="AP38" i="10"/>
  <c r="AN39" i="10"/>
  <c r="AO39" i="10"/>
  <c r="AP39" i="10"/>
  <c r="AN40" i="10"/>
  <c r="AO40" i="10"/>
  <c r="AP40" i="10"/>
  <c r="AN41" i="10"/>
  <c r="AO41" i="10"/>
  <c r="AP41" i="10"/>
  <c r="AN42" i="10"/>
  <c r="AO42" i="10"/>
  <c r="AP42" i="10"/>
  <c r="AP13" i="10"/>
  <c r="AO13" i="10"/>
  <c r="AN13" i="10"/>
  <c r="AP22" i="10" l="1"/>
  <c r="AP18" i="10"/>
  <c r="AP14" i="10"/>
  <c r="AO12" i="10" l="1"/>
  <c r="AP12" i="10"/>
  <c r="AN12" i="10"/>
  <c r="AK12" i="10"/>
  <c r="AL12" i="10"/>
  <c r="AJ12" i="10"/>
  <c r="AP5" i="10"/>
  <c r="AN5" i="10"/>
  <c r="AP9" i="10"/>
  <c r="AM9" i="10"/>
  <c r="AN8" i="10"/>
  <c r="AM8" i="10"/>
  <c r="AM7" i="10"/>
  <c r="AO5" i="10"/>
  <c r="AT12" i="8" l="1"/>
  <c r="AZ13" i="8"/>
  <c r="BA13" i="8"/>
  <c r="BB13" i="8"/>
  <c r="AZ14" i="8"/>
  <c r="BA14" i="8"/>
  <c r="BB14" i="8"/>
  <c r="AZ15" i="8"/>
  <c r="BA15" i="8"/>
  <c r="BB15" i="8"/>
  <c r="AZ16" i="8"/>
  <c r="BA16" i="8"/>
  <c r="BB16" i="8"/>
  <c r="AZ17" i="8"/>
  <c r="BA17" i="8"/>
  <c r="BB17" i="8"/>
  <c r="AZ18" i="8"/>
  <c r="BA18" i="8"/>
  <c r="BB18" i="8"/>
  <c r="AZ19" i="8"/>
  <c r="BA19" i="8"/>
  <c r="BB19" i="8"/>
  <c r="AZ20" i="8"/>
  <c r="BA20" i="8"/>
  <c r="BB20" i="8"/>
  <c r="AZ21" i="8"/>
  <c r="BA21" i="8"/>
  <c r="BB21" i="8"/>
  <c r="AZ22" i="8"/>
  <c r="BA22" i="8"/>
  <c r="BB22" i="8"/>
  <c r="AZ23" i="8"/>
  <c r="BA23" i="8"/>
  <c r="BB23" i="8"/>
  <c r="AZ24" i="8"/>
  <c r="BA24" i="8"/>
  <c r="BB24" i="8"/>
  <c r="AZ25" i="8"/>
  <c r="BA25" i="8"/>
  <c r="BB25" i="8"/>
  <c r="AZ26" i="8"/>
  <c r="BA26" i="8"/>
  <c r="BB26" i="8"/>
  <c r="AZ27" i="8"/>
  <c r="BA27" i="8"/>
  <c r="BB27" i="8"/>
  <c r="AZ28" i="8"/>
  <c r="BA28" i="8"/>
  <c r="BB28" i="8"/>
  <c r="AZ29" i="8"/>
  <c r="BA29" i="8"/>
  <c r="BB29" i="8"/>
  <c r="AZ30" i="8"/>
  <c r="BA30" i="8"/>
  <c r="BB30" i="8"/>
  <c r="AZ31" i="8"/>
  <c r="BA31" i="8"/>
  <c r="BB31" i="8"/>
  <c r="AZ32" i="8"/>
  <c r="BA32" i="8"/>
  <c r="BB32" i="8"/>
  <c r="AZ33" i="8"/>
  <c r="BA33" i="8"/>
  <c r="BB33" i="8"/>
  <c r="AZ34" i="8"/>
  <c r="BA34" i="8"/>
  <c r="BB34" i="8"/>
  <c r="AZ35" i="8"/>
  <c r="BA35" i="8"/>
  <c r="BB35" i="8"/>
  <c r="AZ36" i="8"/>
  <c r="BA36" i="8"/>
  <c r="BB36" i="8"/>
  <c r="AZ37" i="8"/>
  <c r="BA37" i="8"/>
  <c r="BB37" i="8"/>
  <c r="AZ38" i="8"/>
  <c r="BA38" i="8"/>
  <c r="BB38" i="8"/>
  <c r="AZ39" i="8"/>
  <c r="BA39" i="8"/>
  <c r="BB39" i="8"/>
  <c r="AZ40" i="8"/>
  <c r="BA40" i="8"/>
  <c r="BB40" i="8"/>
  <c r="AZ41" i="8"/>
  <c r="BA41" i="8"/>
  <c r="BB41" i="8"/>
  <c r="AZ43" i="8"/>
  <c r="BA43" i="8"/>
  <c r="BB43" i="8"/>
  <c r="AZ44" i="8"/>
  <c r="BA44" i="8"/>
  <c r="BB44" i="8"/>
  <c r="AZ45" i="8"/>
  <c r="BA45" i="8"/>
  <c r="BB45" i="8"/>
  <c r="AZ47" i="8"/>
  <c r="BA47" i="8"/>
  <c r="BB47" i="8"/>
  <c r="AZ48" i="8"/>
  <c r="BA48" i="8"/>
  <c r="BB48" i="8"/>
  <c r="AZ49" i="8"/>
  <c r="BA49" i="8"/>
  <c r="BB49" i="8"/>
  <c r="AZ50" i="8"/>
  <c r="BA50" i="8"/>
  <c r="BB50" i="8"/>
  <c r="AZ51" i="8"/>
  <c r="BA51" i="8"/>
  <c r="BB51" i="8"/>
  <c r="AZ52" i="8"/>
  <c r="BA52" i="8"/>
  <c r="BB52" i="8"/>
  <c r="AZ53" i="8"/>
  <c r="BA53" i="8"/>
  <c r="BB53" i="8"/>
  <c r="AZ54" i="8"/>
  <c r="BA54" i="8"/>
  <c r="BB54" i="8"/>
  <c r="AZ55" i="8"/>
  <c r="BA55" i="8"/>
  <c r="BB55" i="8"/>
  <c r="AZ56" i="8"/>
  <c r="BA56" i="8"/>
  <c r="BB56" i="8"/>
  <c r="AZ57" i="8"/>
  <c r="BA57" i="8"/>
  <c r="BB57" i="8"/>
  <c r="AZ58" i="8"/>
  <c r="BA58" i="8"/>
  <c r="BB58" i="8"/>
  <c r="AZ59" i="8"/>
  <c r="BA59" i="8"/>
  <c r="BB59" i="8"/>
  <c r="AZ60" i="8"/>
  <c r="BA60" i="8"/>
  <c r="BB60" i="8"/>
  <c r="AZ61" i="8"/>
  <c r="BA61" i="8"/>
  <c r="BB61" i="8"/>
  <c r="AZ62" i="8"/>
  <c r="BA62" i="8"/>
  <c r="BB62" i="8"/>
  <c r="AZ63" i="8"/>
  <c r="BA63" i="8"/>
  <c r="BB63" i="8"/>
  <c r="AZ64" i="8"/>
  <c r="BA64" i="8"/>
  <c r="BB64" i="8"/>
  <c r="AZ65" i="8"/>
  <c r="BA65" i="8"/>
  <c r="BB65" i="8"/>
  <c r="AZ66" i="8"/>
  <c r="BA66" i="8"/>
  <c r="BB66" i="8"/>
  <c r="AZ67" i="8"/>
  <c r="BA67" i="8"/>
  <c r="BB67" i="8"/>
  <c r="AZ68" i="8"/>
  <c r="BA68" i="8"/>
  <c r="BB68" i="8"/>
  <c r="AZ69" i="8"/>
  <c r="BA69" i="8"/>
  <c r="BB69" i="8"/>
  <c r="AZ70" i="8"/>
  <c r="BA70" i="8"/>
  <c r="BB70" i="8"/>
  <c r="AZ71" i="8"/>
  <c r="BA71" i="8"/>
  <c r="BB71" i="8"/>
  <c r="AZ72" i="8"/>
  <c r="BA72" i="8"/>
  <c r="BB72" i="8"/>
  <c r="AZ73" i="8"/>
  <c r="BA73" i="8"/>
  <c r="BB73" i="8"/>
  <c r="AZ74" i="8"/>
  <c r="BA74" i="8"/>
  <c r="BB74" i="8"/>
  <c r="AZ75" i="8"/>
  <c r="BA75" i="8"/>
  <c r="BB75" i="8"/>
  <c r="AZ76" i="8"/>
  <c r="BA76" i="8"/>
  <c r="BB76" i="8"/>
  <c r="AZ77" i="8"/>
  <c r="BA77" i="8"/>
  <c r="BB77" i="8"/>
  <c r="AZ78" i="8"/>
  <c r="BA78" i="8"/>
  <c r="BB78" i="8"/>
  <c r="AZ79" i="8"/>
  <c r="BA79" i="8"/>
  <c r="BB79" i="8"/>
  <c r="AZ80" i="8"/>
  <c r="BA80" i="8"/>
  <c r="BB80" i="8"/>
  <c r="AZ81" i="8"/>
  <c r="BA81" i="8"/>
  <c r="BB81" i="8"/>
  <c r="AZ82" i="8"/>
  <c r="BA82" i="8"/>
  <c r="BB82" i="8"/>
  <c r="AZ83" i="8"/>
  <c r="BA83" i="8"/>
  <c r="BB83" i="8"/>
  <c r="AZ84" i="8"/>
  <c r="BA84" i="8"/>
  <c r="BB84" i="8"/>
  <c r="AZ85" i="8"/>
  <c r="BA85" i="8"/>
  <c r="BB85" i="8"/>
  <c r="AZ86" i="8"/>
  <c r="BA86" i="8"/>
  <c r="BB86" i="8"/>
  <c r="AZ87" i="8"/>
  <c r="BA87" i="8"/>
  <c r="BB87" i="8"/>
  <c r="AZ88" i="8"/>
  <c r="BA88" i="8"/>
  <c r="BB88" i="8"/>
  <c r="AZ89" i="8"/>
  <c r="BA89" i="8"/>
  <c r="BB89" i="8"/>
  <c r="AZ90" i="8"/>
  <c r="BA90" i="8"/>
  <c r="BB90" i="8"/>
  <c r="AZ91" i="8"/>
  <c r="BA91" i="8"/>
  <c r="BB91" i="8"/>
  <c r="AZ96" i="8"/>
  <c r="BA96" i="8"/>
  <c r="BB96" i="8"/>
  <c r="AZ97" i="8"/>
  <c r="BA97" i="8"/>
  <c r="BB97" i="8"/>
  <c r="AZ98" i="8"/>
  <c r="BA98" i="8"/>
  <c r="BB98" i="8"/>
  <c r="AZ99" i="8"/>
  <c r="BA99" i="8"/>
  <c r="BB99" i="8"/>
  <c r="AZ100" i="8"/>
  <c r="BA100" i="8"/>
  <c r="BB100" i="8"/>
  <c r="AZ101" i="8"/>
  <c r="BA101" i="8"/>
  <c r="BB101" i="8"/>
  <c r="AZ102" i="8"/>
  <c r="BA102" i="8"/>
  <c r="BB102" i="8"/>
  <c r="AZ103" i="8"/>
  <c r="BA103" i="8"/>
  <c r="BB103" i="8"/>
  <c r="AZ104" i="8"/>
  <c r="BA104" i="8"/>
  <c r="BB104" i="8"/>
  <c r="AZ105" i="8"/>
  <c r="BA105" i="8"/>
  <c r="BB105" i="8"/>
  <c r="AZ106" i="8"/>
  <c r="BA106" i="8"/>
  <c r="BB106" i="8"/>
  <c r="AZ107" i="8"/>
  <c r="BA107" i="8"/>
  <c r="BB107" i="8"/>
  <c r="AZ109" i="8"/>
  <c r="BA109" i="8"/>
  <c r="BB109" i="8"/>
  <c r="AZ110" i="8"/>
  <c r="BA110" i="8"/>
  <c r="BB110" i="8"/>
  <c r="AZ111" i="8"/>
  <c r="BA111" i="8"/>
  <c r="BB111" i="8"/>
  <c r="AZ112" i="8"/>
  <c r="BA112" i="8"/>
  <c r="BB112" i="8"/>
  <c r="AZ113" i="8"/>
  <c r="BA113" i="8"/>
  <c r="BB113" i="8"/>
  <c r="AZ114" i="8"/>
  <c r="BA114" i="8"/>
  <c r="BB114" i="8"/>
  <c r="AZ115" i="8"/>
  <c r="BA115" i="8"/>
  <c r="BB115" i="8"/>
  <c r="AZ116" i="8"/>
  <c r="BA116" i="8"/>
  <c r="BB116" i="8"/>
  <c r="AZ117" i="8"/>
  <c r="BA117" i="8"/>
  <c r="BB117" i="8"/>
  <c r="AZ118" i="8"/>
  <c r="BA118" i="8"/>
  <c r="BB118" i="8"/>
  <c r="AZ119" i="8"/>
  <c r="BA119" i="8"/>
  <c r="BB119" i="8"/>
  <c r="AZ120" i="8"/>
  <c r="BA120" i="8"/>
  <c r="BB120" i="8"/>
  <c r="AZ121" i="8"/>
  <c r="BA121" i="8"/>
  <c r="BB121" i="8"/>
  <c r="AZ122" i="8"/>
  <c r="BA122" i="8"/>
  <c r="BB122" i="8"/>
  <c r="AZ123" i="8"/>
  <c r="BA123" i="8"/>
  <c r="BB123" i="8"/>
  <c r="AZ124" i="8"/>
  <c r="BA124" i="8"/>
  <c r="BB124" i="8"/>
  <c r="AZ125" i="8"/>
  <c r="BA125" i="8"/>
  <c r="BB125" i="8"/>
  <c r="AZ126" i="8"/>
  <c r="BA126" i="8"/>
  <c r="BB126" i="8"/>
  <c r="AZ127" i="8"/>
  <c r="BA127" i="8"/>
  <c r="BB127" i="8"/>
  <c r="AZ128" i="8"/>
  <c r="BA128" i="8"/>
  <c r="BB128" i="8"/>
  <c r="AZ129" i="8"/>
  <c r="BA129" i="8"/>
  <c r="BB129" i="8"/>
  <c r="AZ130" i="8"/>
  <c r="BA130" i="8"/>
  <c r="BB130" i="8"/>
  <c r="AZ131" i="8"/>
  <c r="BA131" i="8"/>
  <c r="BB131" i="8"/>
  <c r="AZ132" i="8"/>
  <c r="BA132" i="8"/>
  <c r="BB132" i="8"/>
  <c r="AZ133" i="8"/>
  <c r="BA133" i="8"/>
  <c r="BB133" i="8"/>
  <c r="AZ135" i="8"/>
  <c r="BA135" i="8"/>
  <c r="BB135" i="8"/>
  <c r="AZ136" i="8"/>
  <c r="BA136" i="8"/>
  <c r="BB136" i="8"/>
  <c r="AZ137" i="8"/>
  <c r="BA137" i="8"/>
  <c r="BB137" i="8"/>
  <c r="AZ138" i="8"/>
  <c r="BA138" i="8"/>
  <c r="BB138" i="8"/>
  <c r="AZ139" i="8"/>
  <c r="BA139" i="8"/>
  <c r="BB139" i="8"/>
  <c r="AZ140" i="8"/>
  <c r="BA140" i="8"/>
  <c r="BB140" i="8"/>
  <c r="AZ141" i="8"/>
  <c r="BA141" i="8"/>
  <c r="BB141" i="8"/>
  <c r="AZ142" i="8"/>
  <c r="BA142" i="8"/>
  <c r="BB142" i="8"/>
  <c r="AZ143" i="8"/>
  <c r="BA143" i="8"/>
  <c r="BB143" i="8"/>
  <c r="AZ144" i="8"/>
  <c r="BA144" i="8"/>
  <c r="BB144" i="8"/>
  <c r="AZ145" i="8"/>
  <c r="BA145" i="8"/>
  <c r="BB145" i="8"/>
  <c r="AZ146" i="8"/>
  <c r="BA146" i="8"/>
  <c r="BB146" i="8"/>
  <c r="AZ147" i="8"/>
  <c r="BA147" i="8"/>
  <c r="BB147" i="8"/>
  <c r="AZ148" i="8"/>
  <c r="BA148" i="8"/>
  <c r="BB148" i="8"/>
  <c r="AZ149" i="8"/>
  <c r="BA149" i="8"/>
  <c r="BB149" i="8"/>
  <c r="AZ150" i="8"/>
  <c r="BA150" i="8"/>
  <c r="BB150" i="8"/>
  <c r="AZ151" i="8"/>
  <c r="BA151" i="8"/>
  <c r="BB151" i="8"/>
  <c r="AZ152" i="8"/>
  <c r="BA152" i="8"/>
  <c r="BB152" i="8"/>
  <c r="AZ153" i="8"/>
  <c r="BA153" i="8"/>
  <c r="BB153" i="8"/>
  <c r="AZ154" i="8"/>
  <c r="BA154" i="8"/>
  <c r="BB154" i="8"/>
  <c r="AZ155" i="8"/>
  <c r="BA155" i="8"/>
  <c r="BB155" i="8"/>
  <c r="AZ156" i="8"/>
  <c r="BA156" i="8"/>
  <c r="BB156" i="8"/>
  <c r="AZ157" i="8"/>
  <c r="BA157" i="8"/>
  <c r="BB157" i="8"/>
  <c r="AZ158" i="8"/>
  <c r="BA158" i="8"/>
  <c r="BB158" i="8"/>
  <c r="AZ159" i="8"/>
  <c r="BA159" i="8"/>
  <c r="BB159" i="8"/>
  <c r="AZ160" i="8"/>
  <c r="BA160" i="8"/>
  <c r="BB160" i="8"/>
  <c r="AZ161" i="8"/>
  <c r="BA161" i="8"/>
  <c r="BB161" i="8"/>
  <c r="AZ162" i="8"/>
  <c r="BA162" i="8"/>
  <c r="BB162" i="8"/>
  <c r="AZ163" i="8"/>
  <c r="BA163" i="8"/>
  <c r="BB163" i="8"/>
  <c r="AZ164" i="8"/>
  <c r="BA164" i="8"/>
  <c r="BB164" i="8"/>
  <c r="AZ165" i="8"/>
  <c r="BA165" i="8"/>
  <c r="BB165" i="8"/>
  <c r="AZ166" i="8"/>
  <c r="BA166" i="8"/>
  <c r="BB166" i="8"/>
  <c r="AZ167" i="8"/>
  <c r="BA167" i="8"/>
  <c r="BB167" i="8"/>
  <c r="AZ168" i="8"/>
  <c r="BA168" i="8"/>
  <c r="BB168" i="8"/>
  <c r="AZ169" i="8"/>
  <c r="BA169" i="8"/>
  <c r="BB169" i="8"/>
  <c r="AZ170" i="8"/>
  <c r="BA170" i="8"/>
  <c r="BB170" i="8"/>
  <c r="AZ171" i="8"/>
  <c r="BA171" i="8"/>
  <c r="BB171" i="8"/>
  <c r="BB12" i="8"/>
  <c r="BA12" i="8"/>
  <c r="AZ12" i="8"/>
  <c r="BC6" i="8"/>
  <c r="BE136" i="8"/>
  <c r="BF136" i="8"/>
  <c r="BE137" i="8"/>
  <c r="BF137" i="8"/>
  <c r="BE138" i="8"/>
  <c r="BF138" i="8"/>
  <c r="BE139" i="8"/>
  <c r="BF139" i="8"/>
  <c r="BE140" i="8"/>
  <c r="BF140" i="8"/>
  <c r="BE141" i="8"/>
  <c r="BF141" i="8"/>
  <c r="BE142" i="8"/>
  <c r="BF142" i="8"/>
  <c r="BE143" i="8"/>
  <c r="BF143" i="8"/>
  <c r="BE144" i="8"/>
  <c r="BF144" i="8"/>
  <c r="BE145" i="8"/>
  <c r="BF145" i="8"/>
  <c r="BE146" i="8"/>
  <c r="BF146" i="8"/>
  <c r="BE147" i="8"/>
  <c r="BF147" i="8"/>
  <c r="BE148" i="8"/>
  <c r="BF148" i="8"/>
  <c r="BE149" i="8"/>
  <c r="BF149" i="8"/>
  <c r="BE150" i="8"/>
  <c r="BF150" i="8"/>
  <c r="BE151" i="8"/>
  <c r="BF151" i="8"/>
  <c r="BE152" i="8"/>
  <c r="BF152" i="8"/>
  <c r="BE153" i="8"/>
  <c r="BF153" i="8"/>
  <c r="BE154" i="8"/>
  <c r="BF154" i="8"/>
  <c r="BE155" i="8"/>
  <c r="BF155" i="8"/>
  <c r="BE156" i="8"/>
  <c r="BF156" i="8"/>
  <c r="BE157" i="8"/>
  <c r="BF157" i="8"/>
  <c r="BE158" i="8"/>
  <c r="BF158" i="8"/>
  <c r="BE159" i="8"/>
  <c r="BF159" i="8"/>
  <c r="BE160" i="8"/>
  <c r="BF160" i="8"/>
  <c r="BD161" i="8"/>
  <c r="BE161" i="8"/>
  <c r="BF161" i="8"/>
  <c r="BD162" i="8"/>
  <c r="BE162" i="8"/>
  <c r="BF162" i="8"/>
  <c r="BD163" i="8"/>
  <c r="BE163" i="8"/>
  <c r="BF163" i="8"/>
  <c r="BD164" i="8"/>
  <c r="BE164" i="8"/>
  <c r="BF164" i="8"/>
  <c r="BD165" i="8"/>
  <c r="BE165" i="8"/>
  <c r="BF165" i="8"/>
  <c r="BD166" i="8"/>
  <c r="BE166" i="8"/>
  <c r="BF166" i="8"/>
  <c r="BD167" i="8"/>
  <c r="BE167" i="8"/>
  <c r="BF167" i="8"/>
  <c r="BD168" i="8"/>
  <c r="BE168" i="8"/>
  <c r="BF168" i="8"/>
  <c r="BD169" i="8"/>
  <c r="BE169" i="8"/>
  <c r="BF169" i="8"/>
  <c r="BD170" i="8"/>
  <c r="BE170" i="8"/>
  <c r="BF170" i="8"/>
  <c r="BD171" i="8"/>
  <c r="BE171" i="8"/>
  <c r="BF171" i="8"/>
  <c r="BF135" i="8"/>
  <c r="BE135" i="8"/>
  <c r="BD13" i="8"/>
  <c r="BE13" i="8"/>
  <c r="BF13" i="8"/>
  <c r="BD14" i="8"/>
  <c r="BE14" i="8"/>
  <c r="BF14" i="8"/>
  <c r="BD15" i="8"/>
  <c r="BE15" i="8"/>
  <c r="BF15" i="8"/>
  <c r="BD16" i="8"/>
  <c r="BE16" i="8"/>
  <c r="BF16" i="8"/>
  <c r="BD17" i="8"/>
  <c r="BE17" i="8"/>
  <c r="BF17" i="8"/>
  <c r="BD18" i="8"/>
  <c r="BE18" i="8"/>
  <c r="BF18" i="8"/>
  <c r="BD19" i="8"/>
  <c r="BE19" i="8"/>
  <c r="BF19" i="8"/>
  <c r="BD20" i="8"/>
  <c r="BE20" i="8"/>
  <c r="BF20" i="8"/>
  <c r="BD21" i="8"/>
  <c r="BE21" i="8"/>
  <c r="BF21" i="8"/>
  <c r="BD22" i="8"/>
  <c r="BE22" i="8"/>
  <c r="BF22" i="8"/>
  <c r="BD23" i="8"/>
  <c r="BE23" i="8"/>
  <c r="BF23" i="8"/>
  <c r="BD24" i="8"/>
  <c r="BE24" i="8"/>
  <c r="BF24" i="8"/>
  <c r="BD25" i="8"/>
  <c r="BE25" i="8"/>
  <c r="BF25" i="8"/>
  <c r="BD26" i="8"/>
  <c r="BE26" i="8"/>
  <c r="BF26" i="8"/>
  <c r="BD27" i="8"/>
  <c r="BE27" i="8"/>
  <c r="BF27" i="8"/>
  <c r="BD28" i="8"/>
  <c r="BE28" i="8"/>
  <c r="BF28" i="8"/>
  <c r="BD29" i="8"/>
  <c r="BE29" i="8"/>
  <c r="BF29" i="8"/>
  <c r="BD30" i="8"/>
  <c r="BE30" i="8"/>
  <c r="BF30" i="8"/>
  <c r="BD31" i="8"/>
  <c r="BE31" i="8"/>
  <c r="BF31" i="8"/>
  <c r="BD32" i="8"/>
  <c r="BE32" i="8"/>
  <c r="BF32" i="8"/>
  <c r="BD33" i="8"/>
  <c r="BE33" i="8"/>
  <c r="BF33" i="8"/>
  <c r="BD34" i="8"/>
  <c r="BE34" i="8"/>
  <c r="BF34" i="8"/>
  <c r="BD35" i="8"/>
  <c r="BE35" i="8"/>
  <c r="BF35" i="8"/>
  <c r="BD36" i="8"/>
  <c r="BE36" i="8"/>
  <c r="BF36" i="8"/>
  <c r="BD37" i="8"/>
  <c r="BE37" i="8"/>
  <c r="BF37" i="8"/>
  <c r="BD38" i="8"/>
  <c r="BE38" i="8"/>
  <c r="BF38" i="8"/>
  <c r="BD39" i="8"/>
  <c r="BE39" i="8"/>
  <c r="BF39" i="8"/>
  <c r="BD40" i="8"/>
  <c r="BE40" i="8"/>
  <c r="BF40" i="8"/>
  <c r="BD41" i="8"/>
  <c r="BE41" i="8"/>
  <c r="BF41" i="8"/>
  <c r="BD43" i="8"/>
  <c r="BE43" i="8"/>
  <c r="BF43" i="8"/>
  <c r="BD44" i="8"/>
  <c r="BE44" i="8"/>
  <c r="BF44" i="8"/>
  <c r="BD45" i="8"/>
  <c r="BE45" i="8"/>
  <c r="BF45" i="8"/>
  <c r="BD47" i="8"/>
  <c r="BE47" i="8"/>
  <c r="BF47" i="8"/>
  <c r="BD48" i="8"/>
  <c r="BE48" i="8"/>
  <c r="BF48" i="8"/>
  <c r="BD49" i="8"/>
  <c r="BE49" i="8"/>
  <c r="BF49" i="8"/>
  <c r="BD50" i="8"/>
  <c r="BE50" i="8"/>
  <c r="BF50" i="8"/>
  <c r="BD51" i="8"/>
  <c r="BE51" i="8"/>
  <c r="BF51" i="8"/>
  <c r="BD52" i="8"/>
  <c r="BE52" i="8"/>
  <c r="BF52" i="8"/>
  <c r="BD53" i="8"/>
  <c r="BE53" i="8"/>
  <c r="BF53" i="8"/>
  <c r="BD54" i="8"/>
  <c r="BE54" i="8"/>
  <c r="BF54" i="8"/>
  <c r="BD55" i="8"/>
  <c r="BE55" i="8"/>
  <c r="BF55" i="8"/>
  <c r="BD56" i="8"/>
  <c r="BE56" i="8"/>
  <c r="BF56" i="8"/>
  <c r="BD57" i="8"/>
  <c r="BE57" i="8"/>
  <c r="BF57" i="8"/>
  <c r="BD58" i="8"/>
  <c r="BE58" i="8"/>
  <c r="BF58" i="8"/>
  <c r="BD59" i="8"/>
  <c r="BE59" i="8"/>
  <c r="BF59" i="8"/>
  <c r="BD60" i="8"/>
  <c r="BE60" i="8"/>
  <c r="BF60" i="8"/>
  <c r="BD61" i="8"/>
  <c r="BE61" i="8"/>
  <c r="BF61" i="8"/>
  <c r="BD62" i="8"/>
  <c r="BE62" i="8"/>
  <c r="BF62" i="8"/>
  <c r="BD63" i="8"/>
  <c r="BE63" i="8"/>
  <c r="BF63" i="8"/>
  <c r="BD64" i="8"/>
  <c r="BE64" i="8"/>
  <c r="BF64" i="8"/>
  <c r="BD65" i="8"/>
  <c r="BE65" i="8"/>
  <c r="BF65" i="8"/>
  <c r="BD66" i="8"/>
  <c r="BE66" i="8"/>
  <c r="BF66" i="8"/>
  <c r="BD67" i="8"/>
  <c r="BE67" i="8"/>
  <c r="BF67" i="8"/>
  <c r="BD68" i="8"/>
  <c r="BE68" i="8"/>
  <c r="BF68" i="8"/>
  <c r="BD69" i="8"/>
  <c r="BE69" i="8"/>
  <c r="BF69" i="8"/>
  <c r="BD70" i="8"/>
  <c r="BE70" i="8"/>
  <c r="BF70" i="8"/>
  <c r="BD71" i="8"/>
  <c r="BE71" i="8"/>
  <c r="BF71" i="8"/>
  <c r="BD72" i="8"/>
  <c r="BE72" i="8"/>
  <c r="BF72" i="8"/>
  <c r="BD73" i="8"/>
  <c r="BE73" i="8"/>
  <c r="BF73" i="8"/>
  <c r="BD74" i="8"/>
  <c r="BE74" i="8"/>
  <c r="BF74" i="8"/>
  <c r="BD75" i="8"/>
  <c r="BE75" i="8"/>
  <c r="BF75" i="8"/>
  <c r="BD76" i="8"/>
  <c r="BE76" i="8"/>
  <c r="BF76" i="8"/>
  <c r="BD77" i="8"/>
  <c r="BE77" i="8"/>
  <c r="BF77" i="8"/>
  <c r="BD78" i="8"/>
  <c r="BE78" i="8"/>
  <c r="BF78" i="8"/>
  <c r="BD79" i="8"/>
  <c r="BE79" i="8"/>
  <c r="BF79" i="8"/>
  <c r="BD80" i="8"/>
  <c r="BE80" i="8"/>
  <c r="BF80" i="8"/>
  <c r="BD81" i="8"/>
  <c r="BE81" i="8"/>
  <c r="BF81" i="8"/>
  <c r="BD82" i="8"/>
  <c r="BE82" i="8"/>
  <c r="BF82" i="8"/>
  <c r="BD83" i="8"/>
  <c r="BE83" i="8"/>
  <c r="BF83" i="8"/>
  <c r="BD84" i="8"/>
  <c r="BE84" i="8"/>
  <c r="BF84" i="8"/>
  <c r="BD85" i="8"/>
  <c r="BE85" i="8"/>
  <c r="BF85" i="8"/>
  <c r="BD86" i="8"/>
  <c r="BE86" i="8"/>
  <c r="BF86" i="8"/>
  <c r="BD87" i="8"/>
  <c r="BE87" i="8"/>
  <c r="BF87" i="8"/>
  <c r="BD88" i="8"/>
  <c r="BE88" i="8"/>
  <c r="BF88" i="8"/>
  <c r="BD89" i="8"/>
  <c r="BE89" i="8"/>
  <c r="BF89" i="8"/>
  <c r="BD90" i="8"/>
  <c r="BE90" i="8"/>
  <c r="BF90" i="8"/>
  <c r="BD91" i="8"/>
  <c r="BE91" i="8"/>
  <c r="BF91" i="8"/>
  <c r="BD96" i="8"/>
  <c r="BE96" i="8"/>
  <c r="BF96" i="8"/>
  <c r="BD97" i="8"/>
  <c r="BE97" i="8"/>
  <c r="BF97" i="8"/>
  <c r="BD98" i="8"/>
  <c r="BE98" i="8"/>
  <c r="BF98" i="8"/>
  <c r="BD99" i="8"/>
  <c r="BE99" i="8"/>
  <c r="BF99" i="8"/>
  <c r="BD100" i="8"/>
  <c r="BE100" i="8"/>
  <c r="BF100" i="8"/>
  <c r="BD101" i="8"/>
  <c r="BE101" i="8"/>
  <c r="BF101" i="8"/>
  <c r="BD102" i="8"/>
  <c r="BE102" i="8"/>
  <c r="BF102" i="8"/>
  <c r="BD103" i="8"/>
  <c r="BE103" i="8"/>
  <c r="BF103" i="8"/>
  <c r="BD104" i="8"/>
  <c r="BE104" i="8"/>
  <c r="BF104" i="8"/>
  <c r="BD105" i="8"/>
  <c r="BE105" i="8"/>
  <c r="BF105" i="8"/>
  <c r="BD106" i="8"/>
  <c r="BE106" i="8"/>
  <c r="BF106" i="8"/>
  <c r="BD107" i="8"/>
  <c r="BE107" i="8"/>
  <c r="BF107" i="8"/>
  <c r="BD109" i="8"/>
  <c r="BE109" i="8"/>
  <c r="BF109" i="8"/>
  <c r="BD110" i="8"/>
  <c r="BE110" i="8"/>
  <c r="BF110" i="8"/>
  <c r="BD111" i="8"/>
  <c r="BE111" i="8"/>
  <c r="BF111" i="8"/>
  <c r="BD112" i="8"/>
  <c r="BE112" i="8"/>
  <c r="BF112" i="8"/>
  <c r="BD113" i="8"/>
  <c r="BE113" i="8"/>
  <c r="BF113" i="8"/>
  <c r="BD114" i="8"/>
  <c r="BE114" i="8"/>
  <c r="BF114" i="8"/>
  <c r="BD115" i="8"/>
  <c r="BE115" i="8"/>
  <c r="BF115" i="8"/>
  <c r="BD116" i="8"/>
  <c r="BE116" i="8"/>
  <c r="BF116" i="8"/>
  <c r="BD117" i="8"/>
  <c r="BE117" i="8"/>
  <c r="BF117" i="8"/>
  <c r="BD118" i="8"/>
  <c r="BE118" i="8"/>
  <c r="BF118" i="8"/>
  <c r="BD119" i="8"/>
  <c r="BE119" i="8"/>
  <c r="BF119" i="8"/>
  <c r="BD120" i="8"/>
  <c r="BE120" i="8"/>
  <c r="BF120" i="8"/>
  <c r="BD121" i="8"/>
  <c r="BE121" i="8"/>
  <c r="BF121" i="8"/>
  <c r="BD122" i="8"/>
  <c r="BE122" i="8"/>
  <c r="BF122" i="8"/>
  <c r="BD123" i="8"/>
  <c r="BE123" i="8"/>
  <c r="BF123" i="8"/>
  <c r="BD124" i="8"/>
  <c r="BE124" i="8"/>
  <c r="BF124" i="8"/>
  <c r="BD125" i="8"/>
  <c r="BE125" i="8"/>
  <c r="BF125" i="8"/>
  <c r="BD126" i="8"/>
  <c r="BE126" i="8"/>
  <c r="BF126" i="8"/>
  <c r="BD127" i="8"/>
  <c r="BE127" i="8"/>
  <c r="BF127" i="8"/>
  <c r="BD128" i="8"/>
  <c r="BE128" i="8"/>
  <c r="BF128" i="8"/>
  <c r="BD129" i="8"/>
  <c r="BE129" i="8"/>
  <c r="BF129" i="8"/>
  <c r="BD130" i="8"/>
  <c r="BE130" i="8"/>
  <c r="BF130" i="8"/>
  <c r="BD131" i="8"/>
  <c r="BE131" i="8"/>
  <c r="BF131" i="8"/>
  <c r="BD132" i="8"/>
  <c r="BE132" i="8"/>
  <c r="BF132" i="8"/>
  <c r="BD133" i="8"/>
  <c r="BE133" i="8"/>
  <c r="BF133" i="8"/>
  <c r="BF12" i="8"/>
  <c r="BE12" i="8"/>
  <c r="BD7" i="8"/>
  <c r="BF4" i="8" l="1"/>
  <c r="BD4" i="8"/>
  <c r="BF11" i="8"/>
  <c r="BE11" i="8"/>
  <c r="BD11" i="8"/>
  <c r="BF8" i="8"/>
  <c r="BC8" i="8"/>
  <c r="BC7" i="8"/>
  <c r="BE4" i="8"/>
  <c r="BA4" i="8"/>
  <c r="BB11" i="8"/>
  <c r="BA11" i="8"/>
  <c r="AZ11" i="8"/>
  <c r="BB8" i="8"/>
  <c r="AY8" i="8"/>
  <c r="AZ7" i="8"/>
  <c r="AY7" i="8"/>
  <c r="AY6" i="8"/>
  <c r="BA6" i="8" s="1"/>
  <c r="BB4" i="8"/>
  <c r="AZ4" i="8"/>
  <c r="AW13" i="8"/>
  <c r="AX13" i="8"/>
  <c r="AV14" i="8"/>
  <c r="AW14" i="8"/>
  <c r="AX14" i="8"/>
  <c r="AV15" i="8"/>
  <c r="AW15" i="8"/>
  <c r="AX15" i="8"/>
  <c r="AV16" i="8"/>
  <c r="AW16" i="8"/>
  <c r="AX16" i="8"/>
  <c r="AV17" i="8"/>
  <c r="AW17" i="8"/>
  <c r="AX17" i="8"/>
  <c r="AV18" i="8"/>
  <c r="AW18" i="8"/>
  <c r="AX18" i="8"/>
  <c r="AV19" i="8"/>
  <c r="AW19" i="8"/>
  <c r="AX19" i="8"/>
  <c r="AV20" i="8"/>
  <c r="AW20" i="8"/>
  <c r="AX20" i="8"/>
  <c r="AV21" i="8"/>
  <c r="AW21" i="8"/>
  <c r="AX21" i="8"/>
  <c r="AV22" i="8"/>
  <c r="AW22" i="8"/>
  <c r="AX22" i="8"/>
  <c r="AV23" i="8"/>
  <c r="AW23" i="8"/>
  <c r="AX23" i="8"/>
  <c r="AV24" i="8"/>
  <c r="AW24" i="8"/>
  <c r="AX24" i="8"/>
  <c r="AV25" i="8"/>
  <c r="AW25" i="8"/>
  <c r="AX25" i="8"/>
  <c r="AV26" i="8"/>
  <c r="AW26" i="8"/>
  <c r="AX26" i="8"/>
  <c r="AV27" i="8"/>
  <c r="AW27" i="8"/>
  <c r="AX27" i="8"/>
  <c r="AV28" i="8"/>
  <c r="AW28" i="8"/>
  <c r="AX28" i="8"/>
  <c r="AV29" i="8"/>
  <c r="AW29" i="8"/>
  <c r="AX29" i="8"/>
  <c r="AV30" i="8"/>
  <c r="AW30" i="8"/>
  <c r="AX30" i="8"/>
  <c r="AV31" i="8"/>
  <c r="AW31" i="8"/>
  <c r="AX31" i="8"/>
  <c r="AV32" i="8"/>
  <c r="AW32" i="8"/>
  <c r="AX32" i="8"/>
  <c r="AV33" i="8"/>
  <c r="AW33" i="8"/>
  <c r="AX33" i="8"/>
  <c r="AV34" i="8"/>
  <c r="AW34" i="8"/>
  <c r="AX34" i="8"/>
  <c r="AV35" i="8"/>
  <c r="AW35" i="8"/>
  <c r="AX35" i="8"/>
  <c r="AV36" i="8"/>
  <c r="AW36" i="8"/>
  <c r="AX36" i="8"/>
  <c r="AV37" i="8"/>
  <c r="AW37" i="8"/>
  <c r="AX37" i="8"/>
  <c r="AV38" i="8"/>
  <c r="AW38" i="8"/>
  <c r="AX38" i="8"/>
  <c r="AV39" i="8"/>
  <c r="AW39" i="8"/>
  <c r="AX39" i="8"/>
  <c r="AV40" i="8"/>
  <c r="AW40" i="8"/>
  <c r="AX40" i="8"/>
  <c r="AV41" i="8"/>
  <c r="AW41" i="8"/>
  <c r="AX41" i="8"/>
  <c r="AV43" i="8"/>
  <c r="AW43" i="8"/>
  <c r="AX43" i="8"/>
  <c r="AV44" i="8"/>
  <c r="AW44" i="8"/>
  <c r="AX44" i="8"/>
  <c r="AV45" i="8"/>
  <c r="AW45" i="8"/>
  <c r="AX45" i="8"/>
  <c r="AV47" i="8"/>
  <c r="AW47" i="8"/>
  <c r="AX47" i="8"/>
  <c r="AV48" i="8"/>
  <c r="AW48" i="8"/>
  <c r="AX48" i="8"/>
  <c r="AV49" i="8"/>
  <c r="AW49" i="8"/>
  <c r="AX49" i="8"/>
  <c r="AV50" i="8"/>
  <c r="AW50" i="8"/>
  <c r="AX50" i="8"/>
  <c r="AV51" i="8"/>
  <c r="AW51" i="8"/>
  <c r="AX51" i="8"/>
  <c r="AV52" i="8"/>
  <c r="AW52" i="8"/>
  <c r="AX52" i="8"/>
  <c r="AV53" i="8"/>
  <c r="AW53" i="8"/>
  <c r="AX53" i="8"/>
  <c r="AV54" i="8"/>
  <c r="AW54" i="8"/>
  <c r="AX54" i="8"/>
  <c r="AV55" i="8"/>
  <c r="AW55" i="8"/>
  <c r="AX55" i="8"/>
  <c r="AV56" i="8"/>
  <c r="AW56" i="8"/>
  <c r="AX56" i="8"/>
  <c r="AV57" i="8"/>
  <c r="AW57" i="8"/>
  <c r="AX57" i="8"/>
  <c r="AV58" i="8"/>
  <c r="AW58" i="8"/>
  <c r="AX58" i="8"/>
  <c r="AV59" i="8"/>
  <c r="AW59" i="8"/>
  <c r="AX59" i="8"/>
  <c r="AV60" i="8"/>
  <c r="AW60" i="8"/>
  <c r="AX60" i="8"/>
  <c r="AV61" i="8"/>
  <c r="AW61" i="8"/>
  <c r="AX61" i="8"/>
  <c r="AV62" i="8"/>
  <c r="AW62" i="8"/>
  <c r="AX62" i="8"/>
  <c r="AV63" i="8"/>
  <c r="AW63" i="8"/>
  <c r="AX63" i="8"/>
  <c r="AV64" i="8"/>
  <c r="AW64" i="8"/>
  <c r="AX64" i="8"/>
  <c r="AV65" i="8"/>
  <c r="AW65" i="8"/>
  <c r="AX65" i="8"/>
  <c r="AV66" i="8"/>
  <c r="AW66" i="8"/>
  <c r="AX66" i="8"/>
  <c r="AV67" i="8"/>
  <c r="AW67" i="8"/>
  <c r="AX67" i="8"/>
  <c r="AV68" i="8"/>
  <c r="AW68" i="8"/>
  <c r="AX68" i="8"/>
  <c r="AV69" i="8"/>
  <c r="AW69" i="8"/>
  <c r="AX69" i="8"/>
  <c r="AV70" i="8"/>
  <c r="AW70" i="8"/>
  <c r="AX70" i="8"/>
  <c r="AV71" i="8"/>
  <c r="AW71" i="8"/>
  <c r="AX71" i="8"/>
  <c r="AV72" i="8"/>
  <c r="AW72" i="8"/>
  <c r="AX72" i="8"/>
  <c r="AV73" i="8"/>
  <c r="AW73" i="8"/>
  <c r="AX73" i="8"/>
  <c r="AV74" i="8"/>
  <c r="AW74" i="8"/>
  <c r="AX74" i="8"/>
  <c r="AV75" i="8"/>
  <c r="AW75" i="8"/>
  <c r="AX75" i="8"/>
  <c r="AV76" i="8"/>
  <c r="AW76" i="8"/>
  <c r="AX76" i="8"/>
  <c r="AV77" i="8"/>
  <c r="AW77" i="8"/>
  <c r="AX77" i="8"/>
  <c r="AV78" i="8"/>
  <c r="AW78" i="8"/>
  <c r="AX78" i="8"/>
  <c r="AV79" i="8"/>
  <c r="AW79" i="8"/>
  <c r="AX79" i="8"/>
  <c r="AV80" i="8"/>
  <c r="AW80" i="8"/>
  <c r="AX80" i="8"/>
  <c r="AV81" i="8"/>
  <c r="AW81" i="8"/>
  <c r="AX81" i="8"/>
  <c r="AV82" i="8"/>
  <c r="AW82" i="8"/>
  <c r="AX82" i="8"/>
  <c r="AV83" i="8"/>
  <c r="AW83" i="8"/>
  <c r="AX83" i="8"/>
  <c r="AV84" i="8"/>
  <c r="AW84" i="8"/>
  <c r="AX84" i="8"/>
  <c r="AV85" i="8"/>
  <c r="AW85" i="8"/>
  <c r="AX85" i="8"/>
  <c r="AV86" i="8"/>
  <c r="AW86" i="8"/>
  <c r="AX86" i="8"/>
  <c r="AV87" i="8"/>
  <c r="AW87" i="8"/>
  <c r="AX87" i="8"/>
  <c r="AV88" i="8"/>
  <c r="AW88" i="8"/>
  <c r="AX88" i="8"/>
  <c r="AV89" i="8"/>
  <c r="AW89" i="8"/>
  <c r="AX89" i="8"/>
  <c r="AV90" i="8"/>
  <c r="AW90" i="8"/>
  <c r="AX90" i="8"/>
  <c r="AV91" i="8"/>
  <c r="AW91" i="8"/>
  <c r="AX91" i="8"/>
  <c r="AV96" i="8"/>
  <c r="AW96" i="8"/>
  <c r="AX96" i="8"/>
  <c r="AV97" i="8"/>
  <c r="AW97" i="8"/>
  <c r="AX97" i="8"/>
  <c r="AV98" i="8"/>
  <c r="AW98" i="8"/>
  <c r="AX98" i="8"/>
  <c r="AV99" i="8"/>
  <c r="AW99" i="8"/>
  <c r="AX99" i="8"/>
  <c r="AV100" i="8"/>
  <c r="AW100" i="8"/>
  <c r="AX100" i="8"/>
  <c r="AV101" i="8"/>
  <c r="AW101" i="8"/>
  <c r="AX101" i="8"/>
  <c r="AV102" i="8"/>
  <c r="AW102" i="8"/>
  <c r="AX102" i="8"/>
  <c r="AV103" i="8"/>
  <c r="AW103" i="8"/>
  <c r="AX103" i="8"/>
  <c r="AV104" i="8"/>
  <c r="AW104" i="8"/>
  <c r="AX104" i="8"/>
  <c r="AV105" i="8"/>
  <c r="AW105" i="8"/>
  <c r="AX105" i="8"/>
  <c r="AV106" i="8"/>
  <c r="AW106" i="8"/>
  <c r="AX106" i="8"/>
  <c r="AV107" i="8"/>
  <c r="AW107" i="8"/>
  <c r="AX107" i="8"/>
  <c r="AV109" i="8"/>
  <c r="AW109" i="8"/>
  <c r="AX109" i="8"/>
  <c r="AV110" i="8"/>
  <c r="AW110" i="8"/>
  <c r="AX110" i="8"/>
  <c r="AV111" i="8"/>
  <c r="AW111" i="8"/>
  <c r="AX111" i="8"/>
  <c r="AV112" i="8"/>
  <c r="AW112" i="8"/>
  <c r="AX112" i="8"/>
  <c r="AV113" i="8"/>
  <c r="AW113" i="8"/>
  <c r="AX113" i="8"/>
  <c r="AV114" i="8"/>
  <c r="AW114" i="8"/>
  <c r="AX114" i="8"/>
  <c r="AV115" i="8"/>
  <c r="AW115" i="8"/>
  <c r="AX115" i="8"/>
  <c r="AV116" i="8"/>
  <c r="AW116" i="8"/>
  <c r="AX116" i="8"/>
  <c r="AV117" i="8"/>
  <c r="AW117" i="8"/>
  <c r="AX117" i="8"/>
  <c r="AV118" i="8"/>
  <c r="AW118" i="8"/>
  <c r="AX118" i="8"/>
  <c r="AV119" i="8"/>
  <c r="AW119" i="8"/>
  <c r="AX119" i="8"/>
  <c r="AV120" i="8"/>
  <c r="AW120" i="8"/>
  <c r="AX120" i="8"/>
  <c r="AV121" i="8"/>
  <c r="AW121" i="8"/>
  <c r="AX121" i="8"/>
  <c r="AV122" i="8"/>
  <c r="AW122" i="8"/>
  <c r="AX122" i="8"/>
  <c r="AV123" i="8"/>
  <c r="AW123" i="8"/>
  <c r="AX123" i="8"/>
  <c r="AV124" i="8"/>
  <c r="AW124" i="8"/>
  <c r="AX124" i="8"/>
  <c r="AV125" i="8"/>
  <c r="AW125" i="8"/>
  <c r="AX125" i="8"/>
  <c r="AV126" i="8"/>
  <c r="AW126" i="8"/>
  <c r="AX126" i="8"/>
  <c r="AV127" i="8"/>
  <c r="AW127" i="8"/>
  <c r="AX127" i="8"/>
  <c r="AV128" i="8"/>
  <c r="AW128" i="8"/>
  <c r="AX128" i="8"/>
  <c r="AV129" i="8"/>
  <c r="AW129" i="8"/>
  <c r="AX129" i="8"/>
  <c r="AV130" i="8"/>
  <c r="AW130" i="8"/>
  <c r="AX130" i="8"/>
  <c r="AV131" i="8"/>
  <c r="AW131" i="8"/>
  <c r="AX131" i="8"/>
  <c r="AV132" i="8"/>
  <c r="AW132" i="8"/>
  <c r="AX132" i="8"/>
  <c r="AV133" i="8"/>
  <c r="AW133" i="8"/>
  <c r="AX133" i="8"/>
  <c r="AX12" i="8"/>
  <c r="AW12" i="8"/>
  <c r="AX11" i="8"/>
  <c r="AW11" i="8"/>
  <c r="AV11" i="8"/>
  <c r="AU8" i="8"/>
  <c r="AV7" i="8"/>
  <c r="AU7" i="8"/>
  <c r="AU6" i="8"/>
  <c r="AW6" i="8" s="1"/>
  <c r="AW7" i="8" l="1"/>
  <c r="AW4" i="8"/>
  <c r="AV4" i="8"/>
  <c r="AX4" i="8"/>
  <c r="W9" i="10" l="1"/>
  <c r="AQ7" i="8"/>
  <c r="AQ8" i="8"/>
  <c r="AR110" i="8"/>
  <c r="AS110" i="8"/>
  <c r="AT110" i="8"/>
  <c r="AR111" i="8"/>
  <c r="AS111" i="8"/>
  <c r="AT111" i="8"/>
  <c r="AR112" i="8"/>
  <c r="AS112" i="8"/>
  <c r="AT112" i="8"/>
  <c r="AR113" i="8"/>
  <c r="AS113" i="8"/>
  <c r="AT113" i="8"/>
  <c r="AR114" i="8"/>
  <c r="AS114" i="8"/>
  <c r="AT114" i="8"/>
  <c r="AR115" i="8"/>
  <c r="AS115" i="8"/>
  <c r="AT115" i="8"/>
  <c r="AR116" i="8"/>
  <c r="AS116" i="8"/>
  <c r="AT116" i="8"/>
  <c r="AR117" i="8"/>
  <c r="AS117" i="8"/>
  <c r="AT117" i="8"/>
  <c r="AR118" i="8"/>
  <c r="AS118" i="8"/>
  <c r="AT118" i="8"/>
  <c r="AR119" i="8"/>
  <c r="AS119" i="8"/>
  <c r="AT119" i="8"/>
  <c r="AR120" i="8"/>
  <c r="AS120" i="8"/>
  <c r="AT120" i="8"/>
  <c r="AR121" i="8"/>
  <c r="AS121" i="8"/>
  <c r="AT121" i="8"/>
  <c r="AR122" i="8"/>
  <c r="AS122" i="8"/>
  <c r="AT122" i="8"/>
  <c r="AR123" i="8"/>
  <c r="AS123" i="8"/>
  <c r="AT123" i="8"/>
  <c r="AR124" i="8"/>
  <c r="AS124" i="8"/>
  <c r="AT124" i="8"/>
  <c r="AR125" i="8"/>
  <c r="AS125" i="8"/>
  <c r="AT125" i="8"/>
  <c r="AR126" i="8"/>
  <c r="AS126" i="8"/>
  <c r="AT126" i="8"/>
  <c r="AR127" i="8"/>
  <c r="AS127" i="8"/>
  <c r="AT127" i="8"/>
  <c r="AR128" i="8"/>
  <c r="AS128" i="8"/>
  <c r="AT128" i="8"/>
  <c r="AR129" i="8"/>
  <c r="AS129" i="8"/>
  <c r="AT129" i="8"/>
  <c r="AR130" i="8"/>
  <c r="AS130" i="8"/>
  <c r="AT130" i="8"/>
  <c r="AR131" i="8"/>
  <c r="AS131" i="8"/>
  <c r="AT131" i="8"/>
  <c r="AT109" i="8"/>
  <c r="AS109" i="8"/>
  <c r="AR109" i="8"/>
  <c r="AR81" i="8"/>
  <c r="AR13" i="8"/>
  <c r="AS13" i="8"/>
  <c r="AT13" i="8"/>
  <c r="AR14" i="8"/>
  <c r="AS14" i="8"/>
  <c r="AT14" i="8"/>
  <c r="AR15" i="8"/>
  <c r="AS15" i="8"/>
  <c r="AT15" i="8"/>
  <c r="AR16" i="8"/>
  <c r="AS16" i="8"/>
  <c r="AT16" i="8"/>
  <c r="AR17" i="8"/>
  <c r="AS17" i="8"/>
  <c r="AT17" i="8"/>
  <c r="AR18" i="8"/>
  <c r="AS18" i="8"/>
  <c r="AT18" i="8"/>
  <c r="AR19" i="8"/>
  <c r="AS19" i="8"/>
  <c r="AT19" i="8"/>
  <c r="AR20" i="8"/>
  <c r="AS20" i="8"/>
  <c r="AT20" i="8"/>
  <c r="AR21" i="8"/>
  <c r="AS21" i="8"/>
  <c r="AT21" i="8"/>
  <c r="AR22" i="8"/>
  <c r="AS22" i="8"/>
  <c r="AT22" i="8"/>
  <c r="AR23" i="8"/>
  <c r="AS23" i="8"/>
  <c r="AT23" i="8"/>
  <c r="AR24" i="8"/>
  <c r="AS24" i="8"/>
  <c r="AT24" i="8"/>
  <c r="AR25" i="8"/>
  <c r="AS25" i="8"/>
  <c r="AT25" i="8"/>
  <c r="AR26" i="8"/>
  <c r="AS26" i="8"/>
  <c r="AT26" i="8"/>
  <c r="AR27" i="8"/>
  <c r="AS27" i="8"/>
  <c r="AT27" i="8"/>
  <c r="AR28" i="8"/>
  <c r="AS28" i="8"/>
  <c r="AT28" i="8"/>
  <c r="AR29" i="8"/>
  <c r="AS29" i="8"/>
  <c r="AT29" i="8"/>
  <c r="AR30" i="8"/>
  <c r="AS30" i="8"/>
  <c r="AT30" i="8"/>
  <c r="AR31" i="8"/>
  <c r="AS31" i="8"/>
  <c r="AT31" i="8"/>
  <c r="AR32" i="8"/>
  <c r="AS32" i="8"/>
  <c r="AT32" i="8"/>
  <c r="AR33" i="8"/>
  <c r="AS33" i="8"/>
  <c r="AT33" i="8"/>
  <c r="AR34" i="8"/>
  <c r="AS34" i="8"/>
  <c r="AT34" i="8"/>
  <c r="AR35" i="8"/>
  <c r="AS35" i="8"/>
  <c r="AT35" i="8"/>
  <c r="AR36" i="8"/>
  <c r="AS36" i="8"/>
  <c r="AT36" i="8"/>
  <c r="AR37" i="8"/>
  <c r="AS37" i="8"/>
  <c r="AT37" i="8"/>
  <c r="AR38" i="8"/>
  <c r="AS38" i="8"/>
  <c r="AT38" i="8"/>
  <c r="AR39" i="8"/>
  <c r="AS39" i="8"/>
  <c r="AT39" i="8"/>
  <c r="AR40" i="8"/>
  <c r="AS40" i="8"/>
  <c r="AT40" i="8"/>
  <c r="AR41" i="8"/>
  <c r="AS41" i="8"/>
  <c r="AT41" i="8"/>
  <c r="AR43" i="8"/>
  <c r="AS43" i="8"/>
  <c r="AT43" i="8"/>
  <c r="AR44" i="8"/>
  <c r="AS44" i="8"/>
  <c r="AT44" i="8"/>
  <c r="AR45" i="8"/>
  <c r="AS45" i="8"/>
  <c r="AT45" i="8"/>
  <c r="AR47" i="8"/>
  <c r="AS47" i="8"/>
  <c r="AT47" i="8"/>
  <c r="AR48" i="8"/>
  <c r="AS48" i="8"/>
  <c r="AT48" i="8"/>
  <c r="AR49" i="8"/>
  <c r="AS49" i="8"/>
  <c r="AT49" i="8"/>
  <c r="AR50" i="8"/>
  <c r="AS50" i="8"/>
  <c r="AT50" i="8"/>
  <c r="AR51" i="8"/>
  <c r="AS51" i="8"/>
  <c r="AT51" i="8"/>
  <c r="AR52" i="8"/>
  <c r="AS52" i="8"/>
  <c r="AT52" i="8"/>
  <c r="AR53" i="8"/>
  <c r="AS53" i="8"/>
  <c r="AT53" i="8"/>
  <c r="AR54" i="8"/>
  <c r="AS54" i="8"/>
  <c r="AT54" i="8"/>
  <c r="AR55" i="8"/>
  <c r="AS55" i="8"/>
  <c r="AT55" i="8"/>
  <c r="AR56" i="8"/>
  <c r="AS56" i="8"/>
  <c r="AT56" i="8"/>
  <c r="AR57" i="8"/>
  <c r="AS57" i="8"/>
  <c r="AT57" i="8"/>
  <c r="AR58" i="8"/>
  <c r="AS58" i="8"/>
  <c r="AT58" i="8"/>
  <c r="AR59" i="8"/>
  <c r="AS59" i="8"/>
  <c r="AT59" i="8"/>
  <c r="AR60" i="8"/>
  <c r="AS60" i="8"/>
  <c r="AT60" i="8"/>
  <c r="AR61" i="8"/>
  <c r="AS61" i="8"/>
  <c r="AT61" i="8"/>
  <c r="AR62" i="8"/>
  <c r="AS62" i="8"/>
  <c r="AT62" i="8"/>
  <c r="AR63" i="8"/>
  <c r="AS63" i="8"/>
  <c r="AT63" i="8"/>
  <c r="AR64" i="8"/>
  <c r="AS64" i="8"/>
  <c r="AT64" i="8"/>
  <c r="AR65" i="8"/>
  <c r="AS65" i="8"/>
  <c r="AT65" i="8"/>
  <c r="AR66" i="8"/>
  <c r="AS66" i="8"/>
  <c r="AT66" i="8"/>
  <c r="AR67" i="8"/>
  <c r="AS67" i="8"/>
  <c r="AT67" i="8"/>
  <c r="AR68" i="8"/>
  <c r="AS68" i="8"/>
  <c r="AT68" i="8"/>
  <c r="AR69" i="8"/>
  <c r="AS69" i="8"/>
  <c r="AT69" i="8"/>
  <c r="AR70" i="8"/>
  <c r="AS70" i="8"/>
  <c r="AT70" i="8"/>
  <c r="AR71" i="8"/>
  <c r="AS71" i="8"/>
  <c r="AT71" i="8"/>
  <c r="AR72" i="8"/>
  <c r="AS72" i="8"/>
  <c r="AT72" i="8"/>
  <c r="AR73" i="8"/>
  <c r="AS73" i="8"/>
  <c r="AT73" i="8"/>
  <c r="AR74" i="8"/>
  <c r="AS74" i="8"/>
  <c r="AT74" i="8"/>
  <c r="AR75" i="8"/>
  <c r="AS75" i="8"/>
  <c r="AT75" i="8"/>
  <c r="AR76" i="8"/>
  <c r="AS76" i="8"/>
  <c r="AT76" i="8"/>
  <c r="AR77" i="8"/>
  <c r="AS77" i="8"/>
  <c r="AT77" i="8"/>
  <c r="AR78" i="8"/>
  <c r="AS78" i="8"/>
  <c r="AT78" i="8"/>
  <c r="AR79" i="8"/>
  <c r="AS79" i="8"/>
  <c r="AT79" i="8"/>
  <c r="AR80" i="8"/>
  <c r="AS80" i="8"/>
  <c r="AT80" i="8"/>
  <c r="AS81" i="8"/>
  <c r="AT81" i="8"/>
  <c r="AR82" i="8"/>
  <c r="AS82" i="8"/>
  <c r="AT82" i="8"/>
  <c r="AR83" i="8"/>
  <c r="AS83" i="8"/>
  <c r="AT83" i="8"/>
  <c r="AR84" i="8"/>
  <c r="AS84" i="8"/>
  <c r="AT84" i="8"/>
  <c r="AR85" i="8"/>
  <c r="AS85" i="8"/>
  <c r="AT85" i="8"/>
  <c r="AR86" i="8"/>
  <c r="AS86" i="8"/>
  <c r="AT86" i="8"/>
  <c r="AR87" i="8"/>
  <c r="AS87" i="8"/>
  <c r="AT87" i="8"/>
  <c r="AR88" i="8"/>
  <c r="AS88" i="8"/>
  <c r="AT88" i="8"/>
  <c r="AR89" i="8"/>
  <c r="AS89" i="8"/>
  <c r="AT89" i="8"/>
  <c r="AR90" i="8"/>
  <c r="AS90" i="8"/>
  <c r="AT90" i="8"/>
  <c r="AR91" i="8"/>
  <c r="AS91" i="8"/>
  <c r="AT91" i="8"/>
  <c r="AR96" i="8"/>
  <c r="AS96" i="8"/>
  <c r="AT96" i="8"/>
  <c r="AR97" i="8"/>
  <c r="AS97" i="8"/>
  <c r="AT97" i="8"/>
  <c r="AR98" i="8"/>
  <c r="AS98" i="8"/>
  <c r="AT98" i="8"/>
  <c r="AR99" i="8"/>
  <c r="AS99" i="8"/>
  <c r="AT99" i="8"/>
  <c r="AR100" i="8"/>
  <c r="AS100" i="8"/>
  <c r="AT100" i="8"/>
  <c r="AR101" i="8"/>
  <c r="AS101" i="8"/>
  <c r="AT101" i="8"/>
  <c r="AR102" i="8"/>
  <c r="AS102" i="8"/>
  <c r="AT102" i="8"/>
  <c r="AR103" i="8"/>
  <c r="AS103" i="8"/>
  <c r="AT103" i="8"/>
  <c r="AR104" i="8"/>
  <c r="AS104" i="8"/>
  <c r="AT104" i="8"/>
  <c r="AR105" i="8"/>
  <c r="AS105" i="8"/>
  <c r="AT105" i="8"/>
  <c r="AR106" i="8"/>
  <c r="AS106" i="8"/>
  <c r="AT106" i="8"/>
  <c r="AR107" i="8"/>
  <c r="AS107" i="8"/>
  <c r="AT107" i="8"/>
  <c r="AS12" i="8"/>
  <c r="AR12" i="8"/>
  <c r="AB87" i="8"/>
  <c r="AC87" i="8"/>
  <c r="AD87" i="8"/>
  <c r="AB88" i="8"/>
  <c r="AC88" i="8"/>
  <c r="AD88" i="8"/>
  <c r="AB89" i="8"/>
  <c r="AC89" i="8"/>
  <c r="AD89" i="8"/>
  <c r="AB90" i="8"/>
  <c r="AC90" i="8"/>
  <c r="AD90" i="8"/>
  <c r="AB91" i="8"/>
  <c r="AC91" i="8"/>
  <c r="AD91" i="8"/>
  <c r="AI7" i="8"/>
  <c r="AT11" i="8"/>
  <c r="AS11" i="8"/>
  <c r="AR11" i="8"/>
  <c r="AT8" i="8"/>
  <c r="AR7" i="8"/>
  <c r="AQ6" i="8"/>
  <c r="AS6" i="8" s="1"/>
  <c r="AF91" i="8"/>
  <c r="AG91" i="8"/>
  <c r="AH91" i="8"/>
  <c r="AJ91" i="8"/>
  <c r="AK91" i="8"/>
  <c r="AL91" i="8"/>
  <c r="AN91" i="8"/>
  <c r="AO91" i="8"/>
  <c r="AP91" i="8"/>
  <c r="AF90" i="8"/>
  <c r="AG90" i="8"/>
  <c r="AH90" i="8"/>
  <c r="AJ90" i="8"/>
  <c r="AK90" i="8"/>
  <c r="AL90" i="8"/>
  <c r="AN90" i="8"/>
  <c r="AO90" i="8"/>
  <c r="AP90" i="8"/>
  <c r="AF89" i="8"/>
  <c r="AG89" i="8"/>
  <c r="AH89" i="8"/>
  <c r="AJ89" i="8"/>
  <c r="AK89" i="8"/>
  <c r="AL89" i="8"/>
  <c r="AN89" i="8"/>
  <c r="AO89" i="8"/>
  <c r="AP89" i="8"/>
  <c r="AF88" i="8"/>
  <c r="AG88" i="8"/>
  <c r="AH88" i="8"/>
  <c r="AJ88" i="8"/>
  <c r="AK88" i="8"/>
  <c r="AL88" i="8"/>
  <c r="AN88" i="8"/>
  <c r="AO88" i="8"/>
  <c r="AP88" i="8"/>
  <c r="AF67" i="8"/>
  <c r="AG67" i="8"/>
  <c r="AH67" i="8"/>
  <c r="AJ67" i="8"/>
  <c r="AK67" i="8"/>
  <c r="AL67" i="8"/>
  <c r="AN67" i="8"/>
  <c r="AO67" i="8"/>
  <c r="AP67" i="8"/>
  <c r="AF87" i="8"/>
  <c r="AG87" i="8"/>
  <c r="AH87" i="8"/>
  <c r="AJ87" i="8"/>
  <c r="AK87" i="8"/>
  <c r="AL87" i="8"/>
  <c r="AN86" i="8"/>
  <c r="AO86" i="8"/>
  <c r="AP86" i="8"/>
  <c r="AN87" i="8"/>
  <c r="AO87" i="8"/>
  <c r="AP87" i="8"/>
  <c r="AJ86" i="8"/>
  <c r="AK86" i="8"/>
  <c r="AL86" i="8"/>
  <c r="AF86" i="8"/>
  <c r="AG86" i="8"/>
  <c r="AH86" i="8"/>
  <c r="AB85" i="8"/>
  <c r="AC85" i="8"/>
  <c r="AD85" i="8"/>
  <c r="AB86" i="8"/>
  <c r="AC86" i="8"/>
  <c r="AD86" i="8"/>
  <c r="AF85" i="8"/>
  <c r="AG85" i="8"/>
  <c r="AH85" i="8"/>
  <c r="AJ85" i="8"/>
  <c r="AK85" i="8"/>
  <c r="AL85" i="8"/>
  <c r="AN85" i="8"/>
  <c r="AO85" i="8"/>
  <c r="AP85" i="8"/>
  <c r="AJ97" i="8"/>
  <c r="AF45" i="8"/>
  <c r="AF12" i="8"/>
  <c r="AB13" i="8"/>
  <c r="AC13" i="8"/>
  <c r="AD13" i="8"/>
  <c r="AB14" i="8"/>
  <c r="AC14" i="8"/>
  <c r="AD14" i="8"/>
  <c r="AB15" i="8"/>
  <c r="AC15" i="8"/>
  <c r="AD15" i="8"/>
  <c r="AB16" i="8"/>
  <c r="AC16" i="8"/>
  <c r="AD16" i="8"/>
  <c r="AB17" i="8"/>
  <c r="AC17" i="8"/>
  <c r="AD17" i="8"/>
  <c r="AB18" i="8"/>
  <c r="AC18" i="8"/>
  <c r="AD18" i="8"/>
  <c r="AB19" i="8"/>
  <c r="AC19" i="8"/>
  <c r="AD19" i="8"/>
  <c r="AB20" i="8"/>
  <c r="AC20" i="8"/>
  <c r="AD20" i="8"/>
  <c r="AB21" i="8"/>
  <c r="AC21" i="8"/>
  <c r="AD21" i="8"/>
  <c r="AB22" i="8"/>
  <c r="AC22" i="8"/>
  <c r="AD22" i="8"/>
  <c r="AB23" i="8"/>
  <c r="AC23" i="8"/>
  <c r="AD23" i="8"/>
  <c r="AB24" i="8"/>
  <c r="AC24" i="8"/>
  <c r="AD24" i="8"/>
  <c r="AB25" i="8"/>
  <c r="AC25" i="8"/>
  <c r="AD25" i="8"/>
  <c r="AB26" i="8"/>
  <c r="AC26" i="8"/>
  <c r="AD26" i="8"/>
  <c r="AB27" i="8"/>
  <c r="AC27" i="8"/>
  <c r="AD27" i="8"/>
  <c r="AB28" i="8"/>
  <c r="AC28" i="8"/>
  <c r="AD28" i="8"/>
  <c r="AB29" i="8"/>
  <c r="AC29" i="8"/>
  <c r="AD29" i="8"/>
  <c r="AB30" i="8"/>
  <c r="AC30" i="8"/>
  <c r="AD30" i="8"/>
  <c r="AB31" i="8"/>
  <c r="AC31" i="8"/>
  <c r="AD31" i="8"/>
  <c r="AB32" i="8"/>
  <c r="AC32" i="8"/>
  <c r="AD32" i="8"/>
  <c r="AB33" i="8"/>
  <c r="AC33" i="8"/>
  <c r="AD33" i="8"/>
  <c r="AB34" i="8"/>
  <c r="AC34" i="8"/>
  <c r="AD34" i="8"/>
  <c r="AB35" i="8"/>
  <c r="AC35" i="8"/>
  <c r="AD35" i="8"/>
  <c r="AB36" i="8"/>
  <c r="AC36" i="8"/>
  <c r="AD36" i="8"/>
  <c r="AB37" i="8"/>
  <c r="AC37" i="8"/>
  <c r="AD37" i="8"/>
  <c r="AB38" i="8"/>
  <c r="AC38" i="8"/>
  <c r="AD38" i="8"/>
  <c r="AB39" i="8"/>
  <c r="AC39" i="8"/>
  <c r="AD39" i="8"/>
  <c r="AB40" i="8"/>
  <c r="AC40" i="8"/>
  <c r="AD40" i="8"/>
  <c r="AB41" i="8"/>
  <c r="AC41" i="8"/>
  <c r="AD41" i="8"/>
  <c r="AB43" i="8"/>
  <c r="AC43" i="8"/>
  <c r="AD43" i="8"/>
  <c r="AB44" i="8"/>
  <c r="AC44" i="8"/>
  <c r="AD44" i="8"/>
  <c r="AB45" i="8"/>
  <c r="AC45" i="8"/>
  <c r="AD45" i="8"/>
  <c r="AB47" i="8"/>
  <c r="AC47" i="8"/>
  <c r="AD47" i="8"/>
  <c r="AB48" i="8"/>
  <c r="AC48" i="8"/>
  <c r="AD48" i="8"/>
  <c r="AB49" i="8"/>
  <c r="AC49" i="8"/>
  <c r="AD49" i="8"/>
  <c r="AB50" i="8"/>
  <c r="AC50" i="8"/>
  <c r="AD50" i="8"/>
  <c r="AB51" i="8"/>
  <c r="AC51" i="8"/>
  <c r="AD51" i="8"/>
  <c r="AB52" i="8"/>
  <c r="AC52" i="8"/>
  <c r="AD52" i="8"/>
  <c r="AB53" i="8"/>
  <c r="AC53" i="8"/>
  <c r="AD53" i="8"/>
  <c r="AB54" i="8"/>
  <c r="AC54" i="8"/>
  <c r="AD54" i="8"/>
  <c r="AB55" i="8"/>
  <c r="AC55" i="8"/>
  <c r="AD55" i="8"/>
  <c r="AB56" i="8"/>
  <c r="AC56" i="8"/>
  <c r="AD56" i="8"/>
  <c r="AB57" i="8"/>
  <c r="AC57" i="8"/>
  <c r="AD57" i="8"/>
  <c r="AB58" i="8"/>
  <c r="AC58" i="8"/>
  <c r="AD58" i="8"/>
  <c r="AB59" i="8"/>
  <c r="AC59" i="8"/>
  <c r="AD59" i="8"/>
  <c r="AB60" i="8"/>
  <c r="AC60" i="8"/>
  <c r="AD60" i="8"/>
  <c r="AB61" i="8"/>
  <c r="AC61" i="8"/>
  <c r="AD61" i="8"/>
  <c r="AB62" i="8"/>
  <c r="AC62" i="8"/>
  <c r="AD62" i="8"/>
  <c r="AB63" i="8"/>
  <c r="AC63" i="8"/>
  <c r="AD63" i="8"/>
  <c r="AB64" i="8"/>
  <c r="AC64" i="8"/>
  <c r="AD64" i="8"/>
  <c r="AB65" i="8"/>
  <c r="AC65" i="8"/>
  <c r="AD65" i="8"/>
  <c r="AB66" i="8"/>
  <c r="AC66" i="8"/>
  <c r="AD66" i="8"/>
  <c r="AB68" i="8"/>
  <c r="AC68" i="8"/>
  <c r="AD68" i="8"/>
  <c r="AB69" i="8"/>
  <c r="AC69" i="8"/>
  <c r="AD69" i="8"/>
  <c r="AB70" i="8"/>
  <c r="AC70" i="8"/>
  <c r="AD70" i="8"/>
  <c r="AB71" i="8"/>
  <c r="AC71" i="8"/>
  <c r="AD71" i="8"/>
  <c r="AB72" i="8"/>
  <c r="AC72" i="8"/>
  <c r="AD72" i="8"/>
  <c r="AB73" i="8"/>
  <c r="AC73" i="8"/>
  <c r="AD73" i="8"/>
  <c r="AB74" i="8"/>
  <c r="AC74" i="8"/>
  <c r="AD74" i="8"/>
  <c r="AB75" i="8"/>
  <c r="AC75" i="8"/>
  <c r="AD75" i="8"/>
  <c r="AB76" i="8"/>
  <c r="AC76" i="8"/>
  <c r="AD76" i="8"/>
  <c r="AB77" i="8"/>
  <c r="AC77" i="8"/>
  <c r="AD77" i="8"/>
  <c r="AB78" i="8"/>
  <c r="AC78" i="8"/>
  <c r="AD78" i="8"/>
  <c r="AB79" i="8"/>
  <c r="AC79" i="8"/>
  <c r="AD79" i="8"/>
  <c r="AB80" i="8"/>
  <c r="AC80" i="8"/>
  <c r="AD80" i="8"/>
  <c r="AB81" i="8"/>
  <c r="AC81" i="8"/>
  <c r="AD81" i="8"/>
  <c r="AB82" i="8"/>
  <c r="AC82" i="8"/>
  <c r="AD82" i="8"/>
  <c r="AB83" i="8"/>
  <c r="AC83" i="8"/>
  <c r="AD83" i="8"/>
  <c r="AB84" i="8"/>
  <c r="AC84" i="8"/>
  <c r="AD84" i="8"/>
  <c r="AB96" i="8"/>
  <c r="AC96" i="8"/>
  <c r="AD96" i="8"/>
  <c r="AB97" i="8"/>
  <c r="AC97" i="8"/>
  <c r="AD97" i="8"/>
  <c r="AB98" i="8"/>
  <c r="AC98" i="8"/>
  <c r="AD98" i="8"/>
  <c r="AB99" i="8"/>
  <c r="AC99" i="8"/>
  <c r="AD99" i="8"/>
  <c r="AB100" i="8"/>
  <c r="AC100" i="8"/>
  <c r="AD100" i="8"/>
  <c r="AB101" i="8"/>
  <c r="AC101" i="8"/>
  <c r="AD101" i="8"/>
  <c r="AB102" i="8"/>
  <c r="AC102" i="8"/>
  <c r="AD102" i="8"/>
  <c r="AB103" i="8"/>
  <c r="AC103" i="8"/>
  <c r="AD103" i="8"/>
  <c r="AB104" i="8"/>
  <c r="AC104" i="8"/>
  <c r="AD104" i="8"/>
  <c r="AB105" i="8"/>
  <c r="AC105" i="8"/>
  <c r="AD105" i="8"/>
  <c r="AB106" i="8"/>
  <c r="AC106" i="8"/>
  <c r="AD106" i="8"/>
  <c r="AB107" i="8"/>
  <c r="AC107" i="8"/>
  <c r="AD107" i="8"/>
  <c r="AD12" i="8"/>
  <c r="AC12" i="8"/>
  <c r="AB12" i="8"/>
  <c r="AJ48" i="8"/>
  <c r="AK48" i="8"/>
  <c r="AL48" i="8"/>
  <c r="AJ49" i="8"/>
  <c r="AK49" i="8"/>
  <c r="AL49" i="8"/>
  <c r="AJ50" i="8"/>
  <c r="AK50" i="8"/>
  <c r="AL50" i="8"/>
  <c r="AJ51" i="8"/>
  <c r="AK51" i="8"/>
  <c r="AL51" i="8"/>
  <c r="AJ52" i="8"/>
  <c r="AK52" i="8"/>
  <c r="AL52" i="8"/>
  <c r="AJ53" i="8"/>
  <c r="AK53" i="8"/>
  <c r="AL53" i="8"/>
  <c r="AJ54" i="8"/>
  <c r="AK54" i="8"/>
  <c r="AL54" i="8"/>
  <c r="AJ55" i="8"/>
  <c r="AK55" i="8"/>
  <c r="AL55" i="8"/>
  <c r="AJ56" i="8"/>
  <c r="AK56" i="8"/>
  <c r="AL56" i="8"/>
  <c r="AJ57" i="8"/>
  <c r="AK57" i="8"/>
  <c r="AL57" i="8"/>
  <c r="AJ58" i="8"/>
  <c r="AK58" i="8"/>
  <c r="AL58" i="8"/>
  <c r="AJ59" i="8"/>
  <c r="AK59" i="8"/>
  <c r="AL59" i="8"/>
  <c r="AJ60" i="8"/>
  <c r="AK60" i="8"/>
  <c r="AL60" i="8"/>
  <c r="AJ61" i="8"/>
  <c r="AK61" i="8"/>
  <c r="AL61" i="8"/>
  <c r="AJ62" i="8"/>
  <c r="AK62" i="8"/>
  <c r="AL62" i="8"/>
  <c r="AJ63" i="8"/>
  <c r="AK63" i="8"/>
  <c r="AL63" i="8"/>
  <c r="AJ64" i="8"/>
  <c r="AK64" i="8"/>
  <c r="AL64" i="8"/>
  <c r="AJ65" i="8"/>
  <c r="AK65" i="8"/>
  <c r="AL65" i="8"/>
  <c r="AJ66" i="8"/>
  <c r="AK66" i="8"/>
  <c r="AL66" i="8"/>
  <c r="AJ68" i="8"/>
  <c r="AK68" i="8"/>
  <c r="AL68" i="8"/>
  <c r="AJ69" i="8"/>
  <c r="AK69" i="8"/>
  <c r="AL69" i="8"/>
  <c r="AJ70" i="8"/>
  <c r="AK70" i="8"/>
  <c r="AL70" i="8"/>
  <c r="AJ71" i="8"/>
  <c r="AK71" i="8"/>
  <c r="AL71" i="8"/>
  <c r="AJ72" i="8"/>
  <c r="AK72" i="8"/>
  <c r="AL72" i="8"/>
  <c r="AJ73" i="8"/>
  <c r="AK73" i="8"/>
  <c r="AL73" i="8"/>
  <c r="AJ74" i="8"/>
  <c r="AK74" i="8"/>
  <c r="AL74" i="8"/>
  <c r="AJ75" i="8"/>
  <c r="AK75" i="8"/>
  <c r="AL75" i="8"/>
  <c r="AJ76" i="8"/>
  <c r="AK76" i="8"/>
  <c r="AL76" i="8"/>
  <c r="AJ77" i="8"/>
  <c r="AK77" i="8"/>
  <c r="AL77" i="8"/>
  <c r="AJ78" i="8"/>
  <c r="AK78" i="8"/>
  <c r="AL78" i="8"/>
  <c r="AJ79" i="8"/>
  <c r="AK79" i="8"/>
  <c r="AL79" i="8"/>
  <c r="AJ80" i="8"/>
  <c r="AK80" i="8"/>
  <c r="AL80" i="8"/>
  <c r="AJ81" i="8"/>
  <c r="AK81" i="8"/>
  <c r="AL81" i="8"/>
  <c r="AJ82" i="8"/>
  <c r="AK82" i="8"/>
  <c r="AL82" i="8"/>
  <c r="AJ83" i="8"/>
  <c r="AK83" i="8"/>
  <c r="AL83" i="8"/>
  <c r="AJ84" i="8"/>
  <c r="AK84" i="8"/>
  <c r="AL84" i="8"/>
  <c r="AJ96" i="8"/>
  <c r="AK96" i="8"/>
  <c r="AL96" i="8"/>
  <c r="AK97" i="8"/>
  <c r="AL97" i="8"/>
  <c r="AJ98" i="8"/>
  <c r="AK98" i="8"/>
  <c r="AL98" i="8"/>
  <c r="AJ99" i="8"/>
  <c r="AK99" i="8"/>
  <c r="AL99" i="8"/>
  <c r="AJ100" i="8"/>
  <c r="AK100" i="8"/>
  <c r="AL100" i="8"/>
  <c r="AJ101" i="8"/>
  <c r="AK101" i="8"/>
  <c r="AL101" i="8"/>
  <c r="AJ102" i="8"/>
  <c r="AK102" i="8"/>
  <c r="AL102" i="8"/>
  <c r="AJ103" i="8"/>
  <c r="AK103" i="8"/>
  <c r="AL103" i="8"/>
  <c r="AJ104" i="8"/>
  <c r="AK104" i="8"/>
  <c r="AL104" i="8"/>
  <c r="AJ105" i="8"/>
  <c r="AK105" i="8"/>
  <c r="AL105" i="8"/>
  <c r="AJ106" i="8"/>
  <c r="AK106" i="8"/>
  <c r="AL106" i="8"/>
  <c r="AJ107" i="8"/>
  <c r="AK107" i="8"/>
  <c r="AL107" i="8"/>
  <c r="AJ47" i="8"/>
  <c r="AL47" i="8"/>
  <c r="AK47" i="8"/>
  <c r="AN13" i="8"/>
  <c r="AO13" i="8"/>
  <c r="AP13" i="8"/>
  <c r="AN14" i="8"/>
  <c r="AO14" i="8"/>
  <c r="AP14" i="8"/>
  <c r="AN15" i="8"/>
  <c r="AO15" i="8"/>
  <c r="AP15" i="8"/>
  <c r="AN16" i="8"/>
  <c r="AO16" i="8"/>
  <c r="AP16" i="8"/>
  <c r="AN17" i="8"/>
  <c r="AO17" i="8"/>
  <c r="AP17" i="8"/>
  <c r="AN18" i="8"/>
  <c r="AO18" i="8"/>
  <c r="AP18" i="8"/>
  <c r="AN19" i="8"/>
  <c r="AO19" i="8"/>
  <c r="AP19" i="8"/>
  <c r="AN20" i="8"/>
  <c r="AO20" i="8"/>
  <c r="AP20" i="8"/>
  <c r="AN21" i="8"/>
  <c r="AO21" i="8"/>
  <c r="AP21" i="8"/>
  <c r="AN22" i="8"/>
  <c r="AO22" i="8"/>
  <c r="AP22" i="8"/>
  <c r="AN23" i="8"/>
  <c r="AO23" i="8"/>
  <c r="AP23" i="8"/>
  <c r="AN24" i="8"/>
  <c r="AO24" i="8"/>
  <c r="AP24" i="8"/>
  <c r="AN25" i="8"/>
  <c r="AO25" i="8"/>
  <c r="AP25" i="8"/>
  <c r="AN26" i="8"/>
  <c r="AO26" i="8"/>
  <c r="AP26" i="8"/>
  <c r="AN27" i="8"/>
  <c r="AO27" i="8"/>
  <c r="AP27" i="8"/>
  <c r="AN28" i="8"/>
  <c r="AO28" i="8"/>
  <c r="AP28" i="8"/>
  <c r="AN29" i="8"/>
  <c r="AO29" i="8"/>
  <c r="AP29" i="8"/>
  <c r="AN30" i="8"/>
  <c r="AO30" i="8"/>
  <c r="AP30" i="8"/>
  <c r="AN31" i="8"/>
  <c r="AO31" i="8"/>
  <c r="AP31" i="8"/>
  <c r="AN32" i="8"/>
  <c r="AO32" i="8"/>
  <c r="AP32" i="8"/>
  <c r="AN33" i="8"/>
  <c r="AO33" i="8"/>
  <c r="AP33" i="8"/>
  <c r="AN34" i="8"/>
  <c r="AO34" i="8"/>
  <c r="AP34" i="8"/>
  <c r="AN35" i="8"/>
  <c r="AO35" i="8"/>
  <c r="AP35" i="8"/>
  <c r="AN36" i="8"/>
  <c r="AO36" i="8"/>
  <c r="AP36" i="8"/>
  <c r="AN37" i="8"/>
  <c r="AO37" i="8"/>
  <c r="AP37" i="8"/>
  <c r="AN38" i="8"/>
  <c r="AO38" i="8"/>
  <c r="AP38" i="8"/>
  <c r="AN39" i="8"/>
  <c r="AO39" i="8"/>
  <c r="AP39" i="8"/>
  <c r="AN40" i="8"/>
  <c r="AO40" i="8"/>
  <c r="AP40" i="8"/>
  <c r="AN41" i="8"/>
  <c r="AO41" i="8"/>
  <c r="AP41" i="8"/>
  <c r="AN43" i="8"/>
  <c r="AO43" i="8"/>
  <c r="AP43" i="8"/>
  <c r="AN44" i="8"/>
  <c r="AO44" i="8"/>
  <c r="AP44" i="8"/>
  <c r="AN45" i="8"/>
  <c r="AO45" i="8"/>
  <c r="AP45" i="8"/>
  <c r="AN47" i="8"/>
  <c r="AO47" i="8"/>
  <c r="AP47" i="8"/>
  <c r="AN48" i="8"/>
  <c r="AO48" i="8"/>
  <c r="AP48" i="8"/>
  <c r="AN49" i="8"/>
  <c r="AO49" i="8"/>
  <c r="AP49" i="8"/>
  <c r="AN50" i="8"/>
  <c r="AO50" i="8"/>
  <c r="AP50" i="8"/>
  <c r="AN51" i="8"/>
  <c r="AO51" i="8"/>
  <c r="AP51" i="8"/>
  <c r="AN52" i="8"/>
  <c r="AO52" i="8"/>
  <c r="AP52" i="8"/>
  <c r="AN53" i="8"/>
  <c r="AO53" i="8"/>
  <c r="AP53" i="8"/>
  <c r="AN54" i="8"/>
  <c r="AO54" i="8"/>
  <c r="AP54" i="8"/>
  <c r="AN55" i="8"/>
  <c r="AO55" i="8"/>
  <c r="AP55" i="8"/>
  <c r="AN56" i="8"/>
  <c r="AO56" i="8"/>
  <c r="AP56" i="8"/>
  <c r="AN57" i="8"/>
  <c r="AO57" i="8"/>
  <c r="AP57" i="8"/>
  <c r="AN58" i="8"/>
  <c r="AO58" i="8"/>
  <c r="AP58" i="8"/>
  <c r="AN59" i="8"/>
  <c r="AO59" i="8"/>
  <c r="AP59" i="8"/>
  <c r="AN60" i="8"/>
  <c r="AO60" i="8"/>
  <c r="AP60" i="8"/>
  <c r="AN61" i="8"/>
  <c r="AO61" i="8"/>
  <c r="AP61" i="8"/>
  <c r="AN62" i="8"/>
  <c r="AO62" i="8"/>
  <c r="AP62" i="8"/>
  <c r="AN63" i="8"/>
  <c r="AO63" i="8"/>
  <c r="AP63" i="8"/>
  <c r="AN64" i="8"/>
  <c r="AO64" i="8"/>
  <c r="AP64" i="8"/>
  <c r="AN65" i="8"/>
  <c r="AO65" i="8"/>
  <c r="AP65" i="8"/>
  <c r="AN66" i="8"/>
  <c r="AO66" i="8"/>
  <c r="AP66" i="8"/>
  <c r="AN68" i="8"/>
  <c r="AO68" i="8"/>
  <c r="AP68" i="8"/>
  <c r="AN69" i="8"/>
  <c r="AO69" i="8"/>
  <c r="AP69" i="8"/>
  <c r="AN70" i="8"/>
  <c r="AO70" i="8"/>
  <c r="AP70" i="8"/>
  <c r="AN71" i="8"/>
  <c r="AO71" i="8"/>
  <c r="AP71" i="8"/>
  <c r="AN72" i="8"/>
  <c r="AO72" i="8"/>
  <c r="AP72" i="8"/>
  <c r="AN73" i="8"/>
  <c r="AO73" i="8"/>
  <c r="AP73" i="8"/>
  <c r="AN74" i="8"/>
  <c r="AO74" i="8"/>
  <c r="AP74" i="8"/>
  <c r="AN75" i="8"/>
  <c r="AO75" i="8"/>
  <c r="AP75" i="8"/>
  <c r="AN76" i="8"/>
  <c r="AO76" i="8"/>
  <c r="AP76" i="8"/>
  <c r="AN77" i="8"/>
  <c r="AO77" i="8"/>
  <c r="AP77" i="8"/>
  <c r="AN78" i="8"/>
  <c r="AO78" i="8"/>
  <c r="AP78" i="8"/>
  <c r="AN79" i="8"/>
  <c r="AO79" i="8"/>
  <c r="AP79" i="8"/>
  <c r="AN80" i="8"/>
  <c r="AO80" i="8"/>
  <c r="AP80" i="8"/>
  <c r="AN81" i="8"/>
  <c r="AO81" i="8"/>
  <c r="AP81" i="8"/>
  <c r="AN82" i="8"/>
  <c r="AO82" i="8"/>
  <c r="AP82" i="8"/>
  <c r="AN83" i="8"/>
  <c r="AO83" i="8"/>
  <c r="AP83" i="8"/>
  <c r="AN84" i="8"/>
  <c r="AO84" i="8"/>
  <c r="AP84" i="8"/>
  <c r="AN96" i="8"/>
  <c r="AO96" i="8"/>
  <c r="AP96" i="8"/>
  <c r="AN97" i="8"/>
  <c r="AO97" i="8"/>
  <c r="AP97" i="8"/>
  <c r="AN98" i="8"/>
  <c r="AO98" i="8"/>
  <c r="AP98" i="8"/>
  <c r="AN99" i="8"/>
  <c r="AO99" i="8"/>
  <c r="AP99" i="8"/>
  <c r="AN100" i="8"/>
  <c r="AO100" i="8"/>
  <c r="AP100" i="8"/>
  <c r="AN101" i="8"/>
  <c r="AO101" i="8"/>
  <c r="AP101" i="8"/>
  <c r="AN102" i="8"/>
  <c r="AO102" i="8"/>
  <c r="AP102" i="8"/>
  <c r="AN103" i="8"/>
  <c r="AO103" i="8"/>
  <c r="AP103" i="8"/>
  <c r="AN104" i="8"/>
  <c r="AO104" i="8"/>
  <c r="AP104" i="8"/>
  <c r="AN105" i="8"/>
  <c r="AO105" i="8"/>
  <c r="AP105" i="8"/>
  <c r="AN106" i="8"/>
  <c r="AO106" i="8"/>
  <c r="AP106" i="8"/>
  <c r="AN107" i="8"/>
  <c r="AO107" i="8"/>
  <c r="AP107" i="8"/>
  <c r="AP12" i="8"/>
  <c r="AO12" i="8"/>
  <c r="AN12" i="8"/>
  <c r="AT4" i="8" l="1"/>
  <c r="AR4" i="8"/>
  <c r="AS4" i="8"/>
  <c r="AP4" i="8" l="1"/>
  <c r="AO4" i="8"/>
  <c r="AN4" i="8"/>
  <c r="AP11" i="8"/>
  <c r="AO11" i="8"/>
  <c r="AN11" i="8"/>
  <c r="AP8" i="8"/>
  <c r="AM8" i="8"/>
  <c r="AN7" i="8"/>
  <c r="AM7" i="8"/>
  <c r="AM6" i="8"/>
  <c r="AO6" i="8" s="1"/>
  <c r="AE8" i="10"/>
  <c r="AF8" i="10"/>
  <c r="AG12" i="10"/>
  <c r="AH12" i="10"/>
  <c r="AF12" i="10"/>
  <c r="AC12" i="10"/>
  <c r="AD12" i="10"/>
  <c r="AB12" i="10"/>
  <c r="X13" i="10"/>
  <c r="Y12" i="10"/>
  <c r="Z12" i="10"/>
  <c r="X12" i="10"/>
  <c r="Q12" i="10"/>
  <c r="R12" i="10"/>
  <c r="P12" i="10"/>
  <c r="M12" i="10"/>
  <c r="N12" i="10"/>
  <c r="L12" i="10"/>
  <c r="I12" i="10"/>
  <c r="J12" i="10"/>
  <c r="H12" i="10"/>
  <c r="AJ45" i="8" l="1"/>
  <c r="BW45" i="8" s="1"/>
  <c r="AK45" i="8"/>
  <c r="AL45" i="8"/>
  <c r="AJ44" i="8"/>
  <c r="AK44" i="8"/>
  <c r="AL44" i="8"/>
  <c r="AJ21" i="8"/>
  <c r="AK21" i="8"/>
  <c r="AL21" i="8"/>
  <c r="AF21" i="8"/>
  <c r="AG21" i="8"/>
  <c r="AH21" i="8"/>
  <c r="AK11" i="8"/>
  <c r="AL11" i="8"/>
  <c r="AJ11" i="8"/>
  <c r="AG11" i="8"/>
  <c r="AH11" i="8"/>
  <c r="AF11" i="8"/>
  <c r="T12" i="8" l="1"/>
  <c r="AI6" i="8"/>
  <c r="AK6" i="8" s="1"/>
  <c r="AE6" i="8"/>
  <c r="AA6" i="8"/>
  <c r="AF44" i="8"/>
  <c r="BW44" i="8" s="1"/>
  <c r="AG44" i="8"/>
  <c r="AH44" i="8"/>
  <c r="AG45" i="8"/>
  <c r="AH45" i="8"/>
  <c r="AA7" i="8"/>
  <c r="H6" i="12" l="1"/>
  <c r="H4" i="12"/>
  <c r="H8" i="12" l="1"/>
  <c r="C9" i="10"/>
  <c r="D93" i="10"/>
  <c r="E93" i="10"/>
  <c r="F93" i="10"/>
  <c r="H93" i="10"/>
  <c r="I93" i="10"/>
  <c r="J93" i="10"/>
  <c r="L93" i="10"/>
  <c r="M93" i="10"/>
  <c r="N93" i="10"/>
  <c r="P93" i="10"/>
  <c r="Q93" i="10"/>
  <c r="R93" i="10"/>
  <c r="T93" i="10"/>
  <c r="U93" i="10"/>
  <c r="V93" i="10"/>
  <c r="X93" i="10"/>
  <c r="Y93" i="10"/>
  <c r="Z93" i="10"/>
  <c r="AB93" i="10"/>
  <c r="AC93" i="10"/>
  <c r="AD93" i="10"/>
  <c r="AF93" i="10"/>
  <c r="AG93" i="10"/>
  <c r="AH93" i="10"/>
  <c r="AJ93" i="10"/>
  <c r="AK93" i="10"/>
  <c r="AL93" i="10"/>
  <c r="D94" i="10"/>
  <c r="E94" i="10"/>
  <c r="F94" i="10"/>
  <c r="H94" i="10"/>
  <c r="I94" i="10"/>
  <c r="J94" i="10"/>
  <c r="L94" i="10"/>
  <c r="M94" i="10"/>
  <c r="N94" i="10"/>
  <c r="P94" i="10"/>
  <c r="Q94" i="10"/>
  <c r="R94" i="10"/>
  <c r="T94" i="10"/>
  <c r="U94" i="10"/>
  <c r="V94" i="10"/>
  <c r="X94" i="10"/>
  <c r="Y94" i="10"/>
  <c r="Z94" i="10"/>
  <c r="AB94" i="10"/>
  <c r="AC94" i="10"/>
  <c r="AD94" i="10"/>
  <c r="AF94" i="10"/>
  <c r="AG94" i="10"/>
  <c r="AH94" i="10"/>
  <c r="AJ94" i="10"/>
  <c r="AK94" i="10"/>
  <c r="AL94" i="10"/>
  <c r="D95" i="10"/>
  <c r="E95" i="10"/>
  <c r="F95" i="10"/>
  <c r="H95" i="10"/>
  <c r="I95" i="10"/>
  <c r="J95" i="10"/>
  <c r="L95" i="10"/>
  <c r="M95" i="10"/>
  <c r="N95" i="10"/>
  <c r="P95" i="10"/>
  <c r="Q95" i="10"/>
  <c r="R95" i="10"/>
  <c r="T95" i="10"/>
  <c r="U95" i="10"/>
  <c r="V95" i="10"/>
  <c r="X95" i="10"/>
  <c r="Y95" i="10"/>
  <c r="Z95" i="10"/>
  <c r="AB95" i="10"/>
  <c r="AC95" i="10"/>
  <c r="AD95" i="10"/>
  <c r="AF95" i="10"/>
  <c r="AG95" i="10"/>
  <c r="AH95" i="10"/>
  <c r="AJ95" i="10"/>
  <c r="AK95" i="10"/>
  <c r="AL95" i="10"/>
  <c r="D96" i="10"/>
  <c r="E96" i="10"/>
  <c r="F96" i="10"/>
  <c r="H96" i="10"/>
  <c r="I96" i="10"/>
  <c r="J96" i="10"/>
  <c r="L96" i="10"/>
  <c r="M96" i="10"/>
  <c r="N96" i="10"/>
  <c r="P96" i="10"/>
  <c r="Q96" i="10"/>
  <c r="R96" i="10"/>
  <c r="T96" i="10"/>
  <c r="U96" i="10"/>
  <c r="V96" i="10"/>
  <c r="X96" i="10"/>
  <c r="Y96" i="10"/>
  <c r="Z96" i="10"/>
  <c r="AB96" i="10"/>
  <c r="AC96" i="10"/>
  <c r="AD96" i="10"/>
  <c r="AF96" i="10"/>
  <c r="AG96" i="10"/>
  <c r="AH96" i="10"/>
  <c r="AJ96" i="10"/>
  <c r="AK96" i="10"/>
  <c r="AL96" i="10"/>
  <c r="D97" i="10"/>
  <c r="E97" i="10"/>
  <c r="F97" i="10"/>
  <c r="H97" i="10"/>
  <c r="I97" i="10"/>
  <c r="J97" i="10"/>
  <c r="L97" i="10"/>
  <c r="M97" i="10"/>
  <c r="N97" i="10"/>
  <c r="P97" i="10"/>
  <c r="Q97" i="10"/>
  <c r="R97" i="10"/>
  <c r="T97" i="10"/>
  <c r="U97" i="10"/>
  <c r="V97" i="10"/>
  <c r="X97" i="10"/>
  <c r="Y97" i="10"/>
  <c r="Z97" i="10"/>
  <c r="AB97" i="10"/>
  <c r="AC97" i="10"/>
  <c r="AD97" i="10"/>
  <c r="AF97" i="10"/>
  <c r="AG97" i="10"/>
  <c r="AH97" i="10"/>
  <c r="AJ97" i="10"/>
  <c r="AK97" i="10"/>
  <c r="AL97" i="10"/>
  <c r="D98" i="10"/>
  <c r="E98" i="10"/>
  <c r="F98" i="10"/>
  <c r="H98" i="10"/>
  <c r="I98" i="10"/>
  <c r="J98" i="10"/>
  <c r="L98" i="10"/>
  <c r="M98" i="10"/>
  <c r="N98" i="10"/>
  <c r="P98" i="10"/>
  <c r="Q98" i="10"/>
  <c r="R98" i="10"/>
  <c r="T98" i="10"/>
  <c r="U98" i="10"/>
  <c r="V98" i="10"/>
  <c r="X98" i="10"/>
  <c r="Y98" i="10"/>
  <c r="Z98" i="10"/>
  <c r="AB98" i="10"/>
  <c r="AC98" i="10"/>
  <c r="AD98" i="10"/>
  <c r="AF98" i="10"/>
  <c r="AG98" i="10"/>
  <c r="AH98" i="10"/>
  <c r="AJ98" i="10"/>
  <c r="AK98" i="10"/>
  <c r="AL98" i="10"/>
  <c r="D99" i="10"/>
  <c r="E99" i="10"/>
  <c r="F99" i="10"/>
  <c r="H99" i="10"/>
  <c r="I99" i="10"/>
  <c r="J99" i="10"/>
  <c r="L99" i="10"/>
  <c r="M99" i="10"/>
  <c r="N99" i="10"/>
  <c r="P99" i="10"/>
  <c r="Q99" i="10"/>
  <c r="R99" i="10"/>
  <c r="T99" i="10"/>
  <c r="U99" i="10"/>
  <c r="V99" i="10"/>
  <c r="X99" i="10"/>
  <c r="Y99" i="10"/>
  <c r="Z99" i="10"/>
  <c r="AB99" i="10"/>
  <c r="AC99" i="10"/>
  <c r="AD99" i="10"/>
  <c r="AF99" i="10"/>
  <c r="AG99" i="10"/>
  <c r="AH99" i="10"/>
  <c r="AJ99" i="10"/>
  <c r="AK99" i="10"/>
  <c r="AL99" i="10"/>
  <c r="D100" i="10"/>
  <c r="E100" i="10"/>
  <c r="F100" i="10"/>
  <c r="H100" i="10"/>
  <c r="I100" i="10"/>
  <c r="J100" i="10"/>
  <c r="L100" i="10"/>
  <c r="M100" i="10"/>
  <c r="N100" i="10"/>
  <c r="P100" i="10"/>
  <c r="Q100" i="10"/>
  <c r="R100" i="10"/>
  <c r="T100" i="10"/>
  <c r="U100" i="10"/>
  <c r="V100" i="10"/>
  <c r="X100" i="10"/>
  <c r="Y100" i="10"/>
  <c r="Z100" i="10"/>
  <c r="AB100" i="10"/>
  <c r="AC100" i="10"/>
  <c r="AD100" i="10"/>
  <c r="AF100" i="10"/>
  <c r="AG100" i="10"/>
  <c r="AH100" i="10"/>
  <c r="AJ100" i="10"/>
  <c r="AK100" i="10"/>
  <c r="AL100" i="10"/>
  <c r="D101" i="10"/>
  <c r="E101" i="10"/>
  <c r="F101" i="10"/>
  <c r="H101" i="10"/>
  <c r="I101" i="10"/>
  <c r="J101" i="10"/>
  <c r="L101" i="10"/>
  <c r="M101" i="10"/>
  <c r="N101" i="10"/>
  <c r="P101" i="10"/>
  <c r="Q101" i="10"/>
  <c r="R101" i="10"/>
  <c r="T101" i="10"/>
  <c r="U101" i="10"/>
  <c r="V101" i="10"/>
  <c r="X101" i="10"/>
  <c r="Y101" i="10"/>
  <c r="Z101" i="10"/>
  <c r="AB101" i="10"/>
  <c r="AC101" i="10"/>
  <c r="AD101" i="10"/>
  <c r="AF101" i="10"/>
  <c r="AG101" i="10"/>
  <c r="AH101" i="10"/>
  <c r="AJ101" i="10"/>
  <c r="AK101" i="10"/>
  <c r="AL101" i="10"/>
  <c r="D102" i="10"/>
  <c r="E102" i="10"/>
  <c r="F102" i="10"/>
  <c r="H102" i="10"/>
  <c r="I102" i="10"/>
  <c r="J102" i="10"/>
  <c r="L102" i="10"/>
  <c r="M102" i="10"/>
  <c r="N102" i="10"/>
  <c r="P102" i="10"/>
  <c r="Q102" i="10"/>
  <c r="R102" i="10"/>
  <c r="T102" i="10"/>
  <c r="U102" i="10"/>
  <c r="V102" i="10"/>
  <c r="X102" i="10"/>
  <c r="Y102" i="10"/>
  <c r="Z102" i="10"/>
  <c r="AB102" i="10"/>
  <c r="AC102" i="10"/>
  <c r="AD102" i="10"/>
  <c r="AF102" i="10"/>
  <c r="AG102" i="10"/>
  <c r="AH102" i="10"/>
  <c r="AJ102" i="10"/>
  <c r="AK102" i="10"/>
  <c r="AL102" i="10"/>
  <c r="D103" i="10"/>
  <c r="E103" i="10"/>
  <c r="F103" i="10"/>
  <c r="H103" i="10"/>
  <c r="I103" i="10"/>
  <c r="J103" i="10"/>
  <c r="L103" i="10"/>
  <c r="M103" i="10"/>
  <c r="N103" i="10"/>
  <c r="P103" i="10"/>
  <c r="Q103" i="10"/>
  <c r="R103" i="10"/>
  <c r="T103" i="10"/>
  <c r="U103" i="10"/>
  <c r="V103" i="10"/>
  <c r="X103" i="10"/>
  <c r="Y103" i="10"/>
  <c r="Z103" i="10"/>
  <c r="AB103" i="10"/>
  <c r="AC103" i="10"/>
  <c r="AD103" i="10"/>
  <c r="AF103" i="10"/>
  <c r="AG103" i="10"/>
  <c r="AH103" i="10"/>
  <c r="AJ103" i="10"/>
  <c r="AK103" i="10"/>
  <c r="AL103" i="10"/>
  <c r="D104" i="10"/>
  <c r="E104" i="10"/>
  <c r="F104" i="10"/>
  <c r="H104" i="10"/>
  <c r="I104" i="10"/>
  <c r="J104" i="10"/>
  <c r="L104" i="10"/>
  <c r="M104" i="10"/>
  <c r="N104" i="10"/>
  <c r="P104" i="10"/>
  <c r="Q104" i="10"/>
  <c r="R104" i="10"/>
  <c r="T104" i="10"/>
  <c r="U104" i="10"/>
  <c r="V104" i="10"/>
  <c r="X104" i="10"/>
  <c r="Y104" i="10"/>
  <c r="Z104" i="10"/>
  <c r="AB104" i="10"/>
  <c r="AC104" i="10"/>
  <c r="AD104" i="10"/>
  <c r="AF104" i="10"/>
  <c r="AG104" i="10"/>
  <c r="AH104" i="10"/>
  <c r="AJ104" i="10"/>
  <c r="AK104" i="10"/>
  <c r="AL104" i="10"/>
  <c r="D105" i="10"/>
  <c r="E105" i="10"/>
  <c r="F105" i="10"/>
  <c r="H105" i="10"/>
  <c r="I105" i="10"/>
  <c r="J105" i="10"/>
  <c r="L105" i="10"/>
  <c r="M105" i="10"/>
  <c r="N105" i="10"/>
  <c r="P105" i="10"/>
  <c r="Q105" i="10"/>
  <c r="R105" i="10"/>
  <c r="T105" i="10"/>
  <c r="U105" i="10"/>
  <c r="V105" i="10"/>
  <c r="X105" i="10"/>
  <c r="Y105" i="10"/>
  <c r="Z105" i="10"/>
  <c r="AB105" i="10"/>
  <c r="AC105" i="10"/>
  <c r="AD105" i="10"/>
  <c r="AF105" i="10"/>
  <c r="AG105" i="10"/>
  <c r="AH105" i="10"/>
  <c r="AJ105" i="10"/>
  <c r="AK105" i="10"/>
  <c r="AL105" i="10"/>
  <c r="D106" i="10"/>
  <c r="E106" i="10"/>
  <c r="F106" i="10"/>
  <c r="H106" i="10"/>
  <c r="I106" i="10"/>
  <c r="J106" i="10"/>
  <c r="L106" i="10"/>
  <c r="M106" i="10"/>
  <c r="N106" i="10"/>
  <c r="P106" i="10"/>
  <c r="Q106" i="10"/>
  <c r="R106" i="10"/>
  <c r="T106" i="10"/>
  <c r="U106" i="10"/>
  <c r="V106" i="10"/>
  <c r="X106" i="10"/>
  <c r="Y106" i="10"/>
  <c r="Z106" i="10"/>
  <c r="AB106" i="10"/>
  <c r="AC106" i="10"/>
  <c r="AD106" i="10"/>
  <c r="AF106" i="10"/>
  <c r="AG106" i="10"/>
  <c r="AH106" i="10"/>
  <c r="AJ106" i="10"/>
  <c r="AK106" i="10"/>
  <c r="AL106" i="10"/>
  <c r="D107" i="10"/>
  <c r="E107" i="10"/>
  <c r="F107" i="10"/>
  <c r="H107" i="10"/>
  <c r="I107" i="10"/>
  <c r="J107" i="10"/>
  <c r="L107" i="10"/>
  <c r="M107" i="10"/>
  <c r="N107" i="10"/>
  <c r="P107" i="10"/>
  <c r="Q107" i="10"/>
  <c r="R107" i="10"/>
  <c r="T107" i="10"/>
  <c r="U107" i="10"/>
  <c r="V107" i="10"/>
  <c r="X107" i="10"/>
  <c r="Y107" i="10"/>
  <c r="Z107" i="10"/>
  <c r="AB107" i="10"/>
  <c r="AC107" i="10"/>
  <c r="AD107" i="10"/>
  <c r="AF107" i="10"/>
  <c r="AG107" i="10"/>
  <c r="AH107" i="10"/>
  <c r="AJ107" i="10"/>
  <c r="AK107" i="10"/>
  <c r="AL107" i="10"/>
  <c r="D108" i="10"/>
  <c r="E108" i="10"/>
  <c r="F108" i="10"/>
  <c r="H108" i="10"/>
  <c r="I108" i="10"/>
  <c r="J108" i="10"/>
  <c r="L108" i="10"/>
  <c r="M108" i="10"/>
  <c r="N108" i="10"/>
  <c r="P108" i="10"/>
  <c r="Q108" i="10"/>
  <c r="R108" i="10"/>
  <c r="T108" i="10"/>
  <c r="U108" i="10"/>
  <c r="V108" i="10"/>
  <c r="X108" i="10"/>
  <c r="Y108" i="10"/>
  <c r="Z108" i="10"/>
  <c r="AB108" i="10"/>
  <c r="AC108" i="10"/>
  <c r="AD108" i="10"/>
  <c r="AF108" i="10"/>
  <c r="AG108" i="10"/>
  <c r="AH108" i="10"/>
  <c r="AJ108" i="10"/>
  <c r="AK108" i="10"/>
  <c r="AL108" i="10"/>
  <c r="D109" i="10"/>
  <c r="E109" i="10"/>
  <c r="F109" i="10"/>
  <c r="H109" i="10"/>
  <c r="I109" i="10"/>
  <c r="J109" i="10"/>
  <c r="L109" i="10"/>
  <c r="M109" i="10"/>
  <c r="N109" i="10"/>
  <c r="P109" i="10"/>
  <c r="Q109" i="10"/>
  <c r="R109" i="10"/>
  <c r="T109" i="10"/>
  <c r="U109" i="10"/>
  <c r="V109" i="10"/>
  <c r="X109" i="10"/>
  <c r="Y109" i="10"/>
  <c r="Z109" i="10"/>
  <c r="AB109" i="10"/>
  <c r="AC109" i="10"/>
  <c r="AD109" i="10"/>
  <c r="AF109" i="10"/>
  <c r="AG109" i="10"/>
  <c r="AH109" i="10"/>
  <c r="AJ109" i="10"/>
  <c r="AK109" i="10"/>
  <c r="AL109" i="10"/>
  <c r="D110" i="10"/>
  <c r="E110" i="10"/>
  <c r="F110" i="10"/>
  <c r="H110" i="10"/>
  <c r="I110" i="10"/>
  <c r="J110" i="10"/>
  <c r="L110" i="10"/>
  <c r="M110" i="10"/>
  <c r="N110" i="10"/>
  <c r="P110" i="10"/>
  <c r="Q110" i="10"/>
  <c r="R110" i="10"/>
  <c r="T110" i="10"/>
  <c r="U110" i="10"/>
  <c r="V110" i="10"/>
  <c r="X110" i="10"/>
  <c r="Y110" i="10"/>
  <c r="Z110" i="10"/>
  <c r="AB110" i="10"/>
  <c r="AC110" i="10"/>
  <c r="AD110" i="10"/>
  <c r="AF110" i="10"/>
  <c r="AG110" i="10"/>
  <c r="AH110" i="10"/>
  <c r="AJ110" i="10"/>
  <c r="AK110" i="10"/>
  <c r="AL110" i="10"/>
  <c r="D111" i="10"/>
  <c r="E111" i="10"/>
  <c r="F111" i="10"/>
  <c r="H111" i="10"/>
  <c r="I111" i="10"/>
  <c r="J111" i="10"/>
  <c r="L111" i="10"/>
  <c r="M111" i="10"/>
  <c r="N111" i="10"/>
  <c r="P111" i="10"/>
  <c r="Q111" i="10"/>
  <c r="R111" i="10"/>
  <c r="T111" i="10"/>
  <c r="U111" i="10"/>
  <c r="V111" i="10"/>
  <c r="X111" i="10"/>
  <c r="Y111" i="10"/>
  <c r="Z111" i="10"/>
  <c r="AB111" i="10"/>
  <c r="AC111" i="10"/>
  <c r="AD111" i="10"/>
  <c r="AF111" i="10"/>
  <c r="AG111" i="10"/>
  <c r="AH111" i="10"/>
  <c r="AJ111" i="10"/>
  <c r="AK111" i="10"/>
  <c r="AL111" i="10"/>
  <c r="D112" i="10"/>
  <c r="E112" i="10"/>
  <c r="F112" i="10"/>
  <c r="H112" i="10"/>
  <c r="I112" i="10"/>
  <c r="J112" i="10"/>
  <c r="L112" i="10"/>
  <c r="M112" i="10"/>
  <c r="N112" i="10"/>
  <c r="P112" i="10"/>
  <c r="Q112" i="10"/>
  <c r="R112" i="10"/>
  <c r="T112" i="10"/>
  <c r="U112" i="10"/>
  <c r="V112" i="10"/>
  <c r="X112" i="10"/>
  <c r="Y112" i="10"/>
  <c r="Z112" i="10"/>
  <c r="AB112" i="10"/>
  <c r="AC112" i="10"/>
  <c r="AD112" i="10"/>
  <c r="AF112" i="10"/>
  <c r="AG112" i="10"/>
  <c r="AH112" i="10"/>
  <c r="AJ112" i="10"/>
  <c r="AK112" i="10"/>
  <c r="AL112" i="10"/>
  <c r="D113" i="10"/>
  <c r="E113" i="10"/>
  <c r="F113" i="10"/>
  <c r="H113" i="10"/>
  <c r="I113" i="10"/>
  <c r="J113" i="10"/>
  <c r="L113" i="10"/>
  <c r="M113" i="10"/>
  <c r="N113" i="10"/>
  <c r="P113" i="10"/>
  <c r="Q113" i="10"/>
  <c r="R113" i="10"/>
  <c r="T113" i="10"/>
  <c r="U113" i="10"/>
  <c r="V113" i="10"/>
  <c r="X113" i="10"/>
  <c r="Y113" i="10"/>
  <c r="Z113" i="10"/>
  <c r="AB113" i="10"/>
  <c r="AC113" i="10"/>
  <c r="AD113" i="10"/>
  <c r="AF113" i="10"/>
  <c r="AG113" i="10"/>
  <c r="AH113" i="10"/>
  <c r="AJ113" i="10"/>
  <c r="AK113" i="10"/>
  <c r="AL113" i="10"/>
  <c r="D114" i="10"/>
  <c r="E114" i="10"/>
  <c r="F114" i="10"/>
  <c r="H114" i="10"/>
  <c r="I114" i="10"/>
  <c r="J114" i="10"/>
  <c r="L114" i="10"/>
  <c r="M114" i="10"/>
  <c r="N114" i="10"/>
  <c r="P114" i="10"/>
  <c r="Q114" i="10"/>
  <c r="R114" i="10"/>
  <c r="T114" i="10"/>
  <c r="U114" i="10"/>
  <c r="V114" i="10"/>
  <c r="X114" i="10"/>
  <c r="Y114" i="10"/>
  <c r="Z114" i="10"/>
  <c r="AB114" i="10"/>
  <c r="AC114" i="10"/>
  <c r="AD114" i="10"/>
  <c r="AF114" i="10"/>
  <c r="AG114" i="10"/>
  <c r="AH114" i="10"/>
  <c r="AJ114" i="10"/>
  <c r="AK114" i="10"/>
  <c r="AL114" i="10"/>
  <c r="D115" i="10"/>
  <c r="E115" i="10"/>
  <c r="F115" i="10"/>
  <c r="H115" i="10"/>
  <c r="I115" i="10"/>
  <c r="J115" i="10"/>
  <c r="L115" i="10"/>
  <c r="M115" i="10"/>
  <c r="N115" i="10"/>
  <c r="P115" i="10"/>
  <c r="Q115" i="10"/>
  <c r="R115" i="10"/>
  <c r="T115" i="10"/>
  <c r="U115" i="10"/>
  <c r="V115" i="10"/>
  <c r="X115" i="10"/>
  <c r="Y115" i="10"/>
  <c r="Z115" i="10"/>
  <c r="AB115" i="10"/>
  <c r="AC115" i="10"/>
  <c r="AD115" i="10"/>
  <c r="AF115" i="10"/>
  <c r="AG115" i="10"/>
  <c r="AH115" i="10"/>
  <c r="AJ115" i="10"/>
  <c r="AK115" i="10"/>
  <c r="AL115" i="10"/>
  <c r="D116" i="10"/>
  <c r="E116" i="10"/>
  <c r="F116" i="10"/>
  <c r="H116" i="10"/>
  <c r="I116" i="10"/>
  <c r="J116" i="10"/>
  <c r="L116" i="10"/>
  <c r="M116" i="10"/>
  <c r="N116" i="10"/>
  <c r="P116" i="10"/>
  <c r="Q116" i="10"/>
  <c r="R116" i="10"/>
  <c r="T116" i="10"/>
  <c r="U116" i="10"/>
  <c r="V116" i="10"/>
  <c r="X116" i="10"/>
  <c r="Y116" i="10"/>
  <c r="Z116" i="10"/>
  <c r="AB116" i="10"/>
  <c r="AC116" i="10"/>
  <c r="AD116" i="10"/>
  <c r="AF116" i="10"/>
  <c r="AG116" i="10"/>
  <c r="AH116" i="10"/>
  <c r="AJ116" i="10"/>
  <c r="AK116" i="10"/>
  <c r="AL116" i="10"/>
  <c r="W8" i="10"/>
  <c r="X8" i="10"/>
  <c r="AB13" i="10"/>
  <c r="T13" i="10"/>
  <c r="X14" i="10"/>
  <c r="Y14" i="10"/>
  <c r="Z14" i="10"/>
  <c r="X15" i="10"/>
  <c r="Y15" i="10"/>
  <c r="Z15" i="10"/>
  <c r="X16" i="10"/>
  <c r="Y16" i="10"/>
  <c r="Z16" i="10"/>
  <c r="X17" i="10"/>
  <c r="Y17" i="10"/>
  <c r="Z17" i="10"/>
  <c r="X18" i="10"/>
  <c r="Y18" i="10"/>
  <c r="Z18" i="10"/>
  <c r="X19" i="10"/>
  <c r="Y19" i="10"/>
  <c r="Z19" i="10"/>
  <c r="X20" i="10"/>
  <c r="Y20" i="10"/>
  <c r="Z20" i="10"/>
  <c r="X21" i="10"/>
  <c r="Y21" i="10"/>
  <c r="Z21" i="10"/>
  <c r="X22" i="10"/>
  <c r="Y22" i="10"/>
  <c r="Z22" i="10"/>
  <c r="X23" i="10"/>
  <c r="Y23" i="10"/>
  <c r="Z23" i="10"/>
  <c r="X24" i="10"/>
  <c r="Y24" i="10"/>
  <c r="Z24" i="10"/>
  <c r="X25" i="10"/>
  <c r="Y25" i="10"/>
  <c r="Z25" i="10"/>
  <c r="X26" i="10"/>
  <c r="Y26" i="10"/>
  <c r="Z26" i="10"/>
  <c r="X27" i="10"/>
  <c r="Y27" i="10"/>
  <c r="Z27" i="10"/>
  <c r="X28" i="10"/>
  <c r="Y28" i="10"/>
  <c r="Z28" i="10"/>
  <c r="X29" i="10"/>
  <c r="Y29" i="10"/>
  <c r="Z29" i="10"/>
  <c r="X30" i="10"/>
  <c r="Y30" i="10"/>
  <c r="Z30" i="10"/>
  <c r="X31" i="10"/>
  <c r="Y31" i="10"/>
  <c r="Z31" i="10"/>
  <c r="X32" i="10"/>
  <c r="Y32" i="10"/>
  <c r="Z32" i="10"/>
  <c r="X33" i="10"/>
  <c r="Y33" i="10"/>
  <c r="Z33" i="10"/>
  <c r="X34" i="10"/>
  <c r="Y34" i="10"/>
  <c r="Z34" i="10"/>
  <c r="X35" i="10"/>
  <c r="Y35" i="10"/>
  <c r="Z35" i="10"/>
  <c r="X36" i="10"/>
  <c r="Y36" i="10"/>
  <c r="Z36" i="10"/>
  <c r="X37" i="10"/>
  <c r="Y37" i="10"/>
  <c r="Z37" i="10"/>
  <c r="X38" i="10"/>
  <c r="Y38" i="10"/>
  <c r="Z38" i="10"/>
  <c r="X39" i="10"/>
  <c r="Y39" i="10"/>
  <c r="Z39" i="10"/>
  <c r="X40" i="10"/>
  <c r="Y40" i="10"/>
  <c r="Z40" i="10"/>
  <c r="X41" i="10"/>
  <c r="Y41" i="10"/>
  <c r="Z41" i="10"/>
  <c r="X42" i="10"/>
  <c r="Y42" i="10"/>
  <c r="Z42" i="10"/>
  <c r="X44" i="10"/>
  <c r="Y44" i="10"/>
  <c r="Z44" i="10"/>
  <c r="X45" i="10"/>
  <c r="Y45" i="10"/>
  <c r="Z45" i="10"/>
  <c r="X46" i="10"/>
  <c r="Y46" i="10"/>
  <c r="Z46" i="10"/>
  <c r="X47" i="10"/>
  <c r="Y47" i="10"/>
  <c r="Z47" i="10"/>
  <c r="X48" i="10"/>
  <c r="Y48" i="10"/>
  <c r="Z48" i="10"/>
  <c r="X49" i="10"/>
  <c r="Y49" i="10"/>
  <c r="Z49" i="10"/>
  <c r="X50" i="10"/>
  <c r="Y50" i="10"/>
  <c r="Z50" i="10"/>
  <c r="X51" i="10"/>
  <c r="Y51" i="10"/>
  <c r="Z51" i="10"/>
  <c r="X52" i="10"/>
  <c r="Y52" i="10"/>
  <c r="Z52" i="10"/>
  <c r="X53" i="10"/>
  <c r="Y53" i="10"/>
  <c r="Z53" i="10"/>
  <c r="X54" i="10"/>
  <c r="Y54" i="10"/>
  <c r="Z54" i="10"/>
  <c r="X55" i="10"/>
  <c r="Y55" i="10"/>
  <c r="Z55" i="10"/>
  <c r="X56" i="10"/>
  <c r="Y56" i="10"/>
  <c r="Z56" i="10"/>
  <c r="X57" i="10"/>
  <c r="Y57" i="10"/>
  <c r="Z57" i="10"/>
  <c r="X58" i="10"/>
  <c r="Y58" i="10"/>
  <c r="Z58" i="10"/>
  <c r="X59" i="10"/>
  <c r="Y59" i="10"/>
  <c r="Z59" i="10"/>
  <c r="X60" i="10"/>
  <c r="Y60" i="10"/>
  <c r="Z60" i="10"/>
  <c r="X61" i="10"/>
  <c r="Y61" i="10"/>
  <c r="Z61" i="10"/>
  <c r="X62" i="10"/>
  <c r="Y62" i="10"/>
  <c r="Z62" i="10"/>
  <c r="X64" i="10"/>
  <c r="Y64" i="10"/>
  <c r="Z64" i="10"/>
  <c r="X65" i="10"/>
  <c r="Y65" i="10"/>
  <c r="Z65" i="10"/>
  <c r="X66" i="10"/>
  <c r="Y66" i="10"/>
  <c r="Z66" i="10"/>
  <c r="X67" i="10"/>
  <c r="Y67" i="10"/>
  <c r="Z67" i="10"/>
  <c r="X68" i="10"/>
  <c r="Y68" i="10"/>
  <c r="Z68" i="10"/>
  <c r="X69" i="10"/>
  <c r="Y69" i="10"/>
  <c r="Z69" i="10"/>
  <c r="X70" i="10"/>
  <c r="Y70" i="10"/>
  <c r="Z70" i="10"/>
  <c r="X71" i="10"/>
  <c r="Y71" i="10"/>
  <c r="Z71" i="10"/>
  <c r="X72" i="10"/>
  <c r="Y72" i="10"/>
  <c r="Z72" i="10"/>
  <c r="X73" i="10"/>
  <c r="Y73" i="10"/>
  <c r="Z73" i="10"/>
  <c r="X74" i="10"/>
  <c r="Y74" i="10"/>
  <c r="Z74" i="10"/>
  <c r="X75" i="10"/>
  <c r="Y75" i="10"/>
  <c r="Z75" i="10"/>
  <c r="X76" i="10"/>
  <c r="Y76" i="10"/>
  <c r="Z76" i="10"/>
  <c r="X77" i="10"/>
  <c r="Y77" i="10"/>
  <c r="Z77" i="10"/>
  <c r="X78" i="10"/>
  <c r="Y78" i="10"/>
  <c r="Z78" i="10"/>
  <c r="X79" i="10"/>
  <c r="Y79" i="10"/>
  <c r="Z79" i="10"/>
  <c r="X80" i="10"/>
  <c r="Y80" i="10"/>
  <c r="Z80" i="10"/>
  <c r="X81" i="10"/>
  <c r="Y81" i="10"/>
  <c r="Z81" i="10"/>
  <c r="X82" i="10"/>
  <c r="Y82" i="10"/>
  <c r="Z82" i="10"/>
  <c r="X83" i="10"/>
  <c r="Y83" i="10"/>
  <c r="Z83" i="10"/>
  <c r="X84" i="10"/>
  <c r="Y84" i="10"/>
  <c r="Z84" i="10"/>
  <c r="X85" i="10"/>
  <c r="Y85" i="10"/>
  <c r="Z85" i="10"/>
  <c r="X86" i="10"/>
  <c r="Y86" i="10"/>
  <c r="Z86" i="10"/>
  <c r="X88" i="10"/>
  <c r="Y88" i="10"/>
  <c r="Z88" i="10"/>
  <c r="X89" i="10"/>
  <c r="Y89" i="10"/>
  <c r="Z89" i="10"/>
  <c r="X90" i="10"/>
  <c r="Y90" i="10"/>
  <c r="Z90" i="10"/>
  <c r="X91" i="10"/>
  <c r="Y91" i="10"/>
  <c r="Z91" i="10"/>
  <c r="X92" i="10"/>
  <c r="Y92" i="10"/>
  <c r="Z92" i="10"/>
  <c r="X117" i="10"/>
  <c r="Y117" i="10"/>
  <c r="Z117" i="10"/>
  <c r="X118" i="10"/>
  <c r="Y118" i="10"/>
  <c r="Z118" i="10"/>
  <c r="X119" i="10"/>
  <c r="Y119" i="10"/>
  <c r="Z119" i="10"/>
  <c r="X120" i="10"/>
  <c r="Y120" i="10"/>
  <c r="Z120" i="10"/>
  <c r="X121" i="10"/>
  <c r="Y121" i="10"/>
  <c r="Z121" i="10"/>
  <c r="X122" i="10"/>
  <c r="Y122" i="10"/>
  <c r="Z122" i="10"/>
  <c r="X123" i="10"/>
  <c r="Y123" i="10"/>
  <c r="Z123" i="10"/>
  <c r="Z13" i="10"/>
  <c r="Y13" i="10"/>
  <c r="T120" i="10"/>
  <c r="AB65" i="10"/>
  <c r="AC65" i="10"/>
  <c r="AD65" i="10"/>
  <c r="AB66" i="10"/>
  <c r="AC66" i="10"/>
  <c r="AD66" i="10"/>
  <c r="AB67" i="10"/>
  <c r="AC67" i="10"/>
  <c r="AD67" i="10"/>
  <c r="AB68" i="10"/>
  <c r="AC68" i="10"/>
  <c r="AD68" i="10"/>
  <c r="AB69" i="10"/>
  <c r="AC69" i="10"/>
  <c r="AD69" i="10"/>
  <c r="AB70" i="10"/>
  <c r="AC70" i="10"/>
  <c r="AD70" i="10"/>
  <c r="AB71" i="10"/>
  <c r="AC71" i="10"/>
  <c r="AD71" i="10"/>
  <c r="AB72" i="10"/>
  <c r="AC72" i="10"/>
  <c r="AD72" i="10"/>
  <c r="AB73" i="10"/>
  <c r="AC73" i="10"/>
  <c r="AD73" i="10"/>
  <c r="AB74" i="10"/>
  <c r="AC74" i="10"/>
  <c r="AD74" i="10"/>
  <c r="AB75" i="10"/>
  <c r="AC75" i="10"/>
  <c r="AD75" i="10"/>
  <c r="AB76" i="10"/>
  <c r="AC76" i="10"/>
  <c r="AD76" i="10"/>
  <c r="AB77" i="10"/>
  <c r="AC77" i="10"/>
  <c r="AD77" i="10"/>
  <c r="AB78" i="10"/>
  <c r="AC78" i="10"/>
  <c r="AD78" i="10"/>
  <c r="AB79" i="10"/>
  <c r="AC79" i="10"/>
  <c r="AD79" i="10"/>
  <c r="AB80" i="10"/>
  <c r="AC80" i="10"/>
  <c r="AD80" i="10"/>
  <c r="AB81" i="10"/>
  <c r="AC81" i="10"/>
  <c r="AD81" i="10"/>
  <c r="AB82" i="10"/>
  <c r="AC82" i="10"/>
  <c r="AD82" i="10"/>
  <c r="AB83" i="10"/>
  <c r="AC83" i="10"/>
  <c r="AD83" i="10"/>
  <c r="AB84" i="10"/>
  <c r="AC84" i="10"/>
  <c r="AD84" i="10"/>
  <c r="AB85" i="10"/>
  <c r="AC85" i="10"/>
  <c r="AD85" i="10"/>
  <c r="AB86" i="10"/>
  <c r="AC86" i="10"/>
  <c r="AD86" i="10"/>
  <c r="AB88" i="10"/>
  <c r="AC88" i="10"/>
  <c r="AD88" i="10"/>
  <c r="AB89" i="10"/>
  <c r="AC89" i="10"/>
  <c r="AD89" i="10"/>
  <c r="AB90" i="10"/>
  <c r="AC90" i="10"/>
  <c r="AD90" i="10"/>
  <c r="AB91" i="10"/>
  <c r="AC91" i="10"/>
  <c r="AD91" i="10"/>
  <c r="AB92" i="10"/>
  <c r="AC92" i="10"/>
  <c r="AD92" i="10"/>
  <c r="AB117" i="10"/>
  <c r="AC117" i="10"/>
  <c r="AD117" i="10"/>
  <c r="AB118" i="10"/>
  <c r="AC118" i="10"/>
  <c r="AD118" i="10"/>
  <c r="AB119" i="10"/>
  <c r="AC119" i="10"/>
  <c r="AD119" i="10"/>
  <c r="AB120" i="10"/>
  <c r="AC120" i="10"/>
  <c r="AD120" i="10"/>
  <c r="AB121" i="10"/>
  <c r="AC121" i="10"/>
  <c r="AD121" i="10"/>
  <c r="AB122" i="10"/>
  <c r="AC122" i="10"/>
  <c r="AD122" i="10"/>
  <c r="AB123" i="10"/>
  <c r="AC123" i="10"/>
  <c r="AD123" i="10"/>
  <c r="AD64" i="10"/>
  <c r="AC64" i="10"/>
  <c r="AB64" i="10"/>
  <c r="AB45" i="10"/>
  <c r="AC45" i="10"/>
  <c r="AD45" i="10"/>
  <c r="AB46" i="10"/>
  <c r="AC46" i="10"/>
  <c r="AD46" i="10"/>
  <c r="AB47" i="10"/>
  <c r="AC47" i="10"/>
  <c r="AD47" i="10"/>
  <c r="AB48" i="10"/>
  <c r="AC48" i="10"/>
  <c r="AD48" i="10"/>
  <c r="AB49" i="10"/>
  <c r="AC49" i="10"/>
  <c r="AD49" i="10"/>
  <c r="AB50" i="10"/>
  <c r="AC50" i="10"/>
  <c r="AD50" i="10"/>
  <c r="AB51" i="10"/>
  <c r="AC51" i="10"/>
  <c r="AD51" i="10"/>
  <c r="AB52" i="10"/>
  <c r="AC52" i="10"/>
  <c r="AD52" i="10"/>
  <c r="AB53" i="10"/>
  <c r="AC53" i="10"/>
  <c r="AD53" i="10"/>
  <c r="AB54" i="10"/>
  <c r="AC54" i="10"/>
  <c r="AD54" i="10"/>
  <c r="AB55" i="10"/>
  <c r="AC55" i="10"/>
  <c r="AD55" i="10"/>
  <c r="AB56" i="10"/>
  <c r="AC56" i="10"/>
  <c r="AD56" i="10"/>
  <c r="AB57" i="10"/>
  <c r="AC57" i="10"/>
  <c r="AD57" i="10"/>
  <c r="AB58" i="10"/>
  <c r="AC58" i="10"/>
  <c r="AD58" i="10"/>
  <c r="AB59" i="10"/>
  <c r="AC59" i="10"/>
  <c r="AD59" i="10"/>
  <c r="AB60" i="10"/>
  <c r="AC60" i="10"/>
  <c r="AD60" i="10"/>
  <c r="AB61" i="10"/>
  <c r="AC61" i="10"/>
  <c r="AD61" i="10"/>
  <c r="AB62" i="10"/>
  <c r="AC62" i="10"/>
  <c r="AD62" i="10"/>
  <c r="AD44" i="10"/>
  <c r="AC44" i="10"/>
  <c r="AB44" i="10"/>
  <c r="AB42" i="10"/>
  <c r="T8" i="10"/>
  <c r="S8" i="10"/>
  <c r="AB14" i="10"/>
  <c r="AC14" i="10"/>
  <c r="AD14" i="10"/>
  <c r="AB15" i="10"/>
  <c r="AC15" i="10"/>
  <c r="AD15" i="10"/>
  <c r="AB16" i="10"/>
  <c r="AC16" i="10"/>
  <c r="AD16" i="10"/>
  <c r="AB17" i="10"/>
  <c r="AC17" i="10"/>
  <c r="AD17" i="10"/>
  <c r="AB18" i="10"/>
  <c r="AC18" i="10"/>
  <c r="AD18" i="10"/>
  <c r="AB19" i="10"/>
  <c r="AC19" i="10"/>
  <c r="AD19" i="10"/>
  <c r="AB20" i="10"/>
  <c r="AC20" i="10"/>
  <c r="AD20" i="10"/>
  <c r="AB21" i="10"/>
  <c r="AC21" i="10"/>
  <c r="AD21" i="10"/>
  <c r="AB22" i="10"/>
  <c r="AC22" i="10"/>
  <c r="AD22" i="10"/>
  <c r="AB23" i="10"/>
  <c r="AC23" i="10"/>
  <c r="AD23" i="10"/>
  <c r="AB24" i="10"/>
  <c r="AC24" i="10"/>
  <c r="AD24" i="10"/>
  <c r="AB25" i="10"/>
  <c r="AC25" i="10"/>
  <c r="AD25" i="10"/>
  <c r="AB26" i="10"/>
  <c r="AC26" i="10"/>
  <c r="AD26" i="10"/>
  <c r="AB27" i="10"/>
  <c r="AC27" i="10"/>
  <c r="AD27" i="10"/>
  <c r="AB28" i="10"/>
  <c r="AC28" i="10"/>
  <c r="AD28" i="10"/>
  <c r="AB29" i="10"/>
  <c r="AC29" i="10"/>
  <c r="AD29" i="10"/>
  <c r="AB30" i="10"/>
  <c r="AC30" i="10"/>
  <c r="AD30" i="10"/>
  <c r="AB31" i="10"/>
  <c r="AC31" i="10"/>
  <c r="AD31" i="10"/>
  <c r="AB32" i="10"/>
  <c r="AC32" i="10"/>
  <c r="AD32" i="10"/>
  <c r="AB33" i="10"/>
  <c r="AC33" i="10"/>
  <c r="AD33" i="10"/>
  <c r="AB34" i="10"/>
  <c r="AC34" i="10"/>
  <c r="AD34" i="10"/>
  <c r="AB35" i="10"/>
  <c r="AC35" i="10"/>
  <c r="AD35" i="10"/>
  <c r="AB36" i="10"/>
  <c r="AC36" i="10"/>
  <c r="AD36" i="10"/>
  <c r="AB37" i="10"/>
  <c r="AC37" i="10"/>
  <c r="AD37" i="10"/>
  <c r="AB38" i="10"/>
  <c r="AC38" i="10"/>
  <c r="AD38" i="10"/>
  <c r="AB39" i="10"/>
  <c r="AC39" i="10"/>
  <c r="AD39" i="10"/>
  <c r="AB40" i="10"/>
  <c r="AC40" i="10"/>
  <c r="AD40" i="10"/>
  <c r="AB41" i="10"/>
  <c r="AC41" i="10"/>
  <c r="AD41" i="10"/>
  <c r="AC42" i="10"/>
  <c r="AD42" i="10"/>
  <c r="AD13" i="10"/>
  <c r="AC13" i="10"/>
  <c r="AD9" i="10"/>
  <c r="AA9" i="10"/>
  <c r="AB8" i="10"/>
  <c r="AA8" i="10"/>
  <c r="AA7" i="10"/>
  <c r="D64" i="10"/>
  <c r="E64" i="10"/>
  <c r="F64" i="10"/>
  <c r="H64" i="10"/>
  <c r="I64" i="10"/>
  <c r="J64" i="10"/>
  <c r="L64" i="10"/>
  <c r="M64" i="10"/>
  <c r="N64" i="10"/>
  <c r="P64" i="10"/>
  <c r="Q64" i="10"/>
  <c r="R64" i="10"/>
  <c r="T64" i="10"/>
  <c r="U64" i="10"/>
  <c r="V64" i="10"/>
  <c r="AJ64" i="10"/>
  <c r="AK64" i="10"/>
  <c r="AL64" i="10"/>
  <c r="AJ65" i="10"/>
  <c r="AK65" i="10"/>
  <c r="AL65" i="10"/>
  <c r="AJ66" i="10"/>
  <c r="AK66" i="10"/>
  <c r="AL66" i="10"/>
  <c r="AJ67" i="10"/>
  <c r="AK67" i="10"/>
  <c r="AL67" i="10"/>
  <c r="AJ68" i="10"/>
  <c r="AK68" i="10"/>
  <c r="AL68" i="10"/>
  <c r="AJ69" i="10"/>
  <c r="AK69" i="10"/>
  <c r="AL69" i="10"/>
  <c r="AJ70" i="10"/>
  <c r="AK70" i="10"/>
  <c r="AL70" i="10"/>
  <c r="AJ71" i="10"/>
  <c r="AK71" i="10"/>
  <c r="AL71" i="10"/>
  <c r="AJ72" i="10"/>
  <c r="AK72" i="10"/>
  <c r="AL72" i="10"/>
  <c r="AJ73" i="10"/>
  <c r="AK73" i="10"/>
  <c r="AL73" i="10"/>
  <c r="AJ74" i="10"/>
  <c r="AK74" i="10"/>
  <c r="AL74" i="10"/>
  <c r="AJ75" i="10"/>
  <c r="AK75" i="10"/>
  <c r="AL75" i="10"/>
  <c r="AJ76" i="10"/>
  <c r="AK76" i="10"/>
  <c r="AL76" i="10"/>
  <c r="AJ77" i="10"/>
  <c r="AK77" i="10"/>
  <c r="AL77" i="10"/>
  <c r="AJ78" i="10"/>
  <c r="AK78" i="10"/>
  <c r="AL78" i="10"/>
  <c r="AJ79" i="10"/>
  <c r="AK79" i="10"/>
  <c r="AL79" i="10"/>
  <c r="AJ80" i="10"/>
  <c r="AK80" i="10"/>
  <c r="AL80" i="10"/>
  <c r="AJ81" i="10"/>
  <c r="AK81" i="10"/>
  <c r="AL81" i="10"/>
  <c r="AJ82" i="10"/>
  <c r="AK82" i="10"/>
  <c r="AL82" i="10"/>
  <c r="AJ83" i="10"/>
  <c r="AK83" i="10"/>
  <c r="AL83" i="10"/>
  <c r="AJ84" i="10"/>
  <c r="AK84" i="10"/>
  <c r="AL84" i="10"/>
  <c r="AJ85" i="10"/>
  <c r="AK85" i="10"/>
  <c r="AL85" i="10"/>
  <c r="AJ86" i="10"/>
  <c r="AK86" i="10"/>
  <c r="AL86" i="10"/>
  <c r="AJ88" i="10"/>
  <c r="AK88" i="10"/>
  <c r="AL88" i="10"/>
  <c r="AJ89" i="10"/>
  <c r="AK89" i="10"/>
  <c r="AL89" i="10"/>
  <c r="AJ90" i="10"/>
  <c r="AK90" i="10"/>
  <c r="AL90" i="10"/>
  <c r="AF64" i="10"/>
  <c r="AG64" i="10"/>
  <c r="AH64" i="10"/>
  <c r="AF65" i="10"/>
  <c r="AG65" i="10"/>
  <c r="AH65" i="10"/>
  <c r="AF66" i="10"/>
  <c r="AG66" i="10"/>
  <c r="AH66" i="10"/>
  <c r="AF67" i="10"/>
  <c r="AG67" i="10"/>
  <c r="AH67" i="10"/>
  <c r="AF68" i="10"/>
  <c r="AG68" i="10"/>
  <c r="AH68" i="10"/>
  <c r="AF69" i="10"/>
  <c r="AG69" i="10"/>
  <c r="AH69" i="10"/>
  <c r="AF70" i="10"/>
  <c r="AG70" i="10"/>
  <c r="AH70" i="10"/>
  <c r="AF71" i="10"/>
  <c r="AG71" i="10"/>
  <c r="AH71" i="10"/>
  <c r="AF72" i="10"/>
  <c r="AG72" i="10"/>
  <c r="AH72" i="10"/>
  <c r="AF73" i="10"/>
  <c r="AG73" i="10"/>
  <c r="AH73" i="10"/>
  <c r="AF74" i="10"/>
  <c r="AG74" i="10"/>
  <c r="AH74" i="10"/>
  <c r="AF75" i="10"/>
  <c r="AG75" i="10"/>
  <c r="AH75" i="10"/>
  <c r="AF76" i="10"/>
  <c r="AG76" i="10"/>
  <c r="AH76" i="10"/>
  <c r="AF77" i="10"/>
  <c r="AG77" i="10"/>
  <c r="AH77" i="10"/>
  <c r="AF78" i="10"/>
  <c r="AG78" i="10"/>
  <c r="AH78" i="10"/>
  <c r="AF79" i="10"/>
  <c r="AG79" i="10"/>
  <c r="AH79" i="10"/>
  <c r="AF80" i="10"/>
  <c r="AG80" i="10"/>
  <c r="AH80" i="10"/>
  <c r="AF81" i="10"/>
  <c r="AG81" i="10"/>
  <c r="AH81" i="10"/>
  <c r="AF82" i="10"/>
  <c r="AG82" i="10"/>
  <c r="AH82" i="10"/>
  <c r="AF83" i="10"/>
  <c r="AG83" i="10"/>
  <c r="AH83" i="10"/>
  <c r="AF84" i="10"/>
  <c r="AG84" i="10"/>
  <c r="AH84" i="10"/>
  <c r="AF85" i="10"/>
  <c r="AG85" i="10"/>
  <c r="AH85" i="10"/>
  <c r="AF86" i="10"/>
  <c r="AG86" i="10"/>
  <c r="AH86" i="10"/>
  <c r="AF88" i="10"/>
  <c r="AG88" i="10"/>
  <c r="AH88" i="10"/>
  <c r="AF89" i="10"/>
  <c r="AG89" i="10"/>
  <c r="AH89" i="10"/>
  <c r="AF90" i="10"/>
  <c r="AG90" i="10"/>
  <c r="AH90" i="10"/>
  <c r="T65" i="10"/>
  <c r="U65" i="10"/>
  <c r="V65" i="10"/>
  <c r="T66" i="10"/>
  <c r="U66" i="10"/>
  <c r="V66" i="10"/>
  <c r="T67" i="10"/>
  <c r="U67" i="10"/>
  <c r="V67" i="10"/>
  <c r="T68" i="10"/>
  <c r="U68" i="10"/>
  <c r="V68" i="10"/>
  <c r="T69" i="10"/>
  <c r="U69" i="10"/>
  <c r="V69" i="10"/>
  <c r="T70" i="10"/>
  <c r="U70" i="10"/>
  <c r="V70" i="10"/>
  <c r="T71" i="10"/>
  <c r="U71" i="10"/>
  <c r="V71" i="10"/>
  <c r="T72" i="10"/>
  <c r="U72" i="10"/>
  <c r="V72" i="10"/>
  <c r="T73" i="10"/>
  <c r="U73" i="10"/>
  <c r="V73" i="10"/>
  <c r="T74" i="10"/>
  <c r="U74" i="10"/>
  <c r="V74" i="10"/>
  <c r="T75" i="10"/>
  <c r="U75" i="10"/>
  <c r="V75" i="10"/>
  <c r="T76" i="10"/>
  <c r="U76" i="10"/>
  <c r="V76" i="10"/>
  <c r="T77" i="10"/>
  <c r="U77" i="10"/>
  <c r="V77" i="10"/>
  <c r="T78" i="10"/>
  <c r="U78" i="10"/>
  <c r="V78" i="10"/>
  <c r="T79" i="10"/>
  <c r="U79" i="10"/>
  <c r="V79" i="10"/>
  <c r="T80" i="10"/>
  <c r="U80" i="10"/>
  <c r="V80" i="10"/>
  <c r="T81" i="10"/>
  <c r="U81" i="10"/>
  <c r="V81" i="10"/>
  <c r="T82" i="10"/>
  <c r="U82" i="10"/>
  <c r="V82" i="10"/>
  <c r="T83" i="10"/>
  <c r="U83" i="10"/>
  <c r="V83" i="10"/>
  <c r="T84" i="10"/>
  <c r="U84" i="10"/>
  <c r="V84" i="10"/>
  <c r="T85" i="10"/>
  <c r="U85" i="10"/>
  <c r="V85" i="10"/>
  <c r="T86" i="10"/>
  <c r="U86" i="10"/>
  <c r="V86" i="10"/>
  <c r="T88" i="10"/>
  <c r="U88" i="10"/>
  <c r="V88" i="10"/>
  <c r="T89" i="10"/>
  <c r="U89" i="10"/>
  <c r="V89" i="10"/>
  <c r="T90" i="10"/>
  <c r="U90" i="10"/>
  <c r="V90" i="10"/>
  <c r="P65" i="10"/>
  <c r="Q65" i="10"/>
  <c r="R65" i="10"/>
  <c r="P66" i="10"/>
  <c r="Q66" i="10"/>
  <c r="R66" i="10"/>
  <c r="P67" i="10"/>
  <c r="Q67" i="10"/>
  <c r="R67" i="10"/>
  <c r="P68" i="10"/>
  <c r="Q68" i="10"/>
  <c r="R68" i="10"/>
  <c r="P69" i="10"/>
  <c r="Q69" i="10"/>
  <c r="R69" i="10"/>
  <c r="P70" i="10"/>
  <c r="Q70" i="10"/>
  <c r="R70" i="10"/>
  <c r="P71" i="10"/>
  <c r="Q71" i="10"/>
  <c r="R71" i="10"/>
  <c r="P72" i="10"/>
  <c r="Q72" i="10"/>
  <c r="R72" i="10"/>
  <c r="P73" i="10"/>
  <c r="Q73" i="10"/>
  <c r="R73" i="10"/>
  <c r="P74" i="10"/>
  <c r="Q74" i="10"/>
  <c r="R74" i="10"/>
  <c r="P75" i="10"/>
  <c r="Q75" i="10"/>
  <c r="R75" i="10"/>
  <c r="P76" i="10"/>
  <c r="Q76" i="10"/>
  <c r="R76" i="10"/>
  <c r="P77" i="10"/>
  <c r="Q77" i="10"/>
  <c r="R77" i="10"/>
  <c r="P78" i="10"/>
  <c r="Q78" i="10"/>
  <c r="R78" i="10"/>
  <c r="P79" i="10"/>
  <c r="Q79" i="10"/>
  <c r="R79" i="10"/>
  <c r="P80" i="10"/>
  <c r="Q80" i="10"/>
  <c r="R80" i="10"/>
  <c r="P81" i="10"/>
  <c r="Q81" i="10"/>
  <c r="R81" i="10"/>
  <c r="P82" i="10"/>
  <c r="Q82" i="10"/>
  <c r="R82" i="10"/>
  <c r="P83" i="10"/>
  <c r="Q83" i="10"/>
  <c r="R83" i="10"/>
  <c r="P84" i="10"/>
  <c r="Q84" i="10"/>
  <c r="R84" i="10"/>
  <c r="P85" i="10"/>
  <c r="Q85" i="10"/>
  <c r="R85" i="10"/>
  <c r="P86" i="10"/>
  <c r="Q86" i="10"/>
  <c r="R86" i="10"/>
  <c r="P88" i="10"/>
  <c r="Q88" i="10"/>
  <c r="R88" i="10"/>
  <c r="P89" i="10"/>
  <c r="Q89" i="10"/>
  <c r="R89" i="10"/>
  <c r="P90" i="10"/>
  <c r="Q90" i="10"/>
  <c r="R90" i="10"/>
  <c r="L65" i="10"/>
  <c r="M65" i="10"/>
  <c r="N65" i="10"/>
  <c r="L66" i="10"/>
  <c r="M66" i="10"/>
  <c r="N66" i="10"/>
  <c r="L67" i="10"/>
  <c r="M67" i="10"/>
  <c r="N67" i="10"/>
  <c r="L68" i="10"/>
  <c r="M68" i="10"/>
  <c r="N68" i="10"/>
  <c r="L69" i="10"/>
  <c r="M69" i="10"/>
  <c r="N69" i="10"/>
  <c r="L70" i="10"/>
  <c r="M70" i="10"/>
  <c r="N70" i="10"/>
  <c r="L71" i="10"/>
  <c r="M71" i="10"/>
  <c r="N71" i="10"/>
  <c r="L72" i="10"/>
  <c r="M72" i="10"/>
  <c r="N72" i="10"/>
  <c r="L73" i="10"/>
  <c r="M73" i="10"/>
  <c r="N73" i="10"/>
  <c r="L74" i="10"/>
  <c r="M74" i="10"/>
  <c r="N74" i="10"/>
  <c r="L75" i="10"/>
  <c r="M75" i="10"/>
  <c r="N75" i="10"/>
  <c r="L76" i="10"/>
  <c r="M76" i="10"/>
  <c r="N76" i="10"/>
  <c r="L77" i="10"/>
  <c r="M77" i="10"/>
  <c r="N77" i="10"/>
  <c r="L78" i="10"/>
  <c r="M78" i="10"/>
  <c r="N78" i="10"/>
  <c r="L79" i="10"/>
  <c r="M79" i="10"/>
  <c r="N79" i="10"/>
  <c r="L80" i="10"/>
  <c r="M80" i="10"/>
  <c r="N80" i="10"/>
  <c r="L81" i="10"/>
  <c r="M81" i="10"/>
  <c r="N81" i="10"/>
  <c r="L82" i="10"/>
  <c r="M82" i="10"/>
  <c r="N82" i="10"/>
  <c r="L83" i="10"/>
  <c r="M83" i="10"/>
  <c r="N83" i="10"/>
  <c r="L84" i="10"/>
  <c r="M84" i="10"/>
  <c r="N84" i="10"/>
  <c r="L85" i="10"/>
  <c r="M85" i="10"/>
  <c r="N85" i="10"/>
  <c r="L86" i="10"/>
  <c r="M86" i="10"/>
  <c r="N86" i="10"/>
  <c r="L88" i="10"/>
  <c r="M88" i="10"/>
  <c r="N88" i="10"/>
  <c r="L89" i="10"/>
  <c r="M89" i="10"/>
  <c r="N89" i="10"/>
  <c r="L90" i="10"/>
  <c r="M90" i="10"/>
  <c r="N90" i="10"/>
  <c r="H65" i="10"/>
  <c r="I65" i="10"/>
  <c r="J65" i="10"/>
  <c r="H66" i="10"/>
  <c r="I66" i="10"/>
  <c r="J66" i="10"/>
  <c r="H67" i="10"/>
  <c r="I67" i="10"/>
  <c r="J67" i="10"/>
  <c r="H68" i="10"/>
  <c r="I68" i="10"/>
  <c r="J68" i="10"/>
  <c r="H69" i="10"/>
  <c r="I69" i="10"/>
  <c r="J69" i="10"/>
  <c r="H70" i="10"/>
  <c r="I70" i="10"/>
  <c r="J70" i="10"/>
  <c r="H71" i="10"/>
  <c r="I71" i="10"/>
  <c r="J71" i="10"/>
  <c r="H72" i="10"/>
  <c r="I72" i="10"/>
  <c r="J72" i="10"/>
  <c r="H73" i="10"/>
  <c r="I73" i="10"/>
  <c r="J73" i="10"/>
  <c r="H74" i="10"/>
  <c r="I74" i="10"/>
  <c r="J74" i="10"/>
  <c r="H75" i="10"/>
  <c r="I75" i="10"/>
  <c r="J75" i="10"/>
  <c r="H76" i="10"/>
  <c r="I76" i="10"/>
  <c r="J76" i="10"/>
  <c r="H77" i="10"/>
  <c r="I77" i="10"/>
  <c r="J77" i="10"/>
  <c r="H78" i="10"/>
  <c r="I78" i="10"/>
  <c r="J78" i="10"/>
  <c r="H79" i="10"/>
  <c r="I79" i="10"/>
  <c r="J79" i="10"/>
  <c r="H80" i="10"/>
  <c r="I80" i="10"/>
  <c r="J80" i="10"/>
  <c r="H81" i="10"/>
  <c r="I81" i="10"/>
  <c r="J81" i="10"/>
  <c r="H82" i="10"/>
  <c r="I82" i="10"/>
  <c r="J82" i="10"/>
  <c r="H83" i="10"/>
  <c r="I83" i="10"/>
  <c r="J83" i="10"/>
  <c r="H84" i="10"/>
  <c r="I84" i="10"/>
  <c r="J84" i="10"/>
  <c r="H85" i="10"/>
  <c r="I85" i="10"/>
  <c r="J85" i="10"/>
  <c r="H86" i="10"/>
  <c r="I86" i="10"/>
  <c r="J86" i="10"/>
  <c r="H88" i="10"/>
  <c r="I88" i="10"/>
  <c r="J88" i="10"/>
  <c r="H89" i="10"/>
  <c r="I89" i="10"/>
  <c r="J89" i="10"/>
  <c r="H90" i="10"/>
  <c r="I90" i="10"/>
  <c r="J90" i="10"/>
  <c r="D65" i="10"/>
  <c r="E65" i="10"/>
  <c r="F65" i="10"/>
  <c r="D66" i="10"/>
  <c r="E66" i="10"/>
  <c r="F66" i="10"/>
  <c r="D67" i="10"/>
  <c r="E67" i="10"/>
  <c r="F67" i="10"/>
  <c r="D68" i="10"/>
  <c r="E68" i="10"/>
  <c r="F68" i="10"/>
  <c r="D69" i="10"/>
  <c r="E69" i="10"/>
  <c r="F69" i="10"/>
  <c r="D70" i="10"/>
  <c r="E70" i="10"/>
  <c r="F70" i="10"/>
  <c r="D71" i="10"/>
  <c r="E71" i="10"/>
  <c r="F71" i="10"/>
  <c r="D72" i="10"/>
  <c r="E72" i="10"/>
  <c r="F72" i="10"/>
  <c r="D73" i="10"/>
  <c r="E73" i="10"/>
  <c r="F73" i="10"/>
  <c r="D74" i="10"/>
  <c r="E74" i="10"/>
  <c r="F74" i="10"/>
  <c r="D75" i="10"/>
  <c r="E75" i="10"/>
  <c r="F75" i="10"/>
  <c r="D76" i="10"/>
  <c r="E76" i="10"/>
  <c r="F76" i="10"/>
  <c r="D77" i="10"/>
  <c r="E77" i="10"/>
  <c r="F77" i="10"/>
  <c r="D78" i="10"/>
  <c r="E78" i="10"/>
  <c r="F78" i="10"/>
  <c r="D79" i="10"/>
  <c r="E79" i="10"/>
  <c r="F79" i="10"/>
  <c r="D80" i="10"/>
  <c r="E80" i="10"/>
  <c r="F80" i="10"/>
  <c r="D81" i="10"/>
  <c r="E81" i="10"/>
  <c r="F81" i="10"/>
  <c r="D82" i="10"/>
  <c r="E82" i="10"/>
  <c r="F82" i="10"/>
  <c r="D83" i="10"/>
  <c r="E83" i="10"/>
  <c r="F83" i="10"/>
  <c r="D84" i="10"/>
  <c r="E84" i="10"/>
  <c r="F84" i="10"/>
  <c r="D85" i="10"/>
  <c r="E85" i="10"/>
  <c r="F85" i="10"/>
  <c r="D86" i="10"/>
  <c r="E86" i="10"/>
  <c r="F86" i="10"/>
  <c r="D88" i="10"/>
  <c r="E88" i="10"/>
  <c r="F88" i="10"/>
  <c r="D89" i="10"/>
  <c r="E89" i="10"/>
  <c r="F89" i="10"/>
  <c r="D90" i="10"/>
  <c r="E90" i="10"/>
  <c r="F90" i="10"/>
  <c r="AC5" i="10" l="1"/>
  <c r="AB5" i="10"/>
  <c r="AD5" i="10"/>
  <c r="D53" i="10" l="1"/>
  <c r="E53" i="10"/>
  <c r="F53" i="10"/>
  <c r="H53" i="10"/>
  <c r="I53" i="10"/>
  <c r="J53" i="10"/>
  <c r="L53" i="10"/>
  <c r="M53" i="10"/>
  <c r="N53" i="10"/>
  <c r="P53" i="10"/>
  <c r="Q53" i="10"/>
  <c r="R53" i="10"/>
  <c r="T53" i="10"/>
  <c r="U53" i="10"/>
  <c r="V53" i="10"/>
  <c r="AF53" i="10"/>
  <c r="AG53" i="10"/>
  <c r="AH53" i="10"/>
  <c r="AJ53" i="10"/>
  <c r="AK53" i="10"/>
  <c r="AL53" i="10"/>
  <c r="D54" i="10"/>
  <c r="E54" i="10"/>
  <c r="F54" i="10"/>
  <c r="H54" i="10"/>
  <c r="I54" i="10"/>
  <c r="J54" i="10"/>
  <c r="L54" i="10"/>
  <c r="M54" i="10"/>
  <c r="N54" i="10"/>
  <c r="P54" i="10"/>
  <c r="Q54" i="10"/>
  <c r="R54" i="10"/>
  <c r="T54" i="10"/>
  <c r="U54" i="10"/>
  <c r="V54" i="10"/>
  <c r="AF54" i="10"/>
  <c r="AG54" i="10"/>
  <c r="AH54" i="10"/>
  <c r="AJ54" i="10"/>
  <c r="AK54" i="10"/>
  <c r="AL54" i="10"/>
  <c r="D55" i="10"/>
  <c r="E55" i="10"/>
  <c r="F55" i="10"/>
  <c r="H55" i="10"/>
  <c r="I55" i="10"/>
  <c r="J55" i="10"/>
  <c r="L55" i="10"/>
  <c r="M55" i="10"/>
  <c r="N55" i="10"/>
  <c r="P55" i="10"/>
  <c r="Q55" i="10"/>
  <c r="R55" i="10"/>
  <c r="T55" i="10"/>
  <c r="U55" i="10"/>
  <c r="V55" i="10"/>
  <c r="AF55" i="10"/>
  <c r="AG55" i="10"/>
  <c r="AH55" i="10"/>
  <c r="AJ55" i="10"/>
  <c r="AK55" i="10"/>
  <c r="AL55" i="10"/>
  <c r="D56" i="10"/>
  <c r="E56" i="10"/>
  <c r="F56" i="10"/>
  <c r="H56" i="10"/>
  <c r="I56" i="10"/>
  <c r="J56" i="10"/>
  <c r="L56" i="10"/>
  <c r="M56" i="10"/>
  <c r="N56" i="10"/>
  <c r="P56" i="10"/>
  <c r="Q56" i="10"/>
  <c r="R56" i="10"/>
  <c r="T56" i="10"/>
  <c r="U56" i="10"/>
  <c r="V56" i="10"/>
  <c r="AF56" i="10"/>
  <c r="AG56" i="10"/>
  <c r="AH56" i="10"/>
  <c r="AJ56" i="10"/>
  <c r="AK56" i="10"/>
  <c r="AL56" i="10"/>
  <c r="D57" i="10"/>
  <c r="E57" i="10"/>
  <c r="F57" i="10"/>
  <c r="H57" i="10"/>
  <c r="I57" i="10"/>
  <c r="J57" i="10"/>
  <c r="L57" i="10"/>
  <c r="M57" i="10"/>
  <c r="N57" i="10"/>
  <c r="P57" i="10"/>
  <c r="Q57" i="10"/>
  <c r="R57" i="10"/>
  <c r="T57" i="10"/>
  <c r="U57" i="10"/>
  <c r="V57" i="10"/>
  <c r="AF57" i="10"/>
  <c r="AG57" i="10"/>
  <c r="AH57" i="10"/>
  <c r="AJ57" i="10"/>
  <c r="AK57" i="10"/>
  <c r="AL57" i="10"/>
  <c r="D58" i="10"/>
  <c r="E58" i="10"/>
  <c r="F58" i="10"/>
  <c r="H58" i="10"/>
  <c r="I58" i="10"/>
  <c r="J58" i="10"/>
  <c r="L58" i="10"/>
  <c r="M58" i="10"/>
  <c r="N58" i="10"/>
  <c r="P58" i="10"/>
  <c r="Q58" i="10"/>
  <c r="R58" i="10"/>
  <c r="T58" i="10"/>
  <c r="U58" i="10"/>
  <c r="V58" i="10"/>
  <c r="AF58" i="10"/>
  <c r="AG58" i="10"/>
  <c r="AH58" i="10"/>
  <c r="AJ58" i="10"/>
  <c r="AK58" i="10"/>
  <c r="AL58" i="10"/>
  <c r="D59" i="10"/>
  <c r="E59" i="10"/>
  <c r="F59" i="10"/>
  <c r="H59" i="10"/>
  <c r="I59" i="10"/>
  <c r="J59" i="10"/>
  <c r="L59" i="10"/>
  <c r="M59" i="10"/>
  <c r="N59" i="10"/>
  <c r="P59" i="10"/>
  <c r="Q59" i="10"/>
  <c r="R59" i="10"/>
  <c r="T59" i="10"/>
  <c r="U59" i="10"/>
  <c r="V59" i="10"/>
  <c r="AF59" i="10"/>
  <c r="AG59" i="10"/>
  <c r="AH59" i="10"/>
  <c r="AJ59" i="10"/>
  <c r="AK59" i="10"/>
  <c r="AL59" i="10"/>
  <c r="D60" i="10"/>
  <c r="E60" i="10"/>
  <c r="F60" i="10"/>
  <c r="H60" i="10"/>
  <c r="I60" i="10"/>
  <c r="J60" i="10"/>
  <c r="L60" i="10"/>
  <c r="M60" i="10"/>
  <c r="N60" i="10"/>
  <c r="P60" i="10"/>
  <c r="Q60" i="10"/>
  <c r="R60" i="10"/>
  <c r="T60" i="10"/>
  <c r="U60" i="10"/>
  <c r="V60" i="10"/>
  <c r="AF60" i="10"/>
  <c r="AG60" i="10"/>
  <c r="AH60" i="10"/>
  <c r="AJ60" i="10"/>
  <c r="AK60" i="10"/>
  <c r="AL60" i="10"/>
  <c r="D61" i="10"/>
  <c r="E61" i="10"/>
  <c r="F61" i="10"/>
  <c r="H61" i="10"/>
  <c r="I61" i="10"/>
  <c r="J61" i="10"/>
  <c r="L61" i="10"/>
  <c r="M61" i="10"/>
  <c r="N61" i="10"/>
  <c r="P61" i="10"/>
  <c r="Q61" i="10"/>
  <c r="R61" i="10"/>
  <c r="T61" i="10"/>
  <c r="U61" i="10"/>
  <c r="V61" i="10"/>
  <c r="AF61" i="10"/>
  <c r="AG61" i="10"/>
  <c r="AH61" i="10"/>
  <c r="AJ61" i="10"/>
  <c r="AK61" i="10"/>
  <c r="AL61" i="10"/>
  <c r="D62" i="10"/>
  <c r="E62" i="10"/>
  <c r="F62" i="10"/>
  <c r="H62" i="10"/>
  <c r="I62" i="10"/>
  <c r="J62" i="10"/>
  <c r="L62" i="10"/>
  <c r="M62" i="10"/>
  <c r="N62" i="10"/>
  <c r="P62" i="10"/>
  <c r="Q62" i="10"/>
  <c r="R62" i="10"/>
  <c r="T62" i="10"/>
  <c r="U62" i="10"/>
  <c r="V62" i="10"/>
  <c r="AF62" i="10"/>
  <c r="AG62" i="10"/>
  <c r="AH62" i="10"/>
  <c r="AJ62" i="10"/>
  <c r="AK62" i="10"/>
  <c r="AL62" i="10"/>
  <c r="D91" i="10"/>
  <c r="E91" i="10"/>
  <c r="F91" i="10"/>
  <c r="H91" i="10"/>
  <c r="I91" i="10"/>
  <c r="J91" i="10"/>
  <c r="L91" i="10"/>
  <c r="M91" i="10"/>
  <c r="N91" i="10"/>
  <c r="P91" i="10"/>
  <c r="Q91" i="10"/>
  <c r="R91" i="10"/>
  <c r="T91" i="10"/>
  <c r="U91" i="10"/>
  <c r="V91" i="10"/>
  <c r="AF91" i="10"/>
  <c r="AG91" i="10"/>
  <c r="AH91" i="10"/>
  <c r="AJ91" i="10"/>
  <c r="AK91" i="10"/>
  <c r="AL91" i="10"/>
  <c r="D92" i="10"/>
  <c r="E92" i="10"/>
  <c r="F92" i="10"/>
  <c r="H92" i="10"/>
  <c r="I92" i="10"/>
  <c r="J92" i="10"/>
  <c r="L92" i="10"/>
  <c r="M92" i="10"/>
  <c r="N92" i="10"/>
  <c r="P92" i="10"/>
  <c r="Q92" i="10"/>
  <c r="R92" i="10"/>
  <c r="T92" i="10"/>
  <c r="U92" i="10"/>
  <c r="V92" i="10"/>
  <c r="AF92" i="10"/>
  <c r="AG92" i="10"/>
  <c r="AH92" i="10"/>
  <c r="AJ92" i="10"/>
  <c r="AK92" i="10"/>
  <c r="AL92" i="10"/>
  <c r="W8" i="8"/>
  <c r="Y7" i="8" s="1"/>
  <c r="W7" i="8"/>
  <c r="W6" i="8"/>
  <c r="X21" i="8"/>
  <c r="Y21" i="8"/>
  <c r="Z21" i="8"/>
  <c r="T57" i="8"/>
  <c r="U57" i="8"/>
  <c r="V57" i="8"/>
  <c r="X57" i="8"/>
  <c r="Y57" i="8"/>
  <c r="Z57" i="8"/>
  <c r="AF57" i="8"/>
  <c r="AG57" i="8"/>
  <c r="AH57" i="8"/>
  <c r="T56" i="8"/>
  <c r="U56" i="8"/>
  <c r="V56" i="8"/>
  <c r="X56" i="8"/>
  <c r="Y56" i="8"/>
  <c r="Z56" i="8"/>
  <c r="AF56" i="8"/>
  <c r="AG56" i="8"/>
  <c r="AH56" i="8"/>
  <c r="X55" i="8"/>
  <c r="Y55" i="8"/>
  <c r="Z55" i="8"/>
  <c r="AF55" i="8"/>
  <c r="AG55" i="8"/>
  <c r="AH55" i="8"/>
  <c r="T55" i="8"/>
  <c r="U55" i="8"/>
  <c r="V55" i="8"/>
  <c r="J9" i="11" l="1"/>
  <c r="K9" i="11"/>
  <c r="J7" i="11"/>
  <c r="K7" i="11"/>
  <c r="K10" i="11" s="1"/>
  <c r="K11" i="11" s="1"/>
  <c r="H9" i="11"/>
  <c r="G9" i="11"/>
  <c r="H7" i="11"/>
  <c r="H10" i="11" s="1"/>
  <c r="H11" i="11" s="1"/>
  <c r="G7" i="11"/>
  <c r="G10" i="11" s="1"/>
  <c r="G11" i="11" s="1"/>
  <c r="G12" i="11" s="1"/>
  <c r="J10" i="11" l="1"/>
  <c r="J11" i="11" s="1"/>
  <c r="J12" i="11"/>
  <c r="S8" i="8" l="1"/>
  <c r="T73" i="8"/>
  <c r="U73" i="8"/>
  <c r="V73" i="8"/>
  <c r="X73" i="8"/>
  <c r="Y73" i="8"/>
  <c r="Z73" i="8"/>
  <c r="AF73" i="8"/>
  <c r="AG73" i="8"/>
  <c r="AH73" i="8"/>
  <c r="T72" i="8"/>
  <c r="U72" i="8"/>
  <c r="V72" i="8"/>
  <c r="X72" i="8"/>
  <c r="Y72" i="8"/>
  <c r="Z72" i="8"/>
  <c r="AF72" i="8"/>
  <c r="AG72" i="8"/>
  <c r="AH72" i="8"/>
  <c r="T54" i="8"/>
  <c r="U54" i="8"/>
  <c r="V54" i="8"/>
  <c r="X54" i="8"/>
  <c r="Y54" i="8"/>
  <c r="Z54" i="8"/>
  <c r="AF54" i="8"/>
  <c r="AG54" i="8"/>
  <c r="AH54" i="8"/>
  <c r="T21" i="8" l="1"/>
  <c r="U21" i="8"/>
  <c r="V21" i="8"/>
  <c r="T103" i="8"/>
  <c r="U103" i="8"/>
  <c r="V103" i="8"/>
  <c r="X103" i="8"/>
  <c r="Y103" i="8"/>
  <c r="Z103" i="8"/>
  <c r="AF103" i="8"/>
  <c r="AG103" i="8"/>
  <c r="AH103" i="8"/>
  <c r="T66" i="8"/>
  <c r="U66" i="8"/>
  <c r="V66" i="8"/>
  <c r="X66" i="8"/>
  <c r="Y66" i="8"/>
  <c r="Z66" i="8"/>
  <c r="AF66" i="8"/>
  <c r="AG66" i="8"/>
  <c r="AH66" i="8"/>
  <c r="T63" i="8"/>
  <c r="U63" i="8"/>
  <c r="V63" i="8"/>
  <c r="X63" i="8"/>
  <c r="Y63" i="8"/>
  <c r="Z63" i="8"/>
  <c r="AF63" i="8"/>
  <c r="AG63" i="8"/>
  <c r="AH63" i="8"/>
  <c r="AF47" i="8"/>
  <c r="AG47" i="8"/>
  <c r="AH47" i="8"/>
  <c r="AF48" i="8"/>
  <c r="AG48" i="8"/>
  <c r="AH48" i="8"/>
  <c r="AF49" i="8"/>
  <c r="AG49" i="8"/>
  <c r="AH49" i="8"/>
  <c r="AF50" i="8"/>
  <c r="AG50" i="8"/>
  <c r="AH50" i="8"/>
  <c r="T58" i="8"/>
  <c r="U58" i="8"/>
  <c r="V58" i="8"/>
  <c r="X58" i="8"/>
  <c r="Y58" i="8"/>
  <c r="Z58" i="8"/>
  <c r="AF58" i="8"/>
  <c r="AG58" i="8"/>
  <c r="AH58" i="8"/>
  <c r="X47" i="8"/>
  <c r="Y47" i="8"/>
  <c r="Z47" i="8"/>
  <c r="X48" i="8"/>
  <c r="Y48" i="8"/>
  <c r="Z48" i="8"/>
  <c r="X49" i="8"/>
  <c r="Y49" i="8"/>
  <c r="Z49" i="8"/>
  <c r="X50" i="8"/>
  <c r="Y50" i="8"/>
  <c r="Z50" i="8"/>
  <c r="T47" i="8"/>
  <c r="U47" i="8"/>
  <c r="V47" i="8"/>
  <c r="T48" i="8"/>
  <c r="U48" i="8"/>
  <c r="V48" i="8"/>
  <c r="T49" i="8"/>
  <c r="U49" i="8"/>
  <c r="V49" i="8"/>
  <c r="T50" i="8"/>
  <c r="U50" i="8"/>
  <c r="V50" i="8"/>
  <c r="AF79" i="8"/>
  <c r="AG79" i="8"/>
  <c r="AH79" i="8"/>
  <c r="AF80" i="8"/>
  <c r="AG80" i="8"/>
  <c r="AH80" i="8"/>
  <c r="AF81" i="8"/>
  <c r="AG81" i="8"/>
  <c r="AH81" i="8"/>
  <c r="AF82" i="8"/>
  <c r="AG82" i="8"/>
  <c r="AH82" i="8"/>
  <c r="AF83" i="8"/>
  <c r="AG83" i="8"/>
  <c r="AH83" i="8"/>
  <c r="AF84" i="8"/>
  <c r="AG84" i="8"/>
  <c r="AH84" i="8"/>
  <c r="AF96" i="8"/>
  <c r="AG96" i="8"/>
  <c r="AH96" i="8"/>
  <c r="AF97" i="8"/>
  <c r="AG97" i="8"/>
  <c r="AH97" i="8"/>
  <c r="AF98" i="8"/>
  <c r="AG98" i="8"/>
  <c r="AH98" i="8"/>
  <c r="AF99" i="8"/>
  <c r="AG99" i="8"/>
  <c r="AH99" i="8"/>
  <c r="AF100" i="8"/>
  <c r="AG100" i="8"/>
  <c r="AH100" i="8"/>
  <c r="AF101" i="8"/>
  <c r="AG101" i="8"/>
  <c r="AH101" i="8"/>
  <c r="AF102" i="8"/>
  <c r="AG102" i="8"/>
  <c r="AH102" i="8"/>
  <c r="AF104" i="8"/>
  <c r="AG104" i="8"/>
  <c r="AH104" i="8"/>
  <c r="AF76" i="8"/>
  <c r="AG76" i="8"/>
  <c r="AH76" i="8"/>
  <c r="X79" i="8"/>
  <c r="Y79" i="8"/>
  <c r="Z79" i="8"/>
  <c r="X80" i="8"/>
  <c r="Y80" i="8"/>
  <c r="Z80" i="8"/>
  <c r="X81" i="8"/>
  <c r="Y81" i="8"/>
  <c r="Z81" i="8"/>
  <c r="X82" i="8"/>
  <c r="Y82" i="8"/>
  <c r="Z82" i="8"/>
  <c r="X83" i="8"/>
  <c r="Y83" i="8"/>
  <c r="Z83" i="8"/>
  <c r="X84" i="8"/>
  <c r="Y84" i="8"/>
  <c r="Z84" i="8"/>
  <c r="X96" i="8"/>
  <c r="Y96" i="8"/>
  <c r="Z96" i="8"/>
  <c r="X97" i="8"/>
  <c r="Y97" i="8"/>
  <c r="Z97" i="8"/>
  <c r="X98" i="8"/>
  <c r="Y98" i="8"/>
  <c r="Z98" i="8"/>
  <c r="X99" i="8"/>
  <c r="Y99" i="8"/>
  <c r="Z99" i="8"/>
  <c r="X100" i="8"/>
  <c r="Y100" i="8"/>
  <c r="Z100" i="8"/>
  <c r="X101" i="8"/>
  <c r="Y101" i="8"/>
  <c r="Z101" i="8"/>
  <c r="X102" i="8"/>
  <c r="Y102" i="8"/>
  <c r="Z102" i="8"/>
  <c r="X104" i="8"/>
  <c r="Y104" i="8"/>
  <c r="Z104" i="8"/>
  <c r="X76" i="8"/>
  <c r="Y76" i="8"/>
  <c r="Z76" i="8"/>
  <c r="T76" i="8"/>
  <c r="U76" i="8"/>
  <c r="V76" i="8"/>
  <c r="T79" i="8"/>
  <c r="U79" i="8"/>
  <c r="V79" i="8"/>
  <c r="T80" i="8"/>
  <c r="U80" i="8"/>
  <c r="V80" i="8"/>
  <c r="T81" i="8"/>
  <c r="U81" i="8"/>
  <c r="V81" i="8"/>
  <c r="T82" i="8"/>
  <c r="U82" i="8"/>
  <c r="V82" i="8"/>
  <c r="T83" i="8"/>
  <c r="U83" i="8"/>
  <c r="V83" i="8"/>
  <c r="T84" i="8"/>
  <c r="U84" i="8"/>
  <c r="V84" i="8"/>
  <c r="T96" i="8"/>
  <c r="U96" i="8"/>
  <c r="V96" i="8"/>
  <c r="T97" i="8"/>
  <c r="U97" i="8"/>
  <c r="V97" i="8"/>
  <c r="T98" i="8"/>
  <c r="U98" i="8"/>
  <c r="V98" i="8"/>
  <c r="T99" i="8"/>
  <c r="U99" i="8"/>
  <c r="V99" i="8"/>
  <c r="T100" i="8"/>
  <c r="U100" i="8"/>
  <c r="V100" i="8"/>
  <c r="T101" i="8"/>
  <c r="U101" i="8"/>
  <c r="V101" i="8"/>
  <c r="T102" i="8"/>
  <c r="U102" i="8"/>
  <c r="V102" i="8"/>
  <c r="T104" i="8"/>
  <c r="U104" i="8"/>
  <c r="V104" i="8"/>
  <c r="O6" i="8"/>
  <c r="O7" i="8"/>
  <c r="P83" i="8"/>
  <c r="Q83" i="8"/>
  <c r="R83" i="8"/>
  <c r="P84" i="8"/>
  <c r="Q84" i="8"/>
  <c r="R84" i="8"/>
  <c r="P96" i="8"/>
  <c r="Q96" i="8"/>
  <c r="R96" i="8"/>
  <c r="L83" i="8"/>
  <c r="M83" i="8"/>
  <c r="N83" i="8"/>
  <c r="L84" i="8"/>
  <c r="M84" i="8"/>
  <c r="N84" i="8"/>
  <c r="H83" i="8"/>
  <c r="I83" i="8"/>
  <c r="J83" i="8"/>
  <c r="H84" i="8"/>
  <c r="I84" i="8"/>
  <c r="J84" i="8"/>
  <c r="D83" i="8"/>
  <c r="E83" i="8"/>
  <c r="F83" i="8"/>
  <c r="D84" i="8"/>
  <c r="E84" i="8"/>
  <c r="F84" i="8"/>
  <c r="P21" i="8" l="1"/>
  <c r="Q21" i="8"/>
  <c r="R21" i="8"/>
  <c r="L21" i="8"/>
  <c r="M21" i="8"/>
  <c r="N21" i="8"/>
  <c r="H21" i="8"/>
  <c r="I21" i="8"/>
  <c r="J21" i="8"/>
  <c r="D21" i="8"/>
  <c r="E21" i="8"/>
  <c r="BW21" i="8" s="1"/>
  <c r="F21" i="8"/>
  <c r="L7" i="8"/>
  <c r="G8" i="8"/>
  <c r="G6" i="8"/>
  <c r="H79" i="8"/>
  <c r="I79" i="8"/>
  <c r="J79" i="8"/>
  <c r="H80" i="8"/>
  <c r="I80" i="8"/>
  <c r="J80" i="8"/>
  <c r="H81" i="8"/>
  <c r="I81" i="8"/>
  <c r="J81" i="8"/>
  <c r="H82" i="8"/>
  <c r="I82" i="8"/>
  <c r="J82" i="8"/>
  <c r="H96" i="8"/>
  <c r="I96" i="8"/>
  <c r="J96" i="8"/>
  <c r="C7" i="8"/>
  <c r="D7" i="8"/>
  <c r="D79" i="8"/>
  <c r="E79" i="8"/>
  <c r="F79" i="8"/>
  <c r="D80" i="8"/>
  <c r="E80" i="8"/>
  <c r="F80" i="8"/>
  <c r="D81" i="8"/>
  <c r="E81" i="8"/>
  <c r="F81" i="8"/>
  <c r="D82" i="8"/>
  <c r="E82" i="8"/>
  <c r="F82" i="8"/>
  <c r="D96" i="8"/>
  <c r="E96" i="8"/>
  <c r="F96" i="8"/>
  <c r="L96" i="8"/>
  <c r="M96" i="8"/>
  <c r="N96" i="8"/>
  <c r="K7" i="8"/>
  <c r="K6" i="8"/>
  <c r="P99" i="8"/>
  <c r="Q99" i="8"/>
  <c r="R99" i="8"/>
  <c r="L99" i="8"/>
  <c r="M99" i="8"/>
  <c r="N99" i="8"/>
  <c r="K8" i="8"/>
  <c r="P79" i="8"/>
  <c r="Q79" i="8"/>
  <c r="R79" i="8"/>
  <c r="P80" i="8"/>
  <c r="Q80" i="8"/>
  <c r="R80" i="8"/>
  <c r="P81" i="8"/>
  <c r="Q81" i="8"/>
  <c r="R81" i="8"/>
  <c r="P82" i="8"/>
  <c r="Q82" i="8"/>
  <c r="R82" i="8"/>
  <c r="L82" i="8"/>
  <c r="M82" i="8"/>
  <c r="N82" i="8"/>
  <c r="L81" i="8"/>
  <c r="M81" i="8"/>
  <c r="N81" i="8"/>
  <c r="L80" i="8"/>
  <c r="M80" i="8"/>
  <c r="N80" i="8"/>
  <c r="L79" i="8"/>
  <c r="M79" i="8"/>
  <c r="N79" i="8"/>
  <c r="P76" i="8"/>
  <c r="Q76" i="8"/>
  <c r="R76" i="8"/>
  <c r="H76" i="8"/>
  <c r="I76" i="8"/>
  <c r="J76" i="8"/>
  <c r="D76" i="8"/>
  <c r="E76" i="8"/>
  <c r="F76" i="8"/>
  <c r="L76" i="8"/>
  <c r="M76" i="8"/>
  <c r="N76" i="8"/>
  <c r="L58" i="8"/>
  <c r="M58" i="8"/>
  <c r="N58" i="8"/>
  <c r="P58" i="8"/>
  <c r="Q58" i="8"/>
  <c r="R58" i="8"/>
  <c r="L50" i="8"/>
  <c r="M50" i="8"/>
  <c r="N50" i="8"/>
  <c r="P50" i="8"/>
  <c r="Q50" i="8"/>
  <c r="R50" i="8"/>
  <c r="L48" i="8"/>
  <c r="M48" i="8"/>
  <c r="N48" i="8"/>
  <c r="P48" i="8"/>
  <c r="Q48" i="8"/>
  <c r="R48" i="8"/>
  <c r="H50" i="8"/>
  <c r="I50" i="8"/>
  <c r="J50" i="8"/>
  <c r="H48" i="8"/>
  <c r="I48" i="8"/>
  <c r="J48" i="8"/>
  <c r="P66" i="8"/>
  <c r="Q66" i="8"/>
  <c r="R66" i="8"/>
  <c r="L63" i="8"/>
  <c r="M63" i="8"/>
  <c r="N63" i="8"/>
  <c r="P63" i="8"/>
  <c r="Q63" i="8"/>
  <c r="R63" i="8"/>
  <c r="L66" i="8"/>
  <c r="M66" i="8"/>
  <c r="N66" i="8"/>
  <c r="H66" i="8"/>
  <c r="I66" i="8"/>
  <c r="J66" i="8"/>
  <c r="D66" i="8"/>
  <c r="E66" i="8"/>
  <c r="F66" i="8"/>
  <c r="H63" i="8"/>
  <c r="I63" i="8"/>
  <c r="J63" i="8"/>
  <c r="D63" i="8"/>
  <c r="E63" i="8"/>
  <c r="F63" i="8"/>
  <c r="H58" i="8"/>
  <c r="I58" i="8"/>
  <c r="J58" i="8"/>
  <c r="H49" i="8"/>
  <c r="I49" i="8"/>
  <c r="J49" i="8"/>
  <c r="L49" i="8"/>
  <c r="M49" i="8"/>
  <c r="N49" i="8"/>
  <c r="P49" i="8"/>
  <c r="Q49" i="8"/>
  <c r="R49" i="8"/>
  <c r="H47" i="8"/>
  <c r="D47" i="8"/>
  <c r="E47" i="8"/>
  <c r="F47" i="8"/>
  <c r="I47" i="8"/>
  <c r="J47" i="8"/>
  <c r="L47" i="8"/>
  <c r="M47" i="8"/>
  <c r="N47" i="8"/>
  <c r="P47" i="8"/>
  <c r="Q47" i="8"/>
  <c r="R47" i="8"/>
  <c r="C8" i="8" l="1"/>
  <c r="P97" i="8"/>
  <c r="Q97" i="8"/>
  <c r="R97" i="8"/>
  <c r="P98" i="8"/>
  <c r="Q98" i="8"/>
  <c r="R98" i="8"/>
  <c r="P100" i="8"/>
  <c r="Q100" i="8"/>
  <c r="R100" i="8"/>
  <c r="P101" i="8"/>
  <c r="Q101" i="8"/>
  <c r="R101" i="8"/>
  <c r="P102" i="8"/>
  <c r="Q102" i="8"/>
  <c r="R102" i="8"/>
  <c r="P104" i="8"/>
  <c r="Q104" i="8"/>
  <c r="R104" i="8"/>
  <c r="L97" i="8" l="1"/>
  <c r="M97" i="8"/>
  <c r="N97" i="8"/>
  <c r="L98" i="8"/>
  <c r="M98" i="8"/>
  <c r="N98" i="8"/>
  <c r="L100" i="8"/>
  <c r="M100" i="8"/>
  <c r="N100" i="8"/>
  <c r="L101" i="8"/>
  <c r="M101" i="8"/>
  <c r="N101" i="8"/>
  <c r="L102" i="8"/>
  <c r="M102" i="8"/>
  <c r="N102" i="8"/>
  <c r="L104" i="8"/>
  <c r="M104" i="8"/>
  <c r="N104" i="8"/>
  <c r="H97" i="8"/>
  <c r="I97" i="8"/>
  <c r="J97" i="8"/>
  <c r="H98" i="8"/>
  <c r="I98" i="8"/>
  <c r="J98" i="8"/>
  <c r="H100" i="8"/>
  <c r="I100" i="8"/>
  <c r="J100" i="8"/>
  <c r="H101" i="8"/>
  <c r="I101" i="8"/>
  <c r="J101" i="8"/>
  <c r="H102" i="8"/>
  <c r="I102" i="8"/>
  <c r="J102" i="8"/>
  <c r="H104" i="8"/>
  <c r="I104" i="8"/>
  <c r="J104" i="8"/>
  <c r="F104" i="8"/>
  <c r="D97" i="8"/>
  <c r="E97" i="8"/>
  <c r="F97" i="8"/>
  <c r="D98" i="8"/>
  <c r="E98" i="8"/>
  <c r="F98" i="8"/>
  <c r="D100" i="8"/>
  <c r="E100" i="8"/>
  <c r="F100" i="8"/>
  <c r="D101" i="8"/>
  <c r="E101" i="8"/>
  <c r="F101" i="8"/>
  <c r="D102" i="8"/>
  <c r="E102" i="8"/>
  <c r="F102" i="8"/>
  <c r="D104" i="8"/>
  <c r="E104" i="8"/>
  <c r="D13" i="8" l="1"/>
  <c r="E13" i="8"/>
  <c r="F13" i="8"/>
  <c r="D14" i="8"/>
  <c r="E14" i="8"/>
  <c r="F14" i="8"/>
  <c r="D15" i="8"/>
  <c r="E15" i="8"/>
  <c r="F15" i="8"/>
  <c r="D16" i="8"/>
  <c r="E16" i="8"/>
  <c r="F16" i="8"/>
  <c r="D17" i="8"/>
  <c r="E17" i="8"/>
  <c r="F17" i="8"/>
  <c r="D18" i="8"/>
  <c r="E18" i="8"/>
  <c r="F18" i="8"/>
  <c r="D19" i="8"/>
  <c r="E19" i="8"/>
  <c r="F19" i="8"/>
  <c r="D20" i="8"/>
  <c r="E20" i="8"/>
  <c r="F20" i="8"/>
  <c r="D22" i="8"/>
  <c r="E22" i="8"/>
  <c r="F22" i="8"/>
  <c r="D23" i="8"/>
  <c r="E23" i="8"/>
  <c r="F23" i="8"/>
  <c r="D24" i="8"/>
  <c r="E24" i="8"/>
  <c r="F24" i="8"/>
  <c r="D25" i="8"/>
  <c r="E25" i="8"/>
  <c r="F25" i="8"/>
  <c r="D26" i="8"/>
  <c r="E26" i="8"/>
  <c r="F26" i="8"/>
  <c r="D27" i="8"/>
  <c r="E27" i="8"/>
  <c r="F27" i="8"/>
  <c r="D28" i="8"/>
  <c r="E28" i="8"/>
  <c r="F28" i="8"/>
  <c r="D29" i="8"/>
  <c r="E29" i="8"/>
  <c r="F29" i="8"/>
  <c r="D30" i="8"/>
  <c r="E30" i="8"/>
  <c r="F30" i="8"/>
  <c r="D31" i="8"/>
  <c r="E31" i="8"/>
  <c r="F31" i="8"/>
  <c r="D32" i="8"/>
  <c r="E32" i="8"/>
  <c r="F32" i="8"/>
  <c r="D33" i="8"/>
  <c r="E33" i="8"/>
  <c r="F33" i="8"/>
  <c r="D34" i="8"/>
  <c r="E34" i="8"/>
  <c r="F34" i="8"/>
  <c r="D35" i="8"/>
  <c r="E35" i="8"/>
  <c r="F35" i="8"/>
  <c r="D36" i="8"/>
  <c r="E36" i="8"/>
  <c r="F36" i="8"/>
  <c r="D37" i="8"/>
  <c r="E37" i="8"/>
  <c r="F37" i="8"/>
  <c r="D38" i="8"/>
  <c r="E38" i="8"/>
  <c r="F38" i="8"/>
  <c r="D39" i="8"/>
  <c r="E39" i="8"/>
  <c r="F39" i="8"/>
  <c r="D40" i="8"/>
  <c r="E40" i="8"/>
  <c r="F40" i="8"/>
  <c r="D41" i="8"/>
  <c r="E41" i="8"/>
  <c r="F41" i="8"/>
  <c r="D43" i="8"/>
  <c r="E43" i="8"/>
  <c r="F43" i="8"/>
  <c r="D51" i="8"/>
  <c r="E51" i="8"/>
  <c r="F51" i="8"/>
  <c r="D52" i="8"/>
  <c r="E52" i="8"/>
  <c r="F52" i="8"/>
  <c r="D53" i="8"/>
  <c r="E53" i="8"/>
  <c r="F53" i="8"/>
  <c r="D60" i="8"/>
  <c r="E60" i="8"/>
  <c r="F60" i="8"/>
  <c r="D61" i="8"/>
  <c r="E61" i="8"/>
  <c r="F61" i="8"/>
  <c r="D62" i="8"/>
  <c r="E62" i="8"/>
  <c r="F62" i="8"/>
  <c r="D64" i="8"/>
  <c r="E64" i="8"/>
  <c r="F64" i="8"/>
  <c r="D65" i="8"/>
  <c r="E65" i="8"/>
  <c r="F65" i="8"/>
  <c r="D68" i="8"/>
  <c r="E68" i="8"/>
  <c r="F68" i="8"/>
  <c r="D69" i="8"/>
  <c r="E69" i="8"/>
  <c r="F69" i="8"/>
  <c r="D70" i="8"/>
  <c r="E70" i="8"/>
  <c r="F70" i="8"/>
  <c r="D71" i="8"/>
  <c r="E71" i="8"/>
  <c r="F71" i="8"/>
  <c r="D74" i="8"/>
  <c r="E74" i="8"/>
  <c r="F74" i="8"/>
  <c r="D75" i="8"/>
  <c r="E75" i="8"/>
  <c r="F75" i="8"/>
  <c r="D77" i="8"/>
  <c r="E77" i="8"/>
  <c r="F77" i="8"/>
  <c r="D78" i="8"/>
  <c r="E78" i="8"/>
  <c r="F78" i="8"/>
  <c r="D105" i="8"/>
  <c r="E105" i="8"/>
  <c r="F105" i="8"/>
  <c r="D106" i="8"/>
  <c r="E106" i="8"/>
  <c r="F106" i="8"/>
  <c r="D107" i="8"/>
  <c r="E107" i="8"/>
  <c r="F107" i="8"/>
  <c r="F12" i="8"/>
  <c r="E12" i="8"/>
  <c r="D12" i="8"/>
  <c r="D11" i="8"/>
  <c r="F8" i="8"/>
  <c r="C6" i="8"/>
  <c r="F11" i="8"/>
  <c r="E11" i="8"/>
  <c r="D4" i="8" l="1"/>
  <c r="E4" i="8"/>
  <c r="F4" i="8"/>
  <c r="D139" i="10"/>
  <c r="D141" i="10" s="1"/>
  <c r="AL9" i="10"/>
  <c r="AI9" i="10"/>
  <c r="AH9" i="10"/>
  <c r="AE9" i="10"/>
  <c r="Z9" i="10"/>
  <c r="V9" i="10"/>
  <c r="S9" i="10"/>
  <c r="R9" i="10"/>
  <c r="O9" i="10"/>
  <c r="N9" i="10"/>
  <c r="K9" i="10"/>
  <c r="J9" i="10"/>
  <c r="G9" i="10"/>
  <c r="F9" i="10"/>
  <c r="AJ8" i="10"/>
  <c r="AI8" i="10"/>
  <c r="P8" i="10"/>
  <c r="O8" i="10"/>
  <c r="L8" i="10"/>
  <c r="K8" i="10"/>
  <c r="H8" i="10"/>
  <c r="G8" i="10"/>
  <c r="D8" i="10"/>
  <c r="C8" i="10"/>
  <c r="AI7" i="10"/>
  <c r="AE7" i="10"/>
  <c r="W7" i="10"/>
  <c r="S7" i="10"/>
  <c r="O7" i="10"/>
  <c r="K7" i="10"/>
  <c r="G7" i="10"/>
  <c r="C7" i="10"/>
  <c r="AL123" i="10"/>
  <c r="AK123" i="10"/>
  <c r="AJ123" i="10"/>
  <c r="AH123" i="10"/>
  <c r="AG123" i="10"/>
  <c r="AF123" i="10"/>
  <c r="V123" i="10"/>
  <c r="U123" i="10"/>
  <c r="T123" i="10"/>
  <c r="R123" i="10"/>
  <c r="Q123" i="10"/>
  <c r="P123" i="10"/>
  <c r="N123" i="10"/>
  <c r="M123" i="10"/>
  <c r="L123" i="10"/>
  <c r="J123" i="10"/>
  <c r="I123" i="10"/>
  <c r="H123" i="10"/>
  <c r="F123" i="10"/>
  <c r="E123" i="10"/>
  <c r="D123" i="10"/>
  <c r="AL122" i="10"/>
  <c r="AK122" i="10"/>
  <c r="AJ122" i="10"/>
  <c r="AH122" i="10"/>
  <c r="AG122" i="10"/>
  <c r="AF122" i="10"/>
  <c r="V122" i="10"/>
  <c r="U122" i="10"/>
  <c r="T122" i="10"/>
  <c r="R122" i="10"/>
  <c r="Q122" i="10"/>
  <c r="P122" i="10"/>
  <c r="N122" i="10"/>
  <c r="M122" i="10"/>
  <c r="L122" i="10"/>
  <c r="J122" i="10"/>
  <c r="I122" i="10"/>
  <c r="H122" i="10"/>
  <c r="F122" i="10"/>
  <c r="E122" i="10"/>
  <c r="D122" i="10"/>
  <c r="AL121" i="10"/>
  <c r="AK121" i="10"/>
  <c r="AJ121" i="10"/>
  <c r="AH121" i="10"/>
  <c r="AG121" i="10"/>
  <c r="AF121" i="10"/>
  <c r="V121" i="10"/>
  <c r="U121" i="10"/>
  <c r="T121" i="10"/>
  <c r="R121" i="10"/>
  <c r="Q121" i="10"/>
  <c r="P121" i="10"/>
  <c r="N121" i="10"/>
  <c r="M121" i="10"/>
  <c r="L121" i="10"/>
  <c r="J121" i="10"/>
  <c r="I121" i="10"/>
  <c r="H121" i="10"/>
  <c r="F121" i="10"/>
  <c r="E121" i="10"/>
  <c r="D121" i="10"/>
  <c r="AL120" i="10"/>
  <c r="AK120" i="10"/>
  <c r="AJ120" i="10"/>
  <c r="AH120" i="10"/>
  <c r="AG120" i="10"/>
  <c r="AF120" i="10"/>
  <c r="V120" i="10"/>
  <c r="U120" i="10"/>
  <c r="R120" i="10"/>
  <c r="Q120" i="10"/>
  <c r="P120" i="10"/>
  <c r="N120" i="10"/>
  <c r="M120" i="10"/>
  <c r="L120" i="10"/>
  <c r="J120" i="10"/>
  <c r="I120" i="10"/>
  <c r="H120" i="10"/>
  <c r="F120" i="10"/>
  <c r="E120" i="10"/>
  <c r="D120" i="10"/>
  <c r="AL119" i="10"/>
  <c r="AK119" i="10"/>
  <c r="AJ119" i="10"/>
  <c r="AH119" i="10"/>
  <c r="AG119" i="10"/>
  <c r="AF119" i="10"/>
  <c r="V119" i="10"/>
  <c r="U119" i="10"/>
  <c r="T119" i="10"/>
  <c r="R119" i="10"/>
  <c r="Q119" i="10"/>
  <c r="P119" i="10"/>
  <c r="N119" i="10"/>
  <c r="M119" i="10"/>
  <c r="L119" i="10"/>
  <c r="J119" i="10"/>
  <c r="I119" i="10"/>
  <c r="H119" i="10"/>
  <c r="F119" i="10"/>
  <c r="E119" i="10"/>
  <c r="D119" i="10"/>
  <c r="AL118" i="10"/>
  <c r="AK118" i="10"/>
  <c r="AJ118" i="10"/>
  <c r="AH118" i="10"/>
  <c r="AG118" i="10"/>
  <c r="AF118" i="10"/>
  <c r="V118" i="10"/>
  <c r="U118" i="10"/>
  <c r="T118" i="10"/>
  <c r="R118" i="10"/>
  <c r="Q118" i="10"/>
  <c r="P118" i="10"/>
  <c r="N118" i="10"/>
  <c r="M118" i="10"/>
  <c r="L118" i="10"/>
  <c r="J118" i="10"/>
  <c r="I118" i="10"/>
  <c r="H118" i="10"/>
  <c r="F118" i="10"/>
  <c r="E118" i="10"/>
  <c r="D118" i="10"/>
  <c r="AL117" i="10"/>
  <c r="AK117" i="10"/>
  <c r="AJ117" i="10"/>
  <c r="AH117" i="10"/>
  <c r="AG117" i="10"/>
  <c r="AF117" i="10"/>
  <c r="V117" i="10"/>
  <c r="U117" i="10"/>
  <c r="T117" i="10"/>
  <c r="R117" i="10"/>
  <c r="Q117" i="10"/>
  <c r="P117" i="10"/>
  <c r="N117" i="10"/>
  <c r="M117" i="10"/>
  <c r="L117" i="10"/>
  <c r="J117" i="10"/>
  <c r="I117" i="10"/>
  <c r="H117" i="10"/>
  <c r="F117" i="10"/>
  <c r="E117" i="10"/>
  <c r="D117" i="10"/>
  <c r="AL52" i="10"/>
  <c r="AK52" i="10"/>
  <c r="AJ52" i="10"/>
  <c r="AH52" i="10"/>
  <c r="AG52" i="10"/>
  <c r="AF52" i="10"/>
  <c r="V52" i="10"/>
  <c r="U52" i="10"/>
  <c r="T52" i="10"/>
  <c r="R52" i="10"/>
  <c r="Q52" i="10"/>
  <c r="P52" i="10"/>
  <c r="N52" i="10"/>
  <c r="M52" i="10"/>
  <c r="L52" i="10"/>
  <c r="J52" i="10"/>
  <c r="I52" i="10"/>
  <c r="H52" i="10"/>
  <c r="F52" i="10"/>
  <c r="E52" i="10"/>
  <c r="D52" i="10"/>
  <c r="AL51" i="10"/>
  <c r="AK51" i="10"/>
  <c r="AJ51" i="10"/>
  <c r="AH51" i="10"/>
  <c r="AG51" i="10"/>
  <c r="AF51" i="10"/>
  <c r="V51" i="10"/>
  <c r="U51" i="10"/>
  <c r="T51" i="10"/>
  <c r="R51" i="10"/>
  <c r="Q51" i="10"/>
  <c r="P51" i="10"/>
  <c r="N51" i="10"/>
  <c r="M51" i="10"/>
  <c r="L51" i="10"/>
  <c r="J51" i="10"/>
  <c r="I51" i="10"/>
  <c r="H51" i="10"/>
  <c r="F51" i="10"/>
  <c r="E51" i="10"/>
  <c r="D51" i="10"/>
  <c r="AL50" i="10"/>
  <c r="AK50" i="10"/>
  <c r="AJ50" i="10"/>
  <c r="AH50" i="10"/>
  <c r="AG50" i="10"/>
  <c r="AF50" i="10"/>
  <c r="V50" i="10"/>
  <c r="U50" i="10"/>
  <c r="T50" i="10"/>
  <c r="R50" i="10"/>
  <c r="Q50" i="10"/>
  <c r="P50" i="10"/>
  <c r="N50" i="10"/>
  <c r="M50" i="10"/>
  <c r="L50" i="10"/>
  <c r="J50" i="10"/>
  <c r="I50" i="10"/>
  <c r="H50" i="10"/>
  <c r="F50" i="10"/>
  <c r="E50" i="10"/>
  <c r="D50" i="10"/>
  <c r="AL49" i="10"/>
  <c r="AK49" i="10"/>
  <c r="AJ49" i="10"/>
  <c r="AH49" i="10"/>
  <c r="AG49" i="10"/>
  <c r="AF49" i="10"/>
  <c r="V49" i="10"/>
  <c r="U49" i="10"/>
  <c r="T49" i="10"/>
  <c r="R49" i="10"/>
  <c r="Q49" i="10"/>
  <c r="P49" i="10"/>
  <c r="N49" i="10"/>
  <c r="M49" i="10"/>
  <c r="L49" i="10"/>
  <c r="J49" i="10"/>
  <c r="I49" i="10"/>
  <c r="H49" i="10"/>
  <c r="F49" i="10"/>
  <c r="E49" i="10"/>
  <c r="D49" i="10"/>
  <c r="AL48" i="10"/>
  <c r="AK48" i="10"/>
  <c r="AJ48" i="10"/>
  <c r="AH48" i="10"/>
  <c r="AG48" i="10"/>
  <c r="AF48" i="10"/>
  <c r="V48" i="10"/>
  <c r="U48" i="10"/>
  <c r="T48" i="10"/>
  <c r="R48" i="10"/>
  <c r="Q48" i="10"/>
  <c r="P48" i="10"/>
  <c r="N48" i="10"/>
  <c r="M48" i="10"/>
  <c r="L48" i="10"/>
  <c r="J48" i="10"/>
  <c r="I48" i="10"/>
  <c r="H48" i="10"/>
  <c r="F48" i="10"/>
  <c r="E48" i="10"/>
  <c r="D48" i="10"/>
  <c r="AL47" i="10"/>
  <c r="AK47" i="10"/>
  <c r="AJ47" i="10"/>
  <c r="AH47" i="10"/>
  <c r="AG47" i="10"/>
  <c r="AF47" i="10"/>
  <c r="V47" i="10"/>
  <c r="U47" i="10"/>
  <c r="T47" i="10"/>
  <c r="R47" i="10"/>
  <c r="Q47" i="10"/>
  <c r="P47" i="10"/>
  <c r="N47" i="10"/>
  <c r="M47" i="10"/>
  <c r="L47" i="10"/>
  <c r="J47" i="10"/>
  <c r="I47" i="10"/>
  <c r="H47" i="10"/>
  <c r="F47" i="10"/>
  <c r="E47" i="10"/>
  <c r="D47" i="10"/>
  <c r="AL46" i="10"/>
  <c r="AK46" i="10"/>
  <c r="AJ46" i="10"/>
  <c r="AH46" i="10"/>
  <c r="AG46" i="10"/>
  <c r="AF46" i="10"/>
  <c r="V46" i="10"/>
  <c r="U46" i="10"/>
  <c r="T46" i="10"/>
  <c r="R46" i="10"/>
  <c r="Q46" i="10"/>
  <c r="P46" i="10"/>
  <c r="N46" i="10"/>
  <c r="M46" i="10"/>
  <c r="L46" i="10"/>
  <c r="J46" i="10"/>
  <c r="I46" i="10"/>
  <c r="H46" i="10"/>
  <c r="F46" i="10"/>
  <c r="E46" i="10"/>
  <c r="D46" i="10"/>
  <c r="AL45" i="10"/>
  <c r="AK45" i="10"/>
  <c r="AJ45" i="10"/>
  <c r="AH45" i="10"/>
  <c r="AG45" i="10"/>
  <c r="AF45" i="10"/>
  <c r="V45" i="10"/>
  <c r="U45" i="10"/>
  <c r="T45" i="10"/>
  <c r="R45" i="10"/>
  <c r="Q45" i="10"/>
  <c r="P45" i="10"/>
  <c r="N45" i="10"/>
  <c r="M45" i="10"/>
  <c r="L45" i="10"/>
  <c r="J45" i="10"/>
  <c r="I45" i="10"/>
  <c r="H45" i="10"/>
  <c r="F45" i="10"/>
  <c r="E45" i="10"/>
  <c r="D45" i="10"/>
  <c r="AL44" i="10"/>
  <c r="AK44" i="10"/>
  <c r="AJ44" i="10"/>
  <c r="AH44" i="10"/>
  <c r="AG44" i="10"/>
  <c r="AF44" i="10"/>
  <c r="V44" i="10"/>
  <c r="U44" i="10"/>
  <c r="T44" i="10"/>
  <c r="R44" i="10"/>
  <c r="Q44" i="10"/>
  <c r="P44" i="10"/>
  <c r="N44" i="10"/>
  <c r="M44" i="10"/>
  <c r="L44" i="10"/>
  <c r="J44" i="10"/>
  <c r="I44" i="10"/>
  <c r="H44" i="10"/>
  <c r="F44" i="10"/>
  <c r="E44" i="10"/>
  <c r="D44" i="10"/>
  <c r="AL42" i="10"/>
  <c r="AK42" i="10"/>
  <c r="AJ42" i="10"/>
  <c r="AH42" i="10"/>
  <c r="AG42" i="10"/>
  <c r="AF42" i="10"/>
  <c r="V42" i="10"/>
  <c r="U42" i="10"/>
  <c r="T42" i="10"/>
  <c r="R42" i="10"/>
  <c r="Q42" i="10"/>
  <c r="P42" i="10"/>
  <c r="N42" i="10"/>
  <c r="M42" i="10"/>
  <c r="L42" i="10"/>
  <c r="J42" i="10"/>
  <c r="I42" i="10"/>
  <c r="H42" i="10"/>
  <c r="F42" i="10"/>
  <c r="E42" i="10"/>
  <c r="D42" i="10"/>
  <c r="AL41" i="10"/>
  <c r="AK41" i="10"/>
  <c r="AJ41" i="10"/>
  <c r="AH41" i="10"/>
  <c r="AG41" i="10"/>
  <c r="AF41" i="10"/>
  <c r="V41" i="10"/>
  <c r="U41" i="10"/>
  <c r="T41" i="10"/>
  <c r="R41" i="10"/>
  <c r="Q41" i="10"/>
  <c r="P41" i="10"/>
  <c r="N41" i="10"/>
  <c r="M41" i="10"/>
  <c r="L41" i="10"/>
  <c r="J41" i="10"/>
  <c r="I41" i="10"/>
  <c r="H41" i="10"/>
  <c r="F41" i="10"/>
  <c r="E41" i="10"/>
  <c r="D41" i="10"/>
  <c r="AL40" i="10"/>
  <c r="AK40" i="10"/>
  <c r="AJ40" i="10"/>
  <c r="AH40" i="10"/>
  <c r="AG40" i="10"/>
  <c r="AF40" i="10"/>
  <c r="V40" i="10"/>
  <c r="U40" i="10"/>
  <c r="T40" i="10"/>
  <c r="R40" i="10"/>
  <c r="Q40" i="10"/>
  <c r="P40" i="10"/>
  <c r="N40" i="10"/>
  <c r="M40" i="10"/>
  <c r="L40" i="10"/>
  <c r="J40" i="10"/>
  <c r="I40" i="10"/>
  <c r="H40" i="10"/>
  <c r="F40" i="10"/>
  <c r="E40" i="10"/>
  <c r="D40" i="10"/>
  <c r="AL39" i="10"/>
  <c r="AK39" i="10"/>
  <c r="AJ39" i="10"/>
  <c r="AH39" i="10"/>
  <c r="AG39" i="10"/>
  <c r="AF39" i="10"/>
  <c r="V39" i="10"/>
  <c r="U39" i="10"/>
  <c r="T39" i="10"/>
  <c r="R39" i="10"/>
  <c r="Q39" i="10"/>
  <c r="P39" i="10"/>
  <c r="N39" i="10"/>
  <c r="M39" i="10"/>
  <c r="L39" i="10"/>
  <c r="J39" i="10"/>
  <c r="I39" i="10"/>
  <c r="H39" i="10"/>
  <c r="F39" i="10"/>
  <c r="E39" i="10"/>
  <c r="D39" i="10"/>
  <c r="AL38" i="10"/>
  <c r="AK38" i="10"/>
  <c r="AJ38" i="10"/>
  <c r="AH38" i="10"/>
  <c r="AG38" i="10"/>
  <c r="AF38" i="10"/>
  <c r="V38" i="10"/>
  <c r="U38" i="10"/>
  <c r="T38" i="10"/>
  <c r="R38" i="10"/>
  <c r="Q38" i="10"/>
  <c r="P38" i="10"/>
  <c r="N38" i="10"/>
  <c r="M38" i="10"/>
  <c r="L38" i="10"/>
  <c r="J38" i="10"/>
  <c r="I38" i="10"/>
  <c r="H38" i="10"/>
  <c r="F38" i="10"/>
  <c r="E38" i="10"/>
  <c r="D38" i="10"/>
  <c r="AL37" i="10"/>
  <c r="AK37" i="10"/>
  <c r="AJ37" i="10"/>
  <c r="AH37" i="10"/>
  <c r="AG37" i="10"/>
  <c r="AF37" i="10"/>
  <c r="V37" i="10"/>
  <c r="U37" i="10"/>
  <c r="T37" i="10"/>
  <c r="R37" i="10"/>
  <c r="Q37" i="10"/>
  <c r="P37" i="10"/>
  <c r="N37" i="10"/>
  <c r="M37" i="10"/>
  <c r="L37" i="10"/>
  <c r="J37" i="10"/>
  <c r="I37" i="10"/>
  <c r="H37" i="10"/>
  <c r="F37" i="10"/>
  <c r="E37" i="10"/>
  <c r="D37" i="10"/>
  <c r="AL36" i="10"/>
  <c r="AK36" i="10"/>
  <c r="AJ36" i="10"/>
  <c r="AH36" i="10"/>
  <c r="AG36" i="10"/>
  <c r="AF36" i="10"/>
  <c r="V36" i="10"/>
  <c r="U36" i="10"/>
  <c r="T36" i="10"/>
  <c r="R36" i="10"/>
  <c r="Q36" i="10"/>
  <c r="P36" i="10"/>
  <c r="N36" i="10"/>
  <c r="M36" i="10"/>
  <c r="L36" i="10"/>
  <c r="J36" i="10"/>
  <c r="I36" i="10"/>
  <c r="H36" i="10"/>
  <c r="F36" i="10"/>
  <c r="E36" i="10"/>
  <c r="D36" i="10"/>
  <c r="AL35" i="10"/>
  <c r="AK35" i="10"/>
  <c r="AJ35" i="10"/>
  <c r="AH35" i="10"/>
  <c r="AG35" i="10"/>
  <c r="AF35" i="10"/>
  <c r="V35" i="10"/>
  <c r="U35" i="10"/>
  <c r="T35" i="10"/>
  <c r="R35" i="10"/>
  <c r="Q35" i="10"/>
  <c r="P35" i="10"/>
  <c r="N35" i="10"/>
  <c r="M35" i="10"/>
  <c r="L35" i="10"/>
  <c r="J35" i="10"/>
  <c r="I35" i="10"/>
  <c r="H35" i="10"/>
  <c r="F35" i="10"/>
  <c r="E35" i="10"/>
  <c r="D35" i="10"/>
  <c r="AL34" i="10"/>
  <c r="AK34" i="10"/>
  <c r="AJ34" i="10"/>
  <c r="AH34" i="10"/>
  <c r="AG34" i="10"/>
  <c r="AF34" i="10"/>
  <c r="V34" i="10"/>
  <c r="U34" i="10"/>
  <c r="T34" i="10"/>
  <c r="R34" i="10"/>
  <c r="Q34" i="10"/>
  <c r="P34" i="10"/>
  <c r="N34" i="10"/>
  <c r="M34" i="10"/>
  <c r="L34" i="10"/>
  <c r="J34" i="10"/>
  <c r="I34" i="10"/>
  <c r="H34" i="10"/>
  <c r="F34" i="10"/>
  <c r="E34" i="10"/>
  <c r="D34" i="10"/>
  <c r="AL33" i="10"/>
  <c r="AK33" i="10"/>
  <c r="AJ33" i="10"/>
  <c r="AH33" i="10"/>
  <c r="AG33" i="10"/>
  <c r="AF33" i="10"/>
  <c r="V33" i="10"/>
  <c r="U33" i="10"/>
  <c r="T33" i="10"/>
  <c r="R33" i="10"/>
  <c r="Q33" i="10"/>
  <c r="P33" i="10"/>
  <c r="N33" i="10"/>
  <c r="M33" i="10"/>
  <c r="L33" i="10"/>
  <c r="J33" i="10"/>
  <c r="I33" i="10"/>
  <c r="H33" i="10"/>
  <c r="F33" i="10"/>
  <c r="E33" i="10"/>
  <c r="D33" i="10"/>
  <c r="AL32" i="10"/>
  <c r="AK32" i="10"/>
  <c r="AJ32" i="10"/>
  <c r="AH32" i="10"/>
  <c r="AG32" i="10"/>
  <c r="AF32" i="10"/>
  <c r="V32" i="10"/>
  <c r="U32" i="10"/>
  <c r="T32" i="10"/>
  <c r="R32" i="10"/>
  <c r="Q32" i="10"/>
  <c r="P32" i="10"/>
  <c r="N32" i="10"/>
  <c r="M32" i="10"/>
  <c r="L32" i="10"/>
  <c r="J32" i="10"/>
  <c r="I32" i="10"/>
  <c r="H32" i="10"/>
  <c r="F32" i="10"/>
  <c r="E32" i="10"/>
  <c r="D32" i="10"/>
  <c r="AL31" i="10"/>
  <c r="AK31" i="10"/>
  <c r="AJ31" i="10"/>
  <c r="AH31" i="10"/>
  <c r="AG31" i="10"/>
  <c r="AF31" i="10"/>
  <c r="V31" i="10"/>
  <c r="U31" i="10"/>
  <c r="T31" i="10"/>
  <c r="R31" i="10"/>
  <c r="Q31" i="10"/>
  <c r="P31" i="10"/>
  <c r="N31" i="10"/>
  <c r="M31" i="10"/>
  <c r="L31" i="10"/>
  <c r="J31" i="10"/>
  <c r="I31" i="10"/>
  <c r="H31" i="10"/>
  <c r="F31" i="10"/>
  <c r="E31" i="10"/>
  <c r="D31" i="10"/>
  <c r="AL30" i="10"/>
  <c r="AK30" i="10"/>
  <c r="AJ30" i="10"/>
  <c r="AH30" i="10"/>
  <c r="AG30" i="10"/>
  <c r="AF30" i="10"/>
  <c r="V30" i="10"/>
  <c r="U30" i="10"/>
  <c r="T30" i="10"/>
  <c r="R30" i="10"/>
  <c r="Q30" i="10"/>
  <c r="P30" i="10"/>
  <c r="N30" i="10"/>
  <c r="M30" i="10"/>
  <c r="L30" i="10"/>
  <c r="J30" i="10"/>
  <c r="I30" i="10"/>
  <c r="H30" i="10"/>
  <c r="F30" i="10"/>
  <c r="E30" i="10"/>
  <c r="D30" i="10"/>
  <c r="AL29" i="10"/>
  <c r="AK29" i="10"/>
  <c r="AJ29" i="10"/>
  <c r="AH29" i="10"/>
  <c r="AG29" i="10"/>
  <c r="AF29" i="10"/>
  <c r="V29" i="10"/>
  <c r="U29" i="10"/>
  <c r="T29" i="10"/>
  <c r="R29" i="10"/>
  <c r="Q29" i="10"/>
  <c r="P29" i="10"/>
  <c r="N29" i="10"/>
  <c r="M29" i="10"/>
  <c r="L29" i="10"/>
  <c r="J29" i="10"/>
  <c r="I29" i="10"/>
  <c r="H29" i="10"/>
  <c r="F29" i="10"/>
  <c r="E29" i="10"/>
  <c r="D29" i="10"/>
  <c r="AL28" i="10"/>
  <c r="AK28" i="10"/>
  <c r="AJ28" i="10"/>
  <c r="AH28" i="10"/>
  <c r="AG28" i="10"/>
  <c r="AF28" i="10"/>
  <c r="V28" i="10"/>
  <c r="U28" i="10"/>
  <c r="T28" i="10"/>
  <c r="R28" i="10"/>
  <c r="Q28" i="10"/>
  <c r="P28" i="10"/>
  <c r="N28" i="10"/>
  <c r="M28" i="10"/>
  <c r="L28" i="10"/>
  <c r="J28" i="10"/>
  <c r="I28" i="10"/>
  <c r="H28" i="10"/>
  <c r="F28" i="10"/>
  <c r="E28" i="10"/>
  <c r="D28" i="10"/>
  <c r="AL27" i="10"/>
  <c r="AK27" i="10"/>
  <c r="AJ27" i="10"/>
  <c r="AH27" i="10"/>
  <c r="AG27" i="10"/>
  <c r="AF27" i="10"/>
  <c r="V27" i="10"/>
  <c r="U27" i="10"/>
  <c r="T27" i="10"/>
  <c r="R27" i="10"/>
  <c r="Q27" i="10"/>
  <c r="P27" i="10"/>
  <c r="N27" i="10"/>
  <c r="M27" i="10"/>
  <c r="L27" i="10"/>
  <c r="J27" i="10"/>
  <c r="I27" i="10"/>
  <c r="H27" i="10"/>
  <c r="F27" i="10"/>
  <c r="E27" i="10"/>
  <c r="D27" i="10"/>
  <c r="AL26" i="10"/>
  <c r="AK26" i="10"/>
  <c r="AJ26" i="10"/>
  <c r="AH26" i="10"/>
  <c r="AG26" i="10"/>
  <c r="AF26" i="10"/>
  <c r="V26" i="10"/>
  <c r="U26" i="10"/>
  <c r="T26" i="10"/>
  <c r="R26" i="10"/>
  <c r="Q26" i="10"/>
  <c r="P26" i="10"/>
  <c r="N26" i="10"/>
  <c r="M26" i="10"/>
  <c r="L26" i="10"/>
  <c r="J26" i="10"/>
  <c r="I26" i="10"/>
  <c r="H26" i="10"/>
  <c r="F26" i="10"/>
  <c r="E26" i="10"/>
  <c r="D26" i="10"/>
  <c r="AL25" i="10"/>
  <c r="AK25" i="10"/>
  <c r="AJ25" i="10"/>
  <c r="AH25" i="10"/>
  <c r="AG25" i="10"/>
  <c r="AF25" i="10"/>
  <c r="V25" i="10"/>
  <c r="U25" i="10"/>
  <c r="T25" i="10"/>
  <c r="R25" i="10"/>
  <c r="Q25" i="10"/>
  <c r="P25" i="10"/>
  <c r="N25" i="10"/>
  <c r="M25" i="10"/>
  <c r="L25" i="10"/>
  <c r="J25" i="10"/>
  <c r="I25" i="10"/>
  <c r="H25" i="10"/>
  <c r="F25" i="10"/>
  <c r="E25" i="10"/>
  <c r="D25" i="10"/>
  <c r="AL24" i="10"/>
  <c r="AK24" i="10"/>
  <c r="AJ24" i="10"/>
  <c r="AH24" i="10"/>
  <c r="AG24" i="10"/>
  <c r="AF24" i="10"/>
  <c r="V24" i="10"/>
  <c r="U24" i="10"/>
  <c r="T24" i="10"/>
  <c r="R24" i="10"/>
  <c r="Q24" i="10"/>
  <c r="P24" i="10"/>
  <c r="N24" i="10"/>
  <c r="M24" i="10"/>
  <c r="L24" i="10"/>
  <c r="J24" i="10"/>
  <c r="I24" i="10"/>
  <c r="H24" i="10"/>
  <c r="F24" i="10"/>
  <c r="E24" i="10"/>
  <c r="D24" i="10"/>
  <c r="AL23" i="10"/>
  <c r="AK23" i="10"/>
  <c r="AJ23" i="10"/>
  <c r="AH23" i="10"/>
  <c r="AG23" i="10"/>
  <c r="AF23" i="10"/>
  <c r="V23" i="10"/>
  <c r="U23" i="10"/>
  <c r="T23" i="10"/>
  <c r="R23" i="10"/>
  <c r="Q23" i="10"/>
  <c r="P23" i="10"/>
  <c r="N23" i="10"/>
  <c r="M23" i="10"/>
  <c r="L23" i="10"/>
  <c r="J23" i="10"/>
  <c r="I23" i="10"/>
  <c r="H23" i="10"/>
  <c r="F23" i="10"/>
  <c r="E23" i="10"/>
  <c r="D23" i="10"/>
  <c r="AL22" i="10"/>
  <c r="AK22" i="10"/>
  <c r="AJ22" i="10"/>
  <c r="AH22" i="10"/>
  <c r="AG22" i="10"/>
  <c r="AF22" i="10"/>
  <c r="V22" i="10"/>
  <c r="U22" i="10"/>
  <c r="T22" i="10"/>
  <c r="R22" i="10"/>
  <c r="Q22" i="10"/>
  <c r="P22" i="10"/>
  <c r="N22" i="10"/>
  <c r="M22" i="10"/>
  <c r="L22" i="10"/>
  <c r="J22" i="10"/>
  <c r="I22" i="10"/>
  <c r="H22" i="10"/>
  <c r="F22" i="10"/>
  <c r="E22" i="10"/>
  <c r="D22" i="10"/>
  <c r="AL21" i="10"/>
  <c r="AK21" i="10"/>
  <c r="AJ21" i="10"/>
  <c r="AH21" i="10"/>
  <c r="AG21" i="10"/>
  <c r="AF21" i="10"/>
  <c r="V21" i="10"/>
  <c r="U21" i="10"/>
  <c r="T21" i="10"/>
  <c r="R21" i="10"/>
  <c r="Q21" i="10"/>
  <c r="P21" i="10"/>
  <c r="N21" i="10"/>
  <c r="M21" i="10"/>
  <c r="L21" i="10"/>
  <c r="J21" i="10"/>
  <c r="I21" i="10"/>
  <c r="H21" i="10"/>
  <c r="F21" i="10"/>
  <c r="E21" i="10"/>
  <c r="D21" i="10"/>
  <c r="AL20" i="10"/>
  <c r="AK20" i="10"/>
  <c r="AJ20" i="10"/>
  <c r="AH20" i="10"/>
  <c r="AG20" i="10"/>
  <c r="AF20" i="10"/>
  <c r="V20" i="10"/>
  <c r="U20" i="10"/>
  <c r="T20" i="10"/>
  <c r="R20" i="10"/>
  <c r="Q20" i="10"/>
  <c r="P20" i="10"/>
  <c r="N20" i="10"/>
  <c r="M20" i="10"/>
  <c r="L20" i="10"/>
  <c r="J20" i="10"/>
  <c r="I20" i="10"/>
  <c r="H20" i="10"/>
  <c r="F20" i="10"/>
  <c r="E20" i="10"/>
  <c r="D20" i="10"/>
  <c r="AL19" i="10"/>
  <c r="AK19" i="10"/>
  <c r="AJ19" i="10"/>
  <c r="AH19" i="10"/>
  <c r="AG19" i="10"/>
  <c r="AF19" i="10"/>
  <c r="V19" i="10"/>
  <c r="U19" i="10"/>
  <c r="T19" i="10"/>
  <c r="R19" i="10"/>
  <c r="Q19" i="10"/>
  <c r="P19" i="10"/>
  <c r="N19" i="10"/>
  <c r="M19" i="10"/>
  <c r="L19" i="10"/>
  <c r="J19" i="10"/>
  <c r="I19" i="10"/>
  <c r="H19" i="10"/>
  <c r="F19" i="10"/>
  <c r="E19" i="10"/>
  <c r="D19" i="10"/>
  <c r="AL18" i="10"/>
  <c r="AK18" i="10"/>
  <c r="AJ18" i="10"/>
  <c r="AH18" i="10"/>
  <c r="AG18" i="10"/>
  <c r="AF18" i="10"/>
  <c r="V18" i="10"/>
  <c r="U18" i="10"/>
  <c r="T18" i="10"/>
  <c r="R18" i="10"/>
  <c r="Q18" i="10"/>
  <c r="P18" i="10"/>
  <c r="N18" i="10"/>
  <c r="M18" i="10"/>
  <c r="L18" i="10"/>
  <c r="J18" i="10"/>
  <c r="I18" i="10"/>
  <c r="H18" i="10"/>
  <c r="F18" i="10"/>
  <c r="E18" i="10"/>
  <c r="D18" i="10"/>
  <c r="AL17" i="10"/>
  <c r="AK17" i="10"/>
  <c r="AJ17" i="10"/>
  <c r="AH17" i="10"/>
  <c r="AG17" i="10"/>
  <c r="AF17" i="10"/>
  <c r="V17" i="10"/>
  <c r="U17" i="10"/>
  <c r="T17" i="10"/>
  <c r="R17" i="10"/>
  <c r="Q17" i="10"/>
  <c r="P17" i="10"/>
  <c r="N17" i="10"/>
  <c r="M17" i="10"/>
  <c r="L17" i="10"/>
  <c r="J17" i="10"/>
  <c r="I17" i="10"/>
  <c r="H17" i="10"/>
  <c r="F17" i="10"/>
  <c r="E17" i="10"/>
  <c r="D17" i="10"/>
  <c r="AL16" i="10"/>
  <c r="AK16" i="10"/>
  <c r="AJ16" i="10"/>
  <c r="AH16" i="10"/>
  <c r="AG16" i="10"/>
  <c r="AF16" i="10"/>
  <c r="V16" i="10"/>
  <c r="U16" i="10"/>
  <c r="T16" i="10"/>
  <c r="R16" i="10"/>
  <c r="Q16" i="10"/>
  <c r="P16" i="10"/>
  <c r="N16" i="10"/>
  <c r="M16" i="10"/>
  <c r="L16" i="10"/>
  <c r="J16" i="10"/>
  <c r="I16" i="10"/>
  <c r="H16" i="10"/>
  <c r="F16" i="10"/>
  <c r="E16" i="10"/>
  <c r="D16" i="10"/>
  <c r="AL15" i="10"/>
  <c r="AK15" i="10"/>
  <c r="AJ15" i="10"/>
  <c r="AH15" i="10"/>
  <c r="AG15" i="10"/>
  <c r="AF15" i="10"/>
  <c r="V15" i="10"/>
  <c r="U15" i="10"/>
  <c r="T15" i="10"/>
  <c r="R15" i="10"/>
  <c r="Q15" i="10"/>
  <c r="P15" i="10"/>
  <c r="N15" i="10"/>
  <c r="M15" i="10"/>
  <c r="L15" i="10"/>
  <c r="J15" i="10"/>
  <c r="I15" i="10"/>
  <c r="H15" i="10"/>
  <c r="F15" i="10"/>
  <c r="E15" i="10"/>
  <c r="D15" i="10"/>
  <c r="AL14" i="10"/>
  <c r="AK14" i="10"/>
  <c r="AJ14" i="10"/>
  <c r="AH14" i="10"/>
  <c r="AG14" i="10"/>
  <c r="AF14" i="10"/>
  <c r="V14" i="10"/>
  <c r="U14" i="10"/>
  <c r="T14" i="10"/>
  <c r="R14" i="10"/>
  <c r="Q14" i="10"/>
  <c r="P14" i="10"/>
  <c r="N14" i="10"/>
  <c r="M14" i="10"/>
  <c r="L14" i="10"/>
  <c r="J14" i="10"/>
  <c r="I14" i="10"/>
  <c r="H14" i="10"/>
  <c r="F14" i="10"/>
  <c r="E14" i="10"/>
  <c r="D14" i="10"/>
  <c r="AL13" i="10"/>
  <c r="AK13" i="10"/>
  <c r="AJ13" i="10"/>
  <c r="AH13" i="10"/>
  <c r="AG13" i="10"/>
  <c r="AF13" i="10"/>
  <c r="Y5" i="10"/>
  <c r="X5" i="10"/>
  <c r="V13" i="10"/>
  <c r="U13" i="10"/>
  <c r="R13" i="10"/>
  <c r="Q13" i="10"/>
  <c r="P13" i="10"/>
  <c r="N13" i="10"/>
  <c r="M13" i="10"/>
  <c r="L13" i="10"/>
  <c r="J13" i="10"/>
  <c r="I13" i="10"/>
  <c r="H13" i="10"/>
  <c r="F13" i="10"/>
  <c r="E13" i="10"/>
  <c r="D13" i="10"/>
  <c r="F12" i="10"/>
  <c r="E12" i="10"/>
  <c r="D12" i="10"/>
  <c r="I8" i="10" l="1"/>
  <c r="Q8" i="10"/>
  <c r="I5" i="10"/>
  <c r="U5" i="10"/>
  <c r="M8" i="10"/>
  <c r="N5" i="10"/>
  <c r="E5" i="10"/>
  <c r="J5" i="10"/>
  <c r="P5" i="10"/>
  <c r="V5" i="10"/>
  <c r="AG5" i="10"/>
  <c r="F5" i="10"/>
  <c r="L5" i="10"/>
  <c r="Q5" i="10"/>
  <c r="M5" i="10"/>
  <c r="R5" i="10"/>
  <c r="AJ5" i="10"/>
  <c r="AH5" i="10"/>
  <c r="AF5" i="10"/>
  <c r="AL5" i="10"/>
  <c r="AK5" i="10"/>
  <c r="D5" i="10"/>
  <c r="T5" i="10"/>
  <c r="Z5" i="10"/>
  <c r="H5" i="10"/>
  <c r="AL8" i="8" l="1"/>
  <c r="AH8" i="8"/>
  <c r="AD8" i="8"/>
  <c r="Z8" i="8"/>
  <c r="V8" i="8"/>
  <c r="R8" i="8"/>
  <c r="N8" i="8"/>
  <c r="J8" i="8"/>
  <c r="N12" i="8"/>
  <c r="R12" i="8"/>
  <c r="X34" i="8"/>
  <c r="X31" i="8"/>
  <c r="AJ13" i="8"/>
  <c r="AK13" i="8"/>
  <c r="AL13" i="8"/>
  <c r="AJ14" i="8"/>
  <c r="AK14" i="8"/>
  <c r="AL14" i="8"/>
  <c r="AJ15" i="8"/>
  <c r="AK15" i="8"/>
  <c r="AL15" i="8"/>
  <c r="AJ16" i="8"/>
  <c r="AK16" i="8"/>
  <c r="AL16" i="8"/>
  <c r="AJ17" i="8"/>
  <c r="AK17" i="8"/>
  <c r="AL17" i="8"/>
  <c r="AJ18" i="8"/>
  <c r="AK18" i="8"/>
  <c r="AL18" i="8"/>
  <c r="AJ19" i="8"/>
  <c r="AK19" i="8"/>
  <c r="AL19" i="8"/>
  <c r="AJ20" i="8"/>
  <c r="AK20" i="8"/>
  <c r="AL20" i="8"/>
  <c r="AJ22" i="8"/>
  <c r="AK22" i="8"/>
  <c r="AL22" i="8"/>
  <c r="AJ23" i="8"/>
  <c r="AK23" i="8"/>
  <c r="AL23" i="8"/>
  <c r="AJ24" i="8"/>
  <c r="AK24" i="8"/>
  <c r="AL24" i="8"/>
  <c r="AJ25" i="8"/>
  <c r="AK25" i="8"/>
  <c r="AL25" i="8"/>
  <c r="AJ26" i="8"/>
  <c r="AK26" i="8"/>
  <c r="AL26" i="8"/>
  <c r="AJ27" i="8"/>
  <c r="AK27" i="8"/>
  <c r="AL27" i="8"/>
  <c r="AJ28" i="8"/>
  <c r="AK28" i="8"/>
  <c r="AL28" i="8"/>
  <c r="AJ29" i="8"/>
  <c r="AK29" i="8"/>
  <c r="AL29" i="8"/>
  <c r="AJ30" i="8"/>
  <c r="AK30" i="8"/>
  <c r="AL30" i="8"/>
  <c r="AJ31" i="8"/>
  <c r="AK31" i="8"/>
  <c r="AL31" i="8"/>
  <c r="AJ32" i="8"/>
  <c r="AK32" i="8"/>
  <c r="AL32" i="8"/>
  <c r="AJ33" i="8"/>
  <c r="AK33" i="8"/>
  <c r="AL33" i="8"/>
  <c r="AJ34" i="8"/>
  <c r="AK34" i="8"/>
  <c r="AL34" i="8"/>
  <c r="AJ35" i="8"/>
  <c r="AK35" i="8"/>
  <c r="AL35" i="8"/>
  <c r="AJ36" i="8"/>
  <c r="AK36" i="8"/>
  <c r="AL36" i="8"/>
  <c r="AJ37" i="8"/>
  <c r="AK37" i="8"/>
  <c r="AL37" i="8"/>
  <c r="AJ38" i="8"/>
  <c r="AK38" i="8"/>
  <c r="AL38" i="8"/>
  <c r="AJ39" i="8"/>
  <c r="AK39" i="8"/>
  <c r="AL39" i="8"/>
  <c r="AJ40" i="8"/>
  <c r="AK40" i="8"/>
  <c r="AL40" i="8"/>
  <c r="AJ41" i="8"/>
  <c r="AK41" i="8"/>
  <c r="AL41" i="8"/>
  <c r="AJ43" i="8"/>
  <c r="AK43" i="8"/>
  <c r="AL43" i="8"/>
  <c r="AF13" i="8"/>
  <c r="AG13" i="8"/>
  <c r="AH13" i="8"/>
  <c r="AF14" i="8"/>
  <c r="AG14" i="8"/>
  <c r="AH14" i="8"/>
  <c r="AF15" i="8"/>
  <c r="AG15" i="8"/>
  <c r="AH15" i="8"/>
  <c r="AF16" i="8"/>
  <c r="AG16" i="8"/>
  <c r="AH16" i="8"/>
  <c r="AF17" i="8"/>
  <c r="AG17" i="8"/>
  <c r="AH17" i="8"/>
  <c r="AF18" i="8"/>
  <c r="AG18" i="8"/>
  <c r="AH18" i="8"/>
  <c r="AF19" i="8"/>
  <c r="AG19" i="8"/>
  <c r="AH19" i="8"/>
  <c r="AF20" i="8"/>
  <c r="AG20" i="8"/>
  <c r="AH20" i="8"/>
  <c r="AF22" i="8"/>
  <c r="AG22" i="8"/>
  <c r="AH22" i="8"/>
  <c r="AF23" i="8"/>
  <c r="AG23" i="8"/>
  <c r="AH23" i="8"/>
  <c r="AF24" i="8"/>
  <c r="AG24" i="8"/>
  <c r="AH24" i="8"/>
  <c r="AF25" i="8"/>
  <c r="AG25" i="8"/>
  <c r="AH25" i="8"/>
  <c r="AF26" i="8"/>
  <c r="AG26" i="8"/>
  <c r="AH26" i="8"/>
  <c r="AF27" i="8"/>
  <c r="AG27" i="8"/>
  <c r="AH27" i="8"/>
  <c r="AF28" i="8"/>
  <c r="AG28" i="8"/>
  <c r="AH28" i="8"/>
  <c r="AF29" i="8"/>
  <c r="AG29" i="8"/>
  <c r="AH29" i="8"/>
  <c r="AF30" i="8"/>
  <c r="AG30" i="8"/>
  <c r="AH30" i="8"/>
  <c r="AF31" i="8"/>
  <c r="AG31" i="8"/>
  <c r="AH31" i="8"/>
  <c r="AF32" i="8"/>
  <c r="AG32" i="8"/>
  <c r="AH32" i="8"/>
  <c r="AF33" i="8"/>
  <c r="AG33" i="8"/>
  <c r="AH33" i="8"/>
  <c r="AF34" i="8"/>
  <c r="AG34" i="8"/>
  <c r="AH34" i="8"/>
  <c r="AF35" i="8"/>
  <c r="AG35" i="8"/>
  <c r="AH35" i="8"/>
  <c r="AF36" i="8"/>
  <c r="AG36" i="8"/>
  <c r="AH36" i="8"/>
  <c r="AF37" i="8"/>
  <c r="AG37" i="8"/>
  <c r="AH37" i="8"/>
  <c r="AF38" i="8"/>
  <c r="AG38" i="8"/>
  <c r="AH38" i="8"/>
  <c r="AF39" i="8"/>
  <c r="AG39" i="8"/>
  <c r="AH39" i="8"/>
  <c r="AF40" i="8"/>
  <c r="AG40" i="8"/>
  <c r="AH40" i="8"/>
  <c r="AF41" i="8"/>
  <c r="AG41" i="8"/>
  <c r="AH41" i="8"/>
  <c r="AF43" i="8"/>
  <c r="AG43" i="8"/>
  <c r="AH43" i="8"/>
  <c r="AF51" i="8"/>
  <c r="AG51" i="8"/>
  <c r="AH51" i="8"/>
  <c r="AF52" i="8"/>
  <c r="AG52" i="8"/>
  <c r="AH52" i="8"/>
  <c r="AF53" i="8"/>
  <c r="AG53" i="8"/>
  <c r="AH53" i="8"/>
  <c r="AF60" i="8"/>
  <c r="AG60" i="8"/>
  <c r="AH60" i="8"/>
  <c r="AF61" i="8"/>
  <c r="AG61" i="8"/>
  <c r="AH61" i="8"/>
  <c r="AF62" i="8"/>
  <c r="AG62" i="8"/>
  <c r="AH62" i="8"/>
  <c r="AF64" i="8"/>
  <c r="AG64" i="8"/>
  <c r="AH64" i="8"/>
  <c r="AF65" i="8"/>
  <c r="AG65" i="8"/>
  <c r="AH65" i="8"/>
  <c r="AF68" i="8"/>
  <c r="AG68" i="8"/>
  <c r="AH68" i="8"/>
  <c r="AF69" i="8"/>
  <c r="AG69" i="8"/>
  <c r="AH69" i="8"/>
  <c r="AF70" i="8"/>
  <c r="AG70" i="8"/>
  <c r="AH70" i="8"/>
  <c r="AF71" i="8"/>
  <c r="AG71" i="8"/>
  <c r="AH71" i="8"/>
  <c r="AF74" i="8"/>
  <c r="AG74" i="8"/>
  <c r="AH74" i="8"/>
  <c r="AF75" i="8"/>
  <c r="AG75" i="8"/>
  <c r="AH75" i="8"/>
  <c r="AF77" i="8"/>
  <c r="AG77" i="8"/>
  <c r="AH77" i="8"/>
  <c r="AF78" i="8"/>
  <c r="AG78" i="8"/>
  <c r="AH78" i="8"/>
  <c r="AF105" i="8"/>
  <c r="AG105" i="8"/>
  <c r="AH105" i="8"/>
  <c r="AF106" i="8"/>
  <c r="AG106" i="8"/>
  <c r="AH106" i="8"/>
  <c r="AF107" i="8"/>
  <c r="AG107" i="8"/>
  <c r="AH107" i="8"/>
  <c r="AL12" i="8"/>
  <c r="AK12" i="8"/>
  <c r="AJ12" i="8"/>
  <c r="AH12" i="8"/>
  <c r="AG12" i="8"/>
  <c r="AJ4" i="8" l="1"/>
  <c r="X13" i="8"/>
  <c r="Y13" i="8"/>
  <c r="Z13" i="8"/>
  <c r="X14" i="8"/>
  <c r="Y14" i="8"/>
  <c r="Z14" i="8"/>
  <c r="X15" i="8"/>
  <c r="Y15" i="8"/>
  <c r="Z15" i="8"/>
  <c r="X16" i="8"/>
  <c r="Y16" i="8"/>
  <c r="Z16" i="8"/>
  <c r="X17" i="8"/>
  <c r="Y17" i="8"/>
  <c r="Z17" i="8"/>
  <c r="X18" i="8"/>
  <c r="Y18" i="8"/>
  <c r="Z18" i="8"/>
  <c r="X19" i="8"/>
  <c r="Y19" i="8"/>
  <c r="Z19" i="8"/>
  <c r="X20" i="8"/>
  <c r="Y20" i="8"/>
  <c r="Z20" i="8"/>
  <c r="X22" i="8"/>
  <c r="Y22" i="8"/>
  <c r="Z22" i="8"/>
  <c r="X23" i="8"/>
  <c r="Y23" i="8"/>
  <c r="Z23" i="8"/>
  <c r="X24" i="8"/>
  <c r="Y24" i="8"/>
  <c r="Z24" i="8"/>
  <c r="X25" i="8"/>
  <c r="Y25" i="8"/>
  <c r="Z25" i="8"/>
  <c r="X26" i="8"/>
  <c r="Y26" i="8"/>
  <c r="Z26" i="8"/>
  <c r="X27" i="8"/>
  <c r="Y27" i="8"/>
  <c r="Z27" i="8"/>
  <c r="X28" i="8"/>
  <c r="Y28" i="8"/>
  <c r="Z28" i="8"/>
  <c r="X29" i="8"/>
  <c r="Y29" i="8"/>
  <c r="Z29" i="8"/>
  <c r="X30" i="8"/>
  <c r="Y30" i="8"/>
  <c r="Z30" i="8"/>
  <c r="Y31" i="8"/>
  <c r="Z31" i="8"/>
  <c r="X32" i="8"/>
  <c r="Y32" i="8"/>
  <c r="Z32" i="8"/>
  <c r="X33" i="8"/>
  <c r="Y33" i="8"/>
  <c r="Z33" i="8"/>
  <c r="Y34" i="8"/>
  <c r="Z34" i="8"/>
  <c r="X35" i="8"/>
  <c r="Y35" i="8"/>
  <c r="Z35" i="8"/>
  <c r="X36" i="8"/>
  <c r="Y36" i="8"/>
  <c r="Z36" i="8"/>
  <c r="X37" i="8"/>
  <c r="Y37" i="8"/>
  <c r="Z37" i="8"/>
  <c r="X38" i="8"/>
  <c r="Y38" i="8"/>
  <c r="Z38" i="8"/>
  <c r="X39" i="8"/>
  <c r="Y39" i="8"/>
  <c r="Z39" i="8"/>
  <c r="X40" i="8"/>
  <c r="Y40" i="8"/>
  <c r="Z40" i="8"/>
  <c r="X41" i="8"/>
  <c r="Y41" i="8"/>
  <c r="Z41" i="8"/>
  <c r="X43" i="8"/>
  <c r="Y43" i="8"/>
  <c r="Z43" i="8"/>
  <c r="X51" i="8"/>
  <c r="Y51" i="8"/>
  <c r="Z51" i="8"/>
  <c r="X52" i="8"/>
  <c r="Y52" i="8"/>
  <c r="Z52" i="8"/>
  <c r="X53" i="8"/>
  <c r="Y53" i="8"/>
  <c r="Z53" i="8"/>
  <c r="X60" i="8"/>
  <c r="Y60" i="8"/>
  <c r="Z60" i="8"/>
  <c r="X61" i="8"/>
  <c r="Y61" i="8"/>
  <c r="Z61" i="8"/>
  <c r="X62" i="8"/>
  <c r="Y62" i="8"/>
  <c r="Z62" i="8"/>
  <c r="X64" i="8"/>
  <c r="Y64" i="8"/>
  <c r="Z64" i="8"/>
  <c r="X65" i="8"/>
  <c r="Y65" i="8"/>
  <c r="Z65" i="8"/>
  <c r="X68" i="8"/>
  <c r="Y68" i="8"/>
  <c r="Z68" i="8"/>
  <c r="X69" i="8"/>
  <c r="Y69" i="8"/>
  <c r="Z69" i="8"/>
  <c r="X70" i="8"/>
  <c r="Y70" i="8"/>
  <c r="Z70" i="8"/>
  <c r="X71" i="8"/>
  <c r="Y71" i="8"/>
  <c r="Z71" i="8"/>
  <c r="X74" i="8"/>
  <c r="Y74" i="8"/>
  <c r="Z74" i="8"/>
  <c r="X75" i="8"/>
  <c r="Y75" i="8"/>
  <c r="Z75" i="8"/>
  <c r="X77" i="8"/>
  <c r="Y77" i="8"/>
  <c r="Z77" i="8"/>
  <c r="X78" i="8"/>
  <c r="Y78" i="8"/>
  <c r="Z78" i="8"/>
  <c r="X105" i="8"/>
  <c r="Y105" i="8"/>
  <c r="Z105" i="8"/>
  <c r="X106" i="8"/>
  <c r="Y106" i="8"/>
  <c r="Z106" i="8"/>
  <c r="X107" i="8"/>
  <c r="Y107" i="8"/>
  <c r="Z107" i="8"/>
  <c r="Z12" i="8"/>
  <c r="Y12" i="8"/>
  <c r="X12" i="8"/>
  <c r="AI8" i="8"/>
  <c r="AJ7" i="8"/>
  <c r="AK7" i="8" s="1"/>
  <c r="AL4" i="8"/>
  <c r="AK4" i="8"/>
  <c r="AE8" i="8"/>
  <c r="AF7" i="8"/>
  <c r="AE7" i="8"/>
  <c r="AH4" i="8"/>
  <c r="AG4" i="8"/>
  <c r="AF4" i="8"/>
  <c r="AA8" i="8"/>
  <c r="AB7" i="8"/>
  <c r="X7" i="8"/>
  <c r="T13" i="8"/>
  <c r="U13" i="8"/>
  <c r="V13" i="8"/>
  <c r="T14" i="8"/>
  <c r="U14" i="8"/>
  <c r="V14" i="8"/>
  <c r="T15" i="8"/>
  <c r="U15" i="8"/>
  <c r="V15" i="8"/>
  <c r="T16" i="8"/>
  <c r="U16" i="8"/>
  <c r="V16" i="8"/>
  <c r="T17" i="8"/>
  <c r="U17" i="8"/>
  <c r="V17" i="8"/>
  <c r="T18" i="8"/>
  <c r="U18" i="8"/>
  <c r="V18" i="8"/>
  <c r="T19" i="8"/>
  <c r="U19" i="8"/>
  <c r="V19" i="8"/>
  <c r="T20" i="8"/>
  <c r="U20" i="8"/>
  <c r="V20" i="8"/>
  <c r="T22" i="8"/>
  <c r="U22" i="8"/>
  <c r="V22" i="8"/>
  <c r="T23" i="8"/>
  <c r="U23" i="8"/>
  <c r="V23" i="8"/>
  <c r="T24" i="8"/>
  <c r="U24" i="8"/>
  <c r="V24" i="8"/>
  <c r="T25" i="8"/>
  <c r="U25" i="8"/>
  <c r="V25" i="8"/>
  <c r="T26" i="8"/>
  <c r="U26" i="8"/>
  <c r="V26" i="8"/>
  <c r="T27" i="8"/>
  <c r="U27" i="8"/>
  <c r="V27" i="8"/>
  <c r="T28" i="8"/>
  <c r="U28" i="8"/>
  <c r="V28" i="8"/>
  <c r="T29" i="8"/>
  <c r="U29" i="8"/>
  <c r="V29" i="8"/>
  <c r="T30" i="8"/>
  <c r="U30" i="8"/>
  <c r="V30" i="8"/>
  <c r="T31" i="8"/>
  <c r="U31" i="8"/>
  <c r="V31" i="8"/>
  <c r="T32" i="8"/>
  <c r="U32" i="8"/>
  <c r="V32" i="8"/>
  <c r="T33" i="8"/>
  <c r="U33" i="8"/>
  <c r="V33" i="8"/>
  <c r="T34" i="8"/>
  <c r="U34" i="8"/>
  <c r="V34" i="8"/>
  <c r="T35" i="8"/>
  <c r="U35" i="8"/>
  <c r="V35" i="8"/>
  <c r="T36" i="8"/>
  <c r="U36" i="8"/>
  <c r="V36" i="8"/>
  <c r="T37" i="8"/>
  <c r="U37" i="8"/>
  <c r="V37" i="8"/>
  <c r="T38" i="8"/>
  <c r="U38" i="8"/>
  <c r="V38" i="8"/>
  <c r="T39" i="8"/>
  <c r="U39" i="8"/>
  <c r="V39" i="8"/>
  <c r="T40" i="8"/>
  <c r="U40" i="8"/>
  <c r="V40" i="8"/>
  <c r="T41" i="8"/>
  <c r="U41" i="8"/>
  <c r="V41" i="8"/>
  <c r="T43" i="8"/>
  <c r="U43" i="8"/>
  <c r="V43" i="8"/>
  <c r="T51" i="8"/>
  <c r="U51" i="8"/>
  <c r="V51" i="8"/>
  <c r="T52" i="8"/>
  <c r="U52" i="8"/>
  <c r="V52" i="8"/>
  <c r="T53" i="8"/>
  <c r="U53" i="8"/>
  <c r="V53" i="8"/>
  <c r="T60" i="8"/>
  <c r="U60" i="8"/>
  <c r="V60" i="8"/>
  <c r="T61" i="8"/>
  <c r="U61" i="8"/>
  <c r="V61" i="8"/>
  <c r="T62" i="8"/>
  <c r="U62" i="8"/>
  <c r="V62" i="8"/>
  <c r="T64" i="8"/>
  <c r="U64" i="8"/>
  <c r="V64" i="8"/>
  <c r="T65" i="8"/>
  <c r="U65" i="8"/>
  <c r="V65" i="8"/>
  <c r="T68" i="8"/>
  <c r="U68" i="8"/>
  <c r="V68" i="8"/>
  <c r="T69" i="8"/>
  <c r="U69" i="8"/>
  <c r="V69" i="8"/>
  <c r="T70" i="8"/>
  <c r="U70" i="8"/>
  <c r="V70" i="8"/>
  <c r="T71" i="8"/>
  <c r="U71" i="8"/>
  <c r="V71" i="8"/>
  <c r="T74" i="8"/>
  <c r="U74" i="8"/>
  <c r="V74" i="8"/>
  <c r="T75" i="8"/>
  <c r="U75" i="8"/>
  <c r="V75" i="8"/>
  <c r="T77" i="8"/>
  <c r="U77" i="8"/>
  <c r="V77" i="8"/>
  <c r="T78" i="8"/>
  <c r="U78" i="8"/>
  <c r="V78" i="8"/>
  <c r="T105" i="8"/>
  <c r="U105" i="8"/>
  <c r="V105" i="8"/>
  <c r="T106" i="8"/>
  <c r="U106" i="8"/>
  <c r="V106" i="8"/>
  <c r="T107" i="8"/>
  <c r="U107" i="8"/>
  <c r="V107" i="8"/>
  <c r="V12" i="8"/>
  <c r="U12" i="8"/>
  <c r="T7" i="8"/>
  <c r="S7" i="8"/>
  <c r="S6" i="8"/>
  <c r="P43" i="8"/>
  <c r="P13" i="8"/>
  <c r="Q13" i="8"/>
  <c r="R13" i="8"/>
  <c r="P14" i="8"/>
  <c r="Q14" i="8"/>
  <c r="R14" i="8"/>
  <c r="P15" i="8"/>
  <c r="Q15" i="8"/>
  <c r="R15" i="8"/>
  <c r="P16" i="8"/>
  <c r="Q16" i="8"/>
  <c r="R16" i="8"/>
  <c r="P17" i="8"/>
  <c r="Q17" i="8"/>
  <c r="R17" i="8"/>
  <c r="P18" i="8"/>
  <c r="Q18" i="8"/>
  <c r="R18" i="8"/>
  <c r="P19" i="8"/>
  <c r="Q19" i="8"/>
  <c r="R19" i="8"/>
  <c r="P20" i="8"/>
  <c r="Q20" i="8"/>
  <c r="R20" i="8"/>
  <c r="P22" i="8"/>
  <c r="Q22" i="8"/>
  <c r="R22" i="8"/>
  <c r="P23" i="8"/>
  <c r="Q23" i="8"/>
  <c r="R23" i="8"/>
  <c r="P24" i="8"/>
  <c r="Q24" i="8"/>
  <c r="R24" i="8"/>
  <c r="P25" i="8"/>
  <c r="Q25" i="8"/>
  <c r="R25" i="8"/>
  <c r="P26" i="8"/>
  <c r="Q26" i="8"/>
  <c r="R26" i="8"/>
  <c r="P27" i="8"/>
  <c r="Q27" i="8"/>
  <c r="R27" i="8"/>
  <c r="P28" i="8"/>
  <c r="Q28" i="8"/>
  <c r="R28" i="8"/>
  <c r="P29" i="8"/>
  <c r="Q29" i="8"/>
  <c r="R29" i="8"/>
  <c r="P30" i="8"/>
  <c r="Q30" i="8"/>
  <c r="R30" i="8"/>
  <c r="P31" i="8"/>
  <c r="Q31" i="8"/>
  <c r="R31" i="8"/>
  <c r="P32" i="8"/>
  <c r="Q32" i="8"/>
  <c r="R32" i="8"/>
  <c r="P33" i="8"/>
  <c r="Q33" i="8"/>
  <c r="R33" i="8"/>
  <c r="P34" i="8"/>
  <c r="Q34" i="8"/>
  <c r="R34" i="8"/>
  <c r="P35" i="8"/>
  <c r="Q35" i="8"/>
  <c r="R35" i="8"/>
  <c r="P36" i="8"/>
  <c r="Q36" i="8"/>
  <c r="R36" i="8"/>
  <c r="P37" i="8"/>
  <c r="Q37" i="8"/>
  <c r="R37" i="8"/>
  <c r="P38" i="8"/>
  <c r="Q38" i="8"/>
  <c r="R38" i="8"/>
  <c r="P39" i="8"/>
  <c r="Q39" i="8"/>
  <c r="R39" i="8"/>
  <c r="P40" i="8"/>
  <c r="Q40" i="8"/>
  <c r="R40" i="8"/>
  <c r="P41" i="8"/>
  <c r="Q41" i="8"/>
  <c r="R41" i="8"/>
  <c r="Q43" i="8"/>
  <c r="R43" i="8"/>
  <c r="P51" i="8"/>
  <c r="Q51" i="8"/>
  <c r="R51" i="8"/>
  <c r="P52" i="8"/>
  <c r="Q52" i="8"/>
  <c r="R52" i="8"/>
  <c r="P53" i="8"/>
  <c r="Q53" i="8"/>
  <c r="R53" i="8"/>
  <c r="P60" i="8"/>
  <c r="Q60" i="8"/>
  <c r="R60" i="8"/>
  <c r="P61" i="8"/>
  <c r="Q61" i="8"/>
  <c r="R61" i="8"/>
  <c r="P62" i="8"/>
  <c r="Q62" i="8"/>
  <c r="R62" i="8"/>
  <c r="P64" i="8"/>
  <c r="Q64" i="8"/>
  <c r="R64" i="8"/>
  <c r="P65" i="8"/>
  <c r="Q65" i="8"/>
  <c r="R65" i="8"/>
  <c r="P68" i="8"/>
  <c r="Q68" i="8"/>
  <c r="R68" i="8"/>
  <c r="P69" i="8"/>
  <c r="Q69" i="8"/>
  <c r="R69" i="8"/>
  <c r="P70" i="8"/>
  <c r="Q70" i="8"/>
  <c r="R70" i="8"/>
  <c r="P71" i="8"/>
  <c r="Q71" i="8"/>
  <c r="R71" i="8"/>
  <c r="P74" i="8"/>
  <c r="Q74" i="8"/>
  <c r="R74" i="8"/>
  <c r="P75" i="8"/>
  <c r="Q75" i="8"/>
  <c r="R75" i="8"/>
  <c r="P77" i="8"/>
  <c r="Q77" i="8"/>
  <c r="R77" i="8"/>
  <c r="P78" i="8"/>
  <c r="Q78" i="8"/>
  <c r="R78" i="8"/>
  <c r="P105" i="8"/>
  <c r="Q105" i="8"/>
  <c r="R105" i="8"/>
  <c r="P106" i="8"/>
  <c r="Q106" i="8"/>
  <c r="R106" i="8"/>
  <c r="P107" i="8"/>
  <c r="Q107" i="8"/>
  <c r="R107" i="8"/>
  <c r="P12" i="8"/>
  <c r="Q12" i="8"/>
  <c r="O8" i="8"/>
  <c r="P7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2" i="8"/>
  <c r="M22" i="8"/>
  <c r="N22" i="8"/>
  <c r="L23" i="8"/>
  <c r="M23" i="8"/>
  <c r="N23" i="8"/>
  <c r="L24" i="8"/>
  <c r="M24" i="8"/>
  <c r="N24" i="8"/>
  <c r="L25" i="8"/>
  <c r="M25" i="8"/>
  <c r="N25" i="8"/>
  <c r="L26" i="8"/>
  <c r="M26" i="8"/>
  <c r="N26" i="8"/>
  <c r="L27" i="8"/>
  <c r="M27" i="8"/>
  <c r="N27" i="8"/>
  <c r="L28" i="8"/>
  <c r="M28" i="8"/>
  <c r="N28" i="8"/>
  <c r="L29" i="8"/>
  <c r="M29" i="8"/>
  <c r="N29" i="8"/>
  <c r="L30" i="8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3" i="8"/>
  <c r="M43" i="8"/>
  <c r="N43" i="8"/>
  <c r="L51" i="8"/>
  <c r="M51" i="8"/>
  <c r="N51" i="8"/>
  <c r="L52" i="8"/>
  <c r="M52" i="8"/>
  <c r="N52" i="8"/>
  <c r="L53" i="8"/>
  <c r="M53" i="8"/>
  <c r="N53" i="8"/>
  <c r="L60" i="8"/>
  <c r="M60" i="8"/>
  <c r="N60" i="8"/>
  <c r="L61" i="8"/>
  <c r="M61" i="8"/>
  <c r="N61" i="8"/>
  <c r="L62" i="8"/>
  <c r="M62" i="8"/>
  <c r="N62" i="8"/>
  <c r="L64" i="8"/>
  <c r="M64" i="8"/>
  <c r="N64" i="8"/>
  <c r="L65" i="8"/>
  <c r="M65" i="8"/>
  <c r="N65" i="8"/>
  <c r="L68" i="8"/>
  <c r="M68" i="8"/>
  <c r="N68" i="8"/>
  <c r="L69" i="8"/>
  <c r="M69" i="8"/>
  <c r="N69" i="8"/>
  <c r="L70" i="8"/>
  <c r="M70" i="8"/>
  <c r="N70" i="8"/>
  <c r="L71" i="8"/>
  <c r="M71" i="8"/>
  <c r="N71" i="8"/>
  <c r="L74" i="8"/>
  <c r="M74" i="8"/>
  <c r="N74" i="8"/>
  <c r="L75" i="8"/>
  <c r="M75" i="8"/>
  <c r="N75" i="8"/>
  <c r="L77" i="8"/>
  <c r="M77" i="8"/>
  <c r="N77" i="8"/>
  <c r="L78" i="8"/>
  <c r="M78" i="8"/>
  <c r="N78" i="8"/>
  <c r="L105" i="8"/>
  <c r="M105" i="8"/>
  <c r="N105" i="8"/>
  <c r="L106" i="8"/>
  <c r="M106" i="8"/>
  <c r="N106" i="8"/>
  <c r="L107" i="8"/>
  <c r="M107" i="8"/>
  <c r="N107" i="8"/>
  <c r="M12" i="8"/>
  <c r="G7" i="8"/>
  <c r="I11" i="8"/>
  <c r="J11" i="8"/>
  <c r="H11" i="8"/>
  <c r="J51" i="8"/>
  <c r="J52" i="8"/>
  <c r="J53" i="8"/>
  <c r="J60" i="8"/>
  <c r="J61" i="8"/>
  <c r="J62" i="8"/>
  <c r="J64" i="8"/>
  <c r="J65" i="8"/>
  <c r="J68" i="8"/>
  <c r="J69" i="8"/>
  <c r="J70" i="8"/>
  <c r="J71" i="8"/>
  <c r="J74" i="8"/>
  <c r="J75" i="8"/>
  <c r="J77" i="8"/>
  <c r="J78" i="8"/>
  <c r="J105" i="8"/>
  <c r="J106" i="8"/>
  <c r="J107" i="8"/>
  <c r="J13" i="8"/>
  <c r="J14" i="8"/>
  <c r="J15" i="8"/>
  <c r="J16" i="8"/>
  <c r="J17" i="8"/>
  <c r="J18" i="8"/>
  <c r="J19" i="8"/>
  <c r="J20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3" i="8"/>
  <c r="J12" i="8"/>
  <c r="I51" i="8"/>
  <c r="I52" i="8"/>
  <c r="I53" i="8"/>
  <c r="I60" i="8"/>
  <c r="I61" i="8"/>
  <c r="I62" i="8"/>
  <c r="I64" i="8"/>
  <c r="I65" i="8"/>
  <c r="I68" i="8"/>
  <c r="I69" i="8"/>
  <c r="I70" i="8"/>
  <c r="I71" i="8"/>
  <c r="I74" i="8"/>
  <c r="I75" i="8"/>
  <c r="I77" i="8"/>
  <c r="I78" i="8"/>
  <c r="I105" i="8"/>
  <c r="I106" i="8"/>
  <c r="I107" i="8"/>
  <c r="I13" i="8"/>
  <c r="BW13" i="8" s="1"/>
  <c r="I14" i="8"/>
  <c r="BW14" i="8" s="1"/>
  <c r="I15" i="8"/>
  <c r="BW15" i="8" s="1"/>
  <c r="I16" i="8"/>
  <c r="BW16" i="8" s="1"/>
  <c r="I17" i="8"/>
  <c r="BW17" i="8" s="1"/>
  <c r="I18" i="8"/>
  <c r="BW18" i="8" s="1"/>
  <c r="I19" i="8"/>
  <c r="BW19" i="8" s="1"/>
  <c r="I20" i="8"/>
  <c r="BW20" i="8" s="1"/>
  <c r="I22" i="8"/>
  <c r="BW22" i="8" s="1"/>
  <c r="I23" i="8"/>
  <c r="BW23" i="8" s="1"/>
  <c r="I24" i="8"/>
  <c r="BW24" i="8" s="1"/>
  <c r="I25" i="8"/>
  <c r="BW25" i="8" s="1"/>
  <c r="I26" i="8"/>
  <c r="BW26" i="8" s="1"/>
  <c r="I27" i="8"/>
  <c r="BW27" i="8" s="1"/>
  <c r="I28" i="8"/>
  <c r="BW28" i="8" s="1"/>
  <c r="I29" i="8"/>
  <c r="BW29" i="8" s="1"/>
  <c r="I30" i="8"/>
  <c r="BW30" i="8" s="1"/>
  <c r="I31" i="8"/>
  <c r="BW31" i="8" s="1"/>
  <c r="I32" i="8"/>
  <c r="BW32" i="8" s="1"/>
  <c r="I33" i="8"/>
  <c r="BW33" i="8" s="1"/>
  <c r="I34" i="8"/>
  <c r="BW34" i="8" s="1"/>
  <c r="I35" i="8"/>
  <c r="BW35" i="8" s="1"/>
  <c r="I36" i="8"/>
  <c r="BW36" i="8" s="1"/>
  <c r="I37" i="8"/>
  <c r="BW37" i="8" s="1"/>
  <c r="I38" i="8"/>
  <c r="BW38" i="8" s="1"/>
  <c r="I39" i="8"/>
  <c r="BW39" i="8" s="1"/>
  <c r="I40" i="8"/>
  <c r="BW40" i="8" s="1"/>
  <c r="I41" i="8"/>
  <c r="BW41" i="8" s="1"/>
  <c r="I43" i="8"/>
  <c r="BW43" i="8" s="1"/>
  <c r="I12" i="8"/>
  <c r="H51" i="8"/>
  <c r="H52" i="8"/>
  <c r="H53" i="8"/>
  <c r="H60" i="8"/>
  <c r="H61" i="8"/>
  <c r="H62" i="8"/>
  <c r="H64" i="8"/>
  <c r="H65" i="8"/>
  <c r="H68" i="8"/>
  <c r="H69" i="8"/>
  <c r="H70" i="8"/>
  <c r="H71" i="8"/>
  <c r="H74" i="8"/>
  <c r="H75" i="8"/>
  <c r="H77" i="8"/>
  <c r="H78" i="8"/>
  <c r="H105" i="8"/>
  <c r="H106" i="8"/>
  <c r="H107" i="8"/>
  <c r="H13" i="8"/>
  <c r="H14" i="8"/>
  <c r="H15" i="8"/>
  <c r="H16" i="8"/>
  <c r="H17" i="8"/>
  <c r="H18" i="8"/>
  <c r="H19" i="8"/>
  <c r="H20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3" i="8"/>
  <c r="H12" i="8"/>
  <c r="H7" i="8"/>
  <c r="AG7" i="8" l="1"/>
  <c r="I4" i="8"/>
  <c r="U7" i="8"/>
  <c r="P4" i="8"/>
  <c r="AD4" i="8"/>
  <c r="Z4" i="8"/>
  <c r="Y4" i="8"/>
  <c r="X4" i="8"/>
  <c r="AC4" i="8"/>
  <c r="AB4" i="8"/>
  <c r="M4" i="8"/>
  <c r="N4" i="8"/>
  <c r="U4" i="8"/>
  <c r="V4" i="8"/>
  <c r="R4" i="8"/>
  <c r="Q4" i="8"/>
  <c r="T4" i="8"/>
  <c r="J4" i="8"/>
  <c r="H4" i="8"/>
  <c r="BW46" i="8" l="1"/>
  <c r="Q33" i="3"/>
  <c r="Y61" i="2" l="1"/>
  <c r="Y65" i="2" s="1"/>
  <c r="AB68" i="2"/>
  <c r="AA68" i="2"/>
  <c r="Z68" i="2"/>
  <c r="Y68" i="2"/>
  <c r="AB63" i="2"/>
  <c r="AF63" i="2" s="1"/>
  <c r="AH63" i="2" s="1"/>
  <c r="AB62" i="2"/>
  <c r="AB65" i="2" s="1"/>
  <c r="AC65" i="2"/>
  <c r="AD65" i="2"/>
  <c r="AE65" i="2"/>
  <c r="AA65" i="2"/>
  <c r="Z65" i="2"/>
  <c r="AF62" i="2" l="1"/>
  <c r="AG62" i="2" s="1"/>
  <c r="AH62" i="2" s="1"/>
  <c r="AI62" i="2" s="1"/>
  <c r="AK62" i="2" s="1"/>
  <c r="AI63" i="2"/>
  <c r="AK63" i="2" s="1"/>
  <c r="T68" i="2"/>
  <c r="AF60" i="2" l="1"/>
  <c r="W65" i="2"/>
  <c r="X65" i="2"/>
  <c r="V65" i="2"/>
  <c r="V68" i="2"/>
  <c r="U68" i="2"/>
  <c r="S68" i="2"/>
  <c r="R68" i="2"/>
  <c r="X68" i="2"/>
  <c r="W68" i="2"/>
  <c r="V43" i="3"/>
  <c r="V33" i="3"/>
  <c r="AF31" i="3"/>
  <c r="AH31" i="3" s="1"/>
  <c r="AI31" i="3" s="1"/>
  <c r="R43" i="3"/>
  <c r="S43" i="3"/>
  <c r="T43" i="3"/>
  <c r="U43" i="3"/>
  <c r="W43" i="3"/>
  <c r="X43" i="3"/>
  <c r="Y43" i="3"/>
  <c r="Z43" i="3"/>
  <c r="AA43" i="3"/>
  <c r="AB43" i="3"/>
  <c r="AC43" i="3"/>
  <c r="AD43" i="3"/>
  <c r="AE43" i="3"/>
  <c r="W29" i="6"/>
  <c r="W23" i="6"/>
  <c r="T29" i="6"/>
  <c r="U29" i="6"/>
  <c r="V29" i="6"/>
  <c r="X29" i="6"/>
  <c r="Y29" i="6"/>
  <c r="Z29" i="6"/>
  <c r="AA29" i="6"/>
  <c r="AB29" i="6"/>
  <c r="AC29" i="6"/>
  <c r="AD29" i="6"/>
  <c r="AE29" i="6"/>
  <c r="AF29" i="6"/>
  <c r="AD23" i="6"/>
  <c r="S78" i="2"/>
  <c r="T78" i="2"/>
  <c r="U78" i="2"/>
  <c r="V78" i="2"/>
  <c r="W78" i="2"/>
  <c r="X78" i="2"/>
  <c r="R78" i="2"/>
  <c r="V64" i="2"/>
  <c r="AD31" i="6" l="1"/>
  <c r="V66" i="2"/>
  <c r="AG60" i="2"/>
  <c r="AH60" i="2" s="1"/>
  <c r="V80" i="2"/>
  <c r="V45" i="3"/>
  <c r="AJ31" i="3"/>
  <c r="W31" i="6"/>
  <c r="M65" i="2"/>
  <c r="N65" i="2"/>
  <c r="O65" i="2"/>
  <c r="P65" i="2"/>
  <c r="R65" i="2"/>
  <c r="S65" i="2"/>
  <c r="T65" i="2"/>
  <c r="U65" i="2"/>
  <c r="AJ65" i="2"/>
  <c r="L65" i="2"/>
  <c r="AI60" i="2" l="1"/>
  <c r="AK60" i="2" s="1"/>
  <c r="AH23" i="6"/>
  <c r="J29" i="6"/>
  <c r="K29" i="6"/>
  <c r="L29" i="6"/>
  <c r="M29" i="6"/>
  <c r="N29" i="6"/>
  <c r="O29" i="6"/>
  <c r="P29" i="6"/>
  <c r="Q29" i="6"/>
  <c r="I29" i="6"/>
  <c r="Q59" i="2"/>
  <c r="Q65" i="2" s="1"/>
  <c r="L64" i="2"/>
  <c r="L66" i="2" s="1"/>
  <c r="Q68" i="2"/>
  <c r="AF61" i="2"/>
  <c r="P68" i="2"/>
  <c r="N68" i="2"/>
  <c r="M68" i="2"/>
  <c r="L68" i="2"/>
  <c r="N64" i="2"/>
  <c r="N66" i="2" s="1"/>
  <c r="AF57" i="2"/>
  <c r="AF18" i="2"/>
  <c r="AG18" i="2" s="1"/>
  <c r="AF19" i="2"/>
  <c r="AG19" i="2" s="1"/>
  <c r="AF20" i="2"/>
  <c r="AG20" i="2" s="1"/>
  <c r="AH20" i="2" s="1"/>
  <c r="AF21" i="2"/>
  <c r="AG21" i="2" s="1"/>
  <c r="AH21" i="2" s="1"/>
  <c r="AF22" i="2"/>
  <c r="AG22" i="2" s="1"/>
  <c r="AF23" i="2"/>
  <c r="AG23" i="2" s="1"/>
  <c r="AF24" i="2"/>
  <c r="AG24" i="2" s="1"/>
  <c r="AH24" i="2" s="1"/>
  <c r="AF25" i="2"/>
  <c r="AG25" i="2" s="1"/>
  <c r="AH25" i="2" s="1"/>
  <c r="AF26" i="2"/>
  <c r="AG26" i="2" s="1"/>
  <c r="AF27" i="2"/>
  <c r="AF28" i="2"/>
  <c r="AG28" i="2" s="1"/>
  <c r="AH28" i="2" s="1"/>
  <c r="AF29" i="2"/>
  <c r="AG29" i="2" s="1"/>
  <c r="AF30" i="2"/>
  <c r="AG30" i="2" s="1"/>
  <c r="AF31" i="2"/>
  <c r="AF32" i="2"/>
  <c r="AG32" i="2" s="1"/>
  <c r="AH32" i="2" s="1"/>
  <c r="AF33" i="2"/>
  <c r="AG33" i="2" s="1"/>
  <c r="AH33" i="2" s="1"/>
  <c r="AF34" i="2"/>
  <c r="AG34" i="2" s="1"/>
  <c r="AF35" i="2"/>
  <c r="AF36" i="2"/>
  <c r="AG36" i="2" s="1"/>
  <c r="AH36" i="2" s="1"/>
  <c r="AF37" i="2"/>
  <c r="AG37" i="2" s="1"/>
  <c r="AH37" i="2" s="1"/>
  <c r="AF38" i="2"/>
  <c r="AG38" i="2" s="1"/>
  <c r="AF39" i="2"/>
  <c r="AG39" i="2" s="1"/>
  <c r="AF40" i="2"/>
  <c r="AG40" i="2" s="1"/>
  <c r="AH40" i="2" s="1"/>
  <c r="AF41" i="2"/>
  <c r="AG41" i="2" s="1"/>
  <c r="AH41" i="2" s="1"/>
  <c r="AF42" i="2"/>
  <c r="AG42" i="2" s="1"/>
  <c r="AF43" i="2"/>
  <c r="AF44" i="2"/>
  <c r="AG44" i="2" s="1"/>
  <c r="AH44" i="2" s="1"/>
  <c r="AF45" i="2"/>
  <c r="AG45" i="2" s="1"/>
  <c r="AH45" i="2" s="1"/>
  <c r="AF46" i="2"/>
  <c r="AG46" i="2" s="1"/>
  <c r="AF47" i="2"/>
  <c r="AG47" i="2" s="1"/>
  <c r="AF48" i="2"/>
  <c r="AG48" i="2" s="1"/>
  <c r="AH48" i="2" s="1"/>
  <c r="AF49" i="2"/>
  <c r="AG49" i="2" s="1"/>
  <c r="AH49" i="2" s="1"/>
  <c r="AF50" i="2"/>
  <c r="AG50" i="2" s="1"/>
  <c r="AF51" i="2"/>
  <c r="AG51" i="2" s="1"/>
  <c r="AF52" i="2"/>
  <c r="AG52" i="2" s="1"/>
  <c r="AH52" i="2" s="1"/>
  <c r="AF53" i="2"/>
  <c r="AG53" i="2" s="1"/>
  <c r="AH53" i="2" s="1"/>
  <c r="AF54" i="2"/>
  <c r="AG54" i="2" s="1"/>
  <c r="AF55" i="2"/>
  <c r="AG55" i="2" s="1"/>
  <c r="AF56" i="2"/>
  <c r="AG56" i="2" s="1"/>
  <c r="AH56" i="2" s="1"/>
  <c r="AF58" i="2"/>
  <c r="AG58" i="2" s="1"/>
  <c r="Q64" i="2"/>
  <c r="M78" i="2"/>
  <c r="N78" i="2"/>
  <c r="O78" i="2"/>
  <c r="P78" i="2"/>
  <c r="Q78" i="2"/>
  <c r="L78" i="2"/>
  <c r="P6" i="6"/>
  <c r="N6" i="6"/>
  <c r="M6" i="6"/>
  <c r="Q66" i="2" l="1"/>
  <c r="AG57" i="2"/>
  <c r="AF59" i="2"/>
  <c r="AG59" i="2" s="1"/>
  <c r="AH59" i="2" s="1"/>
  <c r="AH61" i="2"/>
  <c r="AI61" i="2" s="1"/>
  <c r="AH50" i="2"/>
  <c r="AI50" i="2" s="1"/>
  <c r="AK50" i="2" s="1"/>
  <c r="AH42" i="2"/>
  <c r="AI42" i="2" s="1"/>
  <c r="AK42" i="2" s="1"/>
  <c r="AH34" i="2"/>
  <c r="AI34" i="2" s="1"/>
  <c r="AK34" i="2" s="1"/>
  <c r="AH26" i="2"/>
  <c r="AI26" i="2" s="1"/>
  <c r="AK26" i="2" s="1"/>
  <c r="AH18" i="2"/>
  <c r="AI18" i="2" s="1"/>
  <c r="AK18" i="2" s="1"/>
  <c r="AH54" i="2"/>
  <c r="AH46" i="2"/>
  <c r="AI46" i="2" s="1"/>
  <c r="AK46" i="2" s="1"/>
  <c r="AH38" i="2"/>
  <c r="AI38" i="2" s="1"/>
  <c r="AK38" i="2" s="1"/>
  <c r="AH30" i="2"/>
  <c r="AI30" i="2" s="1"/>
  <c r="AK30" i="2" s="1"/>
  <c r="AH22" i="2"/>
  <c r="AH58" i="2"/>
  <c r="AI58" i="2" s="1"/>
  <c r="AK58" i="2" s="1"/>
  <c r="AI40" i="2"/>
  <c r="AK40" i="2" s="1"/>
  <c r="AI32" i="2"/>
  <c r="AK32" i="2" s="1"/>
  <c r="AI24" i="2"/>
  <c r="AK24" i="2" s="1"/>
  <c r="AI53" i="2"/>
  <c r="AK53" i="2" s="1"/>
  <c r="AI45" i="2"/>
  <c r="AK45" i="2" s="1"/>
  <c r="AI37" i="2"/>
  <c r="AK37" i="2" s="1"/>
  <c r="AI21" i="2"/>
  <c r="AK21" i="2" s="1"/>
  <c r="AI56" i="2"/>
  <c r="AK56" i="2" s="1"/>
  <c r="AI48" i="2"/>
  <c r="AK48" i="2" s="1"/>
  <c r="AI52" i="2"/>
  <c r="AK52" i="2" s="1"/>
  <c r="AI44" i="2"/>
  <c r="AK44" i="2" s="1"/>
  <c r="AI36" i="2"/>
  <c r="AK36" i="2" s="1"/>
  <c r="AI28" i="2"/>
  <c r="AK28" i="2" s="1"/>
  <c r="AI20" i="2"/>
  <c r="AK20" i="2" s="1"/>
  <c r="AI49" i="2"/>
  <c r="AK49" i="2" s="1"/>
  <c r="AI41" i="2"/>
  <c r="AK41" i="2" s="1"/>
  <c r="AI33" i="2"/>
  <c r="AK33" i="2" s="1"/>
  <c r="AI25" i="2"/>
  <c r="AK25" i="2" s="1"/>
  <c r="AH55" i="2"/>
  <c r="AH51" i="2"/>
  <c r="AH47" i="2"/>
  <c r="AH39" i="2"/>
  <c r="AH23" i="2"/>
  <c r="AH19" i="2"/>
  <c r="AG43" i="2"/>
  <c r="AH43" i="2" s="1"/>
  <c r="AG35" i="2"/>
  <c r="AH35" i="2" s="1"/>
  <c r="AG31" i="2"/>
  <c r="AH31" i="2" s="1"/>
  <c r="AG27" i="2"/>
  <c r="AH27" i="2" s="1"/>
  <c r="AH29" i="2"/>
  <c r="AF13" i="3"/>
  <c r="AH13" i="3" s="1"/>
  <c r="AI13" i="3" s="1"/>
  <c r="AJ13" i="3" s="1"/>
  <c r="AC33" i="3"/>
  <c r="AC45" i="3" s="1"/>
  <c r="AF65" i="2" l="1"/>
  <c r="AH57" i="2"/>
  <c r="AG65" i="2"/>
  <c r="AI59" i="2"/>
  <c r="AK59" i="2" s="1"/>
  <c r="AI54" i="2"/>
  <c r="AK54" i="2" s="1"/>
  <c r="AI22" i="2"/>
  <c r="AK22" i="2" s="1"/>
  <c r="AK61" i="2"/>
  <c r="AI43" i="2"/>
  <c r="AK43" i="2" s="1"/>
  <c r="AI27" i="2"/>
  <c r="AK27" i="2" s="1"/>
  <c r="AI31" i="2"/>
  <c r="AK31" i="2" s="1"/>
  <c r="AI35" i="2"/>
  <c r="AK35" i="2" s="1"/>
  <c r="AI55" i="2"/>
  <c r="AK55" i="2" s="1"/>
  <c r="AI39" i="2"/>
  <c r="AK39" i="2" s="1"/>
  <c r="AI23" i="2"/>
  <c r="AK23" i="2" s="1"/>
  <c r="AI29" i="2"/>
  <c r="AK29" i="2" s="1"/>
  <c r="AI47" i="2"/>
  <c r="AK47" i="2" s="1"/>
  <c r="AI19" i="2"/>
  <c r="AK19" i="2" s="1"/>
  <c r="AI51" i="2"/>
  <c r="AK51" i="2" s="1"/>
  <c r="AF18" i="3"/>
  <c r="AH18" i="3" s="1"/>
  <c r="AF27" i="3"/>
  <c r="AH27" i="3" s="1"/>
  <c r="AF28" i="3"/>
  <c r="AH28" i="3" s="1"/>
  <c r="G43" i="3"/>
  <c r="H43" i="3"/>
  <c r="I43" i="3"/>
  <c r="J43" i="3"/>
  <c r="K43" i="3"/>
  <c r="L43" i="3"/>
  <c r="M43" i="3"/>
  <c r="N43" i="3"/>
  <c r="O43" i="3"/>
  <c r="P43" i="3"/>
  <c r="Q43" i="3"/>
  <c r="H76" i="2"/>
  <c r="G76" i="2"/>
  <c r="F76" i="2"/>
  <c r="J9" i="2"/>
  <c r="J77" i="2" s="1"/>
  <c r="I9" i="2"/>
  <c r="I74" i="2" s="1"/>
  <c r="J10" i="2"/>
  <c r="J13" i="2"/>
  <c r="J12" i="2"/>
  <c r="I13" i="2"/>
  <c r="I12" i="2"/>
  <c r="H13" i="2"/>
  <c r="H12" i="2"/>
  <c r="G13" i="2"/>
  <c r="G12" i="2"/>
  <c r="F10" i="2"/>
  <c r="F13" i="2"/>
  <c r="F12" i="2"/>
  <c r="H13" i="6"/>
  <c r="J8" i="2"/>
  <c r="H8" i="2"/>
  <c r="G8" i="2"/>
  <c r="F8" i="2"/>
  <c r="AH65" i="2" l="1"/>
  <c r="AI57" i="2"/>
  <c r="AI18" i="3"/>
  <c r="AJ18" i="3" s="1"/>
  <c r="AI27" i="3"/>
  <c r="AJ27" i="3" s="1"/>
  <c r="AI28" i="3"/>
  <c r="AJ28" i="3" s="1"/>
  <c r="L33" i="7"/>
  <c r="K29" i="7"/>
  <c r="AK57" i="2" l="1"/>
  <c r="AK65" i="2" s="1"/>
  <c r="AI65" i="2"/>
  <c r="I29" i="7"/>
  <c r="F29" i="7"/>
  <c r="D29" i="7"/>
  <c r="C29" i="7"/>
  <c r="E27" i="7"/>
  <c r="G27" i="7" s="1"/>
  <c r="E26" i="7"/>
  <c r="G26" i="7" s="1"/>
  <c r="E25" i="7"/>
  <c r="G25" i="7" s="1"/>
  <c r="E24" i="7"/>
  <c r="G24" i="7" s="1"/>
  <c r="E23" i="7"/>
  <c r="G23" i="7" s="1"/>
  <c r="E22" i="7"/>
  <c r="G22" i="7" s="1"/>
  <c r="E21" i="7"/>
  <c r="G21" i="7" s="1"/>
  <c r="E20" i="7"/>
  <c r="G20" i="7" s="1"/>
  <c r="E19" i="7"/>
  <c r="G19" i="7" s="1"/>
  <c r="E18" i="7"/>
  <c r="G18" i="7" s="1"/>
  <c r="E17" i="7"/>
  <c r="G17" i="7" s="1"/>
  <c r="E16" i="7"/>
  <c r="G16" i="7" s="1"/>
  <c r="E15" i="7"/>
  <c r="G15" i="7" s="1"/>
  <c r="E14" i="7"/>
  <c r="G14" i="7" s="1"/>
  <c r="E13" i="7"/>
  <c r="G13" i="7" s="1"/>
  <c r="E12" i="7"/>
  <c r="G12" i="7" s="1"/>
  <c r="E11" i="7"/>
  <c r="G11" i="7" s="1"/>
  <c r="E10" i="7"/>
  <c r="G10" i="7" s="1"/>
  <c r="E9" i="7"/>
  <c r="G9" i="7" s="1"/>
  <c r="E8" i="7"/>
  <c r="G8" i="7" s="1"/>
  <c r="E7" i="7"/>
  <c r="G7" i="7" s="1"/>
  <c r="E6" i="7"/>
  <c r="G6" i="7" s="1"/>
  <c r="E5" i="7"/>
  <c r="G5" i="7" s="1"/>
  <c r="E4" i="7"/>
  <c r="G4" i="7" s="1"/>
  <c r="E3" i="7"/>
  <c r="G3" i="7" s="1"/>
  <c r="E29" i="7" l="1"/>
  <c r="H7" i="7"/>
  <c r="J7" i="7" s="1"/>
  <c r="L7" i="7" s="1"/>
  <c r="H15" i="7"/>
  <c r="J15" i="7" s="1"/>
  <c r="L15" i="7" s="1"/>
  <c r="H19" i="7"/>
  <c r="J19" i="7" s="1"/>
  <c r="L19" i="7" s="1"/>
  <c r="H23" i="7"/>
  <c r="J23" i="7" s="1"/>
  <c r="L23" i="7" s="1"/>
  <c r="H27" i="7"/>
  <c r="J27" i="7" s="1"/>
  <c r="L27" i="7" s="1"/>
  <c r="H4" i="7"/>
  <c r="J4" i="7" s="1"/>
  <c r="L4" i="7" s="1"/>
  <c r="H8" i="7"/>
  <c r="J8" i="7" s="1"/>
  <c r="L8" i="7" s="1"/>
  <c r="H12" i="7"/>
  <c r="J12" i="7" s="1"/>
  <c r="L12" i="7" s="1"/>
  <c r="H16" i="7"/>
  <c r="J16" i="7" s="1"/>
  <c r="L16" i="7" s="1"/>
  <c r="H20" i="7"/>
  <c r="J20" i="7" s="1"/>
  <c r="L20" i="7" s="1"/>
  <c r="H24" i="7"/>
  <c r="J24" i="7" s="1"/>
  <c r="L24" i="7" s="1"/>
  <c r="H3" i="7"/>
  <c r="J3" i="7" s="1"/>
  <c r="L3" i="7" s="1"/>
  <c r="H11" i="7"/>
  <c r="J11" i="7" s="1"/>
  <c r="L11" i="7" s="1"/>
  <c r="H5" i="7"/>
  <c r="J5" i="7" s="1"/>
  <c r="L5" i="7" s="1"/>
  <c r="H9" i="7"/>
  <c r="J9" i="7" s="1"/>
  <c r="L9" i="7" s="1"/>
  <c r="H13" i="7"/>
  <c r="J13" i="7" s="1"/>
  <c r="L13" i="7" s="1"/>
  <c r="H17" i="7"/>
  <c r="J17" i="7" s="1"/>
  <c r="L17" i="7" s="1"/>
  <c r="H21" i="7"/>
  <c r="J21" i="7" s="1"/>
  <c r="L21" i="7" s="1"/>
  <c r="H25" i="7"/>
  <c r="J25" i="7" s="1"/>
  <c r="L25" i="7" s="1"/>
  <c r="H6" i="7"/>
  <c r="J6" i="7" s="1"/>
  <c r="L6" i="7" s="1"/>
  <c r="H10" i="7"/>
  <c r="J10" i="7" s="1"/>
  <c r="L10" i="7" s="1"/>
  <c r="H14" i="7"/>
  <c r="J14" i="7" s="1"/>
  <c r="L14" i="7" s="1"/>
  <c r="H18" i="7"/>
  <c r="J18" i="7" s="1"/>
  <c r="L18" i="7" s="1"/>
  <c r="H22" i="7"/>
  <c r="J22" i="7" s="1"/>
  <c r="L22" i="7" s="1"/>
  <c r="H26" i="7"/>
  <c r="J26" i="7" s="1"/>
  <c r="L26" i="7" s="1"/>
  <c r="E28" i="7"/>
  <c r="G28" i="7" s="1"/>
  <c r="G29" i="7" s="1"/>
  <c r="E28" i="4"/>
  <c r="E13" i="2"/>
  <c r="E12" i="2"/>
  <c r="C43" i="3"/>
  <c r="F43" i="3"/>
  <c r="E43" i="3"/>
  <c r="D43" i="3"/>
  <c r="E9" i="2"/>
  <c r="E78" i="2"/>
  <c r="F78" i="2"/>
  <c r="G78" i="2"/>
  <c r="H78" i="2"/>
  <c r="I78" i="2"/>
  <c r="J78" i="2"/>
  <c r="K78" i="2"/>
  <c r="D9" i="2"/>
  <c r="C78" i="2"/>
  <c r="C9" i="2"/>
  <c r="D9" i="6"/>
  <c r="D8" i="6"/>
  <c r="D29" i="6"/>
  <c r="E29" i="6"/>
  <c r="F29" i="6"/>
  <c r="G29" i="6"/>
  <c r="H29" i="6"/>
  <c r="R29" i="6"/>
  <c r="S29" i="6"/>
  <c r="C29" i="6"/>
  <c r="C8" i="6"/>
  <c r="C23" i="6" s="1"/>
  <c r="AF23" i="6"/>
  <c r="AF31" i="6" s="1"/>
  <c r="AE23" i="6"/>
  <c r="AE31" i="6" s="1"/>
  <c r="AC23" i="6"/>
  <c r="AC31" i="6" s="1"/>
  <c r="AB23" i="6"/>
  <c r="AB31" i="6" s="1"/>
  <c r="AA23" i="6"/>
  <c r="AA31" i="6" s="1"/>
  <c r="Z23" i="6"/>
  <c r="Z31" i="6" s="1"/>
  <c r="Y23" i="6"/>
  <c r="Y31" i="6" s="1"/>
  <c r="X23" i="6"/>
  <c r="X31" i="6" s="1"/>
  <c r="V23" i="6"/>
  <c r="V31" i="6" s="1"/>
  <c r="U23" i="6"/>
  <c r="U31" i="6" s="1"/>
  <c r="T23" i="6"/>
  <c r="T31" i="6" s="1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AG22" i="6"/>
  <c r="AI22" i="6" s="1"/>
  <c r="AG21" i="6"/>
  <c r="AI21" i="6" s="1"/>
  <c r="AG20" i="6"/>
  <c r="AI20" i="6" s="1"/>
  <c r="AG19" i="6"/>
  <c r="AI19" i="6" s="1"/>
  <c r="AG18" i="6"/>
  <c r="AI18" i="6" s="1"/>
  <c r="AG17" i="6"/>
  <c r="AI17" i="6" s="1"/>
  <c r="AG16" i="6"/>
  <c r="AI16" i="6" s="1"/>
  <c r="AG15" i="6"/>
  <c r="AI15" i="6" s="1"/>
  <c r="AG14" i="6"/>
  <c r="AI14" i="6" s="1"/>
  <c r="AG13" i="6"/>
  <c r="AG12" i="6"/>
  <c r="AI12" i="6" s="1"/>
  <c r="AG11" i="6"/>
  <c r="AI11" i="6" s="1"/>
  <c r="AG10" i="6"/>
  <c r="AI10" i="6" s="1"/>
  <c r="AG9" i="6"/>
  <c r="AI9" i="6" s="1"/>
  <c r="AG7" i="6"/>
  <c r="AI7" i="6" s="1"/>
  <c r="AG6" i="6"/>
  <c r="AG5" i="6"/>
  <c r="AI5" i="6" s="1"/>
  <c r="AG4" i="6"/>
  <c r="AI4" i="6" s="1"/>
  <c r="AG3" i="6"/>
  <c r="AI3" i="6" s="1"/>
  <c r="E8" i="2"/>
  <c r="D73" i="2"/>
  <c r="D78" i="2" s="1"/>
  <c r="D8" i="2"/>
  <c r="C8" i="2"/>
  <c r="D13" i="2"/>
  <c r="D12" i="2"/>
  <c r="D10" i="2"/>
  <c r="C10" i="2"/>
  <c r="C12" i="2"/>
  <c r="D23" i="6" l="1"/>
  <c r="AI13" i="6"/>
  <c r="AJ13" i="6" s="1"/>
  <c r="J31" i="6"/>
  <c r="Q31" i="6"/>
  <c r="M31" i="6"/>
  <c r="E31" i="6"/>
  <c r="AG8" i="6"/>
  <c r="AI8" i="6" s="1"/>
  <c r="AJ8" i="6" s="1"/>
  <c r="AK8" i="6" s="1"/>
  <c r="C31" i="6"/>
  <c r="P31" i="6"/>
  <c r="L31" i="6"/>
  <c r="D31" i="6"/>
  <c r="S31" i="6"/>
  <c r="O31" i="6"/>
  <c r="K31" i="6"/>
  <c r="G31" i="6"/>
  <c r="R31" i="6"/>
  <c r="N31" i="6"/>
  <c r="F31" i="6"/>
  <c r="I31" i="6"/>
  <c r="H31" i="6"/>
  <c r="H28" i="7"/>
  <c r="H29" i="7" s="1"/>
  <c r="AJ4" i="6"/>
  <c r="AK4" i="6" s="1"/>
  <c r="AJ11" i="6"/>
  <c r="AK11" i="6" s="1"/>
  <c r="AJ15" i="6"/>
  <c r="AK15" i="6" s="1"/>
  <c r="AJ21" i="6"/>
  <c r="AK21" i="6" s="1"/>
  <c r="AJ5" i="6"/>
  <c r="AK5" i="6" s="1"/>
  <c r="AJ9" i="6"/>
  <c r="AK9" i="6" s="1"/>
  <c r="AJ12" i="6"/>
  <c r="AK12" i="6" s="1"/>
  <c r="AJ18" i="6"/>
  <c r="AK18" i="6" s="1"/>
  <c r="AJ16" i="6"/>
  <c r="AK16" i="6" s="1"/>
  <c r="AJ19" i="6"/>
  <c r="AK19" i="6" s="1"/>
  <c r="AJ3" i="6"/>
  <c r="AK3" i="6" s="1"/>
  <c r="AJ7" i="6"/>
  <c r="AK7" i="6" s="1"/>
  <c r="AJ10" i="6"/>
  <c r="AK10" i="6" s="1"/>
  <c r="AJ14" i="6"/>
  <c r="AK14" i="6" s="1"/>
  <c r="AJ17" i="6"/>
  <c r="AK17" i="6" s="1"/>
  <c r="AJ20" i="6"/>
  <c r="AK20" i="6" s="1"/>
  <c r="AJ22" i="6"/>
  <c r="AK22" i="6" s="1"/>
  <c r="AI6" i="6"/>
  <c r="M29" i="4"/>
  <c r="AG23" i="6" l="1"/>
  <c r="AI23" i="6"/>
  <c r="AK13" i="6"/>
  <c r="J28" i="7"/>
  <c r="AJ6" i="6"/>
  <c r="AJ23" i="6" s="1"/>
  <c r="AD78" i="2"/>
  <c r="AD64" i="2"/>
  <c r="AD66" i="2" s="1"/>
  <c r="AF3" i="2"/>
  <c r="J29" i="7" l="1"/>
  <c r="L29" i="7" s="1"/>
  <c r="L28" i="7"/>
  <c r="AK6" i="6"/>
  <c r="AK23" i="6" s="1"/>
  <c r="AD80" i="2"/>
  <c r="AB33" i="3"/>
  <c r="AB45" i="3" s="1"/>
  <c r="AF25" i="3"/>
  <c r="AH25" i="3" s="1"/>
  <c r="AF6" i="3"/>
  <c r="AH6" i="3" s="1"/>
  <c r="AI6" i="3" s="1"/>
  <c r="AJ6" i="3" s="1"/>
  <c r="AF21" i="3"/>
  <c r="AH21" i="3" s="1"/>
  <c r="AI25" i="3" l="1"/>
  <c r="AJ25" i="3" s="1"/>
  <c r="AI21" i="3"/>
  <c r="AJ21" i="3" s="1"/>
  <c r="AF7" i="3"/>
  <c r="AH7" i="3" s="1"/>
  <c r="I17" i="4"/>
  <c r="AI7" i="3" l="1"/>
  <c r="AJ7" i="3" s="1"/>
  <c r="AF12" i="3"/>
  <c r="AH12" i="3" s="1"/>
  <c r="AF22" i="3"/>
  <c r="AH22" i="3" s="1"/>
  <c r="AI12" i="3" l="1"/>
  <c r="AJ12" i="3" s="1"/>
  <c r="AI22" i="3"/>
  <c r="AJ22" i="3" s="1"/>
  <c r="J29" i="4"/>
  <c r="AF17" i="3"/>
  <c r="AH17" i="3" s="1"/>
  <c r="AF11" i="3"/>
  <c r="AH11" i="3" s="1"/>
  <c r="AF20" i="3"/>
  <c r="AH20" i="3" s="1"/>
  <c r="AI17" i="3" l="1"/>
  <c r="AJ17" i="3" s="1"/>
  <c r="AI11" i="3"/>
  <c r="AJ11" i="3" s="1"/>
  <c r="AI20" i="3"/>
  <c r="AJ20" i="3" s="1"/>
  <c r="AF13" i="2"/>
  <c r="AF26" i="3"/>
  <c r="AH26" i="3" s="1"/>
  <c r="AF16" i="3"/>
  <c r="AH16" i="3" s="1"/>
  <c r="O33" i="3"/>
  <c r="O45" i="3" s="1"/>
  <c r="P33" i="3"/>
  <c r="P45" i="3" s="1"/>
  <c r="Q45" i="3"/>
  <c r="R33" i="3"/>
  <c r="R45" i="3" s="1"/>
  <c r="S33" i="3"/>
  <c r="S45" i="3" s="1"/>
  <c r="T33" i="3"/>
  <c r="T45" i="3" s="1"/>
  <c r="U33" i="3"/>
  <c r="U45" i="3" s="1"/>
  <c r="W33" i="3"/>
  <c r="W45" i="3" s="1"/>
  <c r="X33" i="3"/>
  <c r="X45" i="3" s="1"/>
  <c r="Y33" i="3"/>
  <c r="Y45" i="3" s="1"/>
  <c r="Z33" i="3"/>
  <c r="Z45" i="3" s="1"/>
  <c r="AA33" i="3"/>
  <c r="AA45" i="3" s="1"/>
  <c r="AD33" i="3"/>
  <c r="AD45" i="3" s="1"/>
  <c r="AE33" i="3"/>
  <c r="AE45" i="3" s="1"/>
  <c r="M64" i="2"/>
  <c r="M66" i="2" s="1"/>
  <c r="M80" i="2" l="1"/>
  <c r="AH13" i="2"/>
  <c r="AI26" i="3"/>
  <c r="AJ26" i="3" s="1"/>
  <c r="AI16" i="3"/>
  <c r="AJ16" i="3" s="1"/>
  <c r="I25" i="4"/>
  <c r="I11" i="4"/>
  <c r="I19" i="4"/>
  <c r="I27" i="4"/>
  <c r="I3" i="4"/>
  <c r="I12" i="4"/>
  <c r="I13" i="4"/>
  <c r="I21" i="4"/>
  <c r="I22" i="4"/>
  <c r="I5" i="4"/>
  <c r="I10" i="4"/>
  <c r="I6" i="4"/>
  <c r="I9" i="4"/>
  <c r="I7" i="4"/>
  <c r="I8" i="4"/>
  <c r="I14" i="4"/>
  <c r="I18" i="4"/>
  <c r="I4" i="4"/>
  <c r="I28" i="4"/>
  <c r="I26" i="4"/>
  <c r="I24" i="4"/>
  <c r="I23" i="4"/>
  <c r="I15" i="4"/>
  <c r="I16" i="4"/>
  <c r="K64" i="2"/>
  <c r="I20" i="4" l="1"/>
  <c r="K20" i="4" s="1"/>
  <c r="AI13" i="2"/>
  <c r="AK13" i="2" s="1"/>
  <c r="AF8" i="3"/>
  <c r="AH8" i="3" s="1"/>
  <c r="AF4" i="3"/>
  <c r="AH4" i="3" s="1"/>
  <c r="AF10" i="3"/>
  <c r="AH10" i="3" s="1"/>
  <c r="L33" i="3"/>
  <c r="L45" i="3" s="1"/>
  <c r="M33" i="3"/>
  <c r="M45" i="3" s="1"/>
  <c r="N33" i="3"/>
  <c r="N45" i="3" s="1"/>
  <c r="AI8" i="3" l="1"/>
  <c r="AJ8" i="3" s="1"/>
  <c r="AI4" i="3"/>
  <c r="AJ4" i="3" s="1"/>
  <c r="AI10" i="3"/>
  <c r="AJ10" i="3" s="1"/>
  <c r="AF30" i="3" l="1"/>
  <c r="AH30" i="3" s="1"/>
  <c r="AI30" i="3" l="1"/>
  <c r="AJ30" i="3" s="1"/>
  <c r="AF9" i="3"/>
  <c r="AH9" i="3" s="1"/>
  <c r="AF14" i="3"/>
  <c r="AH14" i="3" s="1"/>
  <c r="AF15" i="3"/>
  <c r="AH15" i="3" s="1"/>
  <c r="AF19" i="3"/>
  <c r="AH19" i="3" s="1"/>
  <c r="AF23" i="3"/>
  <c r="AH23" i="3" s="1"/>
  <c r="AF24" i="3"/>
  <c r="AH24" i="3" s="1"/>
  <c r="AF29" i="3"/>
  <c r="AH29" i="3" s="1"/>
  <c r="AF32" i="3"/>
  <c r="AH32" i="3" s="1"/>
  <c r="AF3" i="3"/>
  <c r="AH3" i="3" s="1"/>
  <c r="AF5" i="3"/>
  <c r="AH5" i="3" s="1"/>
  <c r="C33" i="3"/>
  <c r="C45" i="3" s="1"/>
  <c r="D33" i="3"/>
  <c r="D45" i="3" s="1"/>
  <c r="F33" i="3"/>
  <c r="F45" i="3" s="1"/>
  <c r="G33" i="3"/>
  <c r="G45" i="3" s="1"/>
  <c r="H33" i="3"/>
  <c r="H45" i="3" s="1"/>
  <c r="I33" i="3"/>
  <c r="I45" i="3" s="1"/>
  <c r="J33" i="3"/>
  <c r="J45" i="3" s="1"/>
  <c r="K33" i="3"/>
  <c r="K45" i="3" s="1"/>
  <c r="E33" i="3"/>
  <c r="E45" i="3" s="1"/>
  <c r="C29" i="4"/>
  <c r="C64" i="2"/>
  <c r="C39" i="4"/>
  <c r="D39" i="4"/>
  <c r="F39" i="4"/>
  <c r="G39" i="4"/>
  <c r="H39" i="4"/>
  <c r="E39" i="4"/>
  <c r="AI29" i="3" l="1"/>
  <c r="AJ29" i="3" s="1"/>
  <c r="AI15" i="3"/>
  <c r="AJ15" i="3" s="1"/>
  <c r="AI24" i="3"/>
  <c r="AJ24" i="3" s="1"/>
  <c r="AI14" i="3"/>
  <c r="AJ14" i="3" s="1"/>
  <c r="AI23" i="3"/>
  <c r="AJ23" i="3" s="1"/>
  <c r="AI32" i="3"/>
  <c r="AJ32" i="3" s="1"/>
  <c r="AI19" i="3"/>
  <c r="AJ19" i="3" s="1"/>
  <c r="AI9" i="3"/>
  <c r="AJ9" i="3" s="1"/>
  <c r="AI5" i="3"/>
  <c r="AJ5" i="3" s="1"/>
  <c r="AI3" i="3"/>
  <c r="AJ3" i="3" s="1"/>
  <c r="C41" i="4"/>
  <c r="D29" i="4"/>
  <c r="D41" i="4" s="1"/>
  <c r="E29" i="4"/>
  <c r="E41" i="4" s="1"/>
  <c r="F29" i="4"/>
  <c r="F41" i="4" s="1"/>
  <c r="G29" i="4"/>
  <c r="G41" i="4" s="1"/>
  <c r="H29" i="4"/>
  <c r="H41" i="4" s="1"/>
  <c r="F64" i="2"/>
  <c r="F80" i="2" s="1"/>
  <c r="AG33" i="3" l="1"/>
  <c r="K17" i="4" l="1"/>
  <c r="L17" i="4" l="1"/>
  <c r="N17" i="4" s="1"/>
  <c r="K28" i="4"/>
  <c r="K27" i="4"/>
  <c r="K26" i="4"/>
  <c r="K25" i="4"/>
  <c r="K24" i="4"/>
  <c r="K23" i="4"/>
  <c r="K22" i="4"/>
  <c r="K21" i="4"/>
  <c r="K19" i="4"/>
  <c r="K18" i="4"/>
  <c r="K9" i="4"/>
  <c r="K5" i="4"/>
  <c r="K4" i="4"/>
  <c r="I29" i="4" l="1"/>
  <c r="L19" i="4"/>
  <c r="N19" i="4" s="1"/>
  <c r="K16" i="4"/>
  <c r="K3" i="4"/>
  <c r="K15" i="4"/>
  <c r="K8" i="4"/>
  <c r="L5" i="4"/>
  <c r="N5" i="4" s="1"/>
  <c r="L9" i="4"/>
  <c r="N9" i="4" s="1"/>
  <c r="K11" i="4"/>
  <c r="L23" i="4"/>
  <c r="N23" i="4" s="1"/>
  <c r="L26" i="4"/>
  <c r="N26" i="4" s="1"/>
  <c r="K10" i="4"/>
  <c r="K13" i="4"/>
  <c r="L24" i="4"/>
  <c r="N24" i="4" s="1"/>
  <c r="L27" i="4"/>
  <c r="N27" i="4" s="1"/>
  <c r="L4" i="4"/>
  <c r="N4" i="4" s="1"/>
  <c r="K14" i="4"/>
  <c r="L18" i="4"/>
  <c r="N18" i="4" s="1"/>
  <c r="L21" i="4"/>
  <c r="N21" i="4" s="1"/>
  <c r="L22" i="4"/>
  <c r="N22" i="4" s="1"/>
  <c r="L25" i="4"/>
  <c r="N25" i="4" s="1"/>
  <c r="L28" i="4"/>
  <c r="N28" i="4" s="1"/>
  <c r="K7" i="4"/>
  <c r="K12" i="4"/>
  <c r="AF7" i="2"/>
  <c r="Z78" i="2"/>
  <c r="AA78" i="2"/>
  <c r="AB78" i="2"/>
  <c r="AC78" i="2"/>
  <c r="AE78" i="2"/>
  <c r="Y78" i="2"/>
  <c r="W64" i="2"/>
  <c r="W66" i="2" s="1"/>
  <c r="X64" i="2"/>
  <c r="X66" i="2" s="1"/>
  <c r="Y64" i="2"/>
  <c r="Y66" i="2" s="1"/>
  <c r="Z64" i="2"/>
  <c r="Z66" i="2" s="1"/>
  <c r="AA64" i="2"/>
  <c r="AA66" i="2" s="1"/>
  <c r="AB64" i="2"/>
  <c r="AB66" i="2" s="1"/>
  <c r="AC64" i="2"/>
  <c r="AC66" i="2" s="1"/>
  <c r="AE64" i="2"/>
  <c r="AE66" i="2" s="1"/>
  <c r="AF4" i="2"/>
  <c r="AF10" i="2"/>
  <c r="AG10" i="2" s="1"/>
  <c r="W80" i="2" l="1"/>
  <c r="AE80" i="2"/>
  <c r="AC80" i="2"/>
  <c r="AB80" i="2"/>
  <c r="AA80" i="2"/>
  <c r="Z80" i="2"/>
  <c r="Y80" i="2"/>
  <c r="X80" i="2"/>
  <c r="L15" i="4"/>
  <c r="N15" i="4" s="1"/>
  <c r="L20" i="4"/>
  <c r="N20" i="4" s="1"/>
  <c r="AF33" i="3"/>
  <c r="L16" i="4"/>
  <c r="N16" i="4" s="1"/>
  <c r="L3" i="4"/>
  <c r="N3" i="4" s="1"/>
  <c r="L13" i="4"/>
  <c r="N13" i="4" s="1"/>
  <c r="L11" i="4"/>
  <c r="N11" i="4" s="1"/>
  <c r="L12" i="4"/>
  <c r="N12" i="4" s="1"/>
  <c r="L14" i="4"/>
  <c r="N14" i="4" s="1"/>
  <c r="L10" i="4"/>
  <c r="N10" i="4" s="1"/>
  <c r="L8" i="4"/>
  <c r="N8" i="4" s="1"/>
  <c r="L7" i="4"/>
  <c r="N7" i="4" s="1"/>
  <c r="S64" i="2"/>
  <c r="S66" i="2" s="1"/>
  <c r="T64" i="2"/>
  <c r="T66" i="2" s="1"/>
  <c r="AF14" i="2"/>
  <c r="U64" i="2"/>
  <c r="U66" i="2" s="1"/>
  <c r="U80" i="2" l="1"/>
  <c r="T80" i="2"/>
  <c r="S80" i="2"/>
  <c r="AH33" i="3"/>
  <c r="AI33" i="3"/>
  <c r="K6" i="4"/>
  <c r="R64" i="2"/>
  <c r="AJ64" i="2"/>
  <c r="AJ66" i="2" s="1"/>
  <c r="R80" i="2" l="1"/>
  <c r="R66" i="2"/>
  <c r="AJ33" i="3"/>
  <c r="L6" i="4"/>
  <c r="L29" i="4" s="1"/>
  <c r="K29" i="4"/>
  <c r="AH10" i="2"/>
  <c r="AH7" i="2"/>
  <c r="N6" i="4" l="1"/>
  <c r="N29" i="4" s="1"/>
  <c r="AI10" i="2"/>
  <c r="AK10" i="2" s="1"/>
  <c r="AI7" i="2"/>
  <c r="AK7" i="2" s="1"/>
  <c r="AF12" i="2"/>
  <c r="AF9" i="2"/>
  <c r="AF5" i="2"/>
  <c r="P64" i="2" l="1"/>
  <c r="AF6" i="2"/>
  <c r="P80" i="2" l="1"/>
  <c r="P66" i="2"/>
  <c r="AF16" i="2"/>
  <c r="AF8" i="2" l="1"/>
  <c r="AG8" i="2" s="1"/>
  <c r="AF11" i="2" l="1"/>
  <c r="AG11" i="2" s="1"/>
  <c r="AF15" i="2"/>
  <c r="AG15" i="2" s="1"/>
  <c r="D64" i="2"/>
  <c r="AG16" i="2"/>
  <c r="AG14" i="2"/>
  <c r="AG12" i="2"/>
  <c r="AG4" i="2"/>
  <c r="AF64" i="2" l="1"/>
  <c r="AF66" i="2" s="1"/>
  <c r="AG64" i="2"/>
  <c r="AG66" i="2" s="1"/>
  <c r="AH3" i="2"/>
  <c r="AH11" i="2"/>
  <c r="AH15" i="2"/>
  <c r="K80" i="2"/>
  <c r="D80" i="2"/>
  <c r="C80" i="2"/>
  <c r="O64" i="2"/>
  <c r="O66" i="2" s="1"/>
  <c r="J64" i="2"/>
  <c r="I64" i="2"/>
  <c r="H64" i="2"/>
  <c r="G64" i="2"/>
  <c r="E64" i="2"/>
  <c r="E80" i="2" s="1"/>
  <c r="L80" i="2"/>
  <c r="Q80" i="2" l="1"/>
  <c r="O80" i="2"/>
  <c r="N80" i="2"/>
  <c r="J80" i="2"/>
  <c r="I80" i="2"/>
  <c r="H80" i="2"/>
  <c r="G80" i="2"/>
  <c r="AI3" i="2"/>
  <c r="AI15" i="2"/>
  <c r="AK15" i="2" s="1"/>
  <c r="AI11" i="2"/>
  <c r="AK11" i="2" s="1"/>
  <c r="AH16" i="2"/>
  <c r="AH12" i="2"/>
  <c r="AH6" i="2"/>
  <c r="AH9" i="2"/>
  <c r="AH5" i="2"/>
  <c r="AH14" i="2"/>
  <c r="AH8" i="2"/>
  <c r="AH4" i="2"/>
  <c r="AH64" i="2" l="1"/>
  <c r="AH66" i="2" s="1"/>
  <c r="AK3" i="2"/>
  <c r="AI5" i="2"/>
  <c r="AK5" i="2" s="1"/>
  <c r="AI6" i="2"/>
  <c r="AK6" i="2" s="1"/>
  <c r="AI14" i="2"/>
  <c r="AK14" i="2" s="1"/>
  <c r="AI12" i="2"/>
  <c r="AK12" i="2" s="1"/>
  <c r="AI8" i="2"/>
  <c r="AK8" i="2" s="1"/>
  <c r="AI16" i="2"/>
  <c r="AK16" i="2" s="1"/>
  <c r="AI9" i="2"/>
  <c r="AK9" i="2" s="1"/>
  <c r="AI4" i="2"/>
  <c r="AK4" i="2" l="1"/>
  <c r="AK64" i="2" s="1"/>
  <c r="AK66" i="2" s="1"/>
  <c r="AI64" i="2"/>
  <c r="AI66" i="2" s="1"/>
  <c r="L12" i="8" l="1"/>
  <c r="L4" i="8" s="1"/>
</calcChain>
</file>

<file path=xl/sharedStrings.xml><?xml version="1.0" encoding="utf-8"?>
<sst xmlns="http://schemas.openxmlformats.org/spreadsheetml/2006/main" count="700" uniqueCount="406">
  <si>
    <t>ИТОГО</t>
  </si>
  <si>
    <t>Жулина Г.В.</t>
  </si>
  <si>
    <t>Денисенко В.Г.</t>
  </si>
  <si>
    <t>Курицын А.Ю.</t>
  </si>
  <si>
    <t>Всего</t>
  </si>
  <si>
    <t>классн.</t>
  </si>
  <si>
    <t>Домащук Е. В.</t>
  </si>
  <si>
    <t>Казакова В. М.</t>
  </si>
  <si>
    <t>Котельникова Е. А.</t>
  </si>
  <si>
    <t>Маркин В.В.</t>
  </si>
  <si>
    <t>Никаноров В. А.</t>
  </si>
  <si>
    <t>Расулов З. Б.</t>
  </si>
  <si>
    <t>Тищенко Е.А.</t>
  </si>
  <si>
    <t>Хамраева З. Ч.</t>
  </si>
  <si>
    <t>Ф.И.О.</t>
  </si>
  <si>
    <t>Чубенко А.Ф.</t>
  </si>
  <si>
    <t>П/налог</t>
  </si>
  <si>
    <t>К выдаче</t>
  </si>
  <si>
    <t>САРКЕЛ</t>
  </si>
  <si>
    <t>Сапачева Т.П.</t>
  </si>
  <si>
    <t>Васильева Е.В.</t>
  </si>
  <si>
    <t>Мурашова И.В.</t>
  </si>
  <si>
    <t>Скоробогатова Г.Ч.</t>
  </si>
  <si>
    <t>Баннова Н.Н.</t>
  </si>
  <si>
    <t>Орехова И.В.</t>
  </si>
  <si>
    <t>Хаиров В.А.</t>
  </si>
  <si>
    <t>Жалобаева А.Н.</t>
  </si>
  <si>
    <t>Трофимов И.В.</t>
  </si>
  <si>
    <t>Агеев И.П.</t>
  </si>
  <si>
    <t>Казаков С.И.</t>
  </si>
  <si>
    <t>Буланов В.А.</t>
  </si>
  <si>
    <t>Багдасарян Л.А.</t>
  </si>
  <si>
    <t>Ворона Е.В.</t>
  </si>
  <si>
    <t>Шестакова Н.В.</t>
  </si>
  <si>
    <t>Шестакова Л.В.</t>
  </si>
  <si>
    <t>Сидоренко А.С.</t>
  </si>
  <si>
    <t>Константинова Е.В.</t>
  </si>
  <si>
    <t>Гаврилова Е.Н.</t>
  </si>
  <si>
    <t>Калинин А.В.</t>
  </si>
  <si>
    <t>Головацкая Н.А.</t>
  </si>
  <si>
    <t>Пинчук Н.И.</t>
  </si>
  <si>
    <t>Щербина Л.Р.</t>
  </si>
  <si>
    <t>Безуглов Р.Ю.</t>
  </si>
  <si>
    <t>Зимин К.Н.</t>
  </si>
  <si>
    <t>Драгунова М.В.</t>
  </si>
  <si>
    <t>Бокадорова И.В.</t>
  </si>
  <si>
    <t>Рахманова Д.В.</t>
  </si>
  <si>
    <t>Кучеренко А.С.</t>
  </si>
  <si>
    <t>Курбанова Р.М.</t>
  </si>
  <si>
    <t>Гаджалиев Х.Г.</t>
  </si>
  <si>
    <t>Шпотова Н.Н.</t>
  </si>
  <si>
    <t>Волкова Д.В.</t>
  </si>
  <si>
    <t>Саткеева Н.Н.</t>
  </si>
  <si>
    <t>Жиркова М.Е.</t>
  </si>
  <si>
    <t>Баннова В.Н.</t>
  </si>
  <si>
    <t>Поликарпова А.Н.</t>
  </si>
  <si>
    <t>итого</t>
  </si>
  <si>
    <t>Рамазанов К.А.</t>
  </si>
  <si>
    <t>Лихачева Т.Н.</t>
  </si>
  <si>
    <t>Геворкян А.Г.</t>
  </si>
  <si>
    <t>Артюшенко Н.И.</t>
  </si>
  <si>
    <t>Нафтуллаев М.А.</t>
  </si>
  <si>
    <t>Мамедов И.И.</t>
  </si>
  <si>
    <t>Сулейманов Н.А.</t>
  </si>
  <si>
    <t>Шихахмедов А.Т.</t>
  </si>
  <si>
    <t>Шихиев Б.Ш.</t>
  </si>
  <si>
    <t>Акберов Т.Ф.</t>
  </si>
  <si>
    <t>Муратханова С.М.</t>
  </si>
  <si>
    <t>Гаджимирзоева М.М.</t>
  </si>
  <si>
    <t>Алхасов Н.Ф.</t>
  </si>
  <si>
    <t>Алхасова М.Р.</t>
  </si>
  <si>
    <t>Алхасова Р.И.</t>
  </si>
  <si>
    <t>Алхасов И.А.</t>
  </si>
  <si>
    <t>Алхасова Р.К.</t>
  </si>
  <si>
    <t>Акберова С.А.</t>
  </si>
  <si>
    <t>Раджабов А.О.</t>
  </si>
  <si>
    <t>Раджабова Н.Ф.</t>
  </si>
  <si>
    <t>Будакова Н.А.</t>
  </si>
  <si>
    <t>Будаков Т.Я.</t>
  </si>
  <si>
    <t>Айдимиров А.Д.</t>
  </si>
  <si>
    <t>Шихахмедов И.А.</t>
  </si>
  <si>
    <t>Нафтуллаев А.М.</t>
  </si>
  <si>
    <t>Асланова Г.К.</t>
  </si>
  <si>
    <t>Шихахмедов Г.А.</t>
  </si>
  <si>
    <t>Муратханов Д.М.</t>
  </si>
  <si>
    <t>Казаков В.М.</t>
  </si>
  <si>
    <t>Мирошниченко М.В.</t>
  </si>
  <si>
    <t>Магомедов А.Б.</t>
  </si>
  <si>
    <t>Питание</t>
  </si>
  <si>
    <t>Наличный расчет</t>
  </si>
  <si>
    <t>Гайдаш Е.И.</t>
  </si>
  <si>
    <t>Кондратенко Е.Н.</t>
  </si>
  <si>
    <t>Варганова Л.И.</t>
  </si>
  <si>
    <t>Ведринцева С.С.</t>
  </si>
  <si>
    <t>Храмцов В.И.</t>
  </si>
  <si>
    <t>Роговая О.Г.</t>
  </si>
  <si>
    <t>Бивол А.И.</t>
  </si>
  <si>
    <t>Чапленко Е.В.</t>
  </si>
  <si>
    <t>Котельникова Е.А.</t>
  </si>
  <si>
    <t>Балетинских Г.А.</t>
  </si>
  <si>
    <t>Гонта Н.С.</t>
  </si>
  <si>
    <t>Богуш А.В.</t>
  </si>
  <si>
    <t>Искандарова О.А.</t>
  </si>
  <si>
    <t>Лебедев К.С.</t>
  </si>
  <si>
    <t>Лозовенко Е.П.</t>
  </si>
  <si>
    <t>Смирнов Р.Г.</t>
  </si>
  <si>
    <t>Писковец А.А.</t>
  </si>
  <si>
    <t>Никаноров Р.В.</t>
  </si>
  <si>
    <t>Куркина А.Г.</t>
  </si>
  <si>
    <t>Манаков А.А.</t>
  </si>
  <si>
    <t>Писковец О.А.</t>
  </si>
  <si>
    <t>Курицына В.И.</t>
  </si>
  <si>
    <t>Шихахмедова З.Ф.</t>
  </si>
  <si>
    <t>Глебова Н.В.</t>
  </si>
  <si>
    <t>Орлов Е.</t>
  </si>
  <si>
    <t>Бондаренко Н.А.</t>
  </si>
  <si>
    <t>Русанов А.И.</t>
  </si>
  <si>
    <t>Заработная плата по отд. Малая Мартыновка за октябрь- месяц 2019 г.</t>
  </si>
  <si>
    <t>04.10.19.</t>
  </si>
  <si>
    <t>Заработная плата по отд. Малая Мартыновка за октябрь- месяц 2019 г.-дагестанцы</t>
  </si>
  <si>
    <t>01.10.19.</t>
  </si>
  <si>
    <t>02.10.19.</t>
  </si>
  <si>
    <t>03.10.19.</t>
  </si>
  <si>
    <t>05.10.19.</t>
  </si>
  <si>
    <t>06.10.19.</t>
  </si>
  <si>
    <t>07.10.19.</t>
  </si>
  <si>
    <t>08.10.19.</t>
  </si>
  <si>
    <t>Воронин Ю.С.</t>
  </si>
  <si>
    <t>Воронин А.С.</t>
  </si>
  <si>
    <t>Трандина Н.Н.</t>
  </si>
  <si>
    <t>Клевцова Т.В.</t>
  </si>
  <si>
    <t>Франк Л.А.</t>
  </si>
  <si>
    <t>Ковалев В.А.</t>
  </si>
  <si>
    <t>Машкин А.В.</t>
  </si>
  <si>
    <t>02.10.09.19.</t>
  </si>
  <si>
    <t>0510.19.</t>
  </si>
  <si>
    <t>09.10.19.</t>
  </si>
  <si>
    <t>10.10.19.</t>
  </si>
  <si>
    <t>11.10.19.</t>
  </si>
  <si>
    <t>12.10.19.</t>
  </si>
  <si>
    <t>13.10.19.</t>
  </si>
  <si>
    <t>16.0.19.</t>
  </si>
  <si>
    <t>17.10.19.</t>
  </si>
  <si>
    <t>Кобылина О.В.</t>
  </si>
  <si>
    <t>16.10.19.</t>
  </si>
  <si>
    <t>18.10.19.</t>
  </si>
  <si>
    <t>20.10.19.</t>
  </si>
  <si>
    <t>22.10.19.</t>
  </si>
  <si>
    <t>23.10.19.</t>
  </si>
  <si>
    <t>Филатов О.А.</t>
  </si>
  <si>
    <t>Изегова Н.П.</t>
  </si>
  <si>
    <t>вес</t>
  </si>
  <si>
    <t>сорт</t>
  </si>
  <si>
    <t>расценка</t>
  </si>
  <si>
    <t>цитронный</t>
  </si>
  <si>
    <t>Домащук Е.В.</t>
  </si>
  <si>
    <t>учетчики</t>
  </si>
  <si>
    <t>каберне</t>
  </si>
  <si>
    <t>26.10.19.</t>
  </si>
  <si>
    <t>Шакая О.Т.</t>
  </si>
  <si>
    <t>Карнаева Е.А.</t>
  </si>
  <si>
    <t>изабелла</t>
  </si>
  <si>
    <t>Итого зарплата на сборе руб.</t>
  </si>
  <si>
    <t>сорт ВИНОГРАДА</t>
  </si>
  <si>
    <t>Свод по сбору урожая работников сектора М.Мартыновка</t>
  </si>
  <si>
    <t>Работники Мартыновка</t>
  </si>
  <si>
    <t>сбор ур-я кг. Дагестан</t>
  </si>
  <si>
    <t>сбор ур-я кг. Общий</t>
  </si>
  <si>
    <t>РАСЦЕНКА ЗА 1 КГ. На руки</t>
  </si>
  <si>
    <t>Сбор, кг</t>
  </si>
  <si>
    <t>Работники Дагестан</t>
  </si>
  <si>
    <t>кг/чел.</t>
  </si>
  <si>
    <t>Бианка</t>
  </si>
  <si>
    <t>Саперави</t>
  </si>
  <si>
    <t>Пино Нуар</t>
  </si>
  <si>
    <t>Алиготе</t>
  </si>
  <si>
    <t>S, га</t>
  </si>
  <si>
    <t>Урожайность</t>
  </si>
  <si>
    <t>Свод по сбору урожая работников сектора Саркел</t>
  </si>
  <si>
    <t>Цитронный</t>
  </si>
  <si>
    <t>Цветочный</t>
  </si>
  <si>
    <t>Шардоне</t>
  </si>
  <si>
    <t>Шалыгин</t>
  </si>
  <si>
    <t>Заирова</t>
  </si>
  <si>
    <t>Верделеева С.М</t>
  </si>
  <si>
    <t>Уруджев Г.А.</t>
  </si>
  <si>
    <t>Мурадов М.М.</t>
  </si>
  <si>
    <t>Махрамова М.Н.</t>
  </si>
  <si>
    <t>Рамазанов Б.Ш.</t>
  </si>
  <si>
    <t>Мусибов Э.М.</t>
  </si>
  <si>
    <t>Казимагомедова Э.И.</t>
  </si>
  <si>
    <t>Алхасов Н.</t>
  </si>
  <si>
    <t>Магомедов М.М.</t>
  </si>
  <si>
    <t>Тартышный</t>
  </si>
  <si>
    <t>Яблоновский</t>
  </si>
  <si>
    <t>Искандаров А.И.</t>
  </si>
  <si>
    <t>Резникова А.О.</t>
  </si>
  <si>
    <t>Егорова О.А.</t>
  </si>
  <si>
    <t>Изотов С.В.</t>
  </si>
  <si>
    <t>Сорокобатько А.П.</t>
  </si>
  <si>
    <t>Степанович А.И.</t>
  </si>
  <si>
    <t>Дебушевский Р.Ф.</t>
  </si>
  <si>
    <t>Гайдаш Д.Ю.</t>
  </si>
  <si>
    <t>Курицин А.Ю.</t>
  </si>
  <si>
    <t>Хамраева З.Ч.</t>
  </si>
  <si>
    <t>Никаноров В.А.</t>
  </si>
  <si>
    <t>Казакова В.М.</t>
  </si>
  <si>
    <t>Казимагомедов Э.М.</t>
  </si>
  <si>
    <t>Бивол В.Ф.</t>
  </si>
  <si>
    <t>Левченко Т.</t>
  </si>
  <si>
    <t>Мягтинов Ю.А.</t>
  </si>
  <si>
    <t>Камисаров А.В.</t>
  </si>
  <si>
    <t>Чуприн Д.А.</t>
  </si>
  <si>
    <t>Хамраева С</t>
  </si>
  <si>
    <t>Айвазова Г.А.</t>
  </si>
  <si>
    <t>Алхасов А.С.</t>
  </si>
  <si>
    <t>Алхасова Г.Г.</t>
  </si>
  <si>
    <t>Пирмагомедов З.Б.</t>
  </si>
  <si>
    <t>Пирмагомедов Г.С.</t>
  </si>
  <si>
    <t>Мирзоев Г.С.</t>
  </si>
  <si>
    <t>Герейханов Т.Н.</t>
  </si>
  <si>
    <t>Шамонина Н.А.</t>
  </si>
  <si>
    <t>Казаков И.И.</t>
  </si>
  <si>
    <t>Резейханов Э.В.</t>
  </si>
  <si>
    <t xml:space="preserve">Бивол </t>
  </si>
  <si>
    <t>Яблоновский А.Н.</t>
  </si>
  <si>
    <t>1 рейс</t>
  </si>
  <si>
    <t>2 рейс</t>
  </si>
  <si>
    <t>Мартыновка</t>
  </si>
  <si>
    <t>Саркел</t>
  </si>
  <si>
    <t>Ставка (руб./тн)</t>
  </si>
  <si>
    <t>Начислено</t>
  </si>
  <si>
    <t>Премия (руб./тн.)</t>
  </si>
  <si>
    <t>Наислено</t>
  </si>
  <si>
    <t>Итого за 1 рейс</t>
  </si>
  <si>
    <t>1-й рейс</t>
  </si>
  <si>
    <t>2-й рейс</t>
  </si>
  <si>
    <t>ФОТ за 50 рейсов</t>
  </si>
  <si>
    <t>Ср.ЗП</t>
  </si>
  <si>
    <t>Статьи затрат</t>
  </si>
  <si>
    <t>Проект оплаты водителей по перевозке винограда</t>
  </si>
  <si>
    <t>Домрочев Н.В.</t>
  </si>
  <si>
    <t>Лайтер А.В.</t>
  </si>
  <si>
    <t>Агасиева Э.М.</t>
  </si>
  <si>
    <t>Агасиев Г.Г.</t>
  </si>
  <si>
    <t>Асатрян А.В.</t>
  </si>
  <si>
    <t>Ворона Ел. Вяч.</t>
  </si>
  <si>
    <t>Гаджалиев Х. Р.</t>
  </si>
  <si>
    <t>Геворкян Арт Г</t>
  </si>
  <si>
    <t>Домащук В.А.</t>
  </si>
  <si>
    <t>Драгунова М. В.</t>
  </si>
  <si>
    <t>Злобина О.Ю.</t>
  </si>
  <si>
    <t>Мереуц Н. М.</t>
  </si>
  <si>
    <t>Сидоренко Ан. С.</t>
  </si>
  <si>
    <t>Сорокина Т. В.</t>
  </si>
  <si>
    <t>Сорокина В.В.</t>
  </si>
  <si>
    <t>Ченцов В. И.</t>
  </si>
  <si>
    <t>Хачатрян К.Г.</t>
  </si>
  <si>
    <t>Шестакова Лар. В.</t>
  </si>
  <si>
    <t>Шестакова Нел.В.</t>
  </si>
  <si>
    <t>сбор ур-я кг. Саркел</t>
  </si>
  <si>
    <t>Работники Постоянные Саркел</t>
  </si>
  <si>
    <t>Работники по договорам ГПХ</t>
  </si>
  <si>
    <t>Бокадоров  И.А.</t>
  </si>
  <si>
    <t>Болотаева А.Т.</t>
  </si>
  <si>
    <t>Ворона А.В.</t>
  </si>
  <si>
    <t>Гордиенко Маш. В.</t>
  </si>
  <si>
    <t>Диденко Т.А.</t>
  </si>
  <si>
    <t>Жалобаев П.А.</t>
  </si>
  <si>
    <t xml:space="preserve">Жалобаева К.Н. </t>
  </si>
  <si>
    <t>Жолобаева А.Н.</t>
  </si>
  <si>
    <t>Кадимова Г.</t>
  </si>
  <si>
    <t>Коваленко А.И.</t>
  </si>
  <si>
    <t>Наговицын А.Е.</t>
  </si>
  <si>
    <t>Нефедова В.В.</t>
  </si>
  <si>
    <t>Персиянова О.П.</t>
  </si>
  <si>
    <t>Петренко Р.Н.</t>
  </si>
  <si>
    <t>Сенченко Н.П.</t>
  </si>
  <si>
    <t>Терехин А.Н.</t>
  </si>
  <si>
    <t>Череповская Ю.Р.</t>
  </si>
  <si>
    <t>Шестаков П.М.</t>
  </si>
  <si>
    <t>Шпотов Н.</t>
  </si>
  <si>
    <t>Шубин В.И.</t>
  </si>
  <si>
    <t>Байгулова Н.А.</t>
  </si>
  <si>
    <t>Гордиенко Н.Н.</t>
  </si>
  <si>
    <t>Головацкая О.А.</t>
  </si>
  <si>
    <t>Перова Н.П.</t>
  </si>
  <si>
    <t>Стояненко И.Н.</t>
  </si>
  <si>
    <t>За н/расч</t>
  </si>
  <si>
    <t>Щербакова Е.П. (на группу)</t>
  </si>
  <si>
    <t>Черноусова О.С.</t>
  </si>
  <si>
    <t>Тертюкова М.А.</t>
  </si>
  <si>
    <t>Фитисова В.Е.</t>
  </si>
  <si>
    <t>Геворкян А.А.</t>
  </si>
  <si>
    <t>Авилова О</t>
  </si>
  <si>
    <t>Плохушко Н.В.</t>
  </si>
  <si>
    <t>Перепелица Т.С.</t>
  </si>
  <si>
    <t>Ганичева М.</t>
  </si>
  <si>
    <t>Лихочева Т.</t>
  </si>
  <si>
    <t>Саткеева Н.</t>
  </si>
  <si>
    <t>Перепелица М.</t>
  </si>
  <si>
    <t>Гирда Е.П.</t>
  </si>
  <si>
    <t>Любимова Т.А.</t>
  </si>
  <si>
    <t>Сидоренко Д.А.</t>
  </si>
  <si>
    <t>Поликова Т.В.</t>
  </si>
  <si>
    <t>Лузева И.А.</t>
  </si>
  <si>
    <t>Безус Г.А.</t>
  </si>
  <si>
    <t>Жиркова А.В.</t>
  </si>
  <si>
    <t>Дычак Т.В.</t>
  </si>
  <si>
    <t>Родионова О.В.</t>
  </si>
  <si>
    <t>Зерщикова В.И.</t>
  </si>
  <si>
    <t>Шаповалова Р.Н.</t>
  </si>
  <si>
    <t>Скоробогатова Г.М.</t>
  </si>
  <si>
    <t>Мороз И.И.</t>
  </si>
  <si>
    <t>Радионова Н.Е.</t>
  </si>
  <si>
    <t>Кепша И.И.</t>
  </si>
  <si>
    <t>Постоянные Ц.В.</t>
  </si>
  <si>
    <t>ГПХ Ц.В.</t>
  </si>
  <si>
    <t>Вольнонаемные</t>
  </si>
  <si>
    <t>ИП Давыдов</t>
  </si>
  <si>
    <t>Дагестан</t>
  </si>
  <si>
    <t>Итого</t>
  </si>
  <si>
    <t>Казакова Мар.</t>
  </si>
  <si>
    <t>Агасиева С.С.</t>
  </si>
  <si>
    <t>Фатулаев Э.Н.</t>
  </si>
  <si>
    <t>Касимов Ш.А.</t>
  </si>
  <si>
    <t>Улугбегов У.Э.</t>
  </si>
  <si>
    <t>Магомедов Ш.Н.</t>
  </si>
  <si>
    <t>Шихахмедов Ш.Г.</t>
  </si>
  <si>
    <t>Кухарчук Д.С.</t>
  </si>
  <si>
    <t>Орлов Л.</t>
  </si>
  <si>
    <t>Шаповалов А.А.</t>
  </si>
  <si>
    <t>Заходякин А.И.</t>
  </si>
  <si>
    <t>Жулина Н.И.</t>
  </si>
  <si>
    <t>ЗАВОД</t>
  </si>
  <si>
    <t>Сапачева Т.В.</t>
  </si>
  <si>
    <t>Новосельцева Н.И.</t>
  </si>
  <si>
    <t>Кепеля И.И.</t>
  </si>
  <si>
    <t>Московченко Н.Н.</t>
  </si>
  <si>
    <t>Авилова О.М.</t>
  </si>
  <si>
    <t>Башлова В.Н.</t>
  </si>
  <si>
    <t>Перепелица М.В.</t>
  </si>
  <si>
    <t>Фетисова В.Е.</t>
  </si>
  <si>
    <t>Нестеренко А.Н.</t>
  </si>
  <si>
    <t>Плахушко Н.В.</t>
  </si>
  <si>
    <t>Ганичева М.В.</t>
  </si>
  <si>
    <t>Дагестан Химичев</t>
  </si>
  <si>
    <t>Акберов Фарид Акбер</t>
  </si>
  <si>
    <t>Бабараджабов Тагир Сер</t>
  </si>
  <si>
    <t>Барабоджабова Рамиля Дж</t>
  </si>
  <si>
    <t>Гаджимагомедов Имирамзи Ваг</t>
  </si>
  <si>
    <t>Гаджимагомедова Тейли Имир</t>
  </si>
  <si>
    <t>Гасанова Евгения Ахмадовна</t>
  </si>
  <si>
    <t>Герейханов Рослан Нурмагом.</t>
  </si>
  <si>
    <t>Карибов Раджа Захирович</t>
  </si>
  <si>
    <t>Раджабов Алтай Октаевич</t>
  </si>
  <si>
    <t>Раджабов Октай Касумович</t>
  </si>
  <si>
    <t>Раджабова Назбике Фитуловна</t>
  </si>
  <si>
    <t>Рамазанов Назир Ахмадович</t>
  </si>
  <si>
    <t>Ханмагомедова Назим Вагифов.</t>
  </si>
  <si>
    <t>Агасиев С.Г.</t>
  </si>
  <si>
    <t>Мирзоева С.А.</t>
  </si>
  <si>
    <t>Шамхалова Н.Р.</t>
  </si>
  <si>
    <t>Шамхалов Ф.Д.</t>
  </si>
  <si>
    <t>Исмаилова Г.М.</t>
  </si>
  <si>
    <t>Халимова Н.А.</t>
  </si>
  <si>
    <t>Шихахмедов Р.С.</t>
  </si>
  <si>
    <t>Шихахмедова З.Н.</t>
  </si>
  <si>
    <t>Шихабудинов Р.Г.</t>
  </si>
  <si>
    <t>ИТОГО:</t>
  </si>
  <si>
    <t>сбор ур-я кг. ЦВ и вольнонаемн.</t>
  </si>
  <si>
    <t>Томилов А.В.</t>
  </si>
  <si>
    <t>Куркина У.С.</t>
  </si>
  <si>
    <t xml:space="preserve">Комиссаров </t>
  </si>
  <si>
    <t>Елеференко С.А.</t>
  </si>
  <si>
    <t>Хромцов В.И.</t>
  </si>
  <si>
    <t>Хромцов Виктор</t>
  </si>
  <si>
    <t>Химичев</t>
  </si>
  <si>
    <t>Абдурагимов Г.Н.</t>
  </si>
  <si>
    <t>Ашурбеков М.К.</t>
  </si>
  <si>
    <t>Ашурбеков Р.М.</t>
  </si>
  <si>
    <t>Алигусеева А.И.</t>
  </si>
  <si>
    <t>Алигусеева С.А.</t>
  </si>
  <si>
    <t>Ведьятов Ш.М.</t>
  </si>
  <si>
    <t>Ведьятов П.М.</t>
  </si>
  <si>
    <t>Гайдаров Ф.Г.</t>
  </si>
  <si>
    <t>Гайдаров Р.Ф</t>
  </si>
  <si>
    <t>Гусейнов Н.А.</t>
  </si>
  <si>
    <t>Дуньянов А.М.</t>
  </si>
  <si>
    <t>Имсрафилов Д.Н</t>
  </si>
  <si>
    <t>Исрафилов Э.И.</t>
  </si>
  <si>
    <t>Мазанов Б.В.</t>
  </si>
  <si>
    <t>Махмудов И.Х.</t>
  </si>
  <si>
    <t>Мазанов Б.А.</t>
  </si>
  <si>
    <t>Нурова П.Н.</t>
  </si>
  <si>
    <t>Пагиров  Т.Н.</t>
  </si>
  <si>
    <t>Султанов Ш.Г.</t>
  </si>
  <si>
    <t>Якубов Х.М.</t>
  </si>
  <si>
    <t>Якубов С.Г.</t>
  </si>
  <si>
    <t>Шамазанов М.Н.</t>
  </si>
  <si>
    <t>Тагиров Т.Н</t>
  </si>
  <si>
    <t>Ислафилов С.А.</t>
  </si>
  <si>
    <t>Агабекова Г.А</t>
  </si>
  <si>
    <t>Агабеков У.Р.</t>
  </si>
  <si>
    <t>Фатлиева</t>
  </si>
  <si>
    <t>Отработано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</si>
</sst>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800000"/>
      <name val="Calibri"/>
      <family val="2"/>
      <charset val="204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9"/>
      <color rgb="FF000000"/>
      <name val="Calibri"/>
      <family val="2"/>
      <charset val="1"/>
    </font>
    <font>
      <i/>
      <sz val="11"/>
      <color rgb="FF000000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8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9"/>
      <name val="Calibri"/>
      <family val="2"/>
      <charset val="204"/>
    </font>
    <font>
      <sz val="10"/>
      <color rgb="FF000000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9FD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/>
    </xf>
    <xf numFmtId="0" fontId="4" fillId="0" borderId="0" xfId="0" applyFont="1"/>
    <xf numFmtId="2" fontId="0" fillId="0" borderId="1" xfId="0" applyNumberFormat="1" applyBorder="1"/>
    <xf numFmtId="2" fontId="2" fillId="0" borderId="1" xfId="0" applyNumberFormat="1" applyFont="1" applyBorder="1"/>
    <xf numFmtId="0" fontId="0" fillId="0" borderId="0" xfId="0" applyBorder="1"/>
    <xf numFmtId="2" fontId="0" fillId="0" borderId="0" xfId="0" applyNumberFormat="1"/>
    <xf numFmtId="2" fontId="5" fillId="0" borderId="1" xfId="0" applyNumberFormat="1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2" fontId="5" fillId="0" borderId="0" xfId="0" applyNumberFormat="1" applyFont="1"/>
    <xf numFmtId="0" fontId="0" fillId="0" borderId="1" xfId="0" applyBorder="1" applyAlignment="1">
      <alignment horizontal="left"/>
    </xf>
    <xf numFmtId="1" fontId="0" fillId="0" borderId="1" xfId="0" applyNumberFormat="1" applyBorder="1"/>
    <xf numFmtId="164" fontId="5" fillId="0" borderId="1" xfId="0" applyNumberFormat="1" applyFont="1" applyBorder="1"/>
    <xf numFmtId="0" fontId="5" fillId="0" borderId="0" xfId="0" applyFont="1" applyFill="1" applyBorder="1"/>
    <xf numFmtId="0" fontId="4" fillId="0" borderId="1" xfId="0" applyFont="1" applyBorder="1"/>
    <xf numFmtId="2" fontId="0" fillId="0" borderId="2" xfId="0" applyNumberFormat="1" applyBorder="1"/>
    <xf numFmtId="0" fontId="0" fillId="0" borderId="3" xfId="0" applyFill="1" applyBorder="1"/>
    <xf numFmtId="0" fontId="6" fillId="0" borderId="0" xfId="0" applyFont="1"/>
    <xf numFmtId="0" fontId="6" fillId="0" borderId="3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2" fontId="0" fillId="2" borderId="1" xfId="0" applyNumberFormat="1" applyFill="1" applyBorder="1"/>
    <xf numFmtId="0" fontId="0" fillId="2" borderId="0" xfId="0" applyFill="1"/>
    <xf numFmtId="0" fontId="0" fillId="0" borderId="3" xfId="0" applyBorder="1"/>
    <xf numFmtId="2" fontId="0" fillId="0" borderId="0" xfId="0" applyNumberFormat="1" applyBorder="1"/>
    <xf numFmtId="2" fontId="5" fillId="0" borderId="0" xfId="0" applyNumberFormat="1" applyFont="1" applyBorder="1"/>
    <xf numFmtId="1" fontId="0" fillId="0" borderId="0" xfId="0" applyNumberFormat="1" applyBorder="1"/>
    <xf numFmtId="0" fontId="7" fillId="0" borderId="1" xfId="0" applyFont="1" applyBorder="1"/>
    <xf numFmtId="0" fontId="8" fillId="0" borderId="1" xfId="0" applyFont="1" applyBorder="1"/>
    <xf numFmtId="2" fontId="7" fillId="0" borderId="1" xfId="0" applyNumberFormat="1" applyFont="1" applyBorder="1"/>
    <xf numFmtId="0" fontId="7" fillId="0" borderId="0" xfId="0" applyFont="1"/>
    <xf numFmtId="0" fontId="7" fillId="0" borderId="0" xfId="0" applyFont="1" applyBorder="1"/>
    <xf numFmtId="0" fontId="7" fillId="0" borderId="3" xfId="0" applyFont="1" applyBorder="1"/>
    <xf numFmtId="0" fontId="9" fillId="0" borderId="0" xfId="0" applyFont="1" applyBorder="1"/>
    <xf numFmtId="0" fontId="10" fillId="0" borderId="3" xfId="0" applyFont="1" applyBorder="1"/>
    <xf numFmtId="2" fontId="9" fillId="0" borderId="0" xfId="0" applyNumberFormat="1" applyFont="1" applyBorder="1"/>
    <xf numFmtId="0" fontId="0" fillId="2" borderId="3" xfId="0" applyFill="1" applyBorder="1"/>
    <xf numFmtId="0" fontId="9" fillId="2" borderId="1" xfId="0" applyFont="1" applyFill="1" applyBorder="1"/>
    <xf numFmtId="0" fontId="0" fillId="0" borderId="4" xfId="0" applyBorder="1"/>
    <xf numFmtId="0" fontId="11" fillId="0" borderId="0" xfId="0" applyFont="1" applyBorder="1"/>
    <xf numFmtId="0" fontId="0" fillId="0" borderId="5" xfId="0" applyBorder="1"/>
    <xf numFmtId="0" fontId="0" fillId="0" borderId="6" xfId="0" applyBorder="1"/>
    <xf numFmtId="0" fontId="9" fillId="0" borderId="1" xfId="0" applyFont="1" applyBorder="1"/>
    <xf numFmtId="0" fontId="9" fillId="0" borderId="0" xfId="0" applyFont="1"/>
    <xf numFmtId="0" fontId="0" fillId="0" borderId="9" xfId="0" applyBorder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9" fillId="3" borderId="7" xfId="0" applyFont="1" applyFill="1" applyBorder="1"/>
    <xf numFmtId="0" fontId="9" fillId="3" borderId="8" xfId="0" applyFont="1" applyFill="1" applyBorder="1" applyAlignment="1">
      <alignment horizontal="center" vertical="center" wrapText="1"/>
    </xf>
    <xf numFmtId="0" fontId="0" fillId="5" borderId="1" xfId="0" applyFill="1" applyBorder="1"/>
    <xf numFmtId="3" fontId="5" fillId="0" borderId="6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9" fillId="3" borderId="10" xfId="0" applyFont="1" applyFill="1" applyBorder="1"/>
    <xf numFmtId="0" fontId="9" fillId="3" borderId="3" xfId="0" applyFont="1" applyFill="1" applyBorder="1" applyAlignment="1">
      <alignment horizontal="center" vertical="center" wrapText="1"/>
    </xf>
    <xf numFmtId="16" fontId="11" fillId="6" borderId="8" xfId="0" applyNumberFormat="1" applyFont="1" applyFill="1" applyBorder="1" applyAlignment="1">
      <alignment horizontal="center" vertical="center" wrapText="1"/>
    </xf>
    <xf numFmtId="2" fontId="11" fillId="6" borderId="3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3" fontId="5" fillId="5" borderId="6" xfId="0" applyNumberFormat="1" applyFont="1" applyFill="1" applyBorder="1" applyAlignment="1">
      <alignment horizontal="center"/>
    </xf>
    <xf numFmtId="16" fontId="11" fillId="7" borderId="8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16" fontId="11" fillId="8" borderId="8" xfId="0" applyNumberFormat="1" applyFont="1" applyFill="1" applyBorder="1" applyAlignment="1">
      <alignment horizontal="center" vertical="center" wrapText="1"/>
    </xf>
    <xf numFmtId="2" fontId="11" fillId="8" borderId="3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/>
    </xf>
    <xf numFmtId="16" fontId="11" fillId="9" borderId="8" xfId="0" applyNumberFormat="1" applyFont="1" applyFill="1" applyBorder="1" applyAlignment="1">
      <alignment horizontal="center" vertical="center" wrapText="1"/>
    </xf>
    <xf numFmtId="2" fontId="11" fillId="9" borderId="3" xfId="0" applyNumberFormat="1" applyFont="1" applyFill="1" applyBorder="1" applyAlignment="1">
      <alignment horizontal="center" vertical="center" wrapText="1"/>
    </xf>
    <xf numFmtId="16" fontId="11" fillId="10" borderId="8" xfId="0" applyNumberFormat="1" applyFont="1" applyFill="1" applyBorder="1" applyAlignment="1">
      <alignment horizontal="center" vertical="center" wrapText="1"/>
    </xf>
    <xf numFmtId="2" fontId="11" fillId="10" borderId="3" xfId="0" applyNumberFormat="1" applyFont="1" applyFill="1" applyBorder="1" applyAlignment="1">
      <alignment horizontal="center" vertical="center" wrapText="1"/>
    </xf>
    <xf numFmtId="16" fontId="11" fillId="11" borderId="8" xfId="0" applyNumberFormat="1" applyFont="1" applyFill="1" applyBorder="1" applyAlignment="1">
      <alignment horizontal="center" vertical="center" wrapText="1"/>
    </xf>
    <xf numFmtId="2" fontId="11" fillId="11" borderId="3" xfId="0" applyNumberFormat="1" applyFont="1" applyFill="1" applyBorder="1" applyAlignment="1">
      <alignment horizontal="center" vertical="center" wrapText="1"/>
    </xf>
    <xf numFmtId="16" fontId="11" fillId="4" borderId="8" xfId="0" applyNumberFormat="1" applyFont="1" applyFill="1" applyBorder="1" applyAlignment="1">
      <alignment horizontal="center" vertical="center" wrapText="1"/>
    </xf>
    <xf numFmtId="2" fontId="11" fillId="4" borderId="3" xfId="0" applyNumberFormat="1" applyFont="1" applyFill="1" applyBorder="1" applyAlignment="1">
      <alignment horizontal="center" vertical="center" wrapText="1"/>
    </xf>
    <xf numFmtId="16" fontId="11" fillId="12" borderId="8" xfId="0" applyNumberFormat="1" applyFont="1" applyFill="1" applyBorder="1" applyAlignment="1">
      <alignment horizontal="center" vertical="center" wrapText="1"/>
    </xf>
    <xf numFmtId="2" fontId="11" fillId="12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2" fontId="11" fillId="13" borderId="1" xfId="0" applyNumberFormat="1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16" fontId="11" fillId="5" borderId="8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2" fontId="11" fillId="5" borderId="3" xfId="0" applyNumberFormat="1" applyFont="1" applyFill="1" applyBorder="1" applyAlignment="1">
      <alignment horizontal="center" vertical="center" wrapText="1"/>
    </xf>
    <xf numFmtId="2" fontId="11" fillId="14" borderId="1" xfId="0" applyNumberFormat="1" applyFont="1" applyFill="1" applyBorder="1" applyAlignment="1">
      <alignment horizontal="center"/>
    </xf>
    <xf numFmtId="0" fontId="0" fillId="15" borderId="1" xfId="0" applyFill="1" applyBorder="1"/>
    <xf numFmtId="0" fontId="0" fillId="0" borderId="6" xfId="0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/>
    <xf numFmtId="0" fontId="0" fillId="9" borderId="1" xfId="0" applyFill="1" applyBorder="1"/>
    <xf numFmtId="1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/>
    <xf numFmtId="0" fontId="0" fillId="16" borderId="1" xfId="0" applyFill="1" applyBorder="1"/>
    <xf numFmtId="0" fontId="13" fillId="17" borderId="8" xfId="0" applyFont="1" applyFill="1" applyBorder="1" applyAlignment="1">
      <alignment horizontal="center" vertical="center" wrapText="1"/>
    </xf>
    <xf numFmtId="16" fontId="11" fillId="17" borderId="8" xfId="0" applyNumberFormat="1" applyFont="1" applyFill="1" applyBorder="1" applyAlignment="1">
      <alignment horizontal="center" vertical="center" wrapText="1"/>
    </xf>
    <xf numFmtId="0" fontId="13" fillId="17" borderId="3" xfId="0" applyFont="1" applyFill="1" applyBorder="1" applyAlignment="1">
      <alignment horizontal="center" vertical="center" wrapText="1"/>
    </xf>
    <xf numFmtId="2" fontId="11" fillId="17" borderId="3" xfId="0" applyNumberFormat="1" applyFont="1" applyFill="1" applyBorder="1" applyAlignment="1">
      <alignment horizontal="center" vertical="center" wrapText="1"/>
    </xf>
    <xf numFmtId="0" fontId="0" fillId="18" borderId="1" xfId="0" applyFill="1" applyBorder="1"/>
    <xf numFmtId="3" fontId="5" fillId="18" borderId="1" xfId="0" applyNumberFormat="1" applyFont="1" applyFill="1" applyBorder="1" applyAlignment="1">
      <alignment horizontal="center"/>
    </xf>
    <xf numFmtId="3" fontId="5" fillId="18" borderId="6" xfId="0" applyNumberFormat="1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2" fontId="0" fillId="19" borderId="1" xfId="0" applyNumberFormat="1" applyFill="1" applyBorder="1"/>
    <xf numFmtId="1" fontId="0" fillId="19" borderId="1" xfId="0" applyNumberFormat="1" applyFill="1" applyBorder="1" applyAlignment="1">
      <alignment horizontal="center"/>
    </xf>
    <xf numFmtId="0" fontId="9" fillId="20" borderId="1" xfId="0" applyFont="1" applyFill="1" applyBorder="1"/>
    <xf numFmtId="0" fontId="11" fillId="2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16" fillId="2" borderId="1" xfId="0" applyFont="1" applyFill="1" applyBorder="1"/>
    <xf numFmtId="0" fontId="13" fillId="2" borderId="1" xfId="0" applyFont="1" applyFill="1" applyBorder="1"/>
    <xf numFmtId="0" fontId="13" fillId="0" borderId="1" xfId="0" applyFont="1" applyBorder="1"/>
    <xf numFmtId="0" fontId="13" fillId="21" borderId="8" xfId="0" applyFont="1" applyFill="1" applyBorder="1" applyAlignment="1">
      <alignment horizontal="center" vertical="center" wrapText="1"/>
    </xf>
    <xf numFmtId="16" fontId="11" fillId="21" borderId="8" xfId="0" applyNumberFormat="1" applyFont="1" applyFill="1" applyBorder="1" applyAlignment="1">
      <alignment horizontal="center" vertical="center" wrapText="1"/>
    </xf>
    <xf numFmtId="0" fontId="13" fillId="21" borderId="3" xfId="0" applyFont="1" applyFill="1" applyBorder="1" applyAlignment="1">
      <alignment horizontal="center" vertical="center" wrapText="1"/>
    </xf>
    <xf numFmtId="2" fontId="11" fillId="21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3" fillId="22" borderId="8" xfId="0" applyFont="1" applyFill="1" applyBorder="1" applyAlignment="1">
      <alignment horizontal="center" vertical="center" wrapText="1"/>
    </xf>
    <xf numFmtId="16" fontId="11" fillId="22" borderId="8" xfId="0" applyNumberFormat="1" applyFont="1" applyFill="1" applyBorder="1" applyAlignment="1">
      <alignment horizontal="center" vertical="center" wrapText="1"/>
    </xf>
    <xf numFmtId="0" fontId="13" fillId="22" borderId="3" xfId="0" applyFont="1" applyFill="1" applyBorder="1" applyAlignment="1">
      <alignment horizontal="center" vertical="center" wrapText="1"/>
    </xf>
    <xf numFmtId="2" fontId="11" fillId="22" borderId="3" xfId="0" applyNumberFormat="1" applyFont="1" applyFill="1" applyBorder="1" applyAlignment="1">
      <alignment horizontal="center" vertical="center" wrapText="1"/>
    </xf>
    <xf numFmtId="0" fontId="0" fillId="10" borderId="1" xfId="0" applyFill="1" applyBorder="1"/>
    <xf numFmtId="0" fontId="9" fillId="10" borderId="1" xfId="0" applyFont="1" applyFill="1" applyBorder="1"/>
    <xf numFmtId="0" fontId="0" fillId="2" borderId="1" xfId="0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23" borderId="8" xfId="0" applyFont="1" applyFill="1" applyBorder="1" applyAlignment="1">
      <alignment horizontal="center" vertical="center" wrapText="1"/>
    </xf>
    <xf numFmtId="16" fontId="11" fillId="23" borderId="8" xfId="0" applyNumberFormat="1" applyFont="1" applyFill="1" applyBorder="1" applyAlignment="1">
      <alignment horizontal="center" vertical="center" wrapText="1"/>
    </xf>
    <xf numFmtId="0" fontId="13" fillId="23" borderId="3" xfId="0" applyFont="1" applyFill="1" applyBorder="1" applyAlignment="1">
      <alignment horizontal="center" vertical="center" wrapText="1"/>
    </xf>
    <xf numFmtId="2" fontId="11" fillId="23" borderId="3" xfId="0" applyNumberFormat="1" applyFont="1" applyFill="1" applyBorder="1" applyAlignment="1">
      <alignment horizontal="center" vertical="center" wrapText="1"/>
    </xf>
    <xf numFmtId="3" fontId="5" fillId="10" borderId="6" xfId="0" applyNumberFormat="1" applyFont="1" applyFill="1" applyBorder="1" applyAlignment="1">
      <alignment horizontal="center"/>
    </xf>
    <xf numFmtId="0" fontId="0" fillId="20" borderId="1" xfId="0" applyFill="1" applyBorder="1"/>
    <xf numFmtId="0" fontId="17" fillId="20" borderId="1" xfId="0" applyFont="1" applyFill="1" applyBorder="1"/>
    <xf numFmtId="3" fontId="5" fillId="20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18" borderId="8" xfId="0" applyFont="1" applyFill="1" applyBorder="1" applyAlignment="1">
      <alignment horizontal="center" vertical="center" wrapText="1"/>
    </xf>
    <xf numFmtId="16" fontId="11" fillId="18" borderId="8" xfId="0" applyNumberFormat="1" applyFont="1" applyFill="1" applyBorder="1" applyAlignment="1">
      <alignment horizontal="center" vertical="center" wrapText="1"/>
    </xf>
    <xf numFmtId="0" fontId="13" fillId="18" borderId="3" xfId="0" applyFont="1" applyFill="1" applyBorder="1" applyAlignment="1">
      <alignment horizontal="center" vertical="center" wrapText="1"/>
    </xf>
    <xf numFmtId="2" fontId="11" fillId="18" borderId="3" xfId="0" applyNumberFormat="1" applyFont="1" applyFill="1" applyBorder="1" applyAlignment="1">
      <alignment horizontal="center" vertical="center" wrapText="1"/>
    </xf>
    <xf numFmtId="0" fontId="18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13" fillId="24" borderId="8" xfId="0" applyFont="1" applyFill="1" applyBorder="1" applyAlignment="1">
      <alignment horizontal="center" vertical="center" wrapText="1"/>
    </xf>
    <xf numFmtId="16" fontId="11" fillId="24" borderId="8" xfId="0" applyNumberFormat="1" applyFont="1" applyFill="1" applyBorder="1" applyAlignment="1">
      <alignment horizontal="center" vertical="center" wrapText="1"/>
    </xf>
    <xf numFmtId="0" fontId="13" fillId="24" borderId="3" xfId="0" applyFont="1" applyFill="1" applyBorder="1" applyAlignment="1">
      <alignment horizontal="center" vertical="center" wrapText="1"/>
    </xf>
    <xf numFmtId="2" fontId="11" fillId="2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5" fillId="9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25" borderId="8" xfId="0" applyFont="1" applyFill="1" applyBorder="1" applyAlignment="1">
      <alignment horizontal="center" vertical="center" wrapText="1"/>
    </xf>
    <xf numFmtId="16" fontId="11" fillId="25" borderId="8" xfId="0" applyNumberFormat="1" applyFont="1" applyFill="1" applyBorder="1" applyAlignment="1">
      <alignment horizontal="center" vertical="center" wrapText="1"/>
    </xf>
    <xf numFmtId="0" fontId="13" fillId="25" borderId="3" xfId="0" applyFont="1" applyFill="1" applyBorder="1" applyAlignment="1">
      <alignment horizontal="center" vertical="center" wrapText="1"/>
    </xf>
    <xf numFmtId="2" fontId="11" fillId="25" borderId="3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3" fontId="0" fillId="0" borderId="0" xfId="0" applyNumberFormat="1"/>
    <xf numFmtId="3" fontId="20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19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workbookViewId="0">
      <pane xSplit="2" ySplit="2" topLeftCell="Y3" activePane="bottomRight" state="frozen"/>
      <selection pane="topRight" activeCell="C1" sqref="C1"/>
      <selection pane="bottomLeft" activeCell="A3" sqref="A3"/>
      <selection pane="bottomRight" activeCell="AD9" sqref="AD9"/>
    </sheetView>
  </sheetViews>
  <sheetFormatPr defaultRowHeight="15" x14ac:dyDescent="0.25"/>
  <cols>
    <col min="1" max="1" width="5.140625" customWidth="1"/>
    <col min="2" max="2" width="20.85546875" customWidth="1"/>
    <col min="3" max="3" width="11.85546875" hidden="1" customWidth="1"/>
    <col min="4" max="17" width="0" hidden="1" customWidth="1"/>
    <col min="18" max="20" width="9.140625" customWidth="1"/>
    <col min="21" max="21" width="9.140625" hidden="1" customWidth="1"/>
    <col min="22" max="32" width="9.140625" customWidth="1"/>
    <col min="34" max="34" width="0" hidden="1" customWidth="1"/>
  </cols>
  <sheetData>
    <row r="1" spans="1:37" x14ac:dyDescent="0.25">
      <c r="C1" t="s">
        <v>89</v>
      </c>
    </row>
    <row r="2" spans="1:37" x14ac:dyDescent="0.25">
      <c r="A2" s="1"/>
      <c r="B2" s="7" t="s">
        <v>14</v>
      </c>
      <c r="C2" s="2" t="s">
        <v>120</v>
      </c>
      <c r="D2" s="2" t="s">
        <v>134</v>
      </c>
      <c r="E2" s="2" t="s">
        <v>122</v>
      </c>
      <c r="F2" s="2" t="s">
        <v>118</v>
      </c>
      <c r="G2" s="2" t="s">
        <v>135</v>
      </c>
      <c r="H2" s="2" t="s">
        <v>124</v>
      </c>
      <c r="I2" s="2" t="s">
        <v>125</v>
      </c>
      <c r="J2" s="2" t="s">
        <v>126</v>
      </c>
      <c r="K2" s="2" t="s">
        <v>136</v>
      </c>
      <c r="L2" s="2" t="s">
        <v>137</v>
      </c>
      <c r="M2" s="2" t="s">
        <v>138</v>
      </c>
      <c r="N2" s="2" t="s">
        <v>139</v>
      </c>
      <c r="O2" s="2" t="s">
        <v>140</v>
      </c>
      <c r="P2" s="2">
        <v>43752</v>
      </c>
      <c r="Q2" s="2">
        <v>43753</v>
      </c>
      <c r="R2" s="2" t="s">
        <v>144</v>
      </c>
      <c r="S2" s="2" t="s">
        <v>142</v>
      </c>
      <c r="T2" s="2" t="s">
        <v>145</v>
      </c>
      <c r="U2" s="2">
        <v>43757</v>
      </c>
      <c r="V2" s="2" t="s">
        <v>146</v>
      </c>
      <c r="W2" s="2">
        <v>43759</v>
      </c>
      <c r="X2" s="2" t="s">
        <v>147</v>
      </c>
      <c r="Y2" s="2" t="s">
        <v>148</v>
      </c>
      <c r="Z2" s="2">
        <v>43762</v>
      </c>
      <c r="AA2" s="2">
        <v>43763</v>
      </c>
      <c r="AB2" s="2" t="s">
        <v>158</v>
      </c>
      <c r="AC2" s="2">
        <v>43765</v>
      </c>
      <c r="AD2" s="2">
        <v>43766</v>
      </c>
      <c r="AE2" s="2">
        <v>43767</v>
      </c>
      <c r="AF2" s="2">
        <v>43768</v>
      </c>
      <c r="AG2" s="1" t="s">
        <v>0</v>
      </c>
      <c r="AH2" s="6" t="s">
        <v>5</v>
      </c>
      <c r="AI2" s="6" t="s">
        <v>4</v>
      </c>
      <c r="AJ2" s="1" t="s">
        <v>16</v>
      </c>
      <c r="AK2" s="1" t="s">
        <v>17</v>
      </c>
    </row>
    <row r="3" spans="1:37" x14ac:dyDescent="0.25">
      <c r="A3" s="1">
        <v>1</v>
      </c>
      <c r="B3" s="19" t="s">
        <v>99</v>
      </c>
      <c r="C3" s="9">
        <v>1010.31</v>
      </c>
      <c r="D3" s="9">
        <v>1370.88</v>
      </c>
      <c r="E3" s="9">
        <v>886.55</v>
      </c>
      <c r="F3" s="9">
        <v>485.52</v>
      </c>
      <c r="G3" s="9"/>
      <c r="H3" s="9"/>
      <c r="I3" s="9"/>
      <c r="J3" s="9"/>
      <c r="K3" s="9"/>
      <c r="L3" s="9">
        <v>970.6</v>
      </c>
      <c r="M3" s="9">
        <v>1035</v>
      </c>
      <c r="N3" s="9"/>
      <c r="O3" s="9"/>
      <c r="P3" s="9"/>
      <c r="Q3" s="9"/>
      <c r="R3" s="9"/>
      <c r="S3" s="9"/>
      <c r="T3" s="9"/>
      <c r="U3" s="9"/>
      <c r="V3" s="9"/>
      <c r="W3" s="9">
        <v>1352.4</v>
      </c>
      <c r="X3" s="9">
        <v>1163.8</v>
      </c>
      <c r="Y3" s="9"/>
      <c r="Z3" s="9">
        <v>911.68</v>
      </c>
      <c r="AA3" s="9"/>
      <c r="AB3" s="9">
        <v>569.79999999999995</v>
      </c>
      <c r="AC3" s="9"/>
      <c r="AD3" s="9"/>
      <c r="AE3" s="9"/>
      <c r="AF3" s="9"/>
      <c r="AG3" s="9">
        <f>SUM(C3:AF3)</f>
        <v>9756.5399999999991</v>
      </c>
      <c r="AH3" s="1"/>
      <c r="AI3" s="1">
        <f t="shared" ref="AI3:AI6" si="0">AG3+AH3</f>
        <v>9756.5399999999991</v>
      </c>
      <c r="AJ3" s="1">
        <f t="shared" ref="AJ3:AJ22" si="1">ROUND(AI3*13%,0)</f>
        <v>1268</v>
      </c>
      <c r="AK3" s="1">
        <f t="shared" ref="AK3:AK6" si="2">AI3-AJ3</f>
        <v>8488.5399999999991</v>
      </c>
    </row>
    <row r="4" spans="1:37" hidden="1" x14ac:dyDescent="0.25">
      <c r="A4" s="1">
        <v>2</v>
      </c>
      <c r="B4" s="1" t="s">
        <v>101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>
        <f t="shared" ref="AG4:AG22" si="3">SUM(C4:AF4)</f>
        <v>0</v>
      </c>
      <c r="AH4" s="1"/>
      <c r="AI4" s="1">
        <f t="shared" si="0"/>
        <v>0</v>
      </c>
      <c r="AJ4" s="1">
        <f t="shared" si="1"/>
        <v>0</v>
      </c>
      <c r="AK4" s="1">
        <f t="shared" si="2"/>
        <v>0</v>
      </c>
    </row>
    <row r="5" spans="1:37" hidden="1" x14ac:dyDescent="0.25">
      <c r="A5" s="1">
        <v>3</v>
      </c>
      <c r="B5" s="1" t="s">
        <v>115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>
        <f t="shared" ref="AG5" si="4">SUM(C5:AF5)</f>
        <v>0</v>
      </c>
      <c r="AH5" s="1"/>
      <c r="AI5" s="1">
        <f t="shared" si="0"/>
        <v>0</v>
      </c>
      <c r="AJ5" s="1">
        <f t="shared" si="1"/>
        <v>0</v>
      </c>
      <c r="AK5" s="1">
        <f t="shared" si="2"/>
        <v>0</v>
      </c>
    </row>
    <row r="6" spans="1:37" x14ac:dyDescent="0.25">
      <c r="A6" s="1">
        <v>2</v>
      </c>
      <c r="B6" s="19" t="s">
        <v>92</v>
      </c>
      <c r="C6" s="9">
        <v>1544.62</v>
      </c>
      <c r="D6" s="9">
        <v>1870.68</v>
      </c>
      <c r="E6" s="9">
        <v>1398.25</v>
      </c>
      <c r="F6" s="9">
        <v>1185.32</v>
      </c>
      <c r="G6" s="9"/>
      <c r="H6" s="9">
        <v>219.5</v>
      </c>
      <c r="I6" s="9"/>
      <c r="J6" s="9">
        <v>1095.99</v>
      </c>
      <c r="K6" s="9"/>
      <c r="L6" s="9">
        <v>1251.2</v>
      </c>
      <c r="M6" s="9">
        <f>M13</f>
        <v>1269.5999999999999</v>
      </c>
      <c r="N6" s="9">
        <f>N13</f>
        <v>970.6</v>
      </c>
      <c r="O6" s="9"/>
      <c r="P6" s="9">
        <f>P13</f>
        <v>1375.4</v>
      </c>
      <c r="Q6" s="9">
        <v>1449</v>
      </c>
      <c r="R6" s="9">
        <v>1531.8</v>
      </c>
      <c r="S6" s="9">
        <v>1614.6</v>
      </c>
      <c r="T6" s="9">
        <v>1780.2</v>
      </c>
      <c r="U6" s="9"/>
      <c r="V6" s="9"/>
      <c r="W6" s="9">
        <v>1637.6</v>
      </c>
      <c r="X6" s="9">
        <v>1393.8</v>
      </c>
      <c r="Y6" s="9">
        <v>1351.98</v>
      </c>
      <c r="Z6" s="9">
        <v>937.58</v>
      </c>
      <c r="AA6" s="9">
        <v>1227.6600000000001</v>
      </c>
      <c r="AB6" s="9"/>
      <c r="AC6" s="9"/>
      <c r="AD6" s="9"/>
      <c r="AE6" s="9"/>
      <c r="AF6" s="9"/>
      <c r="AG6" s="9">
        <f t="shared" si="3"/>
        <v>25105.379999999997</v>
      </c>
      <c r="AH6" s="1"/>
      <c r="AI6" s="1">
        <f t="shared" si="0"/>
        <v>25105.379999999997</v>
      </c>
      <c r="AJ6" s="1">
        <f t="shared" si="1"/>
        <v>3264</v>
      </c>
      <c r="AK6" s="1">
        <f t="shared" si="2"/>
        <v>21841.379999999997</v>
      </c>
    </row>
    <row r="7" spans="1:37" x14ac:dyDescent="0.25">
      <c r="A7" s="1">
        <v>3</v>
      </c>
      <c r="B7" s="19" t="s">
        <v>93</v>
      </c>
      <c r="C7" s="9"/>
      <c r="D7" s="9">
        <v>1130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>
        <v>933.8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 t="shared" si="3"/>
        <v>2063.8000000000002</v>
      </c>
      <c r="AH7" s="1"/>
      <c r="AI7" s="1">
        <f>AG7+AH7</f>
        <v>2063.8000000000002</v>
      </c>
      <c r="AJ7" s="1">
        <f>ROUND(AI7*13%,0)</f>
        <v>268</v>
      </c>
      <c r="AK7" s="1">
        <f>AI7-AJ7</f>
        <v>1795.8000000000002</v>
      </c>
    </row>
    <row r="8" spans="1:37" x14ac:dyDescent="0.25">
      <c r="A8" s="1">
        <v>4</v>
      </c>
      <c r="B8" s="1" t="s">
        <v>128</v>
      </c>
      <c r="C8" s="9">
        <f>318.92+843.1</f>
        <v>1162.02</v>
      </c>
      <c r="D8" s="9">
        <f>604.52+674.48</f>
        <v>1279</v>
      </c>
      <c r="E8" s="9">
        <v>743.75</v>
      </c>
      <c r="F8" s="9">
        <v>974.11</v>
      </c>
      <c r="G8" s="9">
        <v>857.08</v>
      </c>
      <c r="H8" s="9"/>
      <c r="I8" s="9"/>
      <c r="J8" s="9"/>
      <c r="K8" s="9"/>
      <c r="L8" s="9">
        <v>791.2</v>
      </c>
      <c r="M8" s="9"/>
      <c r="N8" s="9">
        <v>795.8</v>
      </c>
      <c r="O8" s="9"/>
      <c r="P8" s="9">
        <v>506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si="3"/>
        <v>7108.96</v>
      </c>
      <c r="AH8" s="1"/>
      <c r="AI8" s="1">
        <f t="shared" ref="AI8:AI22" si="5">AG8+AH8</f>
        <v>7108.96</v>
      </c>
      <c r="AJ8" s="1">
        <f t="shared" si="1"/>
        <v>924</v>
      </c>
      <c r="AK8" s="1">
        <f t="shared" ref="AK8:AK22" si="6">AI8-AJ8</f>
        <v>6184.96</v>
      </c>
    </row>
    <row r="9" spans="1:37" x14ac:dyDescent="0.25">
      <c r="A9" s="1">
        <v>5</v>
      </c>
      <c r="B9" s="1" t="s">
        <v>127</v>
      </c>
      <c r="C9" s="9"/>
      <c r="D9" s="9">
        <f>604.52+674.48</f>
        <v>1279</v>
      </c>
      <c r="E9" s="9"/>
      <c r="F9" s="9">
        <v>403.41</v>
      </c>
      <c r="G9" s="9"/>
      <c r="H9" s="9"/>
      <c r="I9" s="9"/>
      <c r="J9" s="9"/>
      <c r="K9" s="9"/>
      <c r="L9" s="9">
        <v>786.6</v>
      </c>
      <c r="M9" s="9"/>
      <c r="N9" s="9">
        <v>795.8</v>
      </c>
      <c r="O9" s="9"/>
      <c r="P9" s="9">
        <v>565.79999999999995</v>
      </c>
      <c r="Q9" s="9"/>
      <c r="R9" s="9"/>
      <c r="S9" s="9"/>
      <c r="T9" s="9"/>
      <c r="U9" s="9"/>
      <c r="V9" s="9"/>
      <c r="W9" s="9"/>
      <c r="X9" s="9"/>
      <c r="Y9" s="9"/>
      <c r="Z9" s="9">
        <v>761.46</v>
      </c>
      <c r="AA9" s="9">
        <v>1129.24</v>
      </c>
      <c r="AB9" s="9"/>
      <c r="AC9" s="9">
        <v>1288</v>
      </c>
      <c r="AD9" s="9"/>
      <c r="AE9" s="9"/>
      <c r="AF9" s="9"/>
      <c r="AG9" s="9">
        <f t="shared" si="3"/>
        <v>7009.31</v>
      </c>
      <c r="AH9" s="1"/>
      <c r="AI9" s="1">
        <f t="shared" si="5"/>
        <v>7009.31</v>
      </c>
      <c r="AJ9" s="1">
        <f t="shared" si="1"/>
        <v>911</v>
      </c>
      <c r="AK9" s="1">
        <f t="shared" si="6"/>
        <v>6098.31</v>
      </c>
    </row>
    <row r="10" spans="1:37" hidden="1" x14ac:dyDescent="0.25">
      <c r="A10" s="1">
        <v>9</v>
      </c>
      <c r="B10" s="1" t="s">
        <v>100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  <c r="AH10" s="1"/>
      <c r="AI10" s="1">
        <f t="shared" si="5"/>
        <v>0</v>
      </c>
      <c r="AJ10" s="1">
        <f t="shared" si="1"/>
        <v>0</v>
      </c>
      <c r="AK10" s="1">
        <f t="shared" si="6"/>
        <v>0</v>
      </c>
    </row>
    <row r="11" spans="1:37" hidden="1" x14ac:dyDescent="0.25">
      <c r="A11" s="1">
        <v>10</v>
      </c>
      <c r="B11" s="1" t="s">
        <v>102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  <c r="AH11" s="1"/>
      <c r="AI11" s="1">
        <f t="shared" si="5"/>
        <v>0</v>
      </c>
      <c r="AJ11" s="1">
        <f t="shared" si="1"/>
        <v>0</v>
      </c>
      <c r="AK11" s="1">
        <f t="shared" si="6"/>
        <v>0</v>
      </c>
    </row>
    <row r="12" spans="1:37" hidden="1" x14ac:dyDescent="0.25">
      <c r="A12" s="1">
        <v>11</v>
      </c>
      <c r="B12" s="1" t="s">
        <v>85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  <c r="AH12" s="1"/>
      <c r="AI12" s="1">
        <f t="shared" si="5"/>
        <v>0</v>
      </c>
      <c r="AJ12" s="1">
        <f t="shared" si="1"/>
        <v>0</v>
      </c>
      <c r="AK12" s="1">
        <f t="shared" si="6"/>
        <v>0</v>
      </c>
    </row>
    <row r="13" spans="1:37" x14ac:dyDescent="0.25">
      <c r="A13" s="1">
        <v>6</v>
      </c>
      <c r="B13" s="1" t="s">
        <v>91</v>
      </c>
      <c r="C13" s="9">
        <v>1544.62</v>
      </c>
      <c r="D13" s="9">
        <v>1870.68</v>
      </c>
      <c r="E13" s="9">
        <v>1398.25</v>
      </c>
      <c r="F13" s="9">
        <v>1185.32</v>
      </c>
      <c r="G13" s="9">
        <v>1356</v>
      </c>
      <c r="H13" s="9">
        <f>219.5+1356</f>
        <v>1575.5</v>
      </c>
      <c r="I13" s="9"/>
      <c r="J13" s="9">
        <v>1095.99</v>
      </c>
      <c r="K13" s="9"/>
      <c r="L13" s="9">
        <v>1251.2</v>
      </c>
      <c r="M13" s="9">
        <v>1269.5999999999999</v>
      </c>
      <c r="N13" s="9">
        <v>970.6</v>
      </c>
      <c r="O13" s="9"/>
      <c r="P13" s="9">
        <v>1375.4</v>
      </c>
      <c r="Q13" s="9">
        <v>1449</v>
      </c>
      <c r="R13" s="9">
        <v>1531.8</v>
      </c>
      <c r="S13" s="9">
        <v>1614.6</v>
      </c>
      <c r="T13" s="9"/>
      <c r="U13" s="9"/>
      <c r="V13" s="9"/>
      <c r="W13" s="9">
        <v>1637.6</v>
      </c>
      <c r="X13" s="9">
        <v>1393.8</v>
      </c>
      <c r="Y13" s="9">
        <v>1351.98</v>
      </c>
      <c r="Z13" s="9">
        <v>937.58</v>
      </c>
      <c r="AA13" s="9">
        <v>1227.6600000000001</v>
      </c>
      <c r="AB13" s="9"/>
      <c r="AC13" s="9"/>
      <c r="AD13" s="9"/>
      <c r="AE13" s="9"/>
      <c r="AF13" s="9"/>
      <c r="AG13" s="9">
        <f t="shared" si="3"/>
        <v>26037.179999999997</v>
      </c>
      <c r="AH13" s="1"/>
      <c r="AI13" s="1">
        <f t="shared" si="5"/>
        <v>26037.179999999997</v>
      </c>
      <c r="AJ13" s="1">
        <f t="shared" si="1"/>
        <v>3385</v>
      </c>
      <c r="AK13" s="1">
        <f t="shared" si="6"/>
        <v>22652.179999999997</v>
      </c>
    </row>
    <row r="14" spans="1:37" x14ac:dyDescent="0.25">
      <c r="A14" s="1">
        <v>7</v>
      </c>
      <c r="B14" s="1" t="s">
        <v>98</v>
      </c>
      <c r="C14" s="9"/>
      <c r="D14" s="9"/>
      <c r="E14" s="9"/>
      <c r="F14" s="9"/>
      <c r="G14" s="9"/>
      <c r="H14" s="9"/>
      <c r="I14" s="9">
        <v>515.66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515.66</v>
      </c>
      <c r="AH14" s="1"/>
      <c r="AI14" s="1">
        <f t="shared" si="5"/>
        <v>515.66</v>
      </c>
      <c r="AJ14" s="1">
        <f t="shared" si="1"/>
        <v>67</v>
      </c>
      <c r="AK14" s="1">
        <f t="shared" si="6"/>
        <v>448.65999999999997</v>
      </c>
    </row>
    <row r="15" spans="1:37" x14ac:dyDescent="0.25">
      <c r="A15" s="1">
        <v>14</v>
      </c>
      <c r="B15" s="1" t="s">
        <v>111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  <c r="AH15" s="1"/>
      <c r="AI15" s="1">
        <f t="shared" si="5"/>
        <v>0</v>
      </c>
      <c r="AJ15" s="1">
        <f t="shared" si="1"/>
        <v>0</v>
      </c>
      <c r="AK15" s="1">
        <f t="shared" si="6"/>
        <v>0</v>
      </c>
    </row>
    <row r="16" spans="1:37" x14ac:dyDescent="0.25">
      <c r="A16" s="1">
        <v>16</v>
      </c>
      <c r="B16" s="1" t="s">
        <v>103</v>
      </c>
      <c r="C16" s="9"/>
      <c r="D16" s="9"/>
      <c r="E16" s="9"/>
      <c r="F16" s="1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  <c r="AH16" s="1"/>
      <c r="AI16" s="1">
        <f t="shared" si="5"/>
        <v>0</v>
      </c>
      <c r="AJ16" s="1">
        <f t="shared" si="1"/>
        <v>0</v>
      </c>
      <c r="AK16" s="1">
        <f t="shared" si="6"/>
        <v>0</v>
      </c>
    </row>
    <row r="17" spans="1:37" x14ac:dyDescent="0.25">
      <c r="A17" s="1">
        <v>17</v>
      </c>
      <c r="B17" s="1" t="s">
        <v>104</v>
      </c>
      <c r="C17" s="9"/>
      <c r="D17" s="9"/>
      <c r="E17" s="9"/>
      <c r="F17" s="13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ref="AG17" si="7">SUM(C17:AF17)</f>
        <v>0</v>
      </c>
      <c r="AH17" s="1"/>
      <c r="AI17" s="1">
        <f t="shared" si="5"/>
        <v>0</v>
      </c>
      <c r="AJ17" s="1">
        <f t="shared" si="1"/>
        <v>0</v>
      </c>
      <c r="AK17" s="1">
        <f t="shared" si="6"/>
        <v>0</v>
      </c>
    </row>
    <row r="18" spans="1:37" x14ac:dyDescent="0.25">
      <c r="A18" s="1">
        <v>19</v>
      </c>
      <c r="B18" s="1" t="s">
        <v>86</v>
      </c>
      <c r="C18" s="9"/>
      <c r="D18" s="9"/>
      <c r="E18" s="9"/>
      <c r="F18" s="13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  <c r="AH18" s="1"/>
      <c r="AI18" s="1">
        <f t="shared" si="5"/>
        <v>0</v>
      </c>
      <c r="AJ18" s="1">
        <f t="shared" si="1"/>
        <v>0</v>
      </c>
      <c r="AK18" s="1">
        <f t="shared" si="6"/>
        <v>0</v>
      </c>
    </row>
    <row r="19" spans="1:37" x14ac:dyDescent="0.25">
      <c r="A19" s="1">
        <v>20</v>
      </c>
      <c r="B19" s="1" t="s">
        <v>107</v>
      </c>
      <c r="C19" s="9"/>
      <c r="D19" s="9"/>
      <c r="E19" s="9"/>
      <c r="F19" s="13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  <c r="AH19" s="1"/>
      <c r="AI19" s="1">
        <f t="shared" si="5"/>
        <v>0</v>
      </c>
      <c r="AJ19" s="1">
        <f t="shared" si="1"/>
        <v>0</v>
      </c>
      <c r="AK19" s="1">
        <f t="shared" si="6"/>
        <v>0</v>
      </c>
    </row>
    <row r="20" spans="1:37" x14ac:dyDescent="0.25">
      <c r="A20" s="1">
        <v>25</v>
      </c>
      <c r="B20" s="1" t="s">
        <v>116</v>
      </c>
      <c r="C20" s="9"/>
      <c r="D20" s="9"/>
      <c r="E20" s="9"/>
      <c r="F20" s="13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  <c r="AH20" s="1"/>
      <c r="AI20" s="1">
        <f t="shared" si="5"/>
        <v>0</v>
      </c>
      <c r="AJ20" s="1">
        <f t="shared" si="1"/>
        <v>0</v>
      </c>
      <c r="AK20" s="1">
        <f t="shared" si="6"/>
        <v>0</v>
      </c>
    </row>
    <row r="21" spans="1:37" x14ac:dyDescent="0.25">
      <c r="A21" s="1">
        <v>26</v>
      </c>
      <c r="B21" s="1" t="s">
        <v>105</v>
      </c>
      <c r="C21" s="9"/>
      <c r="D21" s="9"/>
      <c r="E21" s="9"/>
      <c r="F21" s="13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  <c r="AH21" s="1"/>
      <c r="AI21" s="1">
        <f t="shared" si="5"/>
        <v>0</v>
      </c>
      <c r="AJ21" s="1">
        <f t="shared" si="1"/>
        <v>0</v>
      </c>
      <c r="AK21" s="1">
        <f t="shared" si="6"/>
        <v>0</v>
      </c>
    </row>
    <row r="22" spans="1:37" x14ac:dyDescent="0.25">
      <c r="A22" s="1">
        <v>29</v>
      </c>
      <c r="B22" s="1" t="s">
        <v>149</v>
      </c>
      <c r="C22" s="9"/>
      <c r="D22" s="9"/>
      <c r="E22" s="9"/>
      <c r="F22" s="13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682.29</v>
      </c>
      <c r="R22" s="9"/>
      <c r="S22" s="9"/>
      <c r="T22" s="9"/>
      <c r="U22" s="9"/>
      <c r="V22" s="9"/>
      <c r="W22" s="9"/>
      <c r="X22" s="9"/>
      <c r="Y22" s="9">
        <v>682.29</v>
      </c>
      <c r="Z22" s="9"/>
      <c r="AA22" s="9"/>
      <c r="AB22" s="9"/>
      <c r="AC22" s="9"/>
      <c r="AD22" s="9"/>
      <c r="AE22" s="9"/>
      <c r="AF22" s="9"/>
      <c r="AG22" s="9">
        <f t="shared" si="3"/>
        <v>1364.58</v>
      </c>
      <c r="AH22" s="1"/>
      <c r="AI22" s="1">
        <f t="shared" si="5"/>
        <v>1364.58</v>
      </c>
      <c r="AJ22" s="1">
        <f t="shared" si="1"/>
        <v>177</v>
      </c>
      <c r="AK22" s="1">
        <f t="shared" si="6"/>
        <v>1187.58</v>
      </c>
    </row>
    <row r="23" spans="1:37" x14ac:dyDescent="0.25">
      <c r="A23" s="1"/>
      <c r="B23" s="1" t="s">
        <v>56</v>
      </c>
      <c r="C23" s="10">
        <f t="shared" ref="C23:AD23" si="8">SUM(C3:C22)</f>
        <v>5261.57</v>
      </c>
      <c r="D23" s="10">
        <f t="shared" si="8"/>
        <v>8800.24</v>
      </c>
      <c r="E23" s="10">
        <f t="shared" si="8"/>
        <v>4426.8</v>
      </c>
      <c r="F23" s="10">
        <f t="shared" si="8"/>
        <v>4233.6799999999994</v>
      </c>
      <c r="G23" s="10">
        <f t="shared" si="8"/>
        <v>2213.08</v>
      </c>
      <c r="H23" s="10">
        <f t="shared" si="8"/>
        <v>1795</v>
      </c>
      <c r="I23" s="10">
        <f t="shared" si="8"/>
        <v>515.66</v>
      </c>
      <c r="J23" s="10">
        <f t="shared" si="8"/>
        <v>2191.98</v>
      </c>
      <c r="K23" s="10">
        <f t="shared" si="8"/>
        <v>0</v>
      </c>
      <c r="L23" s="10">
        <f t="shared" si="8"/>
        <v>5050.8</v>
      </c>
      <c r="M23" s="10">
        <f t="shared" si="8"/>
        <v>3574.2</v>
      </c>
      <c r="N23" s="10">
        <f t="shared" si="8"/>
        <v>3532.7999999999997</v>
      </c>
      <c r="O23" s="10">
        <f t="shared" si="8"/>
        <v>0</v>
      </c>
      <c r="P23" s="10">
        <f t="shared" si="8"/>
        <v>3822.6</v>
      </c>
      <c r="Q23" s="10">
        <f t="shared" si="8"/>
        <v>3580.29</v>
      </c>
      <c r="R23" s="10">
        <f t="shared" si="8"/>
        <v>3063.6</v>
      </c>
      <c r="S23" s="10">
        <f t="shared" si="8"/>
        <v>3229.2</v>
      </c>
      <c r="T23" s="10">
        <f t="shared" si="8"/>
        <v>1780.2</v>
      </c>
      <c r="U23" s="10">
        <f t="shared" si="8"/>
        <v>0</v>
      </c>
      <c r="V23" s="10">
        <f t="shared" si="8"/>
        <v>933.8</v>
      </c>
      <c r="W23" s="10">
        <f t="shared" si="8"/>
        <v>4627.6000000000004</v>
      </c>
      <c r="X23" s="10">
        <f t="shared" si="8"/>
        <v>3951.3999999999996</v>
      </c>
      <c r="Y23" s="10">
        <f t="shared" si="8"/>
        <v>3386.25</v>
      </c>
      <c r="Z23" s="10">
        <f t="shared" si="8"/>
        <v>3548.3</v>
      </c>
      <c r="AA23" s="10">
        <f t="shared" si="8"/>
        <v>3584.5600000000004</v>
      </c>
      <c r="AB23" s="10">
        <f t="shared" si="8"/>
        <v>569.79999999999995</v>
      </c>
      <c r="AC23" s="10">
        <f t="shared" si="8"/>
        <v>1288</v>
      </c>
      <c r="AD23" s="10">
        <f t="shared" si="8"/>
        <v>0</v>
      </c>
      <c r="AE23" s="10">
        <f>SUM(AE3:AE22)</f>
        <v>0</v>
      </c>
      <c r="AF23" s="10">
        <f>SUM(AF3:AF22)</f>
        <v>0</v>
      </c>
      <c r="AG23" s="10">
        <f>SUM(AG3:AG22)</f>
        <v>78961.41</v>
      </c>
      <c r="AH23" s="10">
        <f t="shared" ref="AH23:AK23" si="9">SUM(AH3:AH22)</f>
        <v>0</v>
      </c>
      <c r="AI23" s="10">
        <f t="shared" si="9"/>
        <v>78961.41</v>
      </c>
      <c r="AJ23" s="10">
        <f t="shared" si="9"/>
        <v>10264</v>
      </c>
      <c r="AK23" s="10">
        <f t="shared" si="9"/>
        <v>68697.41</v>
      </c>
    </row>
    <row r="25" spans="1:37" x14ac:dyDescent="0.25">
      <c r="C25">
        <v>4418.47</v>
      </c>
      <c r="D25">
        <v>6321.28</v>
      </c>
      <c r="F25">
        <v>4233.68</v>
      </c>
    </row>
    <row r="26" spans="1:37" x14ac:dyDescent="0.25">
      <c r="C26">
        <v>843.1</v>
      </c>
      <c r="D26">
        <v>1130</v>
      </c>
      <c r="E26">
        <v>4426.8</v>
      </c>
      <c r="G26">
        <v>857.08</v>
      </c>
      <c r="H26">
        <v>1356</v>
      </c>
      <c r="J26">
        <v>2191.98</v>
      </c>
      <c r="R26">
        <v>3063.6</v>
      </c>
      <c r="S26">
        <v>3229.2</v>
      </c>
      <c r="T26">
        <v>1780.2</v>
      </c>
      <c r="V26">
        <v>933.8</v>
      </c>
      <c r="W26">
        <v>4627.6000000000004</v>
      </c>
      <c r="X26">
        <v>3951.4</v>
      </c>
      <c r="Y26">
        <v>2703.96</v>
      </c>
    </row>
    <row r="27" spans="1:37" x14ac:dyDescent="0.25">
      <c r="D27">
        <v>1348.96</v>
      </c>
      <c r="G27">
        <v>1356</v>
      </c>
      <c r="H27">
        <v>439</v>
      </c>
      <c r="I27">
        <v>515.66</v>
      </c>
      <c r="Q27">
        <v>2898</v>
      </c>
      <c r="Y27">
        <v>682.29</v>
      </c>
    </row>
    <row r="28" spans="1:37" x14ac:dyDescent="0.25">
      <c r="L28">
        <v>5050.8</v>
      </c>
      <c r="M28">
        <v>3574.2</v>
      </c>
      <c r="N28">
        <v>3532.8</v>
      </c>
      <c r="P28">
        <v>3822.6</v>
      </c>
      <c r="Q28">
        <v>682.29</v>
      </c>
      <c r="Z28">
        <v>3548.3</v>
      </c>
      <c r="AA28">
        <v>3584.56</v>
      </c>
      <c r="AB28">
        <v>569.79999999999995</v>
      </c>
    </row>
    <row r="29" spans="1:37" x14ac:dyDescent="0.25">
      <c r="C29">
        <f t="shared" ref="C29:S29" si="10">SUM(C25:C28)</f>
        <v>5261.5700000000006</v>
      </c>
      <c r="D29">
        <f t="shared" si="10"/>
        <v>8800.24</v>
      </c>
      <c r="E29">
        <f t="shared" si="10"/>
        <v>4426.8</v>
      </c>
      <c r="F29">
        <f t="shared" si="10"/>
        <v>4233.68</v>
      </c>
      <c r="G29">
        <f t="shared" si="10"/>
        <v>2213.08</v>
      </c>
      <c r="H29">
        <f t="shared" si="10"/>
        <v>1795</v>
      </c>
      <c r="I29">
        <f>SUM(I25:I28)</f>
        <v>515.66</v>
      </c>
      <c r="J29">
        <f t="shared" ref="J29:Q29" si="11">SUM(J25:J28)</f>
        <v>2191.98</v>
      </c>
      <c r="K29">
        <f t="shared" si="11"/>
        <v>0</v>
      </c>
      <c r="L29">
        <f t="shared" si="11"/>
        <v>5050.8</v>
      </c>
      <c r="M29">
        <f t="shared" si="11"/>
        <v>3574.2</v>
      </c>
      <c r="N29">
        <f t="shared" si="11"/>
        <v>3532.8</v>
      </c>
      <c r="O29">
        <f t="shared" si="11"/>
        <v>0</v>
      </c>
      <c r="P29">
        <f t="shared" si="11"/>
        <v>3822.6</v>
      </c>
      <c r="Q29">
        <f t="shared" si="11"/>
        <v>3580.29</v>
      </c>
      <c r="R29">
        <f t="shared" si="10"/>
        <v>3063.6</v>
      </c>
      <c r="S29">
        <f t="shared" si="10"/>
        <v>3229.2</v>
      </c>
      <c r="T29">
        <f t="shared" ref="T29:AF29" si="12">SUM(T25:T28)</f>
        <v>1780.2</v>
      </c>
      <c r="U29">
        <f t="shared" si="12"/>
        <v>0</v>
      </c>
      <c r="V29">
        <f t="shared" si="12"/>
        <v>933.8</v>
      </c>
      <c r="W29">
        <f t="shared" ref="W29" si="13">SUM(W25:W28)</f>
        <v>4627.6000000000004</v>
      </c>
      <c r="X29">
        <f t="shared" si="12"/>
        <v>3951.4</v>
      </c>
      <c r="Y29">
        <f t="shared" si="12"/>
        <v>3386.25</v>
      </c>
      <c r="Z29">
        <f t="shared" si="12"/>
        <v>3548.3</v>
      </c>
      <c r="AA29">
        <f t="shared" si="12"/>
        <v>3584.56</v>
      </c>
      <c r="AB29">
        <f t="shared" si="12"/>
        <v>569.79999999999995</v>
      </c>
      <c r="AC29">
        <f t="shared" si="12"/>
        <v>0</v>
      </c>
      <c r="AD29">
        <f t="shared" si="12"/>
        <v>0</v>
      </c>
      <c r="AE29">
        <f t="shared" si="12"/>
        <v>0</v>
      </c>
      <c r="AF29">
        <f t="shared" si="12"/>
        <v>0</v>
      </c>
    </row>
    <row r="31" spans="1:37" x14ac:dyDescent="0.25">
      <c r="C31" s="12">
        <f t="shared" ref="C31:AF31" si="14">C29-C23</f>
        <v>0</v>
      </c>
      <c r="D31" s="12">
        <f t="shared" si="14"/>
        <v>0</v>
      </c>
      <c r="E31" s="12">
        <f t="shared" si="14"/>
        <v>0</v>
      </c>
      <c r="F31" s="12">
        <f t="shared" si="14"/>
        <v>0</v>
      </c>
      <c r="G31" s="12">
        <f t="shared" si="14"/>
        <v>0</v>
      </c>
      <c r="H31" s="12">
        <f t="shared" si="14"/>
        <v>0</v>
      </c>
      <c r="I31" s="12">
        <f t="shared" si="14"/>
        <v>0</v>
      </c>
      <c r="J31" s="12">
        <f t="shared" si="14"/>
        <v>0</v>
      </c>
      <c r="K31" s="12">
        <f t="shared" si="14"/>
        <v>0</v>
      </c>
      <c r="L31" s="12">
        <f t="shared" si="14"/>
        <v>0</v>
      </c>
      <c r="M31" s="12">
        <f t="shared" si="14"/>
        <v>0</v>
      </c>
      <c r="N31" s="12">
        <f t="shared" si="14"/>
        <v>0</v>
      </c>
      <c r="O31" s="12">
        <f t="shared" si="14"/>
        <v>0</v>
      </c>
      <c r="P31" s="12">
        <f t="shared" si="14"/>
        <v>0</v>
      </c>
      <c r="Q31" s="12">
        <f t="shared" si="14"/>
        <v>0</v>
      </c>
      <c r="R31" s="12">
        <f t="shared" si="14"/>
        <v>0</v>
      </c>
      <c r="S31" s="12">
        <f t="shared" si="14"/>
        <v>0</v>
      </c>
      <c r="T31" s="12">
        <f t="shared" si="14"/>
        <v>0</v>
      </c>
      <c r="U31" s="12">
        <f t="shared" si="14"/>
        <v>0</v>
      </c>
      <c r="V31" s="12">
        <f t="shared" si="14"/>
        <v>0</v>
      </c>
      <c r="W31" s="12">
        <f t="shared" si="14"/>
        <v>0</v>
      </c>
      <c r="X31" s="12">
        <f t="shared" si="14"/>
        <v>0</v>
      </c>
      <c r="Y31" s="12">
        <f t="shared" si="14"/>
        <v>0</v>
      </c>
      <c r="Z31" s="12">
        <f t="shared" si="14"/>
        <v>0</v>
      </c>
      <c r="AA31" s="12">
        <f t="shared" si="14"/>
        <v>0</v>
      </c>
      <c r="AB31" s="12">
        <f t="shared" si="14"/>
        <v>0</v>
      </c>
      <c r="AC31" s="12">
        <f t="shared" si="14"/>
        <v>-1288</v>
      </c>
      <c r="AD31" s="12">
        <f t="shared" si="14"/>
        <v>0</v>
      </c>
      <c r="AE31" s="12">
        <f t="shared" si="14"/>
        <v>0</v>
      </c>
      <c r="AF31" s="12">
        <f t="shared" si="14"/>
        <v>0</v>
      </c>
    </row>
  </sheetData>
  <sortState ref="B3:D31">
    <sortCondition ref="B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0"/>
  <sheetViews>
    <sheetView workbookViewId="0">
      <pane xSplit="2" ySplit="2" topLeftCell="T3" activePane="bottomRight" state="frozen"/>
      <selection pane="topRight" activeCell="C1" sqref="C1"/>
      <selection pane="bottomLeft" activeCell="A3" sqref="A3"/>
      <selection pane="bottomRight" activeCell="AI61" sqref="AI61"/>
    </sheetView>
  </sheetViews>
  <sheetFormatPr defaultRowHeight="15" x14ac:dyDescent="0.25"/>
  <cols>
    <col min="1" max="1" width="4.5703125" customWidth="1"/>
    <col min="2" max="2" width="18.5703125" customWidth="1"/>
    <col min="3" max="3" width="10" customWidth="1"/>
    <col min="4" max="4" width="8.7109375" customWidth="1"/>
    <col min="5" max="5" width="10.140625" customWidth="1"/>
    <col min="6" max="9" width="8.7109375" customWidth="1"/>
    <col min="10" max="10" width="9.42578125" customWidth="1"/>
    <col min="11" max="11" width="8.7109375" hidden="1" customWidth="1"/>
    <col min="12" max="12" width="10.42578125" customWidth="1"/>
    <col min="13" max="13" width="9.7109375" customWidth="1"/>
    <col min="14" max="14" width="8.5703125" customWidth="1"/>
    <col min="15" max="15" width="9.5703125" hidden="1" customWidth="1"/>
    <col min="16" max="16" width="9.28515625" customWidth="1"/>
    <col min="17" max="17" width="9.5703125" customWidth="1"/>
    <col min="18" max="18" width="9.140625" customWidth="1"/>
    <col min="19" max="19" width="8.28515625" customWidth="1"/>
    <col min="20" max="20" width="9" customWidth="1"/>
    <col min="21" max="22" width="9.42578125" style="17" customWidth="1"/>
    <col min="23" max="31" width="9.28515625" customWidth="1"/>
    <col min="32" max="32" width="10.7109375" customWidth="1"/>
    <col min="33" max="33" width="9.5703125" customWidth="1"/>
    <col min="34" max="34" width="11.42578125" customWidth="1"/>
    <col min="35" max="35" width="8.42578125" customWidth="1"/>
    <col min="36" max="36" width="0" hidden="1" customWidth="1"/>
    <col min="37" max="37" width="9.85546875" customWidth="1"/>
    <col min="38" max="39" width="8.5703125"/>
    <col min="40" max="40" width="10.42578125" customWidth="1"/>
    <col min="41" max="1035" width="8.5703125"/>
  </cols>
  <sheetData>
    <row r="1" spans="1:37" ht="25.5" customHeight="1" x14ac:dyDescent="0.25">
      <c r="D1" t="s">
        <v>117</v>
      </c>
    </row>
    <row r="2" spans="1:37" ht="24" customHeight="1" x14ac:dyDescent="0.25">
      <c r="A2" s="1"/>
      <c r="B2" s="7" t="s">
        <v>14</v>
      </c>
      <c r="C2" s="2">
        <v>43739</v>
      </c>
      <c r="D2" s="2">
        <v>43740</v>
      </c>
      <c r="E2" s="2">
        <v>43741</v>
      </c>
      <c r="F2" s="2" t="s">
        <v>118</v>
      </c>
      <c r="G2" s="2">
        <v>43743</v>
      </c>
      <c r="H2" s="2">
        <v>43744</v>
      </c>
      <c r="I2" s="2">
        <v>43745</v>
      </c>
      <c r="J2" s="2">
        <v>43746</v>
      </c>
      <c r="K2" s="2">
        <v>43747</v>
      </c>
      <c r="L2" s="2">
        <v>43748</v>
      </c>
      <c r="M2" s="2">
        <v>43749</v>
      </c>
      <c r="N2" s="2">
        <v>43750</v>
      </c>
      <c r="O2" s="2">
        <v>43751</v>
      </c>
      <c r="P2" s="2">
        <v>43752</v>
      </c>
      <c r="Q2" s="2">
        <v>43753</v>
      </c>
      <c r="R2" s="2">
        <v>43754</v>
      </c>
      <c r="S2" s="2">
        <v>43755</v>
      </c>
      <c r="T2" s="2">
        <v>43756</v>
      </c>
      <c r="U2" s="21">
        <v>43758</v>
      </c>
      <c r="V2" s="21">
        <v>43759</v>
      </c>
      <c r="W2" s="2">
        <v>43760</v>
      </c>
      <c r="X2" s="2">
        <v>43761</v>
      </c>
      <c r="Y2" s="2">
        <v>43762</v>
      </c>
      <c r="Z2" s="2">
        <v>43763</v>
      </c>
      <c r="AA2" s="2">
        <v>43764</v>
      </c>
      <c r="AB2" s="2">
        <v>43765</v>
      </c>
      <c r="AC2" s="2">
        <v>43766</v>
      </c>
      <c r="AD2" s="2">
        <v>43767</v>
      </c>
      <c r="AE2" s="2">
        <v>43768</v>
      </c>
      <c r="AF2" s="1" t="s">
        <v>0</v>
      </c>
      <c r="AG2" s="6" t="s">
        <v>5</v>
      </c>
      <c r="AH2" s="6" t="s">
        <v>4</v>
      </c>
      <c r="AI2" s="1" t="s">
        <v>16</v>
      </c>
      <c r="AJ2" s="1"/>
      <c r="AK2" s="1" t="s">
        <v>17</v>
      </c>
    </row>
    <row r="3" spans="1:37" x14ac:dyDescent="0.25">
      <c r="A3" s="1">
        <v>1</v>
      </c>
      <c r="B3" s="3" t="s">
        <v>2</v>
      </c>
      <c r="C3" s="1">
        <v>3799.67</v>
      </c>
      <c r="D3" s="1">
        <v>1918.28</v>
      </c>
      <c r="E3" s="1">
        <v>3465.28</v>
      </c>
      <c r="F3" s="1">
        <v>3626.2</v>
      </c>
      <c r="G3" s="1"/>
      <c r="H3" s="1"/>
      <c r="I3" s="4"/>
      <c r="J3" s="4">
        <v>3177.3</v>
      </c>
      <c r="K3" s="4"/>
      <c r="L3" s="4">
        <v>3477.6</v>
      </c>
      <c r="M3" s="4"/>
      <c r="N3" s="4"/>
      <c r="O3" s="4"/>
      <c r="P3" s="4">
        <v>4048</v>
      </c>
      <c r="Q3" s="1">
        <v>3891.6</v>
      </c>
      <c r="R3" s="1">
        <v>2152.8000000000002</v>
      </c>
      <c r="S3" s="1">
        <v>3394.8</v>
      </c>
      <c r="T3" s="1"/>
      <c r="U3" s="16"/>
      <c r="V3" s="16"/>
      <c r="W3" s="1">
        <v>3808.8</v>
      </c>
      <c r="X3" s="1">
        <v>1802.64</v>
      </c>
      <c r="Y3" s="1">
        <v>2672.88</v>
      </c>
      <c r="Z3" s="1"/>
      <c r="AA3" s="1"/>
      <c r="AB3" s="1"/>
      <c r="AC3" s="1"/>
      <c r="AD3" s="1"/>
      <c r="AE3" s="1"/>
      <c r="AF3" s="9">
        <f t="shared" ref="AF3:AF16" si="0">SUM(C3:AE3)</f>
        <v>41235.85</v>
      </c>
      <c r="AG3" s="1"/>
      <c r="AH3" s="1">
        <f t="shared" ref="AH3:AH16" si="1">AF3+AG3</f>
        <v>41235.85</v>
      </c>
      <c r="AI3" s="1">
        <f t="shared" ref="AI3:AI16" si="2">ROUND(AH3*13%,0)</f>
        <v>5361</v>
      </c>
      <c r="AJ3" s="1"/>
      <c r="AK3" s="1">
        <f t="shared" ref="AK3:AK16" si="3">AH3-AI3</f>
        <v>35874.85</v>
      </c>
    </row>
    <row r="4" spans="1:37" x14ac:dyDescent="0.25">
      <c r="A4" s="1">
        <v>2</v>
      </c>
      <c r="B4" s="1" t="s">
        <v>6</v>
      </c>
      <c r="C4" s="4"/>
      <c r="D4" s="4">
        <v>1243</v>
      </c>
      <c r="E4" s="4">
        <v>1356</v>
      </c>
      <c r="F4" s="4">
        <v>1356</v>
      </c>
      <c r="G4" s="4">
        <v>1356</v>
      </c>
      <c r="H4" s="4">
        <v>1356</v>
      </c>
      <c r="I4" s="4">
        <v>791</v>
      </c>
      <c r="J4" s="1">
        <v>1243</v>
      </c>
      <c r="K4" s="4"/>
      <c r="L4" s="4"/>
      <c r="M4" s="4"/>
      <c r="N4" s="4"/>
      <c r="O4" s="1"/>
      <c r="P4" s="4"/>
      <c r="Q4" s="4"/>
      <c r="R4" s="1"/>
      <c r="S4" s="1"/>
      <c r="T4" s="1"/>
      <c r="U4" s="16"/>
      <c r="V4" s="16"/>
      <c r="W4" s="1"/>
      <c r="X4" s="1"/>
      <c r="Y4" s="1"/>
      <c r="Z4" s="1"/>
      <c r="AA4" s="1"/>
      <c r="AB4" s="1"/>
      <c r="AC4" s="1"/>
      <c r="AD4" s="1"/>
      <c r="AE4" s="1"/>
      <c r="AF4" s="9">
        <f t="shared" si="0"/>
        <v>8701</v>
      </c>
      <c r="AG4" s="1">
        <f>ROUND(AF4*20%,2)</f>
        <v>1740.2</v>
      </c>
      <c r="AH4" s="1">
        <f t="shared" si="1"/>
        <v>10441.200000000001</v>
      </c>
      <c r="AI4" s="1">
        <f t="shared" si="2"/>
        <v>1357</v>
      </c>
      <c r="AJ4" s="1">
        <v>1</v>
      </c>
      <c r="AK4" s="1">
        <f t="shared" si="3"/>
        <v>9084.2000000000007</v>
      </c>
    </row>
    <row r="5" spans="1:37" x14ac:dyDescent="0.25">
      <c r="A5" s="1">
        <v>3</v>
      </c>
      <c r="B5" s="1" t="s">
        <v>1</v>
      </c>
      <c r="C5" s="4">
        <v>1385.16</v>
      </c>
      <c r="D5" s="4">
        <v>2075.36</v>
      </c>
      <c r="E5" s="1"/>
      <c r="F5" s="1">
        <v>1360.15</v>
      </c>
      <c r="G5" s="4">
        <v>1224.45</v>
      </c>
      <c r="H5" s="4">
        <v>838.27</v>
      </c>
      <c r="I5" s="1"/>
      <c r="J5" s="4">
        <v>1210.23</v>
      </c>
      <c r="K5" s="4"/>
      <c r="L5" s="4">
        <v>1416.8</v>
      </c>
      <c r="M5" s="4">
        <v>1481.2</v>
      </c>
      <c r="N5" s="4">
        <v>1140.8</v>
      </c>
      <c r="O5" s="1"/>
      <c r="P5" s="4">
        <v>1048.8</v>
      </c>
      <c r="Q5" s="1"/>
      <c r="R5" s="1">
        <v>1656</v>
      </c>
      <c r="S5" s="1">
        <v>1780.2</v>
      </c>
      <c r="T5" s="1">
        <v>1117.8</v>
      </c>
      <c r="U5" s="16">
        <v>1311</v>
      </c>
      <c r="V5" s="16">
        <v>1554.8</v>
      </c>
      <c r="W5" s="1"/>
      <c r="X5" s="1"/>
      <c r="Y5" s="1">
        <v>1067.08</v>
      </c>
      <c r="Z5" s="1">
        <v>1046.3599999999999</v>
      </c>
      <c r="AA5" s="1">
        <v>616.41999999999996</v>
      </c>
      <c r="AB5" s="1">
        <v>69</v>
      </c>
      <c r="AC5" s="1"/>
      <c r="AD5" s="1"/>
      <c r="AE5" s="16"/>
      <c r="AF5" s="9">
        <f t="shared" si="0"/>
        <v>23399.879999999997</v>
      </c>
      <c r="AG5" s="1"/>
      <c r="AH5" s="1">
        <f t="shared" si="1"/>
        <v>23399.879999999997</v>
      </c>
      <c r="AI5" s="1">
        <f t="shared" si="2"/>
        <v>3042</v>
      </c>
      <c r="AJ5" s="1"/>
      <c r="AK5" s="1">
        <f t="shared" si="3"/>
        <v>20357.879999999997</v>
      </c>
    </row>
    <row r="6" spans="1:37" x14ac:dyDescent="0.25">
      <c r="A6" s="1">
        <v>4</v>
      </c>
      <c r="B6" s="1" t="s">
        <v>7</v>
      </c>
      <c r="C6" s="1">
        <v>1179.29</v>
      </c>
      <c r="D6" s="1"/>
      <c r="E6" s="1"/>
      <c r="F6" s="1">
        <v>1024.19</v>
      </c>
      <c r="G6" s="1">
        <v>1867.33</v>
      </c>
      <c r="H6" s="1">
        <v>1541.7</v>
      </c>
      <c r="I6" s="4"/>
      <c r="J6" s="4">
        <v>906.78</v>
      </c>
      <c r="K6" s="4"/>
      <c r="L6" s="4">
        <v>947.6</v>
      </c>
      <c r="M6" s="4">
        <v>1205.2</v>
      </c>
      <c r="N6" s="1">
        <v>929.2</v>
      </c>
      <c r="O6" s="1"/>
      <c r="P6" s="4">
        <v>989</v>
      </c>
      <c r="Q6" s="4">
        <v>805</v>
      </c>
      <c r="R6" s="1">
        <v>1407.6</v>
      </c>
      <c r="S6" s="1">
        <v>1283.4000000000001</v>
      </c>
      <c r="T6" s="1">
        <v>851</v>
      </c>
      <c r="U6" s="16">
        <v>1393.8</v>
      </c>
      <c r="V6" s="16"/>
      <c r="W6" s="1">
        <v>1099.4000000000001</v>
      </c>
      <c r="X6" s="1"/>
      <c r="Y6" s="1">
        <v>823.62</v>
      </c>
      <c r="Z6" s="1">
        <v>958.3</v>
      </c>
      <c r="AA6" s="1">
        <v>321.16000000000003</v>
      </c>
      <c r="AB6" s="1">
        <v>938.4</v>
      </c>
      <c r="AC6" s="1"/>
      <c r="AD6" s="1"/>
      <c r="AE6" s="1"/>
      <c r="AF6" s="9">
        <f t="shared" si="0"/>
        <v>20471.97</v>
      </c>
      <c r="AG6" s="1"/>
      <c r="AH6" s="1">
        <f t="shared" si="1"/>
        <v>20471.97</v>
      </c>
      <c r="AI6" s="1">
        <f t="shared" si="2"/>
        <v>2661</v>
      </c>
      <c r="AJ6" s="1">
        <v>1</v>
      </c>
      <c r="AK6" s="1">
        <f t="shared" si="3"/>
        <v>17810.97</v>
      </c>
    </row>
    <row r="7" spans="1:37" x14ac:dyDescent="0.25">
      <c r="A7" s="1">
        <v>5</v>
      </c>
      <c r="B7" s="1" t="s">
        <v>38</v>
      </c>
      <c r="C7" s="1">
        <v>1493.45</v>
      </c>
      <c r="D7" s="1">
        <v>752.08</v>
      </c>
      <c r="E7" s="1">
        <v>1242.3599999999999</v>
      </c>
      <c r="F7" s="1">
        <v>1455.96</v>
      </c>
      <c r="G7" s="1">
        <v>1299.08</v>
      </c>
      <c r="H7" s="1"/>
      <c r="I7" s="4"/>
      <c r="J7" s="4">
        <v>1360.17</v>
      </c>
      <c r="K7" s="4"/>
      <c r="L7" s="4">
        <v>1656</v>
      </c>
      <c r="M7" s="4">
        <v>1775.6</v>
      </c>
      <c r="N7" s="1"/>
      <c r="O7" s="1"/>
      <c r="P7" s="4">
        <v>1821.6</v>
      </c>
      <c r="Q7" s="4">
        <v>1490.4</v>
      </c>
      <c r="R7" s="1"/>
      <c r="S7" s="1">
        <v>1697.4</v>
      </c>
      <c r="T7" s="1">
        <v>1200.5999999999999</v>
      </c>
      <c r="U7" s="16"/>
      <c r="V7" s="16">
        <v>1596.2</v>
      </c>
      <c r="W7" s="1">
        <v>1352.4</v>
      </c>
      <c r="X7" s="1">
        <v>1082.6199999999999</v>
      </c>
      <c r="Y7" s="1">
        <v>1357.16</v>
      </c>
      <c r="Z7" s="1">
        <v>1502.2</v>
      </c>
      <c r="AA7" s="1">
        <v>777</v>
      </c>
      <c r="AB7" s="1"/>
      <c r="AC7" s="1"/>
      <c r="AD7" s="1"/>
      <c r="AE7" s="1"/>
      <c r="AF7" s="9">
        <f t="shared" si="0"/>
        <v>24912.280000000002</v>
      </c>
      <c r="AG7" s="1"/>
      <c r="AH7" s="1">
        <f t="shared" si="1"/>
        <v>24912.280000000002</v>
      </c>
      <c r="AI7" s="1">
        <f t="shared" si="2"/>
        <v>3239</v>
      </c>
      <c r="AJ7" s="1">
        <v>2</v>
      </c>
      <c r="AK7" s="1">
        <f t="shared" si="3"/>
        <v>21673.280000000002</v>
      </c>
    </row>
    <row r="8" spans="1:37" x14ac:dyDescent="0.25">
      <c r="A8" s="1">
        <v>6</v>
      </c>
      <c r="B8" s="1" t="s">
        <v>8</v>
      </c>
      <c r="C8" s="4">
        <f>843.1+4418.47+1250.08</f>
        <v>6511.6500000000005</v>
      </c>
      <c r="D8" s="4">
        <f>6321.28+1348.96+1243+1437.59</f>
        <v>10350.83</v>
      </c>
      <c r="E8" s="4">
        <f>4426.8+1578.23</f>
        <v>6005.0300000000007</v>
      </c>
      <c r="F8" s="4">
        <f>1641.86+2591.82+1250.08</f>
        <v>5483.76</v>
      </c>
      <c r="G8" s="4">
        <f>857.08+1356+1382.9</f>
        <v>3595.98</v>
      </c>
      <c r="H8" s="4">
        <f>439+1356+625.04</f>
        <v>2420.04</v>
      </c>
      <c r="I8" s="4"/>
      <c r="J8" s="4">
        <f>2191.98+1070.38</f>
        <v>3262.36</v>
      </c>
      <c r="K8" s="4"/>
      <c r="L8" s="4">
        <v>5050.8</v>
      </c>
      <c r="M8" s="4">
        <v>3574.2</v>
      </c>
      <c r="N8" s="4">
        <v>3532.8</v>
      </c>
      <c r="O8" s="1"/>
      <c r="P8" s="1">
        <v>3822.6</v>
      </c>
      <c r="Q8" s="4">
        <v>2898</v>
      </c>
      <c r="R8" s="1">
        <v>3063.6</v>
      </c>
      <c r="S8" s="1">
        <v>3229.2</v>
      </c>
      <c r="T8" s="1">
        <v>1780.2</v>
      </c>
      <c r="U8" s="16">
        <v>933.8</v>
      </c>
      <c r="V8" s="1">
        <v>4627.6000000000004</v>
      </c>
      <c r="W8" s="1">
        <v>3951.4</v>
      </c>
      <c r="X8" s="1">
        <v>2703.96</v>
      </c>
      <c r="Y8" s="1">
        <v>3548.3</v>
      </c>
      <c r="Z8" s="1">
        <v>3584.56</v>
      </c>
      <c r="AA8" s="1">
        <v>569.79999999999995</v>
      </c>
      <c r="AB8" s="1">
        <v>1288</v>
      </c>
      <c r="AC8" s="1"/>
      <c r="AD8" s="1"/>
      <c r="AE8" s="1"/>
      <c r="AF8" s="9">
        <f t="shared" si="0"/>
        <v>85788.47</v>
      </c>
      <c r="AG8" s="1">
        <f>ROUND(AF8*20%,2)</f>
        <v>17157.689999999999</v>
      </c>
      <c r="AH8" s="1">
        <f t="shared" si="1"/>
        <v>102946.16</v>
      </c>
      <c r="AI8" s="1">
        <f t="shared" si="2"/>
        <v>13383</v>
      </c>
      <c r="AJ8" s="1"/>
      <c r="AK8" s="1">
        <f t="shared" si="3"/>
        <v>89563.16</v>
      </c>
    </row>
    <row r="9" spans="1:37" s="33" customFormat="1" x14ac:dyDescent="0.25">
      <c r="A9" s="28">
        <v>7</v>
      </c>
      <c r="B9" s="28" t="s">
        <v>48</v>
      </c>
      <c r="C9" s="29">
        <f>18562.81+1130</f>
        <v>19692.810000000001</v>
      </c>
      <c r="D9" s="29">
        <f>8187.2</f>
        <v>8187.2</v>
      </c>
      <c r="E9" s="29">
        <f>14665.56+974.61+1130</f>
        <v>16770.169999999998</v>
      </c>
      <c r="F9" s="29">
        <v>10279.6</v>
      </c>
      <c r="G9" s="29">
        <v>13752.82</v>
      </c>
      <c r="H9" s="29">
        <v>10275.209999999999</v>
      </c>
      <c r="I9" s="29">
        <f>3630.68+791</f>
        <v>4421.68</v>
      </c>
      <c r="J9" s="29">
        <f>13456.96+1130</f>
        <v>14586.96</v>
      </c>
      <c r="K9" s="29"/>
      <c r="L9" s="29">
        <v>17043</v>
      </c>
      <c r="M9" s="29">
        <v>20364.2</v>
      </c>
      <c r="N9" s="29">
        <v>10961.8</v>
      </c>
      <c r="O9" s="30"/>
      <c r="P9" s="29">
        <v>5984.6</v>
      </c>
      <c r="Q9" s="29">
        <v>11389.6</v>
      </c>
      <c r="R9" s="28">
        <v>12627</v>
      </c>
      <c r="S9" s="28">
        <v>18487.400000000001</v>
      </c>
      <c r="T9" s="28">
        <v>11739.2</v>
      </c>
      <c r="U9" s="31">
        <v>9466.7999999999993</v>
      </c>
      <c r="V9" s="31">
        <v>15345.6</v>
      </c>
      <c r="W9" s="28">
        <v>12820.2</v>
      </c>
      <c r="X9" s="28">
        <v>7858.06</v>
      </c>
      <c r="Y9" s="28">
        <v>9779.84</v>
      </c>
      <c r="Z9" s="28">
        <v>14638.68</v>
      </c>
      <c r="AA9" s="28">
        <v>6133.12</v>
      </c>
      <c r="AB9" s="28">
        <v>9264.4</v>
      </c>
      <c r="AC9" s="28"/>
      <c r="AD9" s="28"/>
      <c r="AE9" s="28"/>
      <c r="AF9" s="32">
        <f t="shared" si="0"/>
        <v>291869.95</v>
      </c>
      <c r="AG9" s="28"/>
      <c r="AH9" s="28">
        <f t="shared" si="1"/>
        <v>291869.95</v>
      </c>
      <c r="AI9" s="28">
        <f t="shared" si="2"/>
        <v>37943</v>
      </c>
      <c r="AJ9" s="28">
        <v>1</v>
      </c>
      <c r="AK9" s="28">
        <f t="shared" si="3"/>
        <v>253926.95</v>
      </c>
    </row>
    <row r="10" spans="1:37" x14ac:dyDescent="0.25">
      <c r="A10" s="1">
        <v>8</v>
      </c>
      <c r="B10" s="1" t="s">
        <v>3</v>
      </c>
      <c r="C10" s="4">
        <f>1275.68+1130</f>
        <v>2405.6800000000003</v>
      </c>
      <c r="D10" s="4">
        <f>2122.96+1243</f>
        <v>3365.96</v>
      </c>
      <c r="E10" s="4">
        <v>1356</v>
      </c>
      <c r="F10" s="4">
        <f>1202.86+1356</f>
        <v>2558.8599999999997</v>
      </c>
      <c r="G10" s="4">
        <v>1356</v>
      </c>
      <c r="H10" s="4">
        <v>1356</v>
      </c>
      <c r="I10" s="4"/>
      <c r="J10" s="4">
        <f>1243+1702.89</f>
        <v>2945.8900000000003</v>
      </c>
      <c r="K10" s="4"/>
      <c r="L10" s="4"/>
      <c r="M10" s="4">
        <v>1393.8</v>
      </c>
      <c r="N10" s="4">
        <v>1269.5999999999999</v>
      </c>
      <c r="O10" s="5"/>
      <c r="P10" s="4">
        <v>1941.2</v>
      </c>
      <c r="Q10" s="4">
        <v>1945.8</v>
      </c>
      <c r="R10" s="1">
        <v>2401.1999999999998</v>
      </c>
      <c r="S10" s="1">
        <v>2566.8000000000002</v>
      </c>
      <c r="T10" s="1">
        <v>2318.4</v>
      </c>
      <c r="U10" s="16">
        <v>1817</v>
      </c>
      <c r="V10" s="16">
        <v>2415</v>
      </c>
      <c r="W10" s="1">
        <v>1564</v>
      </c>
      <c r="X10" s="1">
        <v>1258.74</v>
      </c>
      <c r="Y10" s="1">
        <v>958.3</v>
      </c>
      <c r="Z10" s="1">
        <v>1227.6600000000001</v>
      </c>
      <c r="AA10" s="1">
        <v>616.41999999999996</v>
      </c>
      <c r="AB10" s="1">
        <v>1219</v>
      </c>
      <c r="AC10" s="1"/>
      <c r="AD10" s="1"/>
      <c r="AE10" s="1"/>
      <c r="AF10" s="9">
        <f t="shared" si="0"/>
        <v>40257.310000000005</v>
      </c>
      <c r="AG10" s="1">
        <f>ROUND(AF10*20%,2)</f>
        <v>8051.46</v>
      </c>
      <c r="AH10" s="1">
        <f t="shared" si="1"/>
        <v>48308.770000000004</v>
      </c>
      <c r="AI10" s="1">
        <f t="shared" si="2"/>
        <v>6280</v>
      </c>
      <c r="AJ10" s="1">
        <v>4</v>
      </c>
      <c r="AK10" s="1">
        <f t="shared" si="3"/>
        <v>42028.770000000004</v>
      </c>
    </row>
    <row r="11" spans="1:37" x14ac:dyDescent="0.25">
      <c r="A11" s="1">
        <v>9</v>
      </c>
      <c r="B11" s="1" t="s">
        <v>9</v>
      </c>
      <c r="C11" s="4">
        <v>2003.96</v>
      </c>
      <c r="D11" s="4">
        <v>2056.3200000000002</v>
      </c>
      <c r="E11" s="4">
        <v>185.64</v>
      </c>
      <c r="F11" s="4"/>
      <c r="G11" s="4"/>
      <c r="H11" s="4"/>
      <c r="I11" s="4"/>
      <c r="J11" s="4">
        <v>299.88</v>
      </c>
      <c r="K11" s="4"/>
      <c r="L11" s="4">
        <v>363.4</v>
      </c>
      <c r="M11" s="4">
        <v>547.4</v>
      </c>
      <c r="N11" s="1"/>
      <c r="O11" s="1"/>
      <c r="P11" s="1">
        <v>345</v>
      </c>
      <c r="Q11" s="1">
        <v>2005.6</v>
      </c>
      <c r="R11" s="1"/>
      <c r="S11" s="1">
        <v>703.8</v>
      </c>
      <c r="T11" s="1"/>
      <c r="U11" s="16"/>
      <c r="V11" s="16"/>
      <c r="W11" s="1"/>
      <c r="X11" s="1"/>
      <c r="Y11" s="1"/>
      <c r="Z11" s="1"/>
      <c r="AA11" s="1"/>
      <c r="AB11" s="1"/>
      <c r="AC11" s="1"/>
      <c r="AD11" s="1"/>
      <c r="AE11" s="1"/>
      <c r="AF11" s="9">
        <f t="shared" si="0"/>
        <v>8510.9999999999982</v>
      </c>
      <c r="AG11" s="1">
        <f>ROUND(AF11*10%,2)</f>
        <v>851.1</v>
      </c>
      <c r="AH11" s="1">
        <f t="shared" si="1"/>
        <v>9362.0999999999985</v>
      </c>
      <c r="AI11" s="1">
        <f t="shared" si="2"/>
        <v>1217</v>
      </c>
      <c r="AJ11" s="1">
        <v>2</v>
      </c>
      <c r="AK11" s="1">
        <f t="shared" si="3"/>
        <v>8145.0999999999985</v>
      </c>
    </row>
    <row r="12" spans="1:37" x14ac:dyDescent="0.25">
      <c r="A12" s="1">
        <v>10</v>
      </c>
      <c r="B12" s="1" t="s">
        <v>10</v>
      </c>
      <c r="C12" s="4">
        <f>590.17+775.88</f>
        <v>1366.05</v>
      </c>
      <c r="D12" s="4">
        <f>590.17+1642.2</f>
        <v>2232.37</v>
      </c>
      <c r="E12" s="4">
        <f>843.1+643.79</f>
        <v>1486.8899999999999</v>
      </c>
      <c r="F12" s="4">
        <f>513.63+843.1</f>
        <v>1356.73</v>
      </c>
      <c r="G12" s="4">
        <f>1642.2+843.1</f>
        <v>2485.3000000000002</v>
      </c>
      <c r="H12" s="4">
        <f>843.1+1310.19</f>
        <v>2153.29</v>
      </c>
      <c r="I12" s="4">
        <f>185.64+843.1</f>
        <v>1028.74</v>
      </c>
      <c r="J12" s="4">
        <f>245.84+843.1</f>
        <v>1088.94</v>
      </c>
      <c r="K12" s="4"/>
      <c r="L12" s="4">
        <v>1334</v>
      </c>
      <c r="M12" s="4">
        <v>1435.2</v>
      </c>
      <c r="N12" s="4">
        <v>1182.2</v>
      </c>
      <c r="O12" s="1"/>
      <c r="P12" s="4">
        <v>1840</v>
      </c>
      <c r="Q12" s="4">
        <v>2005.6</v>
      </c>
      <c r="R12" s="1">
        <v>1761.8</v>
      </c>
      <c r="S12" s="1">
        <v>2028.6</v>
      </c>
      <c r="T12" s="1">
        <v>975.2</v>
      </c>
      <c r="U12" s="16">
        <v>1334</v>
      </c>
      <c r="V12" s="16">
        <v>1780.2</v>
      </c>
      <c r="W12" s="1">
        <v>276</v>
      </c>
      <c r="X12" s="1">
        <v>1082.6199999999999</v>
      </c>
      <c r="Y12" s="1">
        <v>1004.92</v>
      </c>
      <c r="Z12" s="1">
        <v>321.16000000000003</v>
      </c>
      <c r="AA12" s="1">
        <v>274.54000000000002</v>
      </c>
      <c r="AB12" s="1">
        <v>1007.4</v>
      </c>
      <c r="AC12" s="1"/>
      <c r="AD12" s="1"/>
      <c r="AE12" s="1"/>
      <c r="AF12" s="9">
        <f t="shared" si="0"/>
        <v>32841.75</v>
      </c>
      <c r="AG12" s="1">
        <f>ROUND(AF12*20%,2)</f>
        <v>6568.35</v>
      </c>
      <c r="AH12" s="1">
        <f t="shared" si="1"/>
        <v>39410.1</v>
      </c>
      <c r="AI12" s="1">
        <f t="shared" si="2"/>
        <v>5123</v>
      </c>
      <c r="AJ12" s="1">
        <v>1</v>
      </c>
      <c r="AK12" s="1">
        <f t="shared" si="3"/>
        <v>34287.1</v>
      </c>
    </row>
    <row r="13" spans="1:37" x14ac:dyDescent="0.25">
      <c r="A13" s="1">
        <v>11</v>
      </c>
      <c r="B13" s="1" t="s">
        <v>106</v>
      </c>
      <c r="C13" s="4">
        <v>1370.88</v>
      </c>
      <c r="D13" s="4">
        <f>590.17+1618.4</f>
        <v>2208.5700000000002</v>
      </c>
      <c r="E13" s="4">
        <f>843.1+539.07</f>
        <v>1382.17</v>
      </c>
      <c r="F13" s="4">
        <f>381.93+843.1</f>
        <v>1225.03</v>
      </c>
      <c r="G13" s="4">
        <f>253.47+843.1</f>
        <v>1096.57</v>
      </c>
      <c r="H13" s="4">
        <f>843.1+1017.45</f>
        <v>1860.5500000000002</v>
      </c>
      <c r="I13" s="4">
        <f>185.64+843.1</f>
        <v>1028.74</v>
      </c>
      <c r="J13" s="4">
        <f>245.84+843.1</f>
        <v>1088.94</v>
      </c>
      <c r="K13" s="4"/>
      <c r="L13" s="4">
        <v>1214.4000000000001</v>
      </c>
      <c r="M13" s="4">
        <v>1205.2</v>
      </c>
      <c r="N13" s="4">
        <v>970.6</v>
      </c>
      <c r="O13" s="1"/>
      <c r="P13" s="4">
        <v>1214.4000000000001</v>
      </c>
      <c r="Q13" s="4">
        <v>1407.6</v>
      </c>
      <c r="R13" s="1">
        <v>1490.4</v>
      </c>
      <c r="S13" s="1">
        <v>1200.5999999999999</v>
      </c>
      <c r="T13" s="1">
        <v>786.6</v>
      </c>
      <c r="U13" s="16">
        <v>1016.6</v>
      </c>
      <c r="V13" s="16">
        <v>1228.2</v>
      </c>
      <c r="W13" s="1">
        <v>276</v>
      </c>
      <c r="X13" s="1">
        <v>901.32</v>
      </c>
      <c r="Y13" s="1">
        <v>890.96</v>
      </c>
      <c r="Z13" s="1">
        <v>953.12</v>
      </c>
      <c r="AA13" s="1">
        <v>730.38</v>
      </c>
      <c r="AB13" s="1"/>
      <c r="AC13" s="1"/>
      <c r="AD13" s="1"/>
      <c r="AE13" s="1"/>
      <c r="AF13" s="9">
        <f t="shared" si="0"/>
        <v>26747.829999999998</v>
      </c>
      <c r="AG13" s="1"/>
      <c r="AH13" s="1">
        <f t="shared" si="1"/>
        <v>26747.829999999998</v>
      </c>
      <c r="AI13" s="1">
        <f t="shared" si="2"/>
        <v>3477</v>
      </c>
      <c r="AJ13" s="1">
        <v>2</v>
      </c>
      <c r="AK13" s="1">
        <f t="shared" si="3"/>
        <v>23270.829999999998</v>
      </c>
    </row>
    <row r="14" spans="1:37" x14ac:dyDescent="0.25">
      <c r="A14" s="1">
        <v>12</v>
      </c>
      <c r="B14" s="1" t="s">
        <v>11</v>
      </c>
      <c r="C14" s="4"/>
      <c r="D14" s="4"/>
      <c r="E14" s="4">
        <v>834.19</v>
      </c>
      <c r="F14" s="4">
        <v>849.66</v>
      </c>
      <c r="G14" s="4"/>
      <c r="H14" s="4"/>
      <c r="I14" s="1"/>
      <c r="J14" s="1">
        <v>1360.17</v>
      </c>
      <c r="K14" s="4"/>
      <c r="L14" s="4">
        <v>1131.5999999999999</v>
      </c>
      <c r="M14" s="4">
        <v>1817</v>
      </c>
      <c r="N14" s="4"/>
      <c r="O14" s="4"/>
      <c r="P14" s="4">
        <v>1821.6</v>
      </c>
      <c r="Q14" s="4">
        <v>1490.4</v>
      </c>
      <c r="R14" s="1">
        <v>1242</v>
      </c>
      <c r="S14" s="1">
        <v>1656</v>
      </c>
      <c r="T14" s="1"/>
      <c r="U14" s="16"/>
      <c r="V14" s="16"/>
      <c r="W14" s="1"/>
      <c r="X14" s="1"/>
      <c r="Y14" s="1">
        <v>1403.78</v>
      </c>
      <c r="Z14" s="1"/>
      <c r="AA14" s="1">
        <v>590.52</v>
      </c>
      <c r="AB14" s="1"/>
      <c r="AC14" s="1"/>
      <c r="AD14" s="1"/>
      <c r="AE14" s="1"/>
      <c r="AF14" s="9">
        <f t="shared" si="0"/>
        <v>14196.92</v>
      </c>
      <c r="AG14" s="1">
        <f>ROUND(AF14*20%,2)</f>
        <v>2839.38</v>
      </c>
      <c r="AH14" s="1">
        <f t="shared" si="1"/>
        <v>17036.3</v>
      </c>
      <c r="AI14" s="1">
        <f t="shared" si="2"/>
        <v>2215</v>
      </c>
      <c r="AJ14" s="1">
        <v>1</v>
      </c>
      <c r="AK14" s="1">
        <f t="shared" si="3"/>
        <v>14821.3</v>
      </c>
    </row>
    <row r="15" spans="1:37" x14ac:dyDescent="0.25">
      <c r="A15" s="1">
        <v>13</v>
      </c>
      <c r="B15" s="1" t="s">
        <v>12</v>
      </c>
      <c r="C15" s="4">
        <v>1756.44</v>
      </c>
      <c r="D15" s="4"/>
      <c r="E15" s="4">
        <v>2207.4499999999998</v>
      </c>
      <c r="F15" s="4">
        <v>3826.84</v>
      </c>
      <c r="G15" s="4">
        <v>1763.46</v>
      </c>
      <c r="H15" s="4">
        <v>1619.66</v>
      </c>
      <c r="I15" s="4"/>
      <c r="J15" s="4"/>
      <c r="K15" s="4"/>
      <c r="L15" s="4">
        <v>2226.4</v>
      </c>
      <c r="M15" s="4">
        <v>2539.1999999999998</v>
      </c>
      <c r="N15" s="4">
        <v>1734.2</v>
      </c>
      <c r="O15" s="4"/>
      <c r="P15" s="1">
        <v>1334</v>
      </c>
      <c r="Q15" s="1">
        <v>3105</v>
      </c>
      <c r="R15" s="1">
        <v>3312</v>
      </c>
      <c r="S15" s="1">
        <v>2939.4</v>
      </c>
      <c r="T15" s="1"/>
      <c r="U15" s="16"/>
      <c r="V15" s="16"/>
      <c r="W15" s="1">
        <v>2198.8000000000002</v>
      </c>
      <c r="X15" s="1"/>
      <c r="Y15" s="1">
        <v>2004.66</v>
      </c>
      <c r="Z15" s="1">
        <v>1823.36</v>
      </c>
      <c r="AA15" s="1">
        <v>683.76</v>
      </c>
      <c r="AB15" s="1">
        <v>69</v>
      </c>
      <c r="AC15" s="1"/>
      <c r="AD15" s="1"/>
      <c r="AE15" s="1"/>
      <c r="AF15" s="9">
        <f t="shared" si="0"/>
        <v>35143.629999999997</v>
      </c>
      <c r="AG15" s="1">
        <f>ROUND(AF15*10%,2)</f>
        <v>3514.36</v>
      </c>
      <c r="AH15" s="1">
        <f t="shared" si="1"/>
        <v>38657.99</v>
      </c>
      <c r="AI15" s="1">
        <f t="shared" si="2"/>
        <v>5026</v>
      </c>
      <c r="AJ15" s="1">
        <v>2</v>
      </c>
      <c r="AK15" s="1">
        <f t="shared" si="3"/>
        <v>33631.99</v>
      </c>
    </row>
    <row r="16" spans="1:37" x14ac:dyDescent="0.25">
      <c r="A16" s="1">
        <v>14</v>
      </c>
      <c r="B16" s="1" t="s">
        <v>13</v>
      </c>
      <c r="C16" s="4">
        <v>1861.16</v>
      </c>
      <c r="D16" s="4">
        <v>2465.6799999999998</v>
      </c>
      <c r="E16" s="4">
        <v>1658.86</v>
      </c>
      <c r="F16" s="4">
        <v>3408.53</v>
      </c>
      <c r="G16" s="4">
        <v>4055.04</v>
      </c>
      <c r="H16" s="4">
        <v>2501.5500000000002</v>
      </c>
      <c r="I16" s="4"/>
      <c r="J16" s="4"/>
      <c r="K16" s="4"/>
      <c r="L16" s="4">
        <v>1274.2</v>
      </c>
      <c r="M16" s="4"/>
      <c r="N16" s="1">
        <v>1669.8</v>
      </c>
      <c r="O16" s="4"/>
      <c r="P16" s="4">
        <v>1274.2</v>
      </c>
      <c r="Q16" s="4">
        <v>929.2</v>
      </c>
      <c r="R16" s="1">
        <v>1927.4</v>
      </c>
      <c r="S16" s="1">
        <v>1945.8</v>
      </c>
      <c r="T16" s="1">
        <v>933.8</v>
      </c>
      <c r="U16" s="16">
        <v>2116</v>
      </c>
      <c r="V16" s="16">
        <v>1430.6</v>
      </c>
      <c r="W16" s="1"/>
      <c r="X16" s="1">
        <v>2253.3000000000002</v>
      </c>
      <c r="Y16" s="1">
        <v>2403.52</v>
      </c>
      <c r="Z16" s="1">
        <v>1823.36</v>
      </c>
      <c r="AA16" s="1">
        <v>1232.8399999999999</v>
      </c>
      <c r="AB16" s="1">
        <v>2249.4</v>
      </c>
      <c r="AC16" s="1"/>
      <c r="AD16" s="1"/>
      <c r="AE16" s="1"/>
      <c r="AF16" s="9">
        <f t="shared" si="0"/>
        <v>39414.239999999998</v>
      </c>
      <c r="AG16" s="1">
        <f>ROUND(AF16*20%,2)</f>
        <v>7882.85</v>
      </c>
      <c r="AH16" s="1">
        <f t="shared" si="1"/>
        <v>47297.09</v>
      </c>
      <c r="AI16" s="1">
        <f t="shared" si="2"/>
        <v>6149</v>
      </c>
      <c r="AJ16" s="1">
        <v>1</v>
      </c>
      <c r="AK16" s="1">
        <f t="shared" si="3"/>
        <v>41148.089999999997</v>
      </c>
    </row>
    <row r="17" spans="1:37" x14ac:dyDescent="0.25">
      <c r="A17" s="1"/>
      <c r="B17" s="38" t="s">
        <v>156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6"/>
      <c r="V17" s="16"/>
      <c r="W17" s="1"/>
      <c r="X17" s="1"/>
      <c r="Y17" s="1"/>
      <c r="Z17" s="1"/>
      <c r="AA17" s="1"/>
      <c r="AB17" s="1"/>
      <c r="AC17" s="1"/>
      <c r="AD17" s="1"/>
      <c r="AE17" s="1"/>
      <c r="AF17" s="9"/>
      <c r="AG17" s="1"/>
      <c r="AH17" s="1"/>
      <c r="AI17" s="1"/>
      <c r="AJ17" s="1"/>
      <c r="AK17" s="1"/>
    </row>
    <row r="18" spans="1:37" ht="22.5" hidden="1" customHeight="1" x14ac:dyDescent="0.25">
      <c r="A18" s="1"/>
      <c r="B18" s="1" t="s">
        <v>18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6"/>
      <c r="V18" s="16"/>
      <c r="W18" s="1"/>
      <c r="X18" s="1"/>
      <c r="Y18" s="1"/>
      <c r="Z18" s="1"/>
      <c r="AA18" s="1"/>
      <c r="AB18" s="1"/>
      <c r="AC18" s="1"/>
      <c r="AD18" s="1"/>
      <c r="AE18" s="1"/>
      <c r="AF18" s="9">
        <f t="shared" ref="AF18:AF61" si="4">SUM(C18:AE18)</f>
        <v>0</v>
      </c>
      <c r="AG18" s="1">
        <f t="shared" ref="AG18:AG58" si="5">ROUND(AF18*20%,2)</f>
        <v>0</v>
      </c>
      <c r="AH18" s="1">
        <f t="shared" ref="AH18:AH60" si="6">AF18+AG18</f>
        <v>0</v>
      </c>
      <c r="AI18" s="1">
        <f t="shared" ref="AI18:AI60" si="7">ROUND(AH18*13%,0)</f>
        <v>0</v>
      </c>
      <c r="AJ18" s="1">
        <v>3</v>
      </c>
      <c r="AK18" s="1">
        <f t="shared" ref="AK18:AK60" si="8">AH18-AI18</f>
        <v>0</v>
      </c>
    </row>
    <row r="19" spans="1:37" hidden="1" x14ac:dyDescent="0.25">
      <c r="A19" s="1">
        <v>1</v>
      </c>
      <c r="B19" s="1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6"/>
      <c r="V19" s="16"/>
      <c r="W19" s="1"/>
      <c r="X19" s="1"/>
      <c r="Y19" s="1"/>
      <c r="Z19" s="1"/>
      <c r="AA19" s="1"/>
      <c r="AB19" s="1"/>
      <c r="AC19" s="1"/>
      <c r="AD19" s="1"/>
      <c r="AE19" s="1"/>
      <c r="AF19" s="9">
        <f t="shared" si="4"/>
        <v>0</v>
      </c>
      <c r="AG19" s="1">
        <f t="shared" si="5"/>
        <v>0</v>
      </c>
      <c r="AH19" s="1">
        <f t="shared" si="6"/>
        <v>0</v>
      </c>
      <c r="AI19" s="1">
        <f t="shared" si="7"/>
        <v>0</v>
      </c>
      <c r="AJ19" s="1">
        <v>4</v>
      </c>
      <c r="AK19" s="1">
        <f t="shared" si="8"/>
        <v>0</v>
      </c>
    </row>
    <row r="20" spans="1:37" hidden="1" x14ac:dyDescent="0.25">
      <c r="A20" s="1">
        <v>2</v>
      </c>
      <c r="B20" s="1" t="s">
        <v>60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6"/>
      <c r="V20" s="16"/>
      <c r="W20" s="1"/>
      <c r="X20" s="1"/>
      <c r="Y20" s="1"/>
      <c r="Z20" s="1"/>
      <c r="AA20" s="1"/>
      <c r="AB20" s="1"/>
      <c r="AC20" s="1"/>
      <c r="AD20" s="1"/>
      <c r="AE20" s="1"/>
      <c r="AF20" s="9">
        <f t="shared" si="4"/>
        <v>0</v>
      </c>
      <c r="AG20" s="1">
        <f t="shared" si="5"/>
        <v>0</v>
      </c>
      <c r="AH20" s="1">
        <f t="shared" si="6"/>
        <v>0</v>
      </c>
      <c r="AI20" s="1">
        <f t="shared" si="7"/>
        <v>0</v>
      </c>
      <c r="AJ20" s="1">
        <v>5</v>
      </c>
      <c r="AK20" s="1">
        <f t="shared" si="8"/>
        <v>0</v>
      </c>
    </row>
    <row r="21" spans="1:37" hidden="1" x14ac:dyDescent="0.25">
      <c r="A21" s="1">
        <v>3</v>
      </c>
      <c r="B21" s="1" t="s">
        <v>31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6"/>
      <c r="V21" s="16"/>
      <c r="W21" s="1"/>
      <c r="X21" s="1"/>
      <c r="Y21" s="1"/>
      <c r="Z21" s="1"/>
      <c r="AA21" s="1"/>
      <c r="AB21" s="1"/>
      <c r="AC21" s="1"/>
      <c r="AD21" s="1"/>
      <c r="AE21" s="1"/>
      <c r="AF21" s="9">
        <f t="shared" si="4"/>
        <v>0</v>
      </c>
      <c r="AG21" s="1">
        <f t="shared" si="5"/>
        <v>0</v>
      </c>
      <c r="AH21" s="1">
        <f t="shared" si="6"/>
        <v>0</v>
      </c>
      <c r="AI21" s="1">
        <f t="shared" si="7"/>
        <v>0</v>
      </c>
      <c r="AJ21" s="1">
        <v>6</v>
      </c>
      <c r="AK21" s="1">
        <f t="shared" si="8"/>
        <v>0</v>
      </c>
    </row>
    <row r="22" spans="1:37" hidden="1" x14ac:dyDescent="0.25">
      <c r="A22" s="1">
        <v>4</v>
      </c>
      <c r="B22" s="1" t="s">
        <v>54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6"/>
      <c r="V22" s="16"/>
      <c r="W22" s="1"/>
      <c r="X22" s="1"/>
      <c r="Y22" s="1"/>
      <c r="Z22" s="1"/>
      <c r="AA22" s="1"/>
      <c r="AB22" s="1"/>
      <c r="AC22" s="1"/>
      <c r="AD22" s="1"/>
      <c r="AE22" s="1"/>
      <c r="AF22" s="9">
        <f t="shared" si="4"/>
        <v>0</v>
      </c>
      <c r="AG22" s="1">
        <f t="shared" si="5"/>
        <v>0</v>
      </c>
      <c r="AH22" s="1">
        <f t="shared" si="6"/>
        <v>0</v>
      </c>
      <c r="AI22" s="1">
        <f t="shared" si="7"/>
        <v>0</v>
      </c>
      <c r="AJ22" s="1">
        <v>7</v>
      </c>
      <c r="AK22" s="1">
        <f t="shared" si="8"/>
        <v>0</v>
      </c>
    </row>
    <row r="23" spans="1:37" hidden="1" x14ac:dyDescent="0.25">
      <c r="A23" s="1">
        <v>5</v>
      </c>
      <c r="B23" s="1" t="s">
        <v>23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6"/>
      <c r="V23" s="16"/>
      <c r="W23" s="1"/>
      <c r="X23" s="1"/>
      <c r="Y23" s="1"/>
      <c r="Z23" s="1"/>
      <c r="AA23" s="1"/>
      <c r="AB23" s="1"/>
      <c r="AC23" s="1"/>
      <c r="AD23" s="1"/>
      <c r="AE23" s="1"/>
      <c r="AF23" s="9">
        <f t="shared" si="4"/>
        <v>0</v>
      </c>
      <c r="AG23" s="1">
        <f t="shared" si="5"/>
        <v>0</v>
      </c>
      <c r="AH23" s="1">
        <f t="shared" si="6"/>
        <v>0</v>
      </c>
      <c r="AI23" s="1">
        <f t="shared" si="7"/>
        <v>0</v>
      </c>
      <c r="AJ23" s="1">
        <v>8</v>
      </c>
      <c r="AK23" s="1">
        <f t="shared" si="8"/>
        <v>0</v>
      </c>
    </row>
    <row r="24" spans="1:37" hidden="1" x14ac:dyDescent="0.25">
      <c r="A24" s="1">
        <v>6</v>
      </c>
      <c r="B24" s="1" t="s">
        <v>42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6"/>
      <c r="V24" s="16"/>
      <c r="W24" s="1"/>
      <c r="X24" s="1"/>
      <c r="Y24" s="1"/>
      <c r="Z24" s="1"/>
      <c r="AA24" s="1"/>
      <c r="AB24" s="1"/>
      <c r="AC24" s="1"/>
      <c r="AD24" s="1"/>
      <c r="AE24" s="1"/>
      <c r="AF24" s="9">
        <f t="shared" si="4"/>
        <v>0</v>
      </c>
      <c r="AG24" s="1">
        <f t="shared" si="5"/>
        <v>0</v>
      </c>
      <c r="AH24" s="1">
        <f t="shared" si="6"/>
        <v>0</v>
      </c>
      <c r="AI24" s="1">
        <f t="shared" si="7"/>
        <v>0</v>
      </c>
      <c r="AJ24" s="1">
        <v>9</v>
      </c>
      <c r="AK24" s="1">
        <f t="shared" si="8"/>
        <v>0</v>
      </c>
    </row>
    <row r="25" spans="1:37" hidden="1" x14ac:dyDescent="0.25">
      <c r="A25" s="1">
        <v>7</v>
      </c>
      <c r="B25" s="1" t="s">
        <v>45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6"/>
      <c r="V25" s="16"/>
      <c r="W25" s="1"/>
      <c r="X25" s="1"/>
      <c r="Y25" s="1"/>
      <c r="Z25" s="1"/>
      <c r="AA25" s="1"/>
      <c r="AB25" s="1"/>
      <c r="AC25" s="1"/>
      <c r="AD25" s="1"/>
      <c r="AE25" s="1"/>
      <c r="AF25" s="9">
        <f t="shared" si="4"/>
        <v>0</v>
      </c>
      <c r="AG25" s="1">
        <f t="shared" si="5"/>
        <v>0</v>
      </c>
      <c r="AH25" s="1">
        <f t="shared" si="6"/>
        <v>0</v>
      </c>
      <c r="AI25" s="1">
        <f t="shared" si="7"/>
        <v>0</v>
      </c>
      <c r="AJ25" s="1">
        <v>10</v>
      </c>
      <c r="AK25" s="1">
        <f t="shared" si="8"/>
        <v>0</v>
      </c>
    </row>
    <row r="26" spans="1:37" hidden="1" x14ac:dyDescent="0.25">
      <c r="A26" s="1">
        <v>8</v>
      </c>
      <c r="B26" s="1" t="s">
        <v>30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6"/>
      <c r="V26" s="16"/>
      <c r="W26" s="1"/>
      <c r="X26" s="1"/>
      <c r="Y26" s="1"/>
      <c r="Z26" s="1"/>
      <c r="AA26" s="1"/>
      <c r="AB26" s="1"/>
      <c r="AC26" s="1"/>
      <c r="AD26" s="1"/>
      <c r="AE26" s="1"/>
      <c r="AF26" s="9">
        <f t="shared" si="4"/>
        <v>0</v>
      </c>
      <c r="AG26" s="1">
        <f t="shared" si="5"/>
        <v>0</v>
      </c>
      <c r="AH26" s="1">
        <f t="shared" si="6"/>
        <v>0</v>
      </c>
      <c r="AI26" s="1">
        <f t="shared" si="7"/>
        <v>0</v>
      </c>
      <c r="AJ26" s="1">
        <v>11</v>
      </c>
      <c r="AK26" s="1">
        <f t="shared" si="8"/>
        <v>0</v>
      </c>
    </row>
    <row r="27" spans="1:37" hidden="1" x14ac:dyDescent="0.25">
      <c r="A27" s="1">
        <v>9</v>
      </c>
      <c r="B27" s="1" t="s">
        <v>20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6"/>
      <c r="V27" s="16"/>
      <c r="W27" s="1"/>
      <c r="X27" s="1"/>
      <c r="Y27" s="1"/>
      <c r="Z27" s="1"/>
      <c r="AA27" s="1"/>
      <c r="AB27" s="1"/>
      <c r="AC27" s="1"/>
      <c r="AD27" s="1"/>
      <c r="AE27" s="1"/>
      <c r="AF27" s="9">
        <f t="shared" si="4"/>
        <v>0</v>
      </c>
      <c r="AG27" s="1">
        <f t="shared" si="5"/>
        <v>0</v>
      </c>
      <c r="AH27" s="1">
        <f t="shared" si="6"/>
        <v>0</v>
      </c>
      <c r="AI27" s="1">
        <f t="shared" si="7"/>
        <v>0</v>
      </c>
      <c r="AJ27" s="1">
        <v>12</v>
      </c>
      <c r="AK27" s="1">
        <f t="shared" si="8"/>
        <v>0</v>
      </c>
    </row>
    <row r="28" spans="1:37" hidden="1" x14ac:dyDescent="0.25">
      <c r="A28" s="1">
        <v>10</v>
      </c>
      <c r="B28" s="1" t="s">
        <v>51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6"/>
      <c r="V28" s="16"/>
      <c r="W28" s="1"/>
      <c r="X28" s="1"/>
      <c r="Y28" s="1"/>
      <c r="Z28" s="1"/>
      <c r="AA28" s="1"/>
      <c r="AB28" s="1"/>
      <c r="AC28" s="1"/>
      <c r="AD28" s="1"/>
      <c r="AE28" s="1"/>
      <c r="AF28" s="9">
        <f t="shared" si="4"/>
        <v>0</v>
      </c>
      <c r="AG28" s="1">
        <f t="shared" si="5"/>
        <v>0</v>
      </c>
      <c r="AH28" s="1">
        <f t="shared" si="6"/>
        <v>0</v>
      </c>
      <c r="AI28" s="1">
        <f t="shared" si="7"/>
        <v>0</v>
      </c>
      <c r="AJ28" s="1">
        <v>13</v>
      </c>
      <c r="AK28" s="1">
        <f t="shared" si="8"/>
        <v>0</v>
      </c>
    </row>
    <row r="29" spans="1:37" hidden="1" x14ac:dyDescent="0.25">
      <c r="A29" s="1">
        <v>11</v>
      </c>
      <c r="B29" s="1" t="s">
        <v>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6"/>
      <c r="V29" s="16"/>
      <c r="W29" s="1"/>
      <c r="X29" s="1"/>
      <c r="Y29" s="1"/>
      <c r="Z29" s="1"/>
      <c r="AA29" s="1"/>
      <c r="AB29" s="1"/>
      <c r="AC29" s="1"/>
      <c r="AD29" s="1"/>
      <c r="AE29" s="1"/>
      <c r="AF29" s="9">
        <f t="shared" si="4"/>
        <v>0</v>
      </c>
      <c r="AG29" s="1">
        <f t="shared" si="5"/>
        <v>0</v>
      </c>
      <c r="AH29" s="1">
        <f t="shared" si="6"/>
        <v>0</v>
      </c>
      <c r="AI29" s="1">
        <f t="shared" si="7"/>
        <v>0</v>
      </c>
      <c r="AJ29" s="1">
        <v>14</v>
      </c>
      <c r="AK29" s="1">
        <f t="shared" si="8"/>
        <v>0</v>
      </c>
    </row>
    <row r="30" spans="1:37" hidden="1" x14ac:dyDescent="0.25">
      <c r="A30" s="1">
        <v>12</v>
      </c>
      <c r="B30" s="1" t="s">
        <v>37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6"/>
      <c r="V30" s="16"/>
      <c r="W30" s="1"/>
      <c r="X30" s="1"/>
      <c r="Y30" s="1"/>
      <c r="Z30" s="1"/>
      <c r="AA30" s="1"/>
      <c r="AB30" s="1"/>
      <c r="AC30" s="1"/>
      <c r="AD30" s="1"/>
      <c r="AE30" s="1"/>
      <c r="AF30" s="9">
        <f t="shared" si="4"/>
        <v>0</v>
      </c>
      <c r="AG30" s="1">
        <f t="shared" si="5"/>
        <v>0</v>
      </c>
      <c r="AH30" s="1">
        <f t="shared" si="6"/>
        <v>0</v>
      </c>
      <c r="AI30" s="1">
        <f t="shared" si="7"/>
        <v>0</v>
      </c>
      <c r="AJ30" s="1">
        <v>15</v>
      </c>
      <c r="AK30" s="1">
        <f t="shared" si="8"/>
        <v>0</v>
      </c>
    </row>
    <row r="31" spans="1:37" hidden="1" x14ac:dyDescent="0.25">
      <c r="A31" s="1">
        <v>13</v>
      </c>
      <c r="B31" s="1" t="s">
        <v>49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6"/>
      <c r="V31" s="16"/>
      <c r="W31" s="1"/>
      <c r="X31" s="1"/>
      <c r="Y31" s="1"/>
      <c r="Z31" s="1"/>
      <c r="AA31" s="1"/>
      <c r="AB31" s="1"/>
      <c r="AC31" s="1"/>
      <c r="AD31" s="1"/>
      <c r="AE31" s="1"/>
      <c r="AF31" s="9">
        <f t="shared" si="4"/>
        <v>0</v>
      </c>
      <c r="AG31" s="1">
        <f t="shared" si="5"/>
        <v>0</v>
      </c>
      <c r="AH31" s="1">
        <f t="shared" si="6"/>
        <v>0</v>
      </c>
      <c r="AI31" s="1">
        <f t="shared" si="7"/>
        <v>0</v>
      </c>
      <c r="AJ31" s="1">
        <v>16</v>
      </c>
      <c r="AK31" s="1">
        <f t="shared" si="8"/>
        <v>0</v>
      </c>
    </row>
    <row r="32" spans="1:37" hidden="1" x14ac:dyDescent="0.25">
      <c r="A32" s="1"/>
      <c r="B32" s="1" t="s">
        <v>59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6"/>
      <c r="V32" s="16"/>
      <c r="W32" s="1"/>
      <c r="X32" s="1"/>
      <c r="Y32" s="1"/>
      <c r="Z32" s="1"/>
      <c r="AA32" s="1"/>
      <c r="AB32" s="1"/>
      <c r="AC32" s="1"/>
      <c r="AD32" s="1"/>
      <c r="AE32" s="1"/>
      <c r="AF32" s="9">
        <f t="shared" si="4"/>
        <v>0</v>
      </c>
      <c r="AG32" s="1">
        <f t="shared" si="5"/>
        <v>0</v>
      </c>
      <c r="AH32" s="1">
        <f t="shared" si="6"/>
        <v>0</v>
      </c>
      <c r="AI32" s="1">
        <f t="shared" si="7"/>
        <v>0</v>
      </c>
      <c r="AJ32" s="1">
        <v>17</v>
      </c>
      <c r="AK32" s="1">
        <f t="shared" si="8"/>
        <v>0</v>
      </c>
    </row>
    <row r="33" spans="1:37" hidden="1" x14ac:dyDescent="0.25">
      <c r="A33" s="1">
        <v>14</v>
      </c>
      <c r="B33" s="1" t="s">
        <v>39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6"/>
      <c r="V33" s="16"/>
      <c r="W33" s="1"/>
      <c r="X33" s="1"/>
      <c r="Y33" s="1"/>
      <c r="Z33" s="1"/>
      <c r="AA33" s="1"/>
      <c r="AB33" s="1"/>
      <c r="AC33" s="1"/>
      <c r="AD33" s="1"/>
      <c r="AE33" s="1"/>
      <c r="AF33" s="9">
        <f t="shared" si="4"/>
        <v>0</v>
      </c>
      <c r="AG33" s="1">
        <f t="shared" si="5"/>
        <v>0</v>
      </c>
      <c r="AH33" s="1">
        <f t="shared" si="6"/>
        <v>0</v>
      </c>
      <c r="AI33" s="1">
        <f t="shared" si="7"/>
        <v>0</v>
      </c>
      <c r="AJ33" s="1">
        <v>18</v>
      </c>
      <c r="AK33" s="1">
        <f t="shared" si="8"/>
        <v>0</v>
      </c>
    </row>
    <row r="34" spans="1:37" hidden="1" x14ac:dyDescent="0.25">
      <c r="A34" s="1">
        <v>15</v>
      </c>
      <c r="B34" s="1" t="s">
        <v>44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6"/>
      <c r="V34" s="16"/>
      <c r="W34" s="1"/>
      <c r="X34" s="1"/>
      <c r="Y34" s="1"/>
      <c r="Z34" s="1"/>
      <c r="AA34" s="1"/>
      <c r="AB34" s="1"/>
      <c r="AC34" s="1"/>
      <c r="AD34" s="1"/>
      <c r="AE34" s="1"/>
      <c r="AF34" s="9">
        <f t="shared" si="4"/>
        <v>0</v>
      </c>
      <c r="AG34" s="1">
        <f t="shared" si="5"/>
        <v>0</v>
      </c>
      <c r="AH34" s="1">
        <f t="shared" si="6"/>
        <v>0</v>
      </c>
      <c r="AI34" s="1">
        <f t="shared" si="7"/>
        <v>0</v>
      </c>
      <c r="AJ34" s="1">
        <v>19</v>
      </c>
      <c r="AK34" s="1">
        <f t="shared" si="8"/>
        <v>0</v>
      </c>
    </row>
    <row r="35" spans="1:37" hidden="1" x14ac:dyDescent="0.25">
      <c r="A35" s="1">
        <v>16</v>
      </c>
      <c r="B35" s="1" t="s">
        <v>26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6"/>
      <c r="V35" s="16"/>
      <c r="W35" s="1"/>
      <c r="X35" s="1"/>
      <c r="Y35" s="1"/>
      <c r="Z35" s="1"/>
      <c r="AA35" s="1"/>
      <c r="AB35" s="1"/>
      <c r="AC35" s="1"/>
      <c r="AD35" s="1"/>
      <c r="AE35" s="1"/>
      <c r="AF35" s="9">
        <f t="shared" si="4"/>
        <v>0</v>
      </c>
      <c r="AG35" s="1">
        <f t="shared" si="5"/>
        <v>0</v>
      </c>
      <c r="AH35" s="1">
        <f t="shared" si="6"/>
        <v>0</v>
      </c>
      <c r="AI35" s="1">
        <f t="shared" si="7"/>
        <v>0</v>
      </c>
      <c r="AJ35" s="1">
        <v>20</v>
      </c>
      <c r="AK35" s="1">
        <f t="shared" si="8"/>
        <v>0</v>
      </c>
    </row>
    <row r="36" spans="1:37" hidden="1" x14ac:dyDescent="0.25">
      <c r="A36" s="1">
        <v>17</v>
      </c>
      <c r="B36" s="1" t="s">
        <v>53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6"/>
      <c r="V36" s="16"/>
      <c r="W36" s="1"/>
      <c r="X36" s="1"/>
      <c r="Y36" s="1"/>
      <c r="Z36" s="1"/>
      <c r="AA36" s="1"/>
      <c r="AB36" s="1"/>
      <c r="AC36" s="1"/>
      <c r="AD36" s="1"/>
      <c r="AE36" s="1"/>
      <c r="AF36" s="9">
        <f t="shared" si="4"/>
        <v>0</v>
      </c>
      <c r="AG36" s="1">
        <f t="shared" si="5"/>
        <v>0</v>
      </c>
      <c r="AH36" s="1">
        <f t="shared" si="6"/>
        <v>0</v>
      </c>
      <c r="AI36" s="1">
        <f t="shared" si="7"/>
        <v>0</v>
      </c>
      <c r="AJ36" s="1">
        <v>21</v>
      </c>
      <c r="AK36" s="1">
        <f t="shared" si="8"/>
        <v>0</v>
      </c>
    </row>
    <row r="37" spans="1:37" hidden="1" x14ac:dyDescent="0.25">
      <c r="A37" s="1">
        <v>18</v>
      </c>
      <c r="B37" s="1" t="s">
        <v>43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6"/>
      <c r="V37" s="16"/>
      <c r="W37" s="1"/>
      <c r="X37" s="1"/>
      <c r="Y37" s="1"/>
      <c r="Z37" s="1"/>
      <c r="AA37" s="1"/>
      <c r="AB37" s="1"/>
      <c r="AC37" s="1"/>
      <c r="AD37" s="1"/>
      <c r="AE37" s="1"/>
      <c r="AF37" s="9">
        <f t="shared" si="4"/>
        <v>0</v>
      </c>
      <c r="AG37" s="1">
        <f t="shared" si="5"/>
        <v>0</v>
      </c>
      <c r="AH37" s="1">
        <f t="shared" si="6"/>
        <v>0</v>
      </c>
      <c r="AI37" s="1">
        <f t="shared" si="7"/>
        <v>0</v>
      </c>
      <c r="AJ37" s="1">
        <v>22</v>
      </c>
      <c r="AK37" s="1">
        <f t="shared" si="8"/>
        <v>0</v>
      </c>
    </row>
    <row r="38" spans="1:37" hidden="1" x14ac:dyDescent="0.25">
      <c r="A38" s="1">
        <v>19</v>
      </c>
      <c r="B38" s="1" t="s">
        <v>29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6"/>
      <c r="V38" s="16"/>
      <c r="W38" s="1"/>
      <c r="X38" s="1"/>
      <c r="Y38" s="1"/>
      <c r="Z38" s="1"/>
      <c r="AA38" s="1"/>
      <c r="AB38" s="1"/>
      <c r="AC38" s="1"/>
      <c r="AD38" s="1"/>
      <c r="AE38" s="1"/>
      <c r="AF38" s="9">
        <f t="shared" si="4"/>
        <v>0</v>
      </c>
      <c r="AG38" s="1">
        <f t="shared" si="5"/>
        <v>0</v>
      </c>
      <c r="AH38" s="1">
        <f t="shared" si="6"/>
        <v>0</v>
      </c>
      <c r="AI38" s="1">
        <f t="shared" si="7"/>
        <v>0</v>
      </c>
      <c r="AJ38" s="1">
        <v>23</v>
      </c>
      <c r="AK38" s="1">
        <f t="shared" si="8"/>
        <v>0</v>
      </c>
    </row>
    <row r="39" spans="1:37" hidden="1" x14ac:dyDescent="0.25">
      <c r="A39" s="1">
        <v>20</v>
      </c>
      <c r="B39" s="1" t="s">
        <v>36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6"/>
      <c r="V39" s="16"/>
      <c r="W39" s="1"/>
      <c r="X39" s="1"/>
      <c r="Y39" s="1"/>
      <c r="Z39" s="1"/>
      <c r="AA39" s="1"/>
      <c r="AB39" s="1"/>
      <c r="AC39" s="1"/>
      <c r="AD39" s="1"/>
      <c r="AE39" s="1"/>
      <c r="AF39" s="9">
        <f t="shared" si="4"/>
        <v>0</v>
      </c>
      <c r="AG39" s="1">
        <f t="shared" si="5"/>
        <v>0</v>
      </c>
      <c r="AH39" s="1">
        <f t="shared" si="6"/>
        <v>0</v>
      </c>
      <c r="AI39" s="1">
        <f t="shared" si="7"/>
        <v>0</v>
      </c>
      <c r="AJ39" s="1">
        <v>24</v>
      </c>
      <c r="AK39" s="1">
        <f t="shared" si="8"/>
        <v>0</v>
      </c>
    </row>
    <row r="40" spans="1:37" hidden="1" x14ac:dyDescent="0.25">
      <c r="A40" s="1">
        <v>21</v>
      </c>
      <c r="B40" s="1" t="s">
        <v>47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6"/>
      <c r="V40" s="16"/>
      <c r="W40" s="1"/>
      <c r="X40" s="1"/>
      <c r="Y40" s="1"/>
      <c r="Z40" s="1"/>
      <c r="AA40" s="1"/>
      <c r="AB40" s="1"/>
      <c r="AC40" s="1"/>
      <c r="AD40" s="1"/>
      <c r="AE40" s="1"/>
      <c r="AF40" s="9">
        <f t="shared" si="4"/>
        <v>0</v>
      </c>
      <c r="AG40" s="1">
        <f t="shared" si="5"/>
        <v>0</v>
      </c>
      <c r="AH40" s="1">
        <f t="shared" si="6"/>
        <v>0</v>
      </c>
      <c r="AI40" s="1">
        <f t="shared" si="7"/>
        <v>0</v>
      </c>
      <c r="AJ40" s="1">
        <v>25</v>
      </c>
      <c r="AK40" s="1">
        <f t="shared" si="8"/>
        <v>0</v>
      </c>
    </row>
    <row r="41" spans="1:37" hidden="1" x14ac:dyDescent="0.25">
      <c r="A41" s="1">
        <v>22</v>
      </c>
      <c r="B41" s="1" t="s">
        <v>58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6"/>
      <c r="V41" s="16"/>
      <c r="W41" s="1"/>
      <c r="X41" s="1"/>
      <c r="Y41" s="1"/>
      <c r="Z41" s="1"/>
      <c r="AA41" s="1"/>
      <c r="AB41" s="1"/>
      <c r="AC41" s="1"/>
      <c r="AD41" s="1"/>
      <c r="AE41" s="1"/>
      <c r="AF41" s="9">
        <f t="shared" si="4"/>
        <v>0</v>
      </c>
      <c r="AG41" s="1">
        <f t="shared" si="5"/>
        <v>0</v>
      </c>
      <c r="AH41" s="1">
        <f t="shared" si="6"/>
        <v>0</v>
      </c>
      <c r="AI41" s="1">
        <f t="shared" si="7"/>
        <v>0</v>
      </c>
      <c r="AJ41" s="1">
        <v>26</v>
      </c>
      <c r="AK41" s="1">
        <f t="shared" si="8"/>
        <v>0</v>
      </c>
    </row>
    <row r="42" spans="1:37" hidden="1" x14ac:dyDescent="0.25">
      <c r="A42" s="1">
        <v>23</v>
      </c>
      <c r="B42" s="1" t="s">
        <v>21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6"/>
      <c r="V42" s="16"/>
      <c r="W42" s="1"/>
      <c r="X42" s="1"/>
      <c r="Y42" s="1"/>
      <c r="Z42" s="1"/>
      <c r="AA42" s="1"/>
      <c r="AB42" s="1"/>
      <c r="AC42" s="1"/>
      <c r="AD42" s="1"/>
      <c r="AE42" s="1"/>
      <c r="AF42" s="9">
        <f t="shared" si="4"/>
        <v>0</v>
      </c>
      <c r="AG42" s="1">
        <f t="shared" si="5"/>
        <v>0</v>
      </c>
      <c r="AH42" s="1">
        <f t="shared" si="6"/>
        <v>0</v>
      </c>
      <c r="AI42" s="1">
        <f t="shared" si="7"/>
        <v>0</v>
      </c>
      <c r="AJ42" s="1">
        <v>27</v>
      </c>
      <c r="AK42" s="1">
        <f t="shared" si="8"/>
        <v>0</v>
      </c>
    </row>
    <row r="43" spans="1:37" hidden="1" x14ac:dyDescent="0.25">
      <c r="A43" s="1">
        <v>24</v>
      </c>
      <c r="B43" s="1" t="s">
        <v>24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6"/>
      <c r="V43" s="16"/>
      <c r="W43" s="1"/>
      <c r="X43" s="1"/>
      <c r="Y43" s="1"/>
      <c r="Z43" s="1"/>
      <c r="AA43" s="1"/>
      <c r="AB43" s="1"/>
      <c r="AC43" s="1"/>
      <c r="AD43" s="1"/>
      <c r="AE43" s="1"/>
      <c r="AF43" s="9">
        <f t="shared" si="4"/>
        <v>0</v>
      </c>
      <c r="AG43" s="1">
        <f t="shared" si="5"/>
        <v>0</v>
      </c>
      <c r="AH43" s="1">
        <f t="shared" si="6"/>
        <v>0</v>
      </c>
      <c r="AI43" s="1">
        <f t="shared" si="7"/>
        <v>0</v>
      </c>
      <c r="AJ43" s="1">
        <v>28</v>
      </c>
      <c r="AK43" s="1">
        <f t="shared" si="8"/>
        <v>0</v>
      </c>
    </row>
    <row r="44" spans="1:37" hidden="1" x14ac:dyDescent="0.25">
      <c r="A44" s="1">
        <v>25</v>
      </c>
      <c r="B44" s="1" t="s">
        <v>40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6"/>
      <c r="V44" s="16"/>
      <c r="W44" s="1"/>
      <c r="X44" s="1"/>
      <c r="Y44" s="1"/>
      <c r="Z44" s="1"/>
      <c r="AA44" s="1"/>
      <c r="AB44" s="1"/>
      <c r="AC44" s="1"/>
      <c r="AD44" s="1"/>
      <c r="AE44" s="1"/>
      <c r="AF44" s="9">
        <f t="shared" si="4"/>
        <v>0</v>
      </c>
      <c r="AG44" s="1">
        <f t="shared" si="5"/>
        <v>0</v>
      </c>
      <c r="AH44" s="1">
        <f t="shared" si="6"/>
        <v>0</v>
      </c>
      <c r="AI44" s="1">
        <f t="shared" si="7"/>
        <v>0</v>
      </c>
      <c r="AJ44" s="1">
        <v>29</v>
      </c>
      <c r="AK44" s="1">
        <f t="shared" si="8"/>
        <v>0</v>
      </c>
    </row>
    <row r="45" spans="1:37" hidden="1" x14ac:dyDescent="0.25">
      <c r="A45" s="1">
        <v>26</v>
      </c>
      <c r="B45" s="1" t="s">
        <v>55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6"/>
      <c r="V45" s="16"/>
      <c r="W45" s="1"/>
      <c r="X45" s="1"/>
      <c r="Y45" s="1"/>
      <c r="Z45" s="1"/>
      <c r="AA45" s="1"/>
      <c r="AB45" s="1"/>
      <c r="AC45" s="1"/>
      <c r="AD45" s="1"/>
      <c r="AE45" s="1"/>
      <c r="AF45" s="9">
        <f t="shared" si="4"/>
        <v>0</v>
      </c>
      <c r="AG45" s="1">
        <f t="shared" si="5"/>
        <v>0</v>
      </c>
      <c r="AH45" s="1">
        <f t="shared" si="6"/>
        <v>0</v>
      </c>
      <c r="AI45" s="1">
        <f t="shared" si="7"/>
        <v>0</v>
      </c>
      <c r="AJ45" s="1">
        <v>30</v>
      </c>
      <c r="AK45" s="1">
        <f t="shared" si="8"/>
        <v>0</v>
      </c>
    </row>
    <row r="46" spans="1:37" hidden="1" x14ac:dyDescent="0.25">
      <c r="A46" s="1">
        <v>27</v>
      </c>
      <c r="B46" s="1" t="s">
        <v>46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6"/>
      <c r="V46" s="16"/>
      <c r="W46" s="1"/>
      <c r="X46" s="1"/>
      <c r="Y46" s="1"/>
      <c r="Z46" s="1"/>
      <c r="AA46" s="1"/>
      <c r="AB46" s="1"/>
      <c r="AC46" s="1"/>
      <c r="AD46" s="1"/>
      <c r="AE46" s="1"/>
      <c r="AF46" s="9">
        <f t="shared" si="4"/>
        <v>0</v>
      </c>
      <c r="AG46" s="1">
        <f t="shared" si="5"/>
        <v>0</v>
      </c>
      <c r="AH46" s="1">
        <f t="shared" si="6"/>
        <v>0</v>
      </c>
      <c r="AI46" s="1">
        <f t="shared" si="7"/>
        <v>0</v>
      </c>
      <c r="AJ46" s="1">
        <v>31</v>
      </c>
      <c r="AK46" s="1">
        <f t="shared" si="8"/>
        <v>0</v>
      </c>
    </row>
    <row r="47" spans="1:37" hidden="1" x14ac:dyDescent="0.25">
      <c r="A47" s="1">
        <v>28</v>
      </c>
      <c r="B47" s="1" t="s">
        <v>19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6"/>
      <c r="V47" s="16"/>
      <c r="W47" s="1"/>
      <c r="X47" s="1"/>
      <c r="Y47" s="1"/>
      <c r="Z47" s="1"/>
      <c r="AA47" s="1"/>
      <c r="AB47" s="1"/>
      <c r="AC47" s="1"/>
      <c r="AD47" s="1"/>
      <c r="AE47" s="1"/>
      <c r="AF47" s="9">
        <f t="shared" si="4"/>
        <v>0</v>
      </c>
      <c r="AG47" s="1">
        <f t="shared" si="5"/>
        <v>0</v>
      </c>
      <c r="AH47" s="1">
        <f t="shared" si="6"/>
        <v>0</v>
      </c>
      <c r="AI47" s="1">
        <f t="shared" si="7"/>
        <v>0</v>
      </c>
      <c r="AJ47" s="1">
        <v>32</v>
      </c>
      <c r="AK47" s="1">
        <f t="shared" si="8"/>
        <v>0</v>
      </c>
    </row>
    <row r="48" spans="1:37" hidden="1" x14ac:dyDescent="0.25">
      <c r="A48" s="1">
        <v>29</v>
      </c>
      <c r="B48" s="1" t="s">
        <v>52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6"/>
      <c r="V48" s="16"/>
      <c r="W48" s="1"/>
      <c r="X48" s="1"/>
      <c r="Y48" s="1"/>
      <c r="Z48" s="1"/>
      <c r="AA48" s="1"/>
      <c r="AB48" s="1"/>
      <c r="AC48" s="1"/>
      <c r="AD48" s="1"/>
      <c r="AE48" s="1"/>
      <c r="AF48" s="9">
        <f t="shared" si="4"/>
        <v>0</v>
      </c>
      <c r="AG48" s="1">
        <f t="shared" si="5"/>
        <v>0</v>
      </c>
      <c r="AH48" s="1">
        <f t="shared" si="6"/>
        <v>0</v>
      </c>
      <c r="AI48" s="1">
        <f t="shared" si="7"/>
        <v>0</v>
      </c>
      <c r="AJ48" s="1">
        <v>33</v>
      </c>
      <c r="AK48" s="1">
        <f t="shared" si="8"/>
        <v>0</v>
      </c>
    </row>
    <row r="49" spans="1:37" hidden="1" x14ac:dyDescent="0.25">
      <c r="A49" s="1">
        <v>30</v>
      </c>
      <c r="B49" s="1" t="s">
        <v>35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6"/>
      <c r="V49" s="16"/>
      <c r="W49" s="1"/>
      <c r="X49" s="1"/>
      <c r="Y49" s="1"/>
      <c r="Z49" s="1"/>
      <c r="AA49" s="1"/>
      <c r="AB49" s="1"/>
      <c r="AC49" s="1"/>
      <c r="AD49" s="1"/>
      <c r="AE49" s="1"/>
      <c r="AF49" s="9">
        <f t="shared" si="4"/>
        <v>0</v>
      </c>
      <c r="AG49" s="1">
        <f t="shared" si="5"/>
        <v>0</v>
      </c>
      <c r="AH49" s="1">
        <f t="shared" si="6"/>
        <v>0</v>
      </c>
      <c r="AI49" s="1">
        <f t="shared" si="7"/>
        <v>0</v>
      </c>
      <c r="AJ49" s="1">
        <v>34</v>
      </c>
      <c r="AK49" s="1">
        <f t="shared" si="8"/>
        <v>0</v>
      </c>
    </row>
    <row r="50" spans="1:37" hidden="1" x14ac:dyDescent="0.25">
      <c r="A50" s="1">
        <v>31</v>
      </c>
      <c r="B50" s="1" t="s">
        <v>22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6"/>
      <c r="V50" s="16"/>
      <c r="W50" s="1"/>
      <c r="X50" s="1"/>
      <c r="Y50" s="1"/>
      <c r="Z50" s="1"/>
      <c r="AA50" s="1"/>
      <c r="AB50" s="1"/>
      <c r="AC50" s="1"/>
      <c r="AD50" s="1"/>
      <c r="AE50" s="1"/>
      <c r="AF50" s="9">
        <f t="shared" si="4"/>
        <v>0</v>
      </c>
      <c r="AG50" s="1">
        <f t="shared" si="5"/>
        <v>0</v>
      </c>
      <c r="AH50" s="1">
        <f t="shared" si="6"/>
        <v>0</v>
      </c>
      <c r="AI50" s="1">
        <f t="shared" si="7"/>
        <v>0</v>
      </c>
      <c r="AJ50" s="1">
        <v>35</v>
      </c>
      <c r="AK50" s="1">
        <f t="shared" si="8"/>
        <v>0</v>
      </c>
    </row>
    <row r="51" spans="1:37" hidden="1" x14ac:dyDescent="0.25">
      <c r="A51" s="1">
        <v>32</v>
      </c>
      <c r="B51" s="1" t="s">
        <v>27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6"/>
      <c r="V51" s="16"/>
      <c r="W51" s="1"/>
      <c r="X51" s="1"/>
      <c r="Y51" s="1"/>
      <c r="Z51" s="1"/>
      <c r="AA51" s="1"/>
      <c r="AB51" s="1"/>
      <c r="AC51" s="1"/>
      <c r="AD51" s="1"/>
      <c r="AE51" s="1"/>
      <c r="AF51" s="9">
        <f t="shared" si="4"/>
        <v>0</v>
      </c>
      <c r="AG51" s="1">
        <f t="shared" si="5"/>
        <v>0</v>
      </c>
      <c r="AH51" s="1">
        <f t="shared" si="6"/>
        <v>0</v>
      </c>
      <c r="AI51" s="1">
        <f t="shared" si="7"/>
        <v>0</v>
      </c>
      <c r="AJ51" s="1">
        <v>36</v>
      </c>
      <c r="AK51" s="1">
        <f t="shared" si="8"/>
        <v>0</v>
      </c>
    </row>
    <row r="52" spans="1:37" hidden="1" x14ac:dyDescent="0.25">
      <c r="A52" s="1">
        <v>33</v>
      </c>
      <c r="B52" s="1" t="s">
        <v>25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6"/>
      <c r="V52" s="16"/>
      <c r="W52" s="1"/>
      <c r="X52" s="1"/>
      <c r="Y52" s="1"/>
      <c r="Z52" s="1"/>
      <c r="AA52" s="1"/>
      <c r="AB52" s="1"/>
      <c r="AC52" s="1"/>
      <c r="AD52" s="1"/>
      <c r="AE52" s="1"/>
      <c r="AF52" s="9">
        <f t="shared" si="4"/>
        <v>0</v>
      </c>
      <c r="AG52" s="1">
        <f t="shared" si="5"/>
        <v>0</v>
      </c>
      <c r="AH52" s="1">
        <f t="shared" si="6"/>
        <v>0</v>
      </c>
      <c r="AI52" s="1">
        <f t="shared" si="7"/>
        <v>0</v>
      </c>
      <c r="AJ52" s="1">
        <v>37</v>
      </c>
      <c r="AK52" s="1">
        <f t="shared" si="8"/>
        <v>0</v>
      </c>
    </row>
    <row r="53" spans="1:37" hidden="1" x14ac:dyDescent="0.25">
      <c r="A53" s="1">
        <v>34</v>
      </c>
      <c r="B53" s="1" t="s">
        <v>34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6"/>
      <c r="V53" s="16"/>
      <c r="W53" s="1"/>
      <c r="X53" s="1"/>
      <c r="Y53" s="1"/>
      <c r="Z53" s="1"/>
      <c r="AA53" s="1"/>
      <c r="AB53" s="1"/>
      <c r="AC53" s="1"/>
      <c r="AD53" s="1"/>
      <c r="AE53" s="1"/>
      <c r="AF53" s="9">
        <f t="shared" si="4"/>
        <v>0</v>
      </c>
      <c r="AG53" s="1">
        <f t="shared" si="5"/>
        <v>0</v>
      </c>
      <c r="AH53" s="1">
        <f t="shared" si="6"/>
        <v>0</v>
      </c>
      <c r="AI53" s="1">
        <f t="shared" si="7"/>
        <v>0</v>
      </c>
      <c r="AJ53" s="1">
        <v>38</v>
      </c>
      <c r="AK53" s="1">
        <f t="shared" si="8"/>
        <v>0</v>
      </c>
    </row>
    <row r="54" spans="1:37" hidden="1" x14ac:dyDescent="0.25">
      <c r="A54" s="1">
        <v>35</v>
      </c>
      <c r="B54" s="1" t="s">
        <v>33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6"/>
      <c r="V54" s="16"/>
      <c r="W54" s="1"/>
      <c r="X54" s="1"/>
      <c r="Y54" s="1"/>
      <c r="Z54" s="1"/>
      <c r="AA54" s="1"/>
      <c r="AB54" s="1"/>
      <c r="AC54" s="1"/>
      <c r="AD54" s="1"/>
      <c r="AE54" s="1"/>
      <c r="AF54" s="9">
        <f t="shared" si="4"/>
        <v>0</v>
      </c>
      <c r="AG54" s="1">
        <f t="shared" si="5"/>
        <v>0</v>
      </c>
      <c r="AH54" s="1">
        <f t="shared" si="6"/>
        <v>0</v>
      </c>
      <c r="AI54" s="1">
        <f t="shared" si="7"/>
        <v>0</v>
      </c>
      <c r="AJ54" s="1">
        <v>39</v>
      </c>
      <c r="AK54" s="1">
        <f t="shared" si="8"/>
        <v>0</v>
      </c>
    </row>
    <row r="55" spans="1:37" hidden="1" x14ac:dyDescent="0.25">
      <c r="A55" s="1">
        <v>36</v>
      </c>
      <c r="B55" s="1" t="s">
        <v>50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6"/>
      <c r="V55" s="16"/>
      <c r="W55" s="1"/>
      <c r="X55" s="1"/>
      <c r="Y55" s="1"/>
      <c r="Z55" s="1"/>
      <c r="AA55" s="1"/>
      <c r="AB55" s="1"/>
      <c r="AC55" s="1"/>
      <c r="AD55" s="1"/>
      <c r="AE55" s="1"/>
      <c r="AF55" s="9">
        <f t="shared" si="4"/>
        <v>0</v>
      </c>
      <c r="AG55" s="1">
        <f t="shared" si="5"/>
        <v>0</v>
      </c>
      <c r="AH55" s="1">
        <f t="shared" si="6"/>
        <v>0</v>
      </c>
      <c r="AI55" s="1">
        <f t="shared" si="7"/>
        <v>0</v>
      </c>
      <c r="AJ55" s="1">
        <v>40</v>
      </c>
      <c r="AK55" s="1">
        <f t="shared" si="8"/>
        <v>0</v>
      </c>
    </row>
    <row r="56" spans="1:37" hidden="1" x14ac:dyDescent="0.25">
      <c r="A56" s="1">
        <v>37</v>
      </c>
      <c r="B56" s="1" t="s">
        <v>41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6"/>
      <c r="V56" s="16"/>
      <c r="W56" s="1"/>
      <c r="X56" s="1"/>
      <c r="Y56" s="1"/>
      <c r="Z56" s="1"/>
      <c r="AA56" s="1"/>
      <c r="AB56" s="1"/>
      <c r="AC56" s="1"/>
      <c r="AD56" s="1"/>
      <c r="AE56" s="1"/>
      <c r="AF56" s="9">
        <f t="shared" si="4"/>
        <v>0</v>
      </c>
      <c r="AG56" s="1">
        <f t="shared" si="5"/>
        <v>0</v>
      </c>
      <c r="AH56" s="1">
        <f t="shared" si="6"/>
        <v>0</v>
      </c>
      <c r="AI56" s="1">
        <f t="shared" si="7"/>
        <v>0</v>
      </c>
      <c r="AJ56" s="1">
        <v>41</v>
      </c>
      <c r="AK56" s="1">
        <f t="shared" si="8"/>
        <v>0</v>
      </c>
    </row>
    <row r="57" spans="1:37" s="41" customFormat="1" x14ac:dyDescent="0.25">
      <c r="A57" s="38"/>
      <c r="B57" s="38" t="s">
        <v>155</v>
      </c>
      <c r="C57" s="38"/>
      <c r="D57" s="38"/>
      <c r="E57" s="38"/>
      <c r="F57" s="38"/>
      <c r="G57" s="38"/>
      <c r="H57" s="38"/>
      <c r="I57" s="38"/>
      <c r="J57" s="38"/>
      <c r="K57" s="38"/>
      <c r="L57" s="38">
        <v>791</v>
      </c>
      <c r="M57" s="38">
        <v>791</v>
      </c>
      <c r="N57" s="38">
        <v>791</v>
      </c>
      <c r="O57" s="38"/>
      <c r="P57" s="38"/>
      <c r="Q57" s="38"/>
      <c r="R57" s="38"/>
      <c r="S57" s="38"/>
      <c r="T57" s="38"/>
      <c r="U57" s="39"/>
      <c r="V57" s="39"/>
      <c r="W57" s="38"/>
      <c r="X57" s="38"/>
      <c r="Y57" s="38">
        <v>1130</v>
      </c>
      <c r="Z57" s="38">
        <v>1130</v>
      </c>
      <c r="AA57" s="38">
        <v>1130</v>
      </c>
      <c r="AB57" s="38">
        <v>1130</v>
      </c>
      <c r="AC57" s="38"/>
      <c r="AD57" s="38"/>
      <c r="AE57" s="38"/>
      <c r="AF57" s="40">
        <f t="shared" si="4"/>
        <v>6893</v>
      </c>
      <c r="AG57" s="38">
        <f>ROUND(AF57*20%,2)</f>
        <v>1378.6</v>
      </c>
      <c r="AH57" s="38">
        <f t="shared" si="6"/>
        <v>8271.6</v>
      </c>
      <c r="AI57" s="38">
        <f t="shared" si="7"/>
        <v>1075</v>
      </c>
      <c r="AJ57" s="38">
        <v>1</v>
      </c>
      <c r="AK57" s="38">
        <f t="shared" si="8"/>
        <v>7196.6</v>
      </c>
    </row>
    <row r="58" spans="1:37" s="41" customFormat="1" x14ac:dyDescent="0.25">
      <c r="A58" s="38"/>
      <c r="B58" s="38" t="s">
        <v>3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>
        <v>791</v>
      </c>
      <c r="N58" s="38">
        <v>791</v>
      </c>
      <c r="O58" s="38"/>
      <c r="P58" s="38">
        <v>791</v>
      </c>
      <c r="Q58" s="38">
        <v>791</v>
      </c>
      <c r="R58" s="38">
        <v>791</v>
      </c>
      <c r="S58" s="38">
        <v>904</v>
      </c>
      <c r="T58" s="38">
        <v>904</v>
      </c>
      <c r="U58" s="39">
        <v>904</v>
      </c>
      <c r="V58" s="39">
        <v>904</v>
      </c>
      <c r="W58" s="38">
        <v>1130</v>
      </c>
      <c r="X58" s="38">
        <v>1130</v>
      </c>
      <c r="Y58" s="38"/>
      <c r="Z58" s="38"/>
      <c r="AA58" s="38">
        <v>1130</v>
      </c>
      <c r="AB58" s="38">
        <v>1130</v>
      </c>
      <c r="AC58" s="38"/>
      <c r="AD58" s="38"/>
      <c r="AE58" s="38"/>
      <c r="AF58" s="40">
        <f t="shared" si="4"/>
        <v>12091</v>
      </c>
      <c r="AG58" s="38">
        <f t="shared" si="5"/>
        <v>2418.1999999999998</v>
      </c>
      <c r="AH58" s="38">
        <f t="shared" si="6"/>
        <v>14509.2</v>
      </c>
      <c r="AI58" s="38">
        <f t="shared" si="7"/>
        <v>1886</v>
      </c>
      <c r="AJ58" s="38">
        <v>43</v>
      </c>
      <c r="AK58" s="38">
        <f t="shared" si="8"/>
        <v>12623.2</v>
      </c>
    </row>
    <row r="59" spans="1:37" s="41" customFormat="1" x14ac:dyDescent="0.25">
      <c r="A59" s="38"/>
      <c r="B59" s="38" t="s">
        <v>8</v>
      </c>
      <c r="C59" s="38"/>
      <c r="D59" s="38"/>
      <c r="E59" s="38"/>
      <c r="F59" s="38"/>
      <c r="G59" s="38"/>
      <c r="H59" s="38"/>
      <c r="I59" s="38"/>
      <c r="J59" s="38"/>
      <c r="K59" s="38"/>
      <c r="L59" s="38">
        <v>625.04</v>
      </c>
      <c r="M59" s="38">
        <v>635.85</v>
      </c>
      <c r="N59" s="38">
        <v>343.77</v>
      </c>
      <c r="O59" s="38"/>
      <c r="P59" s="38">
        <v>468.78</v>
      </c>
      <c r="Q59" s="38">
        <f>562.54+682.29</f>
        <v>1244.83</v>
      </c>
      <c r="R59" s="38">
        <v>562.54</v>
      </c>
      <c r="S59" s="38">
        <v>625.04</v>
      </c>
      <c r="T59" s="38">
        <v>484.41</v>
      </c>
      <c r="U59" s="39"/>
      <c r="V59" s="39">
        <v>507.85</v>
      </c>
      <c r="W59" s="38">
        <v>1086.01</v>
      </c>
      <c r="X59" s="38">
        <v>703.17</v>
      </c>
      <c r="Y59" s="38">
        <v>718.8</v>
      </c>
      <c r="Z59" s="38">
        <v>679.73</v>
      </c>
      <c r="AA59" s="38">
        <v>640.66999999999996</v>
      </c>
      <c r="AB59" s="38">
        <v>953.19</v>
      </c>
      <c r="AC59" s="38"/>
      <c r="AD59" s="38"/>
      <c r="AE59" s="38"/>
      <c r="AF59" s="40">
        <f t="shared" si="4"/>
        <v>10279.68</v>
      </c>
      <c r="AG59" s="38">
        <f>ROUND(AF59*20%,2)</f>
        <v>2055.94</v>
      </c>
      <c r="AH59" s="38">
        <f t="shared" si="6"/>
        <v>12335.62</v>
      </c>
      <c r="AI59" s="38">
        <f t="shared" si="7"/>
        <v>1604</v>
      </c>
      <c r="AJ59" s="38"/>
      <c r="AK59" s="38">
        <f t="shared" si="8"/>
        <v>10731.62</v>
      </c>
    </row>
    <row r="60" spans="1:37" s="41" customFormat="1" x14ac:dyDescent="0.25">
      <c r="A60" s="38"/>
      <c r="B60" s="38" t="s">
        <v>11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9"/>
      <c r="V60" s="39">
        <v>904</v>
      </c>
      <c r="W60" s="38">
        <v>1130</v>
      </c>
      <c r="X60" s="38">
        <v>1130</v>
      </c>
      <c r="Y60" s="38"/>
      <c r="Z60" s="38">
        <v>1130</v>
      </c>
      <c r="AA60" s="38"/>
      <c r="AB60" s="38"/>
      <c r="AC60" s="38"/>
      <c r="AD60" s="38"/>
      <c r="AE60" s="38"/>
      <c r="AF60" s="9">
        <f t="shared" si="4"/>
        <v>4294</v>
      </c>
      <c r="AG60" s="1">
        <f>ROUND(AF60*20%,2)</f>
        <v>858.8</v>
      </c>
      <c r="AH60" s="1">
        <f t="shared" si="6"/>
        <v>5152.8</v>
      </c>
      <c r="AI60" s="1">
        <f t="shared" si="7"/>
        <v>670</v>
      </c>
      <c r="AJ60" s="1">
        <v>1</v>
      </c>
      <c r="AK60" s="1">
        <f t="shared" si="8"/>
        <v>4482.8</v>
      </c>
    </row>
    <row r="61" spans="1:37" s="41" customFormat="1" x14ac:dyDescent="0.25">
      <c r="A61" s="38"/>
      <c r="B61" s="38" t="s">
        <v>48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>
        <v>9062.8700000000008</v>
      </c>
      <c r="R61" s="38">
        <v>791</v>
      </c>
      <c r="S61" s="38">
        <v>791</v>
      </c>
      <c r="T61" s="38">
        <v>904</v>
      </c>
      <c r="U61" s="39">
        <v>904</v>
      </c>
      <c r="V61" s="39"/>
      <c r="W61" s="38"/>
      <c r="X61" s="38">
        <v>682.29</v>
      </c>
      <c r="Y61" s="38">
        <f>682.29+1130</f>
        <v>1812.29</v>
      </c>
      <c r="Z61" s="38">
        <v>682.29</v>
      </c>
      <c r="AA61" s="38"/>
      <c r="AB61" s="38">
        <v>682.29</v>
      </c>
      <c r="AC61" s="38">
        <v>682.29</v>
      </c>
      <c r="AD61" s="38"/>
      <c r="AE61" s="38"/>
      <c r="AF61" s="40">
        <f t="shared" si="4"/>
        <v>16994.320000000003</v>
      </c>
      <c r="AG61" s="38"/>
      <c r="AH61" s="38">
        <f t="shared" ref="AH61" si="9">AF61+AG61</f>
        <v>16994.320000000003</v>
      </c>
      <c r="AI61" s="38">
        <f>ROUND(AH61*13%,0)</f>
        <v>2209</v>
      </c>
      <c r="AJ61" s="38">
        <v>44</v>
      </c>
      <c r="AK61" s="38">
        <f t="shared" ref="AK61" si="10">AH61-AI61</f>
        <v>14785.320000000003</v>
      </c>
    </row>
    <row r="62" spans="1:37" s="41" customFormat="1" x14ac:dyDescent="0.25">
      <c r="A62" s="38"/>
      <c r="B62" s="38" t="s">
        <v>10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9"/>
      <c r="V62" s="39"/>
      <c r="W62" s="38"/>
      <c r="X62" s="38"/>
      <c r="Y62" s="38"/>
      <c r="Z62" s="38"/>
      <c r="AA62" s="38"/>
      <c r="AB62" s="38">
        <f>590+505.12</f>
        <v>1095.1199999999999</v>
      </c>
      <c r="AC62" s="38"/>
      <c r="AD62" s="38"/>
      <c r="AE62" s="38"/>
      <c r="AF62" s="40">
        <f t="shared" ref="AF62:AF63" si="11">SUM(C62:AE62)</f>
        <v>1095.1199999999999</v>
      </c>
      <c r="AG62" s="1">
        <f>ROUND(AF62*20%,2)</f>
        <v>219.02</v>
      </c>
      <c r="AH62" s="38">
        <f t="shared" ref="AH62:AH63" si="12">AF62+AG62</f>
        <v>1314.1399999999999</v>
      </c>
      <c r="AI62" s="38">
        <f t="shared" ref="AI62:AI63" si="13">ROUND(AH62*13%,0)</f>
        <v>171</v>
      </c>
      <c r="AJ62" s="38">
        <v>45</v>
      </c>
      <c r="AK62" s="38">
        <f t="shared" ref="AK62:AK63" si="14">AH62-AI62</f>
        <v>1143.1399999999999</v>
      </c>
    </row>
    <row r="63" spans="1:37" s="41" customFormat="1" x14ac:dyDescent="0.25">
      <c r="A63" s="38"/>
      <c r="B63" s="38" t="s">
        <v>106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9"/>
      <c r="V63" s="39"/>
      <c r="W63" s="38"/>
      <c r="X63" s="38"/>
      <c r="Y63" s="38"/>
      <c r="Z63" s="38"/>
      <c r="AA63" s="38">
        <v>234.39</v>
      </c>
      <c r="AB63" s="38">
        <f>590+505.12</f>
        <v>1095.1199999999999</v>
      </c>
      <c r="AC63" s="38"/>
      <c r="AD63" s="38"/>
      <c r="AE63" s="38"/>
      <c r="AF63" s="40">
        <f t="shared" si="11"/>
        <v>1329.5099999999998</v>
      </c>
      <c r="AG63" s="38"/>
      <c r="AH63" s="38">
        <f t="shared" si="12"/>
        <v>1329.5099999999998</v>
      </c>
      <c r="AI63" s="38">
        <f t="shared" si="13"/>
        <v>173</v>
      </c>
      <c r="AJ63" s="38">
        <v>46</v>
      </c>
      <c r="AK63" s="38">
        <f t="shared" si="14"/>
        <v>1156.5099999999998</v>
      </c>
    </row>
    <row r="64" spans="1:37" x14ac:dyDescent="0.25">
      <c r="A64" s="1"/>
      <c r="B64" s="1"/>
      <c r="C64" s="1">
        <f t="shared" ref="C64:R64" si="15">SUM(C3:C54)</f>
        <v>44826.200000000004</v>
      </c>
      <c r="D64" s="1">
        <f t="shared" si="15"/>
        <v>36855.65</v>
      </c>
      <c r="E64" s="1">
        <f t="shared" si="15"/>
        <v>37950.04</v>
      </c>
      <c r="F64" s="1">
        <f t="shared" si="15"/>
        <v>37811.509999999995</v>
      </c>
      <c r="G64" s="1">
        <f t="shared" si="15"/>
        <v>33852.03</v>
      </c>
      <c r="H64" s="1">
        <f t="shared" si="15"/>
        <v>25922.27</v>
      </c>
      <c r="I64" s="1">
        <f t="shared" si="15"/>
        <v>7270.16</v>
      </c>
      <c r="J64" s="1">
        <f t="shared" si="15"/>
        <v>32530.619999999995</v>
      </c>
      <c r="K64" s="1">
        <f t="shared" si="15"/>
        <v>0</v>
      </c>
      <c r="L64" s="1">
        <f t="shared" si="15"/>
        <v>37135.800000000003</v>
      </c>
      <c r="M64" s="1">
        <f t="shared" si="15"/>
        <v>37338.199999999997</v>
      </c>
      <c r="N64" s="1">
        <f t="shared" si="15"/>
        <v>23390.999999999996</v>
      </c>
      <c r="O64" s="1">
        <f t="shared" si="15"/>
        <v>0</v>
      </c>
      <c r="P64" s="1">
        <f t="shared" si="15"/>
        <v>27485</v>
      </c>
      <c r="Q64" s="1">
        <f t="shared" si="15"/>
        <v>33363.799999999996</v>
      </c>
      <c r="R64" s="1">
        <f t="shared" si="15"/>
        <v>33041.800000000003</v>
      </c>
      <c r="S64" s="1">
        <f t="shared" ref="S64:AK64" si="16">SUM(S3:S56)</f>
        <v>42913.4</v>
      </c>
      <c r="T64" s="9">
        <f t="shared" si="16"/>
        <v>21702.799999999999</v>
      </c>
      <c r="U64" s="13">
        <f t="shared" si="16"/>
        <v>19389</v>
      </c>
      <c r="V64" s="13">
        <f t="shared" si="16"/>
        <v>29978.2</v>
      </c>
      <c r="W64" s="9">
        <f t="shared" si="16"/>
        <v>27347</v>
      </c>
      <c r="X64" s="9">
        <f t="shared" si="16"/>
        <v>18943.259999999998</v>
      </c>
      <c r="Y64" s="9">
        <f t="shared" si="16"/>
        <v>27915.019999999997</v>
      </c>
      <c r="Z64" s="9">
        <f t="shared" si="16"/>
        <v>27878.76</v>
      </c>
      <c r="AA64" s="9">
        <f t="shared" si="16"/>
        <v>12545.960000000001</v>
      </c>
      <c r="AB64" s="9">
        <f t="shared" si="16"/>
        <v>16104.599999999999</v>
      </c>
      <c r="AC64" s="9">
        <f t="shared" si="16"/>
        <v>0</v>
      </c>
      <c r="AD64" s="9">
        <f t="shared" si="16"/>
        <v>0</v>
      </c>
      <c r="AE64" s="9">
        <f t="shared" si="16"/>
        <v>0</v>
      </c>
      <c r="AF64" s="9">
        <f t="shared" si="16"/>
        <v>693492.08000000007</v>
      </c>
      <c r="AG64" s="9">
        <f t="shared" si="16"/>
        <v>48605.389999999992</v>
      </c>
      <c r="AH64" s="9">
        <f t="shared" si="16"/>
        <v>742097.47</v>
      </c>
      <c r="AI64" s="20">
        <f t="shared" si="16"/>
        <v>96473</v>
      </c>
      <c r="AJ64" s="9">
        <f t="shared" si="16"/>
        <v>876</v>
      </c>
      <c r="AK64" s="9">
        <f t="shared" si="16"/>
        <v>645624.47</v>
      </c>
    </row>
    <row r="65" spans="1:37" s="41" customFormat="1" x14ac:dyDescent="0.25">
      <c r="A65" s="42"/>
      <c r="B65" s="43"/>
      <c r="C65" s="42"/>
      <c r="D65" s="42"/>
      <c r="E65" s="42"/>
      <c r="F65" s="42"/>
      <c r="G65" s="42"/>
      <c r="H65" s="42"/>
      <c r="I65" s="42"/>
      <c r="J65" s="42"/>
      <c r="K65" s="42"/>
      <c r="L65" s="42">
        <f t="shared" ref="L65:U65" si="17">L57+L58+L59+L61</f>
        <v>1416.04</v>
      </c>
      <c r="M65" s="42">
        <f t="shared" si="17"/>
        <v>2217.85</v>
      </c>
      <c r="N65" s="42">
        <f t="shared" si="17"/>
        <v>1925.77</v>
      </c>
      <c r="O65" s="42">
        <f t="shared" si="17"/>
        <v>0</v>
      </c>
      <c r="P65" s="42">
        <f t="shared" si="17"/>
        <v>1259.78</v>
      </c>
      <c r="Q65" s="42">
        <f t="shared" si="17"/>
        <v>11098.7</v>
      </c>
      <c r="R65" s="42">
        <f t="shared" si="17"/>
        <v>2144.54</v>
      </c>
      <c r="S65" s="42">
        <f t="shared" si="17"/>
        <v>2320.04</v>
      </c>
      <c r="T65" s="42">
        <f t="shared" si="17"/>
        <v>2292.41</v>
      </c>
      <c r="U65" s="42">
        <f t="shared" si="17"/>
        <v>1808</v>
      </c>
      <c r="V65" s="42">
        <f>V57+V58+V59+V61+V60</f>
        <v>2315.85</v>
      </c>
      <c r="W65" s="42">
        <f>W57+W58+W59+W61+W60</f>
        <v>3346.01</v>
      </c>
      <c r="X65" s="42">
        <f>X57+X58+X59+X61+X60</f>
        <v>3645.46</v>
      </c>
      <c r="Y65" s="42">
        <f>Y57+Y58+Y59+Y60+Y61</f>
        <v>3661.09</v>
      </c>
      <c r="Z65" s="42">
        <f>Z57+Z58+Z59+Z60+Z61</f>
        <v>3622.02</v>
      </c>
      <c r="AA65" s="42">
        <f>AA57+AA58+AA59+AA60+AA61+AA62+AA63</f>
        <v>3135.06</v>
      </c>
      <c r="AB65" s="42">
        <f t="shared" ref="AB65:AE65" si="18">AB57+AB58+AB59+AB60+AB61+AB62+AB63</f>
        <v>6085.72</v>
      </c>
      <c r="AC65" s="42">
        <f t="shared" si="18"/>
        <v>682.29</v>
      </c>
      <c r="AD65" s="42">
        <f t="shared" si="18"/>
        <v>0</v>
      </c>
      <c r="AE65" s="42">
        <f t="shared" si="18"/>
        <v>0</v>
      </c>
      <c r="AF65" s="42">
        <f t="shared" ref="AF65:AK65" si="19">AF57+AF58+AF59+AF61</f>
        <v>46258</v>
      </c>
      <c r="AG65" s="42">
        <f t="shared" si="19"/>
        <v>5852.74</v>
      </c>
      <c r="AH65" s="42">
        <f t="shared" si="19"/>
        <v>52110.740000000005</v>
      </c>
      <c r="AI65" s="42">
        <f t="shared" si="19"/>
        <v>6774</v>
      </c>
      <c r="AJ65" s="42">
        <f t="shared" si="19"/>
        <v>88</v>
      </c>
      <c r="AK65" s="42">
        <f t="shared" si="19"/>
        <v>45336.740000000005</v>
      </c>
    </row>
    <row r="66" spans="1:37" ht="15.75" x14ac:dyDescent="0.25">
      <c r="A66" s="11"/>
      <c r="B66" s="45" t="s">
        <v>56</v>
      </c>
      <c r="C66" s="11"/>
      <c r="D66" s="11"/>
      <c r="E66" s="11"/>
      <c r="F66" s="11"/>
      <c r="G66" s="11"/>
      <c r="H66" s="11"/>
      <c r="I66" s="11"/>
      <c r="J66" s="11"/>
      <c r="K66" s="11"/>
      <c r="L66" s="44">
        <f>L64+L65</f>
        <v>38551.840000000004</v>
      </c>
      <c r="M66" s="44">
        <f t="shared" ref="M66:AK66" si="20">M64+M65</f>
        <v>39556.049999999996</v>
      </c>
      <c r="N66" s="44">
        <f t="shared" si="20"/>
        <v>25316.769999999997</v>
      </c>
      <c r="O66" s="44">
        <f t="shared" si="20"/>
        <v>0</v>
      </c>
      <c r="P66" s="44">
        <f t="shared" si="20"/>
        <v>28744.78</v>
      </c>
      <c r="Q66" s="44">
        <f t="shared" si="20"/>
        <v>44462.5</v>
      </c>
      <c r="R66" s="44">
        <f t="shared" si="20"/>
        <v>35186.340000000004</v>
      </c>
      <c r="S66" s="44">
        <f t="shared" si="20"/>
        <v>45233.440000000002</v>
      </c>
      <c r="T66" s="44">
        <f t="shared" si="20"/>
        <v>23995.21</v>
      </c>
      <c r="U66" s="44">
        <f t="shared" si="20"/>
        <v>21197</v>
      </c>
      <c r="V66" s="46">
        <f>V64+V65</f>
        <v>32294.05</v>
      </c>
      <c r="W66" s="44">
        <f t="shared" si="20"/>
        <v>30693.010000000002</v>
      </c>
      <c r="X66" s="44">
        <f t="shared" si="20"/>
        <v>22588.719999999998</v>
      </c>
      <c r="Y66" s="44">
        <f t="shared" si="20"/>
        <v>31576.109999999997</v>
      </c>
      <c r="Z66" s="44">
        <f t="shared" si="20"/>
        <v>31500.78</v>
      </c>
      <c r="AA66" s="44">
        <f t="shared" si="20"/>
        <v>15681.02</v>
      </c>
      <c r="AB66" s="44">
        <f t="shared" si="20"/>
        <v>22190.32</v>
      </c>
      <c r="AC66" s="44">
        <f t="shared" si="20"/>
        <v>682.29</v>
      </c>
      <c r="AD66" s="44">
        <f t="shared" si="20"/>
        <v>0</v>
      </c>
      <c r="AE66" s="44">
        <f t="shared" si="20"/>
        <v>0</v>
      </c>
      <c r="AF66" s="44">
        <f t="shared" si="20"/>
        <v>739750.08000000007</v>
      </c>
      <c r="AG66" s="44">
        <f t="shared" si="20"/>
        <v>54458.12999999999</v>
      </c>
      <c r="AH66" s="44">
        <f t="shared" si="20"/>
        <v>794208.21</v>
      </c>
      <c r="AI66" s="44">
        <f t="shared" si="20"/>
        <v>103247</v>
      </c>
      <c r="AJ66" s="44">
        <f t="shared" si="20"/>
        <v>964</v>
      </c>
      <c r="AK66" s="44">
        <f t="shared" si="20"/>
        <v>690961.21</v>
      </c>
    </row>
    <row r="67" spans="1:37" x14ac:dyDescent="0.25">
      <c r="A67" s="11"/>
      <c r="B67" s="34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35"/>
      <c r="U67" s="36"/>
      <c r="V67" s="36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7"/>
      <c r="AJ67" s="35"/>
      <c r="AK67" s="35"/>
    </row>
    <row r="68" spans="1:37" x14ac:dyDescent="0.25">
      <c r="B68" s="25" t="s">
        <v>151</v>
      </c>
      <c r="L68">
        <f>1098+3270+3705</f>
        <v>8073</v>
      </c>
      <c r="M68">
        <f>777+2913+4427</f>
        <v>8117</v>
      </c>
      <c r="N68">
        <f>768+1934+2383</f>
        <v>5085</v>
      </c>
      <c r="P68">
        <f>831+3843+1301</f>
        <v>5975</v>
      </c>
      <c r="Q68">
        <f>630+4147+2476</f>
        <v>7253</v>
      </c>
      <c r="R68">
        <f>666+2745+3772</f>
        <v>7183</v>
      </c>
      <c r="S68">
        <f>702+4019+4608</f>
        <v>9329</v>
      </c>
      <c r="T68">
        <f>387+2552+1779</f>
        <v>4718</v>
      </c>
      <c r="U68" s="17">
        <f>203+2058+1954</f>
        <v>4215</v>
      </c>
      <c r="V68" s="17">
        <f>1006+3336+2175</f>
        <v>6517</v>
      </c>
      <c r="W68">
        <f>859+2787+2299</f>
        <v>5945</v>
      </c>
      <c r="X68">
        <f>1517+522+1618</f>
        <v>3657</v>
      </c>
      <c r="Y68">
        <f>2816+685+1888</f>
        <v>5389</v>
      </c>
      <c r="Z68">
        <f>692+1864+2826</f>
        <v>5382</v>
      </c>
      <c r="AA68">
        <f>1128+110+1184</f>
        <v>2422</v>
      </c>
      <c r="AB68">
        <f>1207+280+2014</f>
        <v>3501</v>
      </c>
    </row>
    <row r="69" spans="1:37" s="26" customFormat="1" ht="12" x14ac:dyDescent="0.2">
      <c r="B69" s="27" t="s">
        <v>152</v>
      </c>
      <c r="L69" s="26" t="s">
        <v>154</v>
      </c>
      <c r="M69" s="26" t="s">
        <v>154</v>
      </c>
      <c r="N69" s="26" t="s">
        <v>154</v>
      </c>
      <c r="P69" s="26" t="s">
        <v>154</v>
      </c>
      <c r="Q69" s="26" t="s">
        <v>154</v>
      </c>
      <c r="R69" s="26" t="s">
        <v>154</v>
      </c>
      <c r="S69" s="26" t="s">
        <v>154</v>
      </c>
      <c r="T69" s="26" t="s">
        <v>154</v>
      </c>
      <c r="U69" s="26" t="s">
        <v>154</v>
      </c>
      <c r="V69" s="26" t="s">
        <v>154</v>
      </c>
      <c r="W69" s="26" t="s">
        <v>154</v>
      </c>
      <c r="X69" s="26" t="s">
        <v>157</v>
      </c>
      <c r="Y69" s="26" t="s">
        <v>157</v>
      </c>
      <c r="Z69" s="26" t="s">
        <v>154</v>
      </c>
      <c r="AA69" s="26" t="s">
        <v>154</v>
      </c>
      <c r="AB69" s="26" t="s">
        <v>161</v>
      </c>
    </row>
    <row r="70" spans="1:37" x14ac:dyDescent="0.25">
      <c r="B70" s="25" t="s">
        <v>153</v>
      </c>
      <c r="L70">
        <v>4.5999999999999996</v>
      </c>
      <c r="M70">
        <v>4.5999999999999996</v>
      </c>
      <c r="N70">
        <v>4.5999999999999996</v>
      </c>
      <c r="P70" s="17">
        <v>4.5999999999999996</v>
      </c>
      <c r="Q70">
        <v>4.5999999999999996</v>
      </c>
      <c r="R70">
        <v>4.5999999999999996</v>
      </c>
      <c r="S70">
        <v>4.5999999999999996</v>
      </c>
      <c r="T70">
        <v>4.5999999999999996</v>
      </c>
      <c r="U70" s="17">
        <v>4.5999999999999996</v>
      </c>
      <c r="V70" s="17">
        <v>4.5999999999999996</v>
      </c>
      <c r="W70">
        <v>4.5999999999999996</v>
      </c>
      <c r="X70">
        <v>5.18</v>
      </c>
      <c r="Y70">
        <v>5.18</v>
      </c>
      <c r="Z70">
        <v>5.18</v>
      </c>
      <c r="AA70">
        <v>5.18</v>
      </c>
      <c r="AB70">
        <v>4.5999999999999996</v>
      </c>
    </row>
    <row r="71" spans="1:37" x14ac:dyDescent="0.25">
      <c r="P71" s="8"/>
    </row>
    <row r="72" spans="1:37" x14ac:dyDescent="0.25">
      <c r="D72">
        <v>8187.2</v>
      </c>
      <c r="E72">
        <v>16770.169999999998</v>
      </c>
      <c r="F72">
        <v>5483.76</v>
      </c>
      <c r="G72">
        <v>3595.98</v>
      </c>
      <c r="H72">
        <v>2420.04</v>
      </c>
      <c r="J72">
        <v>3262.36</v>
      </c>
      <c r="P72" s="8"/>
    </row>
    <row r="73" spans="1:37" x14ac:dyDescent="0.25">
      <c r="C73">
        <v>19692.810000000001</v>
      </c>
      <c r="D73">
        <f>1243+1437.59</f>
        <v>2680.59</v>
      </c>
      <c r="E73">
        <v>10776.64</v>
      </c>
      <c r="F73">
        <v>17649.95</v>
      </c>
      <c r="G73">
        <v>12105.03</v>
      </c>
      <c r="H73">
        <v>8828.82</v>
      </c>
      <c r="J73">
        <v>10017.42</v>
      </c>
      <c r="P73" s="8"/>
    </row>
    <row r="74" spans="1:37" x14ac:dyDescent="0.25">
      <c r="C74">
        <v>16901.57</v>
      </c>
      <c r="D74">
        <v>14651.28</v>
      </c>
      <c r="E74">
        <v>6005.03</v>
      </c>
      <c r="F74">
        <v>1686.2</v>
      </c>
      <c r="G74">
        <v>2712</v>
      </c>
      <c r="H74">
        <v>2712</v>
      </c>
      <c r="I74">
        <f>I9</f>
        <v>4421.68</v>
      </c>
      <c r="J74">
        <v>491.68</v>
      </c>
      <c r="P74" s="8"/>
    </row>
    <row r="75" spans="1:37" x14ac:dyDescent="0.25">
      <c r="C75">
        <v>590.16999999999996</v>
      </c>
      <c r="D75">
        <v>1180.3399999999999</v>
      </c>
      <c r="E75">
        <v>2712</v>
      </c>
      <c r="F75">
        <v>2712</v>
      </c>
      <c r="G75">
        <v>1686.2</v>
      </c>
      <c r="H75">
        <v>1686.2</v>
      </c>
      <c r="I75">
        <v>371.28</v>
      </c>
      <c r="J75">
        <v>1686.2</v>
      </c>
      <c r="L75">
        <v>5050.8</v>
      </c>
      <c r="M75">
        <v>3574.2</v>
      </c>
      <c r="N75">
        <v>3532.8</v>
      </c>
      <c r="P75" s="8">
        <v>3822.6</v>
      </c>
      <c r="Q75">
        <v>2898</v>
      </c>
      <c r="R75">
        <v>17351.2</v>
      </c>
      <c r="S75">
        <v>21196.799999999999</v>
      </c>
      <c r="T75">
        <v>8183.4</v>
      </c>
      <c r="U75" s="17">
        <v>8988.4</v>
      </c>
      <c r="V75" s="17">
        <v>10005</v>
      </c>
      <c r="W75">
        <v>10575.4</v>
      </c>
      <c r="X75">
        <v>8381.24</v>
      </c>
      <c r="Y75">
        <v>14586.88</v>
      </c>
      <c r="Z75">
        <v>9655.52</v>
      </c>
      <c r="AA75">
        <v>5843.04</v>
      </c>
      <c r="AB75">
        <v>5552.2</v>
      </c>
    </row>
    <row r="76" spans="1:37" x14ac:dyDescent="0.25">
      <c r="C76">
        <v>1130</v>
      </c>
      <c r="D76">
        <v>2486</v>
      </c>
      <c r="E76">
        <v>1686.2</v>
      </c>
      <c r="F76">
        <f>F9</f>
        <v>10279.6</v>
      </c>
      <c r="G76">
        <f>G9</f>
        <v>13752.82</v>
      </c>
      <c r="H76">
        <f>H9</f>
        <v>10275.209999999999</v>
      </c>
      <c r="I76">
        <v>1686.2</v>
      </c>
      <c r="J76">
        <v>2486</v>
      </c>
      <c r="L76">
        <v>15042</v>
      </c>
      <c r="M76">
        <v>13399.8</v>
      </c>
      <c r="N76">
        <v>8896.4</v>
      </c>
      <c r="P76" s="8">
        <v>17677.8</v>
      </c>
      <c r="Q76">
        <v>19076.2</v>
      </c>
      <c r="R76" s="1">
        <v>3063.6</v>
      </c>
      <c r="S76" s="1">
        <v>3229.2</v>
      </c>
      <c r="T76" s="1">
        <v>1780.2</v>
      </c>
      <c r="U76" s="16">
        <v>933.8</v>
      </c>
      <c r="V76" s="1">
        <v>4627.6000000000004</v>
      </c>
      <c r="W76" s="1">
        <v>3951.4</v>
      </c>
      <c r="X76" s="1">
        <v>2703.96</v>
      </c>
      <c r="Y76" s="25">
        <v>9779.84</v>
      </c>
      <c r="Z76" s="25">
        <v>14638.68</v>
      </c>
      <c r="AA76" s="25">
        <v>569.79999999999995</v>
      </c>
      <c r="AB76" s="25">
        <v>1288</v>
      </c>
    </row>
    <row r="77" spans="1:37" x14ac:dyDescent="0.25">
      <c r="C77">
        <v>6511.65</v>
      </c>
      <c r="D77">
        <v>7670.24</v>
      </c>
      <c r="I77">
        <v>791</v>
      </c>
      <c r="J77">
        <f>J9</f>
        <v>14586.96</v>
      </c>
      <c r="L77">
        <v>17043</v>
      </c>
      <c r="M77">
        <v>20364.2</v>
      </c>
      <c r="N77">
        <v>10961.8</v>
      </c>
      <c r="P77">
        <v>5984.6</v>
      </c>
      <c r="Q77">
        <v>11389.6</v>
      </c>
      <c r="R77" s="28">
        <v>12627</v>
      </c>
      <c r="S77" s="28">
        <v>18487.400000000001</v>
      </c>
      <c r="T77" s="28">
        <v>11739.2</v>
      </c>
      <c r="U77" s="31">
        <v>9466.7999999999993</v>
      </c>
      <c r="V77" s="31">
        <v>15345.6</v>
      </c>
      <c r="W77" s="28">
        <v>12820.2</v>
      </c>
      <c r="X77" s="28">
        <v>7858.06</v>
      </c>
      <c r="Y77" s="47">
        <v>3548.3</v>
      </c>
      <c r="Z77" s="47">
        <v>3584.56</v>
      </c>
      <c r="AA77" s="47">
        <v>6133.12</v>
      </c>
      <c r="AB77" s="47">
        <v>9264.4</v>
      </c>
    </row>
    <row r="78" spans="1:37" x14ac:dyDescent="0.25">
      <c r="C78">
        <f>SUM(C73:C77)</f>
        <v>44826.200000000004</v>
      </c>
      <c r="D78">
        <f>SUM(D70:D77)</f>
        <v>36855.65</v>
      </c>
      <c r="E78">
        <f t="shared" ref="E78:K78" si="21">SUM(E70:E77)</f>
        <v>37950.039999999994</v>
      </c>
      <c r="F78">
        <f t="shared" si="21"/>
        <v>37811.51</v>
      </c>
      <c r="G78">
        <f t="shared" si="21"/>
        <v>33852.03</v>
      </c>
      <c r="H78">
        <f t="shared" si="21"/>
        <v>25922.27</v>
      </c>
      <c r="I78">
        <f t="shared" si="21"/>
        <v>7270.16</v>
      </c>
      <c r="J78">
        <f t="shared" si="21"/>
        <v>32530.620000000003</v>
      </c>
      <c r="K78">
        <f t="shared" si="21"/>
        <v>0</v>
      </c>
      <c r="L78">
        <f>SUM(L72:L77)</f>
        <v>37135.800000000003</v>
      </c>
      <c r="M78">
        <f t="shared" ref="M78:Q78" si="22">SUM(M72:M77)</f>
        <v>37338.199999999997</v>
      </c>
      <c r="N78">
        <f t="shared" si="22"/>
        <v>23391</v>
      </c>
      <c r="O78">
        <f t="shared" si="22"/>
        <v>0</v>
      </c>
      <c r="P78">
        <f t="shared" si="22"/>
        <v>27485</v>
      </c>
      <c r="Q78">
        <f t="shared" si="22"/>
        <v>33363.800000000003</v>
      </c>
      <c r="R78">
        <f>SUM(R72:R77)</f>
        <v>33041.800000000003</v>
      </c>
      <c r="S78">
        <f t="shared" ref="S78:X78" si="23">SUM(S72:S77)</f>
        <v>42913.4</v>
      </c>
      <c r="T78">
        <f t="shared" si="23"/>
        <v>21702.800000000003</v>
      </c>
      <c r="U78">
        <f t="shared" si="23"/>
        <v>19389</v>
      </c>
      <c r="V78">
        <f t="shared" si="23"/>
        <v>29978.2</v>
      </c>
      <c r="W78">
        <f t="shared" si="23"/>
        <v>27347</v>
      </c>
      <c r="X78">
        <f t="shared" si="23"/>
        <v>18943.260000000002</v>
      </c>
      <c r="Y78">
        <f t="shared" ref="Y78:Z78" si="24">SUM(Y73:Y77)</f>
        <v>27915.02</v>
      </c>
      <c r="Z78">
        <f t="shared" si="24"/>
        <v>27878.760000000002</v>
      </c>
      <c r="AA78">
        <f t="shared" ref="AA78" si="25">SUM(AA73:AA77)</f>
        <v>12545.96</v>
      </c>
      <c r="AB78">
        <f t="shared" ref="AB78" si="26">SUM(AB73:AB77)</f>
        <v>16104.599999999999</v>
      </c>
      <c r="AC78">
        <f t="shared" ref="AC78:AE78" si="27">SUM(AC73:AC77)</f>
        <v>0</v>
      </c>
      <c r="AD78">
        <f t="shared" ref="AD78" si="28">SUM(AD73:AD77)</f>
        <v>0</v>
      </c>
      <c r="AE78">
        <f t="shared" si="27"/>
        <v>0</v>
      </c>
    </row>
    <row r="80" spans="1:37" x14ac:dyDescent="0.25">
      <c r="C80">
        <f>C78-C64</f>
        <v>0</v>
      </c>
      <c r="D80">
        <f t="shared" ref="D80:AE80" si="29">D78-D64</f>
        <v>0</v>
      </c>
      <c r="E80">
        <f t="shared" si="29"/>
        <v>0</v>
      </c>
      <c r="F80">
        <f t="shared" si="29"/>
        <v>0</v>
      </c>
      <c r="G80">
        <f t="shared" si="29"/>
        <v>0</v>
      </c>
      <c r="H80">
        <f t="shared" si="29"/>
        <v>0</v>
      </c>
      <c r="I80">
        <f t="shared" si="29"/>
        <v>0</v>
      </c>
      <c r="J80">
        <f t="shared" si="29"/>
        <v>0</v>
      </c>
      <c r="K80">
        <f t="shared" si="29"/>
        <v>0</v>
      </c>
      <c r="L80">
        <f t="shared" si="29"/>
        <v>0</v>
      </c>
      <c r="M80">
        <f t="shared" si="29"/>
        <v>0</v>
      </c>
      <c r="N80">
        <f t="shared" si="29"/>
        <v>0</v>
      </c>
      <c r="O80">
        <f t="shared" si="29"/>
        <v>0</v>
      </c>
      <c r="P80">
        <f t="shared" si="29"/>
        <v>0</v>
      </c>
      <c r="Q80">
        <f t="shared" si="29"/>
        <v>0</v>
      </c>
      <c r="R80">
        <f t="shared" si="29"/>
        <v>0</v>
      </c>
      <c r="S80">
        <f t="shared" si="29"/>
        <v>0</v>
      </c>
      <c r="T80">
        <f t="shared" si="29"/>
        <v>0</v>
      </c>
      <c r="U80" s="17">
        <f t="shared" si="29"/>
        <v>0</v>
      </c>
      <c r="V80" s="17">
        <f t="shared" si="29"/>
        <v>0</v>
      </c>
      <c r="W80" s="17">
        <f t="shared" si="29"/>
        <v>0</v>
      </c>
      <c r="X80" s="17">
        <f t="shared" si="29"/>
        <v>0</v>
      </c>
      <c r="Y80" s="17">
        <f t="shared" si="29"/>
        <v>0</v>
      </c>
      <c r="Z80" s="17">
        <f t="shared" si="29"/>
        <v>0</v>
      </c>
      <c r="AA80" s="17">
        <f t="shared" si="29"/>
        <v>0</v>
      </c>
      <c r="AB80" s="17">
        <f t="shared" si="29"/>
        <v>0</v>
      </c>
      <c r="AC80" s="17">
        <f t="shared" si="29"/>
        <v>0</v>
      </c>
      <c r="AD80" s="17">
        <f t="shared" ref="AD80" si="30">AD78-AD64</f>
        <v>0</v>
      </c>
      <c r="AE80" s="17">
        <f t="shared" si="29"/>
        <v>0</v>
      </c>
    </row>
  </sheetData>
  <sortState ref="A3:AK57">
    <sortCondition ref="B16"/>
  </sortState>
  <pageMargins left="0.7" right="0.7" top="0.75" bottom="0.75" header="0.51180555555555496" footer="0.51180555555555496"/>
  <pageSetup paperSize="0" firstPageNumber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Q33" sqref="Q33"/>
    </sheetView>
  </sheetViews>
  <sheetFormatPr defaultRowHeight="15" x14ac:dyDescent="0.25"/>
  <cols>
    <col min="1" max="1" width="5.42578125" customWidth="1"/>
    <col min="2" max="2" width="20.5703125" customWidth="1"/>
    <col min="15" max="15" width="0" hidden="1" customWidth="1"/>
    <col min="18" max="31" width="9.140625" customWidth="1"/>
    <col min="32" max="32" width="10.42578125" customWidth="1"/>
    <col min="33" max="34" width="9.140625" hidden="1" customWidth="1"/>
    <col min="36" max="36" width="10.85546875" customWidth="1"/>
  </cols>
  <sheetData>
    <row r="1" spans="1:36" x14ac:dyDescent="0.25">
      <c r="C1" t="s">
        <v>89</v>
      </c>
    </row>
    <row r="2" spans="1:36" x14ac:dyDescent="0.25">
      <c r="A2" s="1"/>
      <c r="B2" s="7" t="s">
        <v>14</v>
      </c>
      <c r="C2" s="2" t="s">
        <v>120</v>
      </c>
      <c r="D2" s="2" t="s">
        <v>121</v>
      </c>
      <c r="E2" s="2" t="s">
        <v>122</v>
      </c>
      <c r="F2" s="2" t="s">
        <v>118</v>
      </c>
      <c r="G2" s="2" t="s">
        <v>123</v>
      </c>
      <c r="H2" s="2" t="s">
        <v>124</v>
      </c>
      <c r="I2" s="2" t="s">
        <v>125</v>
      </c>
      <c r="J2" s="2" t="s">
        <v>126</v>
      </c>
      <c r="K2" s="2" t="s">
        <v>136</v>
      </c>
      <c r="L2" s="2" t="s">
        <v>137</v>
      </c>
      <c r="M2" s="2" t="s">
        <v>138</v>
      </c>
      <c r="N2" s="2" t="s">
        <v>139</v>
      </c>
      <c r="O2" s="2" t="s">
        <v>140</v>
      </c>
      <c r="P2" s="2">
        <v>43752</v>
      </c>
      <c r="Q2" s="2">
        <v>43753</v>
      </c>
      <c r="R2" s="2" t="s">
        <v>141</v>
      </c>
      <c r="S2" s="2" t="s">
        <v>142</v>
      </c>
      <c r="T2" s="2" t="s">
        <v>145</v>
      </c>
      <c r="U2" s="2" t="s">
        <v>146</v>
      </c>
      <c r="V2" s="2">
        <v>43759</v>
      </c>
      <c r="W2" s="2" t="s">
        <v>147</v>
      </c>
      <c r="X2" s="2" t="s">
        <v>148</v>
      </c>
      <c r="Y2" s="2">
        <v>43762</v>
      </c>
      <c r="Z2" s="2">
        <v>43763</v>
      </c>
      <c r="AA2" s="2">
        <v>43764</v>
      </c>
      <c r="AB2" s="2">
        <v>43765</v>
      </c>
      <c r="AC2" s="2">
        <v>43766</v>
      </c>
      <c r="AD2" s="2">
        <v>43767</v>
      </c>
      <c r="AE2" s="2">
        <v>43768</v>
      </c>
      <c r="AF2" s="1" t="s">
        <v>0</v>
      </c>
      <c r="AG2" s="6" t="s">
        <v>5</v>
      </c>
      <c r="AH2" s="6" t="s">
        <v>4</v>
      </c>
      <c r="AI2" s="1" t="s">
        <v>16</v>
      </c>
      <c r="AJ2" s="1" t="s">
        <v>17</v>
      </c>
    </row>
    <row r="3" spans="1:36" x14ac:dyDescent="0.25">
      <c r="A3" s="1">
        <v>1</v>
      </c>
      <c r="B3" s="1" t="s">
        <v>96</v>
      </c>
      <c r="C3" s="9">
        <v>1642.2</v>
      </c>
      <c r="D3" s="9"/>
      <c r="E3" s="9">
        <v>1842.12</v>
      </c>
      <c r="F3" s="9">
        <v>496.07</v>
      </c>
      <c r="G3" s="9">
        <v>1424.12</v>
      </c>
      <c r="H3" s="9">
        <v>881.31</v>
      </c>
      <c r="I3" s="9">
        <v>516.04999999999995</v>
      </c>
      <c r="J3" s="9">
        <v>1245.93</v>
      </c>
      <c r="K3" s="9"/>
      <c r="L3" s="9">
        <v>1012</v>
      </c>
      <c r="M3" s="9">
        <v>1311</v>
      </c>
      <c r="N3" s="9">
        <v>970.6</v>
      </c>
      <c r="O3" s="9"/>
      <c r="P3" s="9"/>
      <c r="Q3" s="9">
        <v>993.6</v>
      </c>
      <c r="R3" s="9"/>
      <c r="S3" s="9"/>
      <c r="T3" s="9"/>
      <c r="U3" s="9"/>
      <c r="V3" s="9"/>
      <c r="W3" s="9">
        <v>1035</v>
      </c>
      <c r="X3" s="9"/>
      <c r="Y3" s="9">
        <v>2248.12</v>
      </c>
      <c r="Z3" s="9">
        <v>2413.88</v>
      </c>
      <c r="AA3" s="9">
        <v>1072.26</v>
      </c>
      <c r="AB3" s="9">
        <v>2957.8</v>
      </c>
      <c r="AC3" s="9"/>
      <c r="AD3" s="9"/>
      <c r="AE3" s="9"/>
      <c r="AF3" s="9">
        <f t="shared" ref="AF3:AF32" si="0">SUM(C3:AE3)</f>
        <v>22062.059999999998</v>
      </c>
      <c r="AG3" s="1"/>
      <c r="AH3" s="1">
        <f t="shared" ref="AH3:AH26" si="1">AF3+AG3</f>
        <v>22062.059999999998</v>
      </c>
      <c r="AI3" s="1">
        <f t="shared" ref="AI3:AI26" si="2">ROUND(AH3*13%,0)</f>
        <v>2868</v>
      </c>
      <c r="AJ3" s="1">
        <f t="shared" ref="AJ3:AJ26" si="3">AH3-AI3</f>
        <v>19194.059999999998</v>
      </c>
    </row>
    <row r="4" spans="1:36" hidden="1" x14ac:dyDescent="0.25">
      <c r="A4" s="1">
        <v>2</v>
      </c>
      <c r="B4" s="1" t="s">
        <v>101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>
        <f t="shared" si="0"/>
        <v>0</v>
      </c>
      <c r="AG4" s="1"/>
      <c r="AH4" s="1">
        <f t="shared" si="1"/>
        <v>0</v>
      </c>
      <c r="AI4" s="1">
        <f t="shared" si="2"/>
        <v>0</v>
      </c>
      <c r="AJ4" s="1">
        <f t="shared" si="3"/>
        <v>0</v>
      </c>
    </row>
    <row r="5" spans="1:36" hidden="1" x14ac:dyDescent="0.25">
      <c r="A5" s="1">
        <v>3</v>
      </c>
      <c r="B5" s="1" t="s">
        <v>115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>
        <f t="shared" si="0"/>
        <v>0</v>
      </c>
      <c r="AG5" s="1"/>
      <c r="AH5" s="1">
        <f t="shared" si="1"/>
        <v>0</v>
      </c>
      <c r="AI5" s="1">
        <f t="shared" si="2"/>
        <v>0</v>
      </c>
      <c r="AJ5" s="1">
        <f t="shared" si="3"/>
        <v>0</v>
      </c>
    </row>
    <row r="6" spans="1:36" x14ac:dyDescent="0.25">
      <c r="A6" s="1">
        <v>4</v>
      </c>
      <c r="B6" s="1" t="s">
        <v>90</v>
      </c>
      <c r="C6" s="9">
        <v>2102.73</v>
      </c>
      <c r="D6" s="9">
        <v>3060.68</v>
      </c>
      <c r="E6" s="9"/>
      <c r="F6" s="9">
        <v>1859.85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>
        <f t="shared" si="0"/>
        <v>7023.26</v>
      </c>
      <c r="AG6" s="1"/>
      <c r="AH6" s="1">
        <f t="shared" si="1"/>
        <v>7023.26</v>
      </c>
      <c r="AI6" s="1">
        <f t="shared" si="2"/>
        <v>913</v>
      </c>
      <c r="AJ6" s="1">
        <f t="shared" si="3"/>
        <v>6110.26</v>
      </c>
    </row>
    <row r="7" spans="1:36" x14ac:dyDescent="0.25">
      <c r="A7" s="1">
        <v>5</v>
      </c>
      <c r="B7" s="1" t="s">
        <v>113</v>
      </c>
      <c r="C7" s="9">
        <v>1130</v>
      </c>
      <c r="D7" s="9">
        <v>628.32000000000005</v>
      </c>
      <c r="E7" s="9">
        <v>1130</v>
      </c>
      <c r="F7" s="9">
        <v>1130</v>
      </c>
      <c r="G7" s="9"/>
      <c r="H7" s="9"/>
      <c r="I7" s="9">
        <v>1130</v>
      </c>
      <c r="J7" s="9">
        <v>1130</v>
      </c>
      <c r="K7" s="9"/>
      <c r="L7" s="9">
        <v>791</v>
      </c>
      <c r="M7" s="9">
        <v>1481.2</v>
      </c>
      <c r="N7" s="9"/>
      <c r="O7" s="9"/>
      <c r="P7" s="9">
        <v>791</v>
      </c>
      <c r="Q7" s="9">
        <v>791</v>
      </c>
      <c r="R7" s="9">
        <v>791</v>
      </c>
      <c r="S7" s="9">
        <v>791</v>
      </c>
      <c r="T7" s="9">
        <v>904</v>
      </c>
      <c r="U7" s="9">
        <v>904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>
        <f t="shared" si="0"/>
        <v>13522.52</v>
      </c>
      <c r="AG7" s="1"/>
      <c r="AH7" s="1">
        <f t="shared" si="1"/>
        <v>13522.52</v>
      </c>
      <c r="AI7" s="1">
        <f t="shared" si="2"/>
        <v>1758</v>
      </c>
      <c r="AJ7" s="1">
        <f t="shared" si="3"/>
        <v>11764.52</v>
      </c>
    </row>
    <row r="8" spans="1:36" x14ac:dyDescent="0.25">
      <c r="A8" s="1">
        <v>6</v>
      </c>
      <c r="B8" s="1" t="s">
        <v>150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>
        <v>1159.2</v>
      </c>
      <c r="R8" s="9">
        <v>1407.6</v>
      </c>
      <c r="S8" s="9">
        <v>1159.2</v>
      </c>
      <c r="T8" s="9"/>
      <c r="U8" s="9"/>
      <c r="V8" s="9"/>
      <c r="W8" s="9"/>
      <c r="X8" s="9">
        <v>787.36</v>
      </c>
      <c r="Y8" s="9">
        <v>870.24</v>
      </c>
      <c r="Z8" s="9"/>
      <c r="AA8" s="9"/>
      <c r="AB8" s="9"/>
      <c r="AC8" s="9"/>
      <c r="AD8" s="9"/>
      <c r="AE8" s="9"/>
      <c r="AF8" s="9">
        <f t="shared" si="0"/>
        <v>5383.5999999999995</v>
      </c>
      <c r="AG8" s="1"/>
      <c r="AH8" s="1">
        <f t="shared" si="1"/>
        <v>5383.5999999999995</v>
      </c>
      <c r="AI8" s="1">
        <f t="shared" si="2"/>
        <v>700</v>
      </c>
      <c r="AJ8" s="1">
        <f t="shared" si="3"/>
        <v>4683.5999999999995</v>
      </c>
    </row>
    <row r="9" spans="1:36" x14ac:dyDescent="0.25">
      <c r="A9" s="1">
        <v>7</v>
      </c>
      <c r="B9" s="1" t="s">
        <v>102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>
        <f t="shared" si="0"/>
        <v>0</v>
      </c>
      <c r="AG9" s="1"/>
      <c r="AH9" s="1">
        <f t="shared" si="1"/>
        <v>0</v>
      </c>
      <c r="AI9" s="1">
        <f t="shared" si="2"/>
        <v>0</v>
      </c>
      <c r="AJ9" s="1">
        <f t="shared" si="3"/>
        <v>0</v>
      </c>
    </row>
    <row r="10" spans="1:36" x14ac:dyDescent="0.25">
      <c r="A10" s="1">
        <v>8</v>
      </c>
      <c r="B10" s="1" t="s">
        <v>160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>
        <v>1205.2</v>
      </c>
      <c r="X10" s="9">
        <v>1149.96</v>
      </c>
      <c r="Y10" s="9"/>
      <c r="Z10" s="9"/>
      <c r="AA10" s="9"/>
      <c r="AB10" s="9"/>
      <c r="AC10" s="9"/>
      <c r="AD10" s="9"/>
      <c r="AE10" s="9"/>
      <c r="AF10" s="9">
        <f t="shared" si="0"/>
        <v>2355.16</v>
      </c>
      <c r="AG10" s="1"/>
      <c r="AH10" s="1">
        <f t="shared" si="1"/>
        <v>2355.16</v>
      </c>
      <c r="AI10" s="1">
        <f t="shared" si="2"/>
        <v>306</v>
      </c>
      <c r="AJ10" s="1">
        <f t="shared" si="3"/>
        <v>2049.16</v>
      </c>
    </row>
    <row r="11" spans="1:36" x14ac:dyDescent="0.25">
      <c r="A11" s="1">
        <v>9</v>
      </c>
      <c r="B11" s="1" t="s">
        <v>130</v>
      </c>
      <c r="C11" s="9"/>
      <c r="D11" s="9">
        <v>956.76</v>
      </c>
      <c r="E11" s="9">
        <v>2575.16</v>
      </c>
      <c r="F11" s="9">
        <v>949.32</v>
      </c>
      <c r="G11" s="9">
        <v>1017.15</v>
      </c>
      <c r="H11" s="9">
        <v>1092.08</v>
      </c>
      <c r="I11" s="9"/>
      <c r="J11" s="9">
        <v>1777.86</v>
      </c>
      <c r="K11" s="9"/>
      <c r="L11" s="9">
        <v>1090.2</v>
      </c>
      <c r="M11" s="9">
        <v>952.2</v>
      </c>
      <c r="N11" s="9"/>
      <c r="O11" s="9"/>
      <c r="P11" s="9"/>
      <c r="Q11" s="9"/>
      <c r="R11" s="9"/>
      <c r="S11" s="9">
        <v>1283.4000000000001</v>
      </c>
      <c r="T11" s="9">
        <v>1449</v>
      </c>
      <c r="U11" s="9">
        <v>1058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>
        <f t="shared" si="0"/>
        <v>14201.130000000001</v>
      </c>
      <c r="AG11" s="1"/>
      <c r="AH11" s="1">
        <f t="shared" si="1"/>
        <v>14201.130000000001</v>
      </c>
      <c r="AI11" s="1">
        <f t="shared" si="2"/>
        <v>1846</v>
      </c>
      <c r="AJ11" s="1">
        <f t="shared" si="3"/>
        <v>12355.130000000001</v>
      </c>
    </row>
    <row r="12" spans="1:36" x14ac:dyDescent="0.25">
      <c r="A12" s="1">
        <v>10</v>
      </c>
      <c r="B12" s="1" t="s">
        <v>132</v>
      </c>
      <c r="C12" s="9"/>
      <c r="D12" s="9"/>
      <c r="E12" s="9">
        <v>1047.2</v>
      </c>
      <c r="F12" s="9">
        <v>706.32</v>
      </c>
      <c r="G12" s="9"/>
      <c r="H12" s="9">
        <v>620.79</v>
      </c>
      <c r="I12" s="9"/>
      <c r="J12" s="9">
        <v>717.57</v>
      </c>
      <c r="K12" s="9"/>
      <c r="L12" s="9">
        <v>828</v>
      </c>
      <c r="M12" s="9">
        <v>634.79999999999995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>
        <f t="shared" si="0"/>
        <v>4554.68</v>
      </c>
      <c r="AG12" s="1"/>
      <c r="AH12" s="1">
        <f t="shared" si="1"/>
        <v>4554.68</v>
      </c>
      <c r="AI12" s="1">
        <f t="shared" si="2"/>
        <v>592</v>
      </c>
      <c r="AJ12" s="1">
        <f t="shared" si="3"/>
        <v>3962.6800000000003</v>
      </c>
    </row>
    <row r="13" spans="1:36" x14ac:dyDescent="0.25">
      <c r="A13" s="1">
        <v>11</v>
      </c>
      <c r="B13" s="1" t="s">
        <v>143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>
        <v>1269.5999999999999</v>
      </c>
      <c r="N13" s="9">
        <v>1182.2</v>
      </c>
      <c r="O13" s="9"/>
      <c r="P13" s="9"/>
      <c r="Q13" s="9">
        <v>1288</v>
      </c>
      <c r="R13" s="9"/>
      <c r="S13" s="9"/>
      <c r="T13" s="9"/>
      <c r="U13" s="9"/>
      <c r="V13" s="9">
        <v>1329.4</v>
      </c>
      <c r="W13" s="9">
        <v>1228.2</v>
      </c>
      <c r="X13" s="9">
        <v>1191.4000000000001</v>
      </c>
      <c r="Y13" s="9"/>
      <c r="Z13" s="9">
        <v>1367.52</v>
      </c>
      <c r="AA13" s="9">
        <v>818.44</v>
      </c>
      <c r="AB13" s="9"/>
      <c r="AC13" s="9"/>
      <c r="AD13" s="9"/>
      <c r="AE13" s="9"/>
      <c r="AF13" s="9">
        <f t="shared" si="0"/>
        <v>9674.760000000002</v>
      </c>
      <c r="AG13" s="1"/>
      <c r="AH13" s="1">
        <f t="shared" ref="AH13" si="4">AF13+AG13</f>
        <v>9674.760000000002</v>
      </c>
      <c r="AI13" s="1">
        <f t="shared" ref="AI13" si="5">ROUND(AH13*13%,0)</f>
        <v>1258</v>
      </c>
      <c r="AJ13" s="1">
        <f t="shared" ref="AJ13" si="6">AH13-AI13</f>
        <v>8416.760000000002</v>
      </c>
    </row>
    <row r="14" spans="1:36" x14ac:dyDescent="0.25">
      <c r="A14" s="1">
        <v>12</v>
      </c>
      <c r="B14" s="1" t="s">
        <v>108</v>
      </c>
      <c r="C14" s="9">
        <v>1752.87</v>
      </c>
      <c r="D14" s="9"/>
      <c r="E14" s="9"/>
      <c r="F14" s="9">
        <v>996.07</v>
      </c>
      <c r="G14" s="9">
        <v>1306.56</v>
      </c>
      <c r="H14" s="9">
        <v>1516.13</v>
      </c>
      <c r="I14" s="9"/>
      <c r="J14" s="9"/>
      <c r="K14" s="9"/>
      <c r="L14" s="9">
        <v>1251.2</v>
      </c>
      <c r="M14" s="9">
        <v>1269.5999999999999</v>
      </c>
      <c r="N14" s="9">
        <v>1481.2</v>
      </c>
      <c r="O14" s="9"/>
      <c r="P14" s="9">
        <v>1255.8</v>
      </c>
      <c r="Q14" s="9">
        <v>1324.8</v>
      </c>
      <c r="R14" s="9"/>
      <c r="S14" s="9">
        <v>1573.2</v>
      </c>
      <c r="T14" s="9">
        <v>1573.2</v>
      </c>
      <c r="U14" s="9">
        <v>1697.4</v>
      </c>
      <c r="V14" s="9">
        <v>1329.4</v>
      </c>
      <c r="W14" s="9">
        <v>1228.2</v>
      </c>
      <c r="X14" s="9">
        <v>1191.4000000000001</v>
      </c>
      <c r="Y14" s="9"/>
      <c r="Z14" s="9">
        <v>1367.52</v>
      </c>
      <c r="AA14" s="9">
        <v>890.96</v>
      </c>
      <c r="AB14" s="9"/>
      <c r="AC14" s="9"/>
      <c r="AD14" s="9"/>
      <c r="AE14" s="9"/>
      <c r="AF14" s="9">
        <f t="shared" si="0"/>
        <v>23005.510000000006</v>
      </c>
      <c r="AG14" s="1"/>
      <c r="AH14" s="1">
        <f t="shared" si="1"/>
        <v>23005.510000000006</v>
      </c>
      <c r="AI14" s="1">
        <f t="shared" si="2"/>
        <v>2991</v>
      </c>
      <c r="AJ14" s="1">
        <f t="shared" si="3"/>
        <v>20014.510000000006</v>
      </c>
    </row>
    <row r="15" spans="1:36" hidden="1" x14ac:dyDescent="0.25">
      <c r="A15" s="1">
        <v>13</v>
      </c>
      <c r="B15" s="1" t="s">
        <v>103</v>
      </c>
      <c r="C15" s="9"/>
      <c r="D15" s="9"/>
      <c r="E15" s="9"/>
      <c r="F15" s="1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>
        <f t="shared" si="0"/>
        <v>0</v>
      </c>
      <c r="AG15" s="1"/>
      <c r="AH15" s="1">
        <f t="shared" si="1"/>
        <v>0</v>
      </c>
      <c r="AI15" s="1">
        <f t="shared" si="2"/>
        <v>0</v>
      </c>
      <c r="AJ15" s="1">
        <f t="shared" si="3"/>
        <v>0</v>
      </c>
    </row>
    <row r="16" spans="1:36" hidden="1" x14ac:dyDescent="0.25">
      <c r="A16" s="1">
        <v>14</v>
      </c>
      <c r="B16" s="1" t="s">
        <v>104</v>
      </c>
      <c r="C16" s="9"/>
      <c r="D16" s="9"/>
      <c r="E16" s="9"/>
      <c r="F16" s="1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>
        <f t="shared" si="0"/>
        <v>0</v>
      </c>
      <c r="AG16" s="1"/>
      <c r="AH16" s="1">
        <f t="shared" si="1"/>
        <v>0</v>
      </c>
      <c r="AI16" s="1">
        <f t="shared" si="2"/>
        <v>0</v>
      </c>
      <c r="AJ16" s="1">
        <f t="shared" si="3"/>
        <v>0</v>
      </c>
    </row>
    <row r="17" spans="1:36" x14ac:dyDescent="0.25">
      <c r="A17" s="1">
        <v>15</v>
      </c>
      <c r="B17" s="1" t="s">
        <v>109</v>
      </c>
      <c r="C17" s="9">
        <v>1563.66</v>
      </c>
      <c r="D17" s="9"/>
      <c r="E17" s="9">
        <v>1499.4</v>
      </c>
      <c r="F17" s="13">
        <v>1341.82</v>
      </c>
      <c r="G17" s="9">
        <v>1470.2</v>
      </c>
      <c r="H17" s="9"/>
      <c r="I17" s="9"/>
      <c r="J17" s="9">
        <v>1095.99</v>
      </c>
      <c r="K17" s="9"/>
      <c r="L17" s="9">
        <v>1334</v>
      </c>
      <c r="M17" s="9">
        <v>1564</v>
      </c>
      <c r="N17" s="9">
        <v>1311</v>
      </c>
      <c r="O17" s="9"/>
      <c r="P17" s="9"/>
      <c r="Q17" s="9">
        <v>1697.4</v>
      </c>
      <c r="R17" s="9">
        <v>1863</v>
      </c>
      <c r="S17" s="9">
        <v>1904.4</v>
      </c>
      <c r="T17" s="9">
        <v>1200.5999999999999</v>
      </c>
      <c r="U17" s="9"/>
      <c r="V17" s="9">
        <v>1840</v>
      </c>
      <c r="W17" s="9">
        <v>1734.2</v>
      </c>
      <c r="X17" s="9">
        <v>1440.04</v>
      </c>
      <c r="Y17" s="9">
        <v>1559.18</v>
      </c>
      <c r="Z17" s="9">
        <v>1911.42</v>
      </c>
      <c r="AA17" s="9">
        <v>683.76</v>
      </c>
      <c r="AB17" s="9"/>
      <c r="AC17" s="9"/>
      <c r="AD17" s="9"/>
      <c r="AE17" s="9"/>
      <c r="AF17" s="9">
        <f t="shared" si="0"/>
        <v>27014.069999999996</v>
      </c>
      <c r="AG17" s="1"/>
      <c r="AH17" s="1">
        <f t="shared" si="1"/>
        <v>27014.069999999996</v>
      </c>
      <c r="AI17" s="1">
        <f t="shared" si="2"/>
        <v>3512</v>
      </c>
      <c r="AJ17" s="1">
        <f t="shared" si="3"/>
        <v>23502.069999999996</v>
      </c>
    </row>
    <row r="18" spans="1:36" x14ac:dyDescent="0.25">
      <c r="A18" s="1">
        <v>16</v>
      </c>
      <c r="B18" s="1" t="s">
        <v>133</v>
      </c>
      <c r="C18" s="9"/>
      <c r="D18" s="9"/>
      <c r="E18" s="9"/>
      <c r="F18" s="13">
        <v>560.39</v>
      </c>
      <c r="G18" s="9">
        <v>510.65</v>
      </c>
      <c r="H18" s="9"/>
      <c r="I18" s="9"/>
      <c r="J18" s="9">
        <v>699.72</v>
      </c>
      <c r="K18" s="9"/>
      <c r="L18" s="9">
        <v>809.6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>
        <f t="shared" si="0"/>
        <v>2580.36</v>
      </c>
      <c r="AG18" s="1"/>
      <c r="AH18" s="1">
        <f t="shared" ref="AH18" si="7">AF18+AG18</f>
        <v>2580.36</v>
      </c>
      <c r="AI18" s="1">
        <f t="shared" ref="AI18" si="8">ROUND(AH18*13%,0)</f>
        <v>335</v>
      </c>
      <c r="AJ18" s="1">
        <f t="shared" ref="AJ18" si="9">AH18-AI18</f>
        <v>2245.36</v>
      </c>
    </row>
    <row r="19" spans="1:36" hidden="1" x14ac:dyDescent="0.25">
      <c r="A19" s="1">
        <v>17</v>
      </c>
      <c r="B19" s="1" t="s">
        <v>86</v>
      </c>
      <c r="C19" s="9"/>
      <c r="D19" s="9"/>
      <c r="E19" s="9"/>
      <c r="F19" s="13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>
        <f t="shared" si="0"/>
        <v>0</v>
      </c>
      <c r="AG19" s="1"/>
      <c r="AH19" s="1">
        <f t="shared" si="1"/>
        <v>0</v>
      </c>
      <c r="AI19" s="1">
        <f t="shared" si="2"/>
        <v>0</v>
      </c>
      <c r="AJ19" s="1">
        <f t="shared" si="3"/>
        <v>0</v>
      </c>
    </row>
    <row r="20" spans="1:36" hidden="1" x14ac:dyDescent="0.25">
      <c r="A20" s="1">
        <v>18</v>
      </c>
      <c r="B20" s="1" t="s">
        <v>107</v>
      </c>
      <c r="C20" s="9"/>
      <c r="D20" s="9"/>
      <c r="E20" s="9"/>
      <c r="F20" s="13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>
        <f t="shared" si="0"/>
        <v>0</v>
      </c>
      <c r="AG20" s="1"/>
      <c r="AH20" s="1">
        <f t="shared" si="1"/>
        <v>0</v>
      </c>
      <c r="AI20" s="1">
        <f t="shared" si="2"/>
        <v>0</v>
      </c>
      <c r="AJ20" s="1">
        <f t="shared" si="3"/>
        <v>0</v>
      </c>
    </row>
    <row r="21" spans="1:36" x14ac:dyDescent="0.25">
      <c r="A21" s="1">
        <v>19</v>
      </c>
      <c r="B21" s="1" t="s">
        <v>114</v>
      </c>
      <c r="C21" s="9">
        <v>1299.48</v>
      </c>
      <c r="D21" s="9"/>
      <c r="E21" s="9"/>
      <c r="F21" s="13"/>
      <c r="G21" s="9"/>
      <c r="H21" s="9">
        <v>745.79</v>
      </c>
      <c r="I21" s="9">
        <v>427.38</v>
      </c>
      <c r="J21" s="9">
        <v>831.81</v>
      </c>
      <c r="K21" s="9"/>
      <c r="L21" s="9">
        <v>1048.8</v>
      </c>
      <c r="M21" s="9">
        <v>1117.8</v>
      </c>
      <c r="N21" s="9">
        <v>1076.4000000000001</v>
      </c>
      <c r="O21" s="9"/>
      <c r="P21" s="9">
        <v>1416.8</v>
      </c>
      <c r="Q21" s="9"/>
      <c r="R21" s="9"/>
      <c r="S21" s="9">
        <v>1449</v>
      </c>
      <c r="T21" s="9">
        <v>809.6</v>
      </c>
      <c r="U21" s="9"/>
      <c r="V21" s="9">
        <v>1637.6</v>
      </c>
      <c r="W21" s="9">
        <v>634.79999999999995</v>
      </c>
      <c r="X21" s="9"/>
      <c r="Y21" s="9"/>
      <c r="Z21" s="9"/>
      <c r="AA21" s="9"/>
      <c r="AB21" s="9"/>
      <c r="AC21" s="9"/>
      <c r="AD21" s="9"/>
      <c r="AE21" s="9"/>
      <c r="AF21" s="9">
        <f t="shared" si="0"/>
        <v>12495.260000000002</v>
      </c>
      <c r="AG21" s="1"/>
      <c r="AH21" s="1">
        <f t="shared" si="1"/>
        <v>12495.260000000002</v>
      </c>
      <c r="AI21" s="1">
        <f t="shared" si="2"/>
        <v>1624</v>
      </c>
      <c r="AJ21" s="1">
        <f t="shared" si="3"/>
        <v>10871.260000000002</v>
      </c>
    </row>
    <row r="22" spans="1:36" x14ac:dyDescent="0.25">
      <c r="A22" s="1">
        <v>20</v>
      </c>
      <c r="B22" s="1" t="s">
        <v>110</v>
      </c>
      <c r="C22" s="9"/>
      <c r="D22" s="9"/>
      <c r="E22" s="9"/>
      <c r="F22" s="13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9062.8700000000008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>
        <f t="shared" si="0"/>
        <v>9062.8700000000008</v>
      </c>
      <c r="AG22" s="1"/>
      <c r="AH22" s="1">
        <f t="shared" si="1"/>
        <v>9062.8700000000008</v>
      </c>
      <c r="AI22" s="1">
        <f t="shared" si="2"/>
        <v>1178</v>
      </c>
      <c r="AJ22" s="1">
        <f t="shared" si="3"/>
        <v>7884.8700000000008</v>
      </c>
    </row>
    <row r="23" spans="1:36" x14ac:dyDescent="0.25">
      <c r="A23" s="1">
        <v>21</v>
      </c>
      <c r="B23" s="1" t="s">
        <v>57</v>
      </c>
      <c r="C23" s="9">
        <v>2032.52</v>
      </c>
      <c r="D23" s="9">
        <v>2170.56</v>
      </c>
      <c r="E23" s="9">
        <v>1884.96</v>
      </c>
      <c r="F23" s="13">
        <v>1381.09</v>
      </c>
      <c r="G23" s="9">
        <v>1899.12</v>
      </c>
      <c r="H23" s="9">
        <v>1583.76</v>
      </c>
      <c r="I23" s="9">
        <v>854.18</v>
      </c>
      <c r="J23" s="9">
        <v>1624.35</v>
      </c>
      <c r="K23" s="9"/>
      <c r="L23" s="9">
        <v>1881.4</v>
      </c>
      <c r="M23" s="9">
        <v>906.2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>
        <v>1595.44</v>
      </c>
      <c r="AA23" s="9">
        <v>865.06</v>
      </c>
      <c r="AB23" s="9">
        <v>1757.2</v>
      </c>
      <c r="AC23" s="9"/>
      <c r="AD23" s="9"/>
      <c r="AE23" s="9"/>
      <c r="AF23" s="9">
        <f t="shared" si="0"/>
        <v>20435.840000000004</v>
      </c>
      <c r="AG23" s="1"/>
      <c r="AH23" s="1">
        <f t="shared" si="1"/>
        <v>20435.840000000004</v>
      </c>
      <c r="AI23" s="1">
        <f t="shared" si="2"/>
        <v>2657</v>
      </c>
      <c r="AJ23" s="1">
        <f t="shared" si="3"/>
        <v>17778.840000000004</v>
      </c>
    </row>
    <row r="24" spans="1:36" x14ac:dyDescent="0.25">
      <c r="A24" s="1">
        <v>22</v>
      </c>
      <c r="B24" s="1" t="s">
        <v>95</v>
      </c>
      <c r="C24" s="9">
        <v>1370.88</v>
      </c>
      <c r="D24" s="9"/>
      <c r="E24" s="9">
        <v>2846.48</v>
      </c>
      <c r="F24" s="13">
        <v>917.51</v>
      </c>
      <c r="G24" s="9">
        <v>2220.36</v>
      </c>
      <c r="H24" s="9">
        <v>1373.04</v>
      </c>
      <c r="I24" s="9">
        <v>889.93</v>
      </c>
      <c r="J24" s="9">
        <v>1892.1</v>
      </c>
      <c r="K24" s="9"/>
      <c r="L24" s="9">
        <v>2060.8000000000002</v>
      </c>
      <c r="M24" s="9">
        <v>2645</v>
      </c>
      <c r="N24" s="9">
        <v>1012</v>
      </c>
      <c r="O24" s="9"/>
      <c r="P24" s="9"/>
      <c r="Q24" s="9">
        <v>1159.2</v>
      </c>
      <c r="R24" s="9">
        <v>1656</v>
      </c>
      <c r="S24" s="9">
        <v>1656</v>
      </c>
      <c r="T24" s="9">
        <v>1780.2</v>
      </c>
      <c r="U24" s="9">
        <v>1058</v>
      </c>
      <c r="V24" s="9">
        <v>1596.2</v>
      </c>
      <c r="W24" s="9">
        <v>910.8</v>
      </c>
      <c r="X24" s="9"/>
      <c r="Y24" s="9">
        <v>1201.76</v>
      </c>
      <c r="Z24" s="9">
        <v>1201.76</v>
      </c>
      <c r="AA24" s="9">
        <v>663.04</v>
      </c>
      <c r="AB24" s="9">
        <v>1315.6</v>
      </c>
      <c r="AC24" s="9"/>
      <c r="AD24" s="9"/>
      <c r="AE24" s="9"/>
      <c r="AF24" s="9">
        <f t="shared" si="0"/>
        <v>31426.66</v>
      </c>
      <c r="AG24" s="1"/>
      <c r="AH24" s="1">
        <f t="shared" si="1"/>
        <v>31426.66</v>
      </c>
      <c r="AI24" s="1">
        <f t="shared" si="2"/>
        <v>4085</v>
      </c>
      <c r="AJ24" s="1">
        <f t="shared" si="3"/>
        <v>27341.66</v>
      </c>
    </row>
    <row r="25" spans="1:36" hidden="1" x14ac:dyDescent="0.25">
      <c r="A25" s="1">
        <v>23</v>
      </c>
      <c r="B25" s="1" t="s">
        <v>116</v>
      </c>
      <c r="C25" s="9"/>
      <c r="D25" s="9"/>
      <c r="E25" s="9"/>
      <c r="F25" s="13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>
        <f t="shared" si="0"/>
        <v>0</v>
      </c>
      <c r="AG25" s="1"/>
      <c r="AH25" s="1">
        <f t="shared" si="1"/>
        <v>0</v>
      </c>
      <c r="AI25" s="1">
        <f t="shared" si="2"/>
        <v>0</v>
      </c>
      <c r="AJ25" s="1">
        <f t="shared" si="3"/>
        <v>0</v>
      </c>
    </row>
    <row r="26" spans="1:36" hidden="1" x14ac:dyDescent="0.25">
      <c r="A26" s="1">
        <v>24</v>
      </c>
      <c r="B26" s="1" t="s">
        <v>105</v>
      </c>
      <c r="C26" s="9"/>
      <c r="D26" s="9"/>
      <c r="E26" s="9"/>
      <c r="F26" s="13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>
        <f t="shared" si="0"/>
        <v>0</v>
      </c>
      <c r="AG26" s="1"/>
      <c r="AH26" s="1">
        <f t="shared" si="1"/>
        <v>0</v>
      </c>
      <c r="AI26" s="1">
        <f t="shared" si="2"/>
        <v>0</v>
      </c>
      <c r="AJ26" s="1">
        <f t="shared" si="3"/>
        <v>0</v>
      </c>
    </row>
    <row r="27" spans="1:36" x14ac:dyDescent="0.25">
      <c r="A27" s="1">
        <v>25</v>
      </c>
      <c r="B27" s="1" t="s">
        <v>129</v>
      </c>
      <c r="C27" s="9">
        <v>1142.4000000000001</v>
      </c>
      <c r="D27" s="9">
        <v>1370.88</v>
      </c>
      <c r="E27" s="9"/>
      <c r="F27" s="13"/>
      <c r="G27" s="9">
        <v>981.79</v>
      </c>
      <c r="H27" s="9">
        <v>759.97</v>
      </c>
      <c r="I27" s="9"/>
      <c r="J27" s="9"/>
      <c r="K27" s="9"/>
      <c r="L27" s="9">
        <v>910.8</v>
      </c>
      <c r="M27" s="9">
        <v>1163.8</v>
      </c>
      <c r="N27" s="9">
        <v>929.2</v>
      </c>
      <c r="O27" s="9"/>
      <c r="P27" s="9"/>
      <c r="Q27" s="9">
        <v>1242</v>
      </c>
      <c r="R27" s="9">
        <v>1407.6</v>
      </c>
      <c r="S27" s="9">
        <v>1324.8</v>
      </c>
      <c r="T27" s="9"/>
      <c r="U27" s="9">
        <v>1039.5999999999999</v>
      </c>
      <c r="V27" s="9">
        <v>1145.4000000000001</v>
      </c>
      <c r="W27" s="9">
        <v>1122.4000000000001</v>
      </c>
      <c r="X27" s="9">
        <v>947.94</v>
      </c>
      <c r="Y27" s="9">
        <v>782.18</v>
      </c>
      <c r="Z27" s="9">
        <v>979.02</v>
      </c>
      <c r="AA27" s="9"/>
      <c r="AB27" s="9">
        <v>938.4</v>
      </c>
      <c r="AC27" s="9"/>
      <c r="AD27" s="9"/>
      <c r="AE27" s="9"/>
      <c r="AF27" s="9">
        <f t="shared" si="0"/>
        <v>18188.18</v>
      </c>
      <c r="AG27" s="1"/>
      <c r="AH27" s="1">
        <f t="shared" ref="AH27:AH28" si="10">AF27+AG27</f>
        <v>18188.18</v>
      </c>
      <c r="AI27" s="1">
        <f t="shared" ref="AI27:AI28" si="11">ROUND(AH27*13%,0)</f>
        <v>2364</v>
      </c>
      <c r="AJ27" s="1">
        <f t="shared" ref="AJ27:AJ28" si="12">AH27-AI27</f>
        <v>15824.18</v>
      </c>
    </row>
    <row r="28" spans="1:36" x14ac:dyDescent="0.25">
      <c r="A28" s="1">
        <v>26</v>
      </c>
      <c r="B28" s="1" t="s">
        <v>131</v>
      </c>
      <c r="C28" s="9"/>
      <c r="D28" s="9"/>
      <c r="E28" s="9">
        <v>850.85</v>
      </c>
      <c r="F28" s="13"/>
      <c r="G28" s="9"/>
      <c r="H28" s="9"/>
      <c r="I28" s="9"/>
      <c r="J28" s="9">
        <v>1513.68</v>
      </c>
      <c r="K28" s="9"/>
      <c r="L28" s="9">
        <v>1945.8</v>
      </c>
      <c r="M28" s="9">
        <v>1692.8</v>
      </c>
      <c r="N28" s="9"/>
      <c r="O28" s="9"/>
      <c r="P28" s="9">
        <v>1817</v>
      </c>
      <c r="Q28" s="9"/>
      <c r="R28" s="9"/>
      <c r="S28" s="9">
        <v>1449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>
        <f t="shared" si="0"/>
        <v>9269.130000000001</v>
      </c>
      <c r="AG28" s="1"/>
      <c r="AH28" s="1">
        <f t="shared" si="10"/>
        <v>9269.130000000001</v>
      </c>
      <c r="AI28" s="1">
        <f t="shared" si="11"/>
        <v>1205</v>
      </c>
      <c r="AJ28" s="1">
        <f t="shared" si="12"/>
        <v>8064.130000000001</v>
      </c>
    </row>
    <row r="29" spans="1:36" x14ac:dyDescent="0.25">
      <c r="A29" s="1">
        <v>27</v>
      </c>
      <c r="B29" s="1" t="s">
        <v>94</v>
      </c>
      <c r="C29" s="9">
        <v>2099.16</v>
      </c>
      <c r="D29" s="9"/>
      <c r="E29" s="9">
        <v>1547</v>
      </c>
      <c r="F29" s="13">
        <v>535.58000000000004</v>
      </c>
      <c r="G29" s="9">
        <v>1481.19</v>
      </c>
      <c r="H29" s="9">
        <v>863.79</v>
      </c>
      <c r="I29" s="9">
        <v>462.79</v>
      </c>
      <c r="J29" s="9">
        <v>1038.8699999999999</v>
      </c>
      <c r="K29" s="9"/>
      <c r="L29" s="9">
        <v>1495</v>
      </c>
      <c r="M29" s="9">
        <v>1481.2</v>
      </c>
      <c r="N29" s="9">
        <v>1012</v>
      </c>
      <c r="O29" s="9"/>
      <c r="P29" s="9"/>
      <c r="Q29" s="9">
        <v>1283.4000000000001</v>
      </c>
      <c r="R29" s="9">
        <v>1531.8</v>
      </c>
      <c r="S29" s="9">
        <v>1679</v>
      </c>
      <c r="T29" s="9">
        <v>1490.4</v>
      </c>
      <c r="U29" s="9">
        <v>1269.5999999999999</v>
      </c>
      <c r="V29" s="9">
        <v>1430.6</v>
      </c>
      <c r="W29" s="9">
        <v>1099.4000000000001</v>
      </c>
      <c r="X29" s="9"/>
      <c r="Y29" s="9">
        <v>979.02</v>
      </c>
      <c r="Z29" s="9">
        <v>1206.94</v>
      </c>
      <c r="AA29" s="9">
        <v>476.56</v>
      </c>
      <c r="AB29" s="9">
        <v>1030.4000000000001</v>
      </c>
      <c r="AC29" s="9"/>
      <c r="AD29" s="9"/>
      <c r="AE29" s="9"/>
      <c r="AF29" s="9">
        <f t="shared" si="0"/>
        <v>25493.7</v>
      </c>
      <c r="AG29" s="1"/>
      <c r="AH29" s="1">
        <f>AF29+AG29</f>
        <v>25493.7</v>
      </c>
      <c r="AI29" s="1">
        <f>ROUND(AH29*13%,0)</f>
        <v>3314</v>
      </c>
      <c r="AJ29" s="1">
        <f>AH29-AI29</f>
        <v>22179.7</v>
      </c>
    </row>
    <row r="30" spans="1:36" x14ac:dyDescent="0.25">
      <c r="A30" s="1">
        <v>28</v>
      </c>
      <c r="B30" s="1" t="s">
        <v>97</v>
      </c>
      <c r="C30" s="9">
        <v>2099.16</v>
      </c>
      <c r="D30" s="9"/>
      <c r="E30" s="9">
        <v>1547</v>
      </c>
      <c r="F30" s="13">
        <v>535.58000000000004</v>
      </c>
      <c r="G30" s="9">
        <v>1441.68</v>
      </c>
      <c r="H30" s="9">
        <v>838.51</v>
      </c>
      <c r="I30" s="9">
        <v>480.35</v>
      </c>
      <c r="J30" s="9">
        <v>1210.23</v>
      </c>
      <c r="K30" s="9"/>
      <c r="L30" s="9">
        <v>1375.4</v>
      </c>
      <c r="M30" s="9">
        <v>1393.8</v>
      </c>
      <c r="N30" s="9">
        <v>952.2</v>
      </c>
      <c r="O30" s="9"/>
      <c r="P30" s="9"/>
      <c r="Q30" s="9">
        <v>1242</v>
      </c>
      <c r="R30" s="9">
        <v>1573.2</v>
      </c>
      <c r="S30" s="9">
        <v>1656</v>
      </c>
      <c r="T30" s="9">
        <v>1780.2</v>
      </c>
      <c r="U30" s="9">
        <v>975.2</v>
      </c>
      <c r="V30" s="9">
        <v>1536.4</v>
      </c>
      <c r="W30" s="9">
        <v>1140.8</v>
      </c>
      <c r="X30" s="9"/>
      <c r="Y30" s="9">
        <v>979.02</v>
      </c>
      <c r="Z30" s="9">
        <v>1092.98</v>
      </c>
      <c r="AA30" s="9"/>
      <c r="AB30" s="9"/>
      <c r="AC30" s="9"/>
      <c r="AD30" s="9"/>
      <c r="AE30" s="9"/>
      <c r="AF30" s="9">
        <f t="shared" si="0"/>
        <v>23849.710000000003</v>
      </c>
      <c r="AG30" s="1"/>
      <c r="AH30" s="1">
        <f>AF30+AG30</f>
        <v>23849.710000000003</v>
      </c>
      <c r="AI30" s="1">
        <f>ROUND(AH30*13%,0)</f>
        <v>3100</v>
      </c>
      <c r="AJ30" s="1">
        <f>AH30-AI30</f>
        <v>20749.710000000003</v>
      </c>
    </row>
    <row r="31" spans="1:36" x14ac:dyDescent="0.25">
      <c r="A31" s="1">
        <v>29</v>
      </c>
      <c r="B31" s="1" t="s">
        <v>159</v>
      </c>
      <c r="C31" s="9"/>
      <c r="D31" s="9"/>
      <c r="E31" s="9"/>
      <c r="F31" s="13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v>1573.2</v>
      </c>
      <c r="S31" s="9">
        <v>1614.6</v>
      </c>
      <c r="T31" s="9"/>
      <c r="U31" s="9">
        <v>1269.5999999999999</v>
      </c>
      <c r="V31" s="9">
        <v>1803.2</v>
      </c>
      <c r="W31" s="9">
        <v>1481.2</v>
      </c>
      <c r="X31" s="9">
        <v>1149.96</v>
      </c>
      <c r="Y31" s="9">
        <v>1160.32</v>
      </c>
      <c r="Z31" s="9">
        <v>1502.2</v>
      </c>
      <c r="AA31" s="9">
        <v>663.04</v>
      </c>
      <c r="AB31" s="9">
        <v>1265</v>
      </c>
      <c r="AC31" s="9"/>
      <c r="AD31" s="9"/>
      <c r="AE31" s="9"/>
      <c r="AF31" s="9">
        <f t="shared" si="0"/>
        <v>13482.32</v>
      </c>
      <c r="AG31" s="1"/>
      <c r="AH31" s="1">
        <f>AF31+AG31</f>
        <v>13482.32</v>
      </c>
      <c r="AI31" s="1">
        <f>ROUND(AH31*13%,0)</f>
        <v>1753</v>
      </c>
      <c r="AJ31" s="1">
        <f>AH31-AI31</f>
        <v>11729.32</v>
      </c>
    </row>
    <row r="32" spans="1:36" x14ac:dyDescent="0.25">
      <c r="A32" s="1">
        <v>30</v>
      </c>
      <c r="B32" s="1" t="s">
        <v>15</v>
      </c>
      <c r="C32" s="9">
        <v>1457.75</v>
      </c>
      <c r="D32" s="9"/>
      <c r="E32" s="9"/>
      <c r="F32" s="13"/>
      <c r="G32" s="9"/>
      <c r="H32" s="9"/>
      <c r="I32" s="9"/>
      <c r="J32" s="9"/>
      <c r="K32" s="9"/>
      <c r="L32" s="9"/>
      <c r="M32" s="9">
        <v>1481.2</v>
      </c>
      <c r="N32" s="9">
        <v>1035</v>
      </c>
      <c r="O32" s="9"/>
      <c r="P32" s="9">
        <v>1495</v>
      </c>
      <c r="Q32" s="9"/>
      <c r="R32" s="9">
        <v>1614.6</v>
      </c>
      <c r="S32" s="9">
        <v>1738.8</v>
      </c>
      <c r="T32" s="9">
        <v>1656</v>
      </c>
      <c r="U32" s="9">
        <v>1099.4000000000001</v>
      </c>
      <c r="V32" s="9">
        <v>1697.4</v>
      </c>
      <c r="W32" s="9"/>
      <c r="X32" s="9"/>
      <c r="Y32" s="9"/>
      <c r="Z32" s="9"/>
      <c r="AA32" s="9"/>
      <c r="AB32" s="9"/>
      <c r="AC32" s="9"/>
      <c r="AD32" s="9"/>
      <c r="AE32" s="9"/>
      <c r="AF32" s="9">
        <f t="shared" si="0"/>
        <v>13275.149999999998</v>
      </c>
      <c r="AG32" s="1"/>
      <c r="AH32" s="1">
        <f>AF32+AG32</f>
        <v>13275.149999999998</v>
      </c>
      <c r="AI32" s="1">
        <f>ROUND(AH32*13%,0)</f>
        <v>1726</v>
      </c>
      <c r="AJ32" s="1">
        <f>AH32-AI32</f>
        <v>11549.149999999998</v>
      </c>
    </row>
    <row r="33" spans="1:36" x14ac:dyDescent="0.25">
      <c r="A33" s="1"/>
      <c r="B33" s="1" t="s">
        <v>56</v>
      </c>
      <c r="C33" s="10">
        <f t="shared" ref="C33:AE33" si="13">SUM(C3:C32)</f>
        <v>19692.809999999998</v>
      </c>
      <c r="D33" s="10">
        <f t="shared" si="13"/>
        <v>8187.2</v>
      </c>
      <c r="E33" s="10">
        <f t="shared" si="13"/>
        <v>16770.169999999998</v>
      </c>
      <c r="F33" s="10">
        <f t="shared" si="13"/>
        <v>11409.599999999999</v>
      </c>
      <c r="G33" s="10">
        <f t="shared" si="13"/>
        <v>13752.820000000002</v>
      </c>
      <c r="H33" s="10">
        <f t="shared" si="13"/>
        <v>10275.17</v>
      </c>
      <c r="I33" s="10">
        <f t="shared" si="13"/>
        <v>4760.68</v>
      </c>
      <c r="J33" s="10">
        <f t="shared" si="13"/>
        <v>14778.11</v>
      </c>
      <c r="K33" s="10">
        <f t="shared" si="13"/>
        <v>0</v>
      </c>
      <c r="L33" s="10">
        <f t="shared" si="13"/>
        <v>17834</v>
      </c>
      <c r="M33" s="10">
        <f t="shared" si="13"/>
        <v>20364.199999999997</v>
      </c>
      <c r="N33" s="10">
        <f t="shared" si="13"/>
        <v>10961.8</v>
      </c>
      <c r="O33" s="10">
        <f t="shared" si="13"/>
        <v>0</v>
      </c>
      <c r="P33" s="10">
        <f t="shared" si="13"/>
        <v>6775.6</v>
      </c>
      <c r="Q33" s="10">
        <f>SUM(Q3:Q32)</f>
        <v>21243.47</v>
      </c>
      <c r="R33" s="10">
        <f t="shared" si="13"/>
        <v>13418.000000000002</v>
      </c>
      <c r="S33" s="10">
        <f t="shared" si="13"/>
        <v>19278.399999999998</v>
      </c>
      <c r="T33" s="10">
        <f t="shared" si="13"/>
        <v>12643.2</v>
      </c>
      <c r="U33" s="10">
        <f t="shared" si="13"/>
        <v>10370.799999999999</v>
      </c>
      <c r="V33" s="10">
        <f t="shared" si="13"/>
        <v>15345.6</v>
      </c>
      <c r="W33" s="10">
        <f t="shared" si="13"/>
        <v>12820.199999999999</v>
      </c>
      <c r="X33" s="10">
        <f t="shared" si="13"/>
        <v>7858.06</v>
      </c>
      <c r="Y33" s="10">
        <f t="shared" si="13"/>
        <v>9779.84</v>
      </c>
      <c r="Z33" s="10">
        <f t="shared" si="13"/>
        <v>14638.680000000002</v>
      </c>
      <c r="AA33" s="10">
        <f t="shared" si="13"/>
        <v>6133.12</v>
      </c>
      <c r="AB33" s="10">
        <f t="shared" si="13"/>
        <v>9264.4</v>
      </c>
      <c r="AC33" s="10">
        <f t="shared" si="13"/>
        <v>0</v>
      </c>
      <c r="AD33" s="10">
        <f t="shared" si="13"/>
        <v>0</v>
      </c>
      <c r="AE33" s="10">
        <f t="shared" si="13"/>
        <v>0</v>
      </c>
      <c r="AF33" s="10">
        <f>SUM(AF5:AF32)</f>
        <v>286293.87</v>
      </c>
      <c r="AG33" s="10">
        <f>SUM(AG5:AG32)</f>
        <v>0</v>
      </c>
      <c r="AH33" s="10">
        <f>SUM(AH5:AH32)</f>
        <v>286293.87</v>
      </c>
      <c r="AI33" s="10">
        <f>SUM(AI5:AI32)</f>
        <v>37217</v>
      </c>
      <c r="AJ33" s="10">
        <f>SUM(AJ5:AJ32)</f>
        <v>249076.87</v>
      </c>
    </row>
    <row r="34" spans="1:36" ht="18" customHeight="1" x14ac:dyDescent="0.25"/>
    <row r="36" spans="1:36" x14ac:dyDescent="0.25">
      <c r="E36" s="12"/>
    </row>
    <row r="37" spans="1:36" x14ac:dyDescent="0.25">
      <c r="C37">
        <v>18562.810000000001</v>
      </c>
      <c r="D37">
        <v>7558.88</v>
      </c>
    </row>
    <row r="38" spans="1:36" x14ac:dyDescent="0.25">
      <c r="C38">
        <v>1130</v>
      </c>
      <c r="D38">
        <v>628.32000000000005</v>
      </c>
      <c r="E38">
        <v>14665.56</v>
      </c>
    </row>
    <row r="39" spans="1:36" x14ac:dyDescent="0.25">
      <c r="E39">
        <v>974.61</v>
      </c>
      <c r="F39">
        <v>10279.6</v>
      </c>
      <c r="H39">
        <v>10275.17</v>
      </c>
    </row>
    <row r="40" spans="1:36" x14ac:dyDescent="0.25">
      <c r="E40">
        <v>1130</v>
      </c>
      <c r="F40">
        <v>1130</v>
      </c>
      <c r="G40">
        <v>13752.82</v>
      </c>
      <c r="I40">
        <v>3630.68</v>
      </c>
      <c r="J40">
        <v>13648.11</v>
      </c>
      <c r="P40">
        <v>791</v>
      </c>
      <c r="Q40">
        <v>791</v>
      </c>
      <c r="S40">
        <v>18487.400000000001</v>
      </c>
      <c r="T40">
        <v>11739.2</v>
      </c>
      <c r="U40">
        <v>9466.7999999999993</v>
      </c>
      <c r="V40">
        <v>15345.6</v>
      </c>
      <c r="W40">
        <v>12820.2</v>
      </c>
      <c r="X40">
        <v>7858.06</v>
      </c>
    </row>
    <row r="41" spans="1:36" x14ac:dyDescent="0.25">
      <c r="I41">
        <v>1130</v>
      </c>
      <c r="J41">
        <v>1130</v>
      </c>
      <c r="L41">
        <v>791</v>
      </c>
      <c r="M41">
        <v>20364.2</v>
      </c>
      <c r="N41">
        <v>10961.8</v>
      </c>
      <c r="P41">
        <v>5984.6</v>
      </c>
      <c r="Q41">
        <v>9062.8700000000008</v>
      </c>
      <c r="R41">
        <v>12627</v>
      </c>
      <c r="Y41">
        <v>9779.84</v>
      </c>
      <c r="Z41">
        <v>14638.68</v>
      </c>
      <c r="AA41">
        <v>6133.12</v>
      </c>
      <c r="AB41">
        <v>9264.4</v>
      </c>
    </row>
    <row r="42" spans="1:36" x14ac:dyDescent="0.25">
      <c r="L42">
        <v>17043</v>
      </c>
      <c r="Q42">
        <v>11389.6</v>
      </c>
      <c r="R42" s="9">
        <v>791</v>
      </c>
      <c r="S42" s="9">
        <v>791</v>
      </c>
      <c r="T42" s="9">
        <v>904</v>
      </c>
      <c r="U42" s="9">
        <v>904</v>
      </c>
    </row>
    <row r="43" spans="1:36" x14ac:dyDescent="0.25">
      <c r="C43">
        <f>SUM(C37:C42)</f>
        <v>19692.810000000001</v>
      </c>
      <c r="D43">
        <f>SUM(D35:D42)</f>
        <v>8187.2</v>
      </c>
      <c r="E43">
        <f t="shared" ref="E43:Q43" si="14">SUM(E35:E42)</f>
        <v>16770.169999999998</v>
      </c>
      <c r="F43">
        <f t="shared" si="14"/>
        <v>11409.6</v>
      </c>
      <c r="G43">
        <f t="shared" si="14"/>
        <v>13752.82</v>
      </c>
      <c r="H43">
        <f t="shared" si="14"/>
        <v>10275.17</v>
      </c>
      <c r="I43">
        <f t="shared" si="14"/>
        <v>4760.68</v>
      </c>
      <c r="J43">
        <f t="shared" si="14"/>
        <v>14778.11</v>
      </c>
      <c r="K43">
        <f t="shared" si="14"/>
        <v>0</v>
      </c>
      <c r="L43">
        <f t="shared" si="14"/>
        <v>17834</v>
      </c>
      <c r="M43">
        <f t="shared" si="14"/>
        <v>20364.2</v>
      </c>
      <c r="N43">
        <f t="shared" si="14"/>
        <v>10961.8</v>
      </c>
      <c r="O43">
        <f t="shared" si="14"/>
        <v>0</v>
      </c>
      <c r="P43">
        <f t="shared" si="14"/>
        <v>6775.6</v>
      </c>
      <c r="Q43">
        <f t="shared" si="14"/>
        <v>21243.47</v>
      </c>
      <c r="R43">
        <f t="shared" ref="R43:AE43" si="15">SUM(R35:R42)</f>
        <v>13418</v>
      </c>
      <c r="S43">
        <f t="shared" si="15"/>
        <v>19278.400000000001</v>
      </c>
      <c r="T43">
        <f t="shared" si="15"/>
        <v>12643.2</v>
      </c>
      <c r="U43">
        <f t="shared" si="15"/>
        <v>10370.799999999999</v>
      </c>
      <c r="V43">
        <f t="shared" ref="V43" si="16">SUM(V35:V42)</f>
        <v>15345.6</v>
      </c>
      <c r="W43">
        <f t="shared" si="15"/>
        <v>12820.2</v>
      </c>
      <c r="X43">
        <f t="shared" si="15"/>
        <v>7858.06</v>
      </c>
      <c r="Y43">
        <f t="shared" si="15"/>
        <v>9779.84</v>
      </c>
      <c r="Z43">
        <f t="shared" si="15"/>
        <v>14638.68</v>
      </c>
      <c r="AA43">
        <f t="shared" si="15"/>
        <v>6133.12</v>
      </c>
      <c r="AB43">
        <f t="shared" si="15"/>
        <v>9264.4</v>
      </c>
      <c r="AC43">
        <f t="shared" si="15"/>
        <v>0</v>
      </c>
      <c r="AD43">
        <f t="shared" si="15"/>
        <v>0</v>
      </c>
      <c r="AE43">
        <f t="shared" si="15"/>
        <v>0</v>
      </c>
    </row>
    <row r="45" spans="1:36" x14ac:dyDescent="0.25">
      <c r="C45" s="12">
        <f>C33-C43</f>
        <v>0</v>
      </c>
      <c r="D45" s="12">
        <f t="shared" ref="D45:Q45" si="17">D33-D43</f>
        <v>0</v>
      </c>
      <c r="E45" s="12">
        <f t="shared" si="17"/>
        <v>0</v>
      </c>
      <c r="F45" s="12">
        <f t="shared" si="17"/>
        <v>0</v>
      </c>
      <c r="G45" s="12">
        <f t="shared" si="17"/>
        <v>0</v>
      </c>
      <c r="H45" s="12">
        <f t="shared" si="17"/>
        <v>0</v>
      </c>
      <c r="I45" s="12">
        <f t="shared" si="17"/>
        <v>0</v>
      </c>
      <c r="J45" s="12">
        <f t="shared" si="17"/>
        <v>0</v>
      </c>
      <c r="K45" s="12">
        <f t="shared" si="17"/>
        <v>0</v>
      </c>
      <c r="L45" s="12">
        <f t="shared" si="17"/>
        <v>0</v>
      </c>
      <c r="M45" s="12">
        <f t="shared" si="17"/>
        <v>0</v>
      </c>
      <c r="N45" s="12">
        <f t="shared" si="17"/>
        <v>0</v>
      </c>
      <c r="O45" s="12">
        <f t="shared" si="17"/>
        <v>0</v>
      </c>
      <c r="P45" s="12">
        <f t="shared" si="17"/>
        <v>0</v>
      </c>
      <c r="Q45" s="12">
        <f t="shared" si="17"/>
        <v>0</v>
      </c>
      <c r="R45" s="12">
        <f t="shared" ref="R45:AE45" si="18">R33-R43</f>
        <v>0</v>
      </c>
      <c r="S45" s="12">
        <f t="shared" si="18"/>
        <v>0</v>
      </c>
      <c r="T45" s="12">
        <f t="shared" si="18"/>
        <v>0</v>
      </c>
      <c r="U45" s="12">
        <f t="shared" si="18"/>
        <v>0</v>
      </c>
      <c r="V45" s="12">
        <f t="shared" ref="V45" si="19">V33-V43</f>
        <v>0</v>
      </c>
      <c r="W45" s="12">
        <f t="shared" si="18"/>
        <v>0</v>
      </c>
      <c r="X45" s="12">
        <f t="shared" si="18"/>
        <v>0</v>
      </c>
      <c r="Y45" s="12">
        <f t="shared" si="18"/>
        <v>0</v>
      </c>
      <c r="Z45" s="12">
        <f t="shared" si="18"/>
        <v>0</v>
      </c>
      <c r="AA45" s="12">
        <f t="shared" si="18"/>
        <v>0</v>
      </c>
      <c r="AB45" s="12">
        <f t="shared" si="18"/>
        <v>0</v>
      </c>
      <c r="AC45" s="12">
        <f t="shared" si="18"/>
        <v>0</v>
      </c>
      <c r="AD45" s="12">
        <f t="shared" si="18"/>
        <v>0</v>
      </c>
      <c r="AE45" s="12">
        <f t="shared" si="18"/>
        <v>0</v>
      </c>
    </row>
  </sheetData>
  <sortState ref="B3:B31">
    <sortCondition ref="B3"/>
  </sortState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pane xSplit="2" ySplit="2" topLeftCell="C23" activePane="bottomRight" state="frozen"/>
      <selection pane="topRight" activeCell="C1" sqref="C1"/>
      <selection pane="bottomLeft" activeCell="A3" sqref="A3"/>
      <selection pane="bottomRight" sqref="A1:N41"/>
    </sheetView>
  </sheetViews>
  <sheetFormatPr defaultRowHeight="15" x14ac:dyDescent="0.25"/>
  <cols>
    <col min="1" max="1" width="5.85546875" customWidth="1"/>
    <col min="2" max="2" width="20.5703125" customWidth="1"/>
    <col min="3" max="8" width="10.85546875" style="17" customWidth="1"/>
    <col min="9" max="9" width="10.85546875" customWidth="1"/>
    <col min="10" max="10" width="9.140625" hidden="1" customWidth="1"/>
    <col min="11" max="11" width="10.42578125" customWidth="1"/>
    <col min="12" max="12" width="9.42578125" customWidth="1"/>
    <col min="14" max="14" width="11" customWidth="1"/>
  </cols>
  <sheetData>
    <row r="1" spans="1:14" x14ac:dyDescent="0.25">
      <c r="A1" s="11"/>
      <c r="B1" s="11" t="s">
        <v>119</v>
      </c>
      <c r="C1" s="14"/>
      <c r="D1" s="14"/>
      <c r="E1" s="14"/>
      <c r="F1" s="14"/>
      <c r="G1" s="14"/>
      <c r="H1" s="14"/>
      <c r="I1" s="11"/>
      <c r="J1" s="11"/>
      <c r="K1" s="11"/>
      <c r="L1" s="11"/>
      <c r="M1" s="11"/>
      <c r="N1" s="11"/>
    </row>
    <row r="2" spans="1:14" x14ac:dyDescent="0.25">
      <c r="A2" s="1"/>
      <c r="B2" s="7" t="s">
        <v>14</v>
      </c>
      <c r="C2" s="15" t="s">
        <v>120</v>
      </c>
      <c r="D2" s="15" t="s">
        <v>121</v>
      </c>
      <c r="E2" s="15" t="s">
        <v>122</v>
      </c>
      <c r="F2" s="15" t="s">
        <v>118</v>
      </c>
      <c r="G2" s="15" t="s">
        <v>123</v>
      </c>
      <c r="H2" s="15" t="s">
        <v>124</v>
      </c>
      <c r="I2" s="1" t="s">
        <v>0</v>
      </c>
      <c r="J2" s="6" t="s">
        <v>5</v>
      </c>
      <c r="K2" s="6" t="s">
        <v>4</v>
      </c>
      <c r="L2" s="1" t="s">
        <v>16</v>
      </c>
      <c r="M2" s="1" t="s">
        <v>88</v>
      </c>
      <c r="N2" s="1" t="s">
        <v>17</v>
      </c>
    </row>
    <row r="3" spans="1:14" x14ac:dyDescent="0.25">
      <c r="A3" s="1">
        <v>1</v>
      </c>
      <c r="B3" s="1" t="s">
        <v>79</v>
      </c>
      <c r="C3" s="16">
        <v>1732.64</v>
      </c>
      <c r="D3" s="16">
        <v>2570.4</v>
      </c>
      <c r="E3" s="1">
        <v>1965.88</v>
      </c>
      <c r="F3" s="16">
        <v>1909.65</v>
      </c>
      <c r="G3" s="16">
        <v>1944.77</v>
      </c>
      <c r="H3" s="16">
        <v>978.97</v>
      </c>
      <c r="I3" s="9">
        <f t="shared" ref="I3:I29" si="0">SUM(C3:H3)</f>
        <v>11102.31</v>
      </c>
      <c r="J3" s="1"/>
      <c r="K3" s="1">
        <f t="shared" ref="K3:K28" si="1">I3+J3</f>
        <v>11102.31</v>
      </c>
      <c r="L3" s="1">
        <f t="shared" ref="L3:L28" si="2">ROUND(K3*13%,0)</f>
        <v>1443</v>
      </c>
      <c r="M3" s="1">
        <v>3000</v>
      </c>
      <c r="N3" s="1">
        <f>K3-L3-M3</f>
        <v>6659.3099999999995</v>
      </c>
    </row>
    <row r="4" spans="1:14" x14ac:dyDescent="0.25">
      <c r="A4" s="1">
        <v>2</v>
      </c>
      <c r="B4" s="1" t="s">
        <v>66</v>
      </c>
      <c r="C4" s="16">
        <v>1413.72</v>
      </c>
      <c r="D4" s="16">
        <v>2005.15</v>
      </c>
      <c r="E4" s="1">
        <v>2303.84</v>
      </c>
      <c r="F4" s="16">
        <v>1374.07</v>
      </c>
      <c r="G4" s="16">
        <v>1374.07</v>
      </c>
      <c r="H4" s="16">
        <v>715.57</v>
      </c>
      <c r="I4" s="9">
        <f t="shared" si="0"/>
        <v>9186.42</v>
      </c>
      <c r="J4" s="1"/>
      <c r="K4" s="1">
        <f t="shared" si="1"/>
        <v>9186.42</v>
      </c>
      <c r="L4" s="1">
        <f t="shared" si="2"/>
        <v>1194</v>
      </c>
      <c r="M4" s="1">
        <v>3000</v>
      </c>
      <c r="N4" s="1">
        <f t="shared" ref="N4:N27" si="3">K4-L4-M4</f>
        <v>4992.42</v>
      </c>
    </row>
    <row r="5" spans="1:14" x14ac:dyDescent="0.25">
      <c r="A5" s="1">
        <v>3</v>
      </c>
      <c r="B5" s="1" t="s">
        <v>74</v>
      </c>
      <c r="C5" s="16">
        <v>1723.12</v>
      </c>
      <c r="D5" s="16">
        <v>2208.64</v>
      </c>
      <c r="E5" s="1">
        <v>2660.84</v>
      </c>
      <c r="F5" s="16">
        <v>2001.84</v>
      </c>
      <c r="G5" s="16">
        <v>1909.65</v>
      </c>
      <c r="H5" s="16">
        <v>961.41</v>
      </c>
      <c r="I5" s="9">
        <f t="shared" si="0"/>
        <v>11465.5</v>
      </c>
      <c r="J5" s="1"/>
      <c r="K5" s="1">
        <f t="shared" si="1"/>
        <v>11465.5</v>
      </c>
      <c r="L5" s="1">
        <f t="shared" si="2"/>
        <v>1491</v>
      </c>
      <c r="M5" s="1">
        <v>3000</v>
      </c>
      <c r="N5" s="1">
        <f t="shared" si="3"/>
        <v>6974.5</v>
      </c>
    </row>
    <row r="6" spans="1:14" x14ac:dyDescent="0.25">
      <c r="A6" s="1">
        <v>4</v>
      </c>
      <c r="B6" s="1" t="s">
        <v>72</v>
      </c>
      <c r="C6" s="16">
        <v>1689.8</v>
      </c>
      <c r="D6" s="16">
        <v>2227.6799999999998</v>
      </c>
      <c r="E6" s="1">
        <v>2827.44</v>
      </c>
      <c r="F6" s="16">
        <v>1782.34</v>
      </c>
      <c r="G6" s="16">
        <v>1852.58</v>
      </c>
      <c r="H6" s="16">
        <v>992.14</v>
      </c>
      <c r="I6" s="9">
        <f t="shared" si="0"/>
        <v>11371.98</v>
      </c>
      <c r="J6" s="1"/>
      <c r="K6" s="1">
        <f t="shared" si="1"/>
        <v>11371.98</v>
      </c>
      <c r="L6" s="1">
        <f t="shared" si="2"/>
        <v>1478</v>
      </c>
      <c r="M6" s="1">
        <v>3000</v>
      </c>
      <c r="N6" s="1">
        <f t="shared" si="3"/>
        <v>6893.98</v>
      </c>
    </row>
    <row r="7" spans="1:14" x14ac:dyDescent="0.25">
      <c r="A7" s="1">
        <v>5</v>
      </c>
      <c r="B7" s="1" t="s">
        <v>69</v>
      </c>
      <c r="C7" s="16">
        <v>1794.52</v>
      </c>
      <c r="D7" s="16">
        <v>2206.2600000000002</v>
      </c>
      <c r="E7" s="1">
        <v>2836.96</v>
      </c>
      <c r="F7" s="16">
        <v>1957.94</v>
      </c>
      <c r="G7" s="16">
        <v>1944.77</v>
      </c>
      <c r="H7" s="16">
        <v>970.19</v>
      </c>
      <c r="I7" s="9">
        <f t="shared" si="0"/>
        <v>11710.640000000001</v>
      </c>
      <c r="J7" s="1"/>
      <c r="K7" s="1">
        <f t="shared" si="1"/>
        <v>11710.640000000001</v>
      </c>
      <c r="L7" s="1">
        <f t="shared" si="2"/>
        <v>1522</v>
      </c>
      <c r="M7" s="1">
        <v>3000</v>
      </c>
      <c r="N7" s="1">
        <f t="shared" si="3"/>
        <v>7188.6400000000012</v>
      </c>
    </row>
    <row r="8" spans="1:14" x14ac:dyDescent="0.25">
      <c r="A8" s="1">
        <v>6</v>
      </c>
      <c r="B8" s="1" t="s">
        <v>70</v>
      </c>
      <c r="C8" s="16">
        <v>1794.52</v>
      </c>
      <c r="D8" s="16">
        <v>2206.2600000000002</v>
      </c>
      <c r="E8" s="1">
        <v>2836.96</v>
      </c>
      <c r="F8" s="16">
        <v>1957.94</v>
      </c>
      <c r="G8" s="16">
        <v>1949.16</v>
      </c>
      <c r="H8" s="16">
        <v>974.58</v>
      </c>
      <c r="I8" s="9">
        <f t="shared" si="0"/>
        <v>11719.42</v>
      </c>
      <c r="J8" s="1"/>
      <c r="K8" s="1">
        <f t="shared" si="1"/>
        <v>11719.42</v>
      </c>
      <c r="L8" s="1">
        <f t="shared" si="2"/>
        <v>1524</v>
      </c>
      <c r="M8" s="1">
        <v>3000</v>
      </c>
      <c r="N8" s="1">
        <f t="shared" si="3"/>
        <v>7195.42</v>
      </c>
    </row>
    <row r="9" spans="1:14" x14ac:dyDescent="0.25">
      <c r="A9" s="1">
        <v>7</v>
      </c>
      <c r="B9" s="1" t="s">
        <v>71</v>
      </c>
      <c r="C9" s="16">
        <v>1689.8</v>
      </c>
      <c r="D9" s="16">
        <v>2236.0100000000002</v>
      </c>
      <c r="E9" s="1">
        <v>2827.44</v>
      </c>
      <c r="F9" s="16">
        <v>1786.73</v>
      </c>
      <c r="G9" s="16">
        <v>1852.58</v>
      </c>
      <c r="H9" s="16">
        <v>987.75</v>
      </c>
      <c r="I9" s="9">
        <f t="shared" si="0"/>
        <v>11380.31</v>
      </c>
      <c r="J9" s="1"/>
      <c r="K9" s="1">
        <f t="shared" si="1"/>
        <v>11380.31</v>
      </c>
      <c r="L9" s="1">
        <f t="shared" si="2"/>
        <v>1479</v>
      </c>
      <c r="M9" s="1">
        <v>3000</v>
      </c>
      <c r="N9" s="1">
        <f t="shared" si="3"/>
        <v>6901.3099999999995</v>
      </c>
    </row>
    <row r="10" spans="1:14" x14ac:dyDescent="0.25">
      <c r="A10" s="1">
        <v>8</v>
      </c>
      <c r="B10" s="1" t="s">
        <v>73</v>
      </c>
      <c r="C10" s="16">
        <v>1723.12</v>
      </c>
      <c r="D10" s="16">
        <v>2203.88</v>
      </c>
      <c r="E10" s="1">
        <v>2656.08</v>
      </c>
      <c r="F10" s="16">
        <v>2006.23</v>
      </c>
      <c r="G10" s="16">
        <v>1909.65</v>
      </c>
      <c r="H10" s="16">
        <v>961.41</v>
      </c>
      <c r="I10" s="9">
        <f t="shared" si="0"/>
        <v>11460.369999999999</v>
      </c>
      <c r="J10" s="1"/>
      <c r="K10" s="1">
        <f t="shared" si="1"/>
        <v>11460.369999999999</v>
      </c>
      <c r="L10" s="1">
        <f t="shared" si="2"/>
        <v>1490</v>
      </c>
      <c r="M10" s="1">
        <v>3000</v>
      </c>
      <c r="N10" s="1">
        <f t="shared" si="3"/>
        <v>6970.369999999999</v>
      </c>
    </row>
    <row r="11" spans="1:14" x14ac:dyDescent="0.25">
      <c r="A11" s="1">
        <v>9</v>
      </c>
      <c r="B11" s="1" t="s">
        <v>82</v>
      </c>
      <c r="C11" s="16">
        <v>1494.64</v>
      </c>
      <c r="D11" s="16">
        <v>2301.46</v>
      </c>
      <c r="E11" s="1">
        <v>2679.88</v>
      </c>
      <c r="F11" s="16">
        <v>1909.65</v>
      </c>
      <c r="G11" s="16">
        <v>1435.14</v>
      </c>
      <c r="H11" s="16">
        <v>1018.48</v>
      </c>
      <c r="I11" s="9">
        <f t="shared" si="0"/>
        <v>10839.25</v>
      </c>
      <c r="J11" s="1"/>
      <c r="K11" s="1">
        <f t="shared" si="1"/>
        <v>10839.25</v>
      </c>
      <c r="L11" s="1">
        <f t="shared" si="2"/>
        <v>1409</v>
      </c>
      <c r="M11" s="1">
        <v>3000</v>
      </c>
      <c r="N11" s="1">
        <f t="shared" si="3"/>
        <v>6430.25</v>
      </c>
    </row>
    <row r="12" spans="1:14" x14ac:dyDescent="0.25">
      <c r="A12" s="1">
        <v>10</v>
      </c>
      <c r="B12" s="1" t="s">
        <v>78</v>
      </c>
      <c r="C12" s="16">
        <v>1542.24</v>
      </c>
      <c r="D12" s="16">
        <v>1713.6</v>
      </c>
      <c r="E12" s="1">
        <v>2679.88</v>
      </c>
      <c r="F12" s="16">
        <v>1957.94</v>
      </c>
      <c r="G12" s="16">
        <v>1560.09</v>
      </c>
      <c r="H12" s="16">
        <v>1027.26</v>
      </c>
      <c r="I12" s="9">
        <f t="shared" si="0"/>
        <v>10481.01</v>
      </c>
      <c r="J12" s="1"/>
      <c r="K12" s="1">
        <f t="shared" si="1"/>
        <v>10481.01</v>
      </c>
      <c r="L12" s="1">
        <f t="shared" si="2"/>
        <v>1363</v>
      </c>
      <c r="M12" s="1">
        <v>3000</v>
      </c>
      <c r="N12" s="1">
        <f t="shared" si="3"/>
        <v>6118.01</v>
      </c>
    </row>
    <row r="13" spans="1:14" x14ac:dyDescent="0.25">
      <c r="A13" s="1">
        <v>11</v>
      </c>
      <c r="B13" s="1" t="s">
        <v>77</v>
      </c>
      <c r="C13" s="16">
        <v>1542.24</v>
      </c>
      <c r="D13" s="16">
        <v>1713.6</v>
      </c>
      <c r="E13" s="1">
        <v>2679.88</v>
      </c>
      <c r="F13" s="16">
        <v>1957.94</v>
      </c>
      <c r="G13" s="16">
        <v>1560.09</v>
      </c>
      <c r="H13" s="16">
        <v>1027.26</v>
      </c>
      <c r="I13" s="9">
        <f t="shared" si="0"/>
        <v>10481.01</v>
      </c>
      <c r="J13" s="1"/>
      <c r="K13" s="1">
        <f t="shared" si="1"/>
        <v>10481.01</v>
      </c>
      <c r="L13" s="1">
        <f t="shared" si="2"/>
        <v>1363</v>
      </c>
      <c r="M13" s="1">
        <v>3000</v>
      </c>
      <c r="N13" s="1">
        <f t="shared" si="3"/>
        <v>6118.01</v>
      </c>
    </row>
    <row r="14" spans="1:14" x14ac:dyDescent="0.25">
      <c r="A14" s="1">
        <v>12</v>
      </c>
      <c r="B14" s="1" t="s">
        <v>68</v>
      </c>
      <c r="C14" s="16">
        <v>1508.92</v>
      </c>
      <c r="D14" s="16">
        <v>2034.9</v>
      </c>
      <c r="E14" s="1">
        <v>2679.88</v>
      </c>
      <c r="F14" s="16">
        <v>1681.37</v>
      </c>
      <c r="G14" s="16">
        <v>1558.45</v>
      </c>
      <c r="H14" s="16">
        <v>829.71</v>
      </c>
      <c r="I14" s="9">
        <f t="shared" si="0"/>
        <v>10293.23</v>
      </c>
      <c r="J14" s="1"/>
      <c r="K14" s="1">
        <f t="shared" si="1"/>
        <v>10293.23</v>
      </c>
      <c r="L14" s="1">
        <f t="shared" si="2"/>
        <v>1338</v>
      </c>
      <c r="M14" s="1">
        <v>3000</v>
      </c>
      <c r="N14" s="1">
        <f t="shared" si="3"/>
        <v>5955.23</v>
      </c>
    </row>
    <row r="15" spans="1:14" x14ac:dyDescent="0.25">
      <c r="A15" s="1">
        <v>13</v>
      </c>
      <c r="B15" s="1" t="s">
        <v>87</v>
      </c>
      <c r="C15" s="16">
        <v>1461.32</v>
      </c>
      <c r="D15" s="16">
        <v>1413.72</v>
      </c>
      <c r="E15" s="1">
        <v>2218.16</v>
      </c>
      <c r="F15" s="16">
        <v>1277.49</v>
      </c>
      <c r="G15" s="16">
        <v>1106.28</v>
      </c>
      <c r="H15" s="16">
        <v>601.42999999999995</v>
      </c>
      <c r="I15" s="9">
        <f t="shared" si="0"/>
        <v>8078.4</v>
      </c>
      <c r="J15" s="1"/>
      <c r="K15" s="1">
        <f t="shared" si="1"/>
        <v>8078.4</v>
      </c>
      <c r="L15" s="1">
        <f t="shared" si="2"/>
        <v>1050</v>
      </c>
      <c r="M15" s="1">
        <v>3000</v>
      </c>
      <c r="N15" s="1">
        <f t="shared" si="3"/>
        <v>4028.3999999999996</v>
      </c>
    </row>
    <row r="16" spans="1:14" x14ac:dyDescent="0.25">
      <c r="A16" s="1">
        <v>14</v>
      </c>
      <c r="B16" s="1" t="s">
        <v>62</v>
      </c>
      <c r="C16" s="16">
        <v>1280.44</v>
      </c>
      <c r="D16" s="16">
        <v>1711.22</v>
      </c>
      <c r="E16" s="1">
        <v>2084.88</v>
      </c>
      <c r="F16" s="16">
        <v>1413.58</v>
      </c>
      <c r="G16" s="16">
        <v>1413.58</v>
      </c>
      <c r="H16" s="16">
        <v>737.52</v>
      </c>
      <c r="I16" s="9">
        <f t="shared" si="0"/>
        <v>8641.2199999999993</v>
      </c>
      <c r="J16" s="1"/>
      <c r="K16" s="1">
        <f t="shared" si="1"/>
        <v>8641.2199999999993</v>
      </c>
      <c r="L16" s="1">
        <f t="shared" si="2"/>
        <v>1123</v>
      </c>
      <c r="M16" s="1">
        <v>3000</v>
      </c>
      <c r="N16" s="1">
        <f t="shared" si="3"/>
        <v>4518.2199999999993</v>
      </c>
    </row>
    <row r="17" spans="1:14" x14ac:dyDescent="0.25">
      <c r="A17" s="1">
        <v>15</v>
      </c>
      <c r="B17" s="1" t="s">
        <v>84</v>
      </c>
      <c r="C17" s="16">
        <v>1130</v>
      </c>
      <c r="D17" s="16">
        <v>1130</v>
      </c>
      <c r="E17" s="1">
        <v>1130</v>
      </c>
      <c r="F17" s="16">
        <v>1130</v>
      </c>
      <c r="G17" s="16">
        <v>1130</v>
      </c>
      <c r="H17" s="16">
        <v>1130</v>
      </c>
      <c r="I17" s="9">
        <f t="shared" si="0"/>
        <v>6780</v>
      </c>
      <c r="J17" s="1"/>
      <c r="K17" s="1">
        <f t="shared" si="1"/>
        <v>6780</v>
      </c>
      <c r="L17" s="1">
        <f t="shared" si="2"/>
        <v>881</v>
      </c>
      <c r="M17" s="1">
        <v>3000</v>
      </c>
      <c r="N17" s="1">
        <f t="shared" si="3"/>
        <v>2899</v>
      </c>
    </row>
    <row r="18" spans="1:14" x14ac:dyDescent="0.25">
      <c r="A18" s="1">
        <v>16</v>
      </c>
      <c r="B18" s="1" t="s">
        <v>67</v>
      </c>
      <c r="C18" s="16">
        <v>1508.92</v>
      </c>
      <c r="D18" s="16">
        <v>2034.9</v>
      </c>
      <c r="E18" s="1">
        <v>2679.88</v>
      </c>
      <c r="F18" s="16">
        <v>1681.37</v>
      </c>
      <c r="G18" s="16">
        <v>1554.06</v>
      </c>
      <c r="H18" s="16">
        <v>829.71</v>
      </c>
      <c r="I18" s="9">
        <f t="shared" si="0"/>
        <v>10288.84</v>
      </c>
      <c r="J18" s="1"/>
      <c r="K18" s="1">
        <f t="shared" si="1"/>
        <v>10288.84</v>
      </c>
      <c r="L18" s="1">
        <f t="shared" si="2"/>
        <v>1338</v>
      </c>
      <c r="M18" s="1">
        <v>3000</v>
      </c>
      <c r="N18" s="1">
        <f t="shared" si="3"/>
        <v>5950.84</v>
      </c>
    </row>
    <row r="19" spans="1:14" x14ac:dyDescent="0.25">
      <c r="A19" s="1">
        <v>17</v>
      </c>
      <c r="B19" s="1" t="s">
        <v>81</v>
      </c>
      <c r="C19" s="16">
        <v>1689.8</v>
      </c>
      <c r="D19" s="16">
        <v>1980.16</v>
      </c>
      <c r="E19" s="1">
        <v>2522.8000000000002</v>
      </c>
      <c r="F19" s="16">
        <v>1975.5</v>
      </c>
      <c r="G19" s="16">
        <v>1428</v>
      </c>
      <c r="H19" s="16">
        <v>983.36</v>
      </c>
      <c r="I19" s="9">
        <f t="shared" si="0"/>
        <v>10579.62</v>
      </c>
      <c r="J19" s="1"/>
      <c r="K19" s="1">
        <f t="shared" si="1"/>
        <v>10579.62</v>
      </c>
      <c r="L19" s="1">
        <f t="shared" si="2"/>
        <v>1375</v>
      </c>
      <c r="M19" s="1">
        <v>3000</v>
      </c>
      <c r="N19" s="1">
        <f t="shared" si="3"/>
        <v>6204.6200000000008</v>
      </c>
    </row>
    <row r="20" spans="1:14" x14ac:dyDescent="0.25">
      <c r="A20" s="1">
        <v>18</v>
      </c>
      <c r="B20" s="3" t="s">
        <v>61</v>
      </c>
      <c r="C20" s="16">
        <v>1280.44</v>
      </c>
      <c r="D20" s="16">
        <v>1711.22</v>
      </c>
      <c r="E20" s="1">
        <v>2084.88</v>
      </c>
      <c r="F20" s="16">
        <v>1413.58</v>
      </c>
      <c r="G20" s="16">
        <v>1413.58</v>
      </c>
      <c r="H20" s="16">
        <v>737.52</v>
      </c>
      <c r="I20" s="9">
        <f t="shared" si="0"/>
        <v>8641.2199999999993</v>
      </c>
      <c r="J20" s="1"/>
      <c r="K20" s="9">
        <f t="shared" si="1"/>
        <v>8641.2199999999993</v>
      </c>
      <c r="L20" s="1">
        <f t="shared" si="2"/>
        <v>1123</v>
      </c>
      <c r="M20" s="1">
        <v>3000</v>
      </c>
      <c r="N20" s="1">
        <f t="shared" si="3"/>
        <v>4518.2199999999993</v>
      </c>
    </row>
    <row r="21" spans="1:14" x14ac:dyDescent="0.25">
      <c r="A21" s="1">
        <v>19</v>
      </c>
      <c r="B21" s="1" t="s">
        <v>75</v>
      </c>
      <c r="C21" s="16">
        <v>1485.12</v>
      </c>
      <c r="D21" s="16">
        <v>1413.72</v>
      </c>
      <c r="E21" s="1">
        <v>2165.8000000000002</v>
      </c>
      <c r="F21" s="16">
        <v>1343.34</v>
      </c>
      <c r="G21" s="16">
        <v>1229.2</v>
      </c>
      <c r="H21" s="16">
        <v>618.99</v>
      </c>
      <c r="I21" s="9">
        <f t="shared" si="0"/>
        <v>8256.17</v>
      </c>
      <c r="J21" s="1"/>
      <c r="K21" s="1">
        <f t="shared" si="1"/>
        <v>8256.17</v>
      </c>
      <c r="L21" s="1">
        <f t="shared" si="2"/>
        <v>1073</v>
      </c>
      <c r="M21" s="1">
        <v>3000</v>
      </c>
      <c r="N21" s="1">
        <f t="shared" si="3"/>
        <v>4183.17</v>
      </c>
    </row>
    <row r="22" spans="1:14" x14ac:dyDescent="0.25">
      <c r="A22" s="1">
        <v>20</v>
      </c>
      <c r="B22" s="1" t="s">
        <v>76</v>
      </c>
      <c r="C22" s="16">
        <v>1485.12</v>
      </c>
      <c r="D22" s="16">
        <v>1418.48</v>
      </c>
      <c r="E22" s="1">
        <v>2165.8000000000002</v>
      </c>
      <c r="F22" s="16">
        <v>1343.34</v>
      </c>
      <c r="G22" s="16">
        <v>1233.5899999999999</v>
      </c>
      <c r="H22" s="16">
        <v>623.38</v>
      </c>
      <c r="I22" s="9">
        <f t="shared" si="0"/>
        <v>8269.7099999999991</v>
      </c>
      <c r="J22" s="1"/>
      <c r="K22" s="1">
        <f t="shared" si="1"/>
        <v>8269.7099999999991</v>
      </c>
      <c r="L22" s="1">
        <f t="shared" si="2"/>
        <v>1075</v>
      </c>
      <c r="M22" s="1">
        <v>3000</v>
      </c>
      <c r="N22" s="1">
        <f t="shared" si="3"/>
        <v>4194.7099999999991</v>
      </c>
    </row>
    <row r="23" spans="1:14" x14ac:dyDescent="0.25">
      <c r="A23" s="1">
        <v>21</v>
      </c>
      <c r="B23" s="1" t="s">
        <v>63</v>
      </c>
      <c r="C23" s="16">
        <v>1347.08</v>
      </c>
      <c r="D23" s="16">
        <v>1347.08</v>
      </c>
      <c r="E23" s="1">
        <v>1965.88</v>
      </c>
      <c r="F23" s="16">
        <v>1180.9100000000001</v>
      </c>
      <c r="G23" s="16">
        <v>1123.8399999999999</v>
      </c>
      <c r="H23" s="16"/>
      <c r="I23" s="9">
        <f t="shared" si="0"/>
        <v>6964.79</v>
      </c>
      <c r="J23" s="1"/>
      <c r="K23" s="1">
        <f t="shared" si="1"/>
        <v>6964.79</v>
      </c>
      <c r="L23" s="1">
        <f t="shared" si="2"/>
        <v>905</v>
      </c>
      <c r="M23" s="1">
        <v>3000</v>
      </c>
      <c r="N23" s="1">
        <f t="shared" si="3"/>
        <v>3059.79</v>
      </c>
    </row>
    <row r="24" spans="1:14" x14ac:dyDescent="0.25">
      <c r="A24" s="1">
        <v>22</v>
      </c>
      <c r="B24" s="1" t="s">
        <v>64</v>
      </c>
      <c r="C24" s="16">
        <v>1418.48</v>
      </c>
      <c r="D24" s="16">
        <v>2178.89</v>
      </c>
      <c r="E24" s="1">
        <v>2094.4</v>
      </c>
      <c r="F24" s="16">
        <v>1567.23</v>
      </c>
      <c r="G24" s="16">
        <v>1681.37</v>
      </c>
      <c r="H24" s="16"/>
      <c r="I24" s="9">
        <f t="shared" si="0"/>
        <v>8940.369999999999</v>
      </c>
      <c r="J24" s="1"/>
      <c r="K24" s="1">
        <f t="shared" si="1"/>
        <v>8940.369999999999</v>
      </c>
      <c r="L24" s="1">
        <f t="shared" si="2"/>
        <v>1162</v>
      </c>
      <c r="M24" s="1">
        <v>3000</v>
      </c>
      <c r="N24" s="1">
        <f t="shared" si="3"/>
        <v>4778.369999999999</v>
      </c>
    </row>
    <row r="25" spans="1:14" x14ac:dyDescent="0.25">
      <c r="A25" s="1">
        <v>23</v>
      </c>
      <c r="B25" s="1" t="s">
        <v>83</v>
      </c>
      <c r="C25" s="16">
        <v>1494.64</v>
      </c>
      <c r="D25" s="16">
        <v>2297.89</v>
      </c>
      <c r="E25" s="1">
        <v>2679.88</v>
      </c>
      <c r="F25" s="16">
        <v>1909.65</v>
      </c>
      <c r="G25" s="16">
        <v>1435.14</v>
      </c>
      <c r="H25" s="16">
        <v>1018.48</v>
      </c>
      <c r="I25" s="9">
        <f t="shared" si="0"/>
        <v>10835.679999999998</v>
      </c>
      <c r="J25" s="1"/>
      <c r="K25" s="1">
        <f t="shared" si="1"/>
        <v>10835.679999999998</v>
      </c>
      <c r="L25" s="1">
        <f t="shared" si="2"/>
        <v>1409</v>
      </c>
      <c r="M25" s="1">
        <v>3000</v>
      </c>
      <c r="N25" s="1">
        <f t="shared" si="3"/>
        <v>6426.6799999999985</v>
      </c>
    </row>
    <row r="26" spans="1:14" x14ac:dyDescent="0.25">
      <c r="A26" s="1">
        <v>24</v>
      </c>
      <c r="B26" s="1" t="s">
        <v>112</v>
      </c>
      <c r="C26" s="16">
        <v>1413.72</v>
      </c>
      <c r="D26" s="16">
        <v>2170.56</v>
      </c>
      <c r="E26" s="1">
        <v>2094.4</v>
      </c>
      <c r="F26" s="16">
        <v>1567.23</v>
      </c>
      <c r="G26" s="16">
        <v>1681.37</v>
      </c>
      <c r="H26" s="16"/>
      <c r="I26" s="9">
        <f t="shared" si="0"/>
        <v>8927.2799999999988</v>
      </c>
      <c r="J26" s="1"/>
      <c r="K26" s="1">
        <f t="shared" si="1"/>
        <v>8927.2799999999988</v>
      </c>
      <c r="L26" s="1">
        <f t="shared" si="2"/>
        <v>1161</v>
      </c>
      <c r="M26" s="1">
        <v>3000</v>
      </c>
      <c r="N26" s="1">
        <f t="shared" si="3"/>
        <v>4766.2799999999988</v>
      </c>
    </row>
    <row r="27" spans="1:14" x14ac:dyDescent="0.25">
      <c r="A27" s="1">
        <v>25</v>
      </c>
      <c r="B27" s="1" t="s">
        <v>80</v>
      </c>
      <c r="C27" s="16">
        <v>1689.8</v>
      </c>
      <c r="D27" s="16">
        <v>1983.73</v>
      </c>
      <c r="E27" s="1">
        <v>2522.8000000000002</v>
      </c>
      <c r="F27" s="16">
        <v>1975.5</v>
      </c>
      <c r="G27" s="16">
        <v>1428</v>
      </c>
      <c r="H27" s="16">
        <v>983.36</v>
      </c>
      <c r="I27" s="9">
        <f t="shared" si="0"/>
        <v>10583.19</v>
      </c>
      <c r="J27" s="1"/>
      <c r="K27" s="1">
        <f t="shared" si="1"/>
        <v>10583.19</v>
      </c>
      <c r="L27" s="1">
        <f t="shared" si="2"/>
        <v>1376</v>
      </c>
      <c r="M27" s="1">
        <v>3000</v>
      </c>
      <c r="N27" s="1">
        <f t="shared" si="3"/>
        <v>6207.1900000000005</v>
      </c>
    </row>
    <row r="28" spans="1:14" x14ac:dyDescent="0.25">
      <c r="A28" s="1">
        <v>26</v>
      </c>
      <c r="B28" s="1" t="s">
        <v>65</v>
      </c>
      <c r="C28" s="16">
        <v>1642.2</v>
      </c>
      <c r="D28" s="16">
        <v>1870.68</v>
      </c>
      <c r="E28" s="1">
        <f>590.17+2132.48</f>
        <v>2722.65</v>
      </c>
      <c r="F28" s="16">
        <v>1984.28</v>
      </c>
      <c r="G28" s="16">
        <v>1698.93</v>
      </c>
      <c r="H28" s="16">
        <v>921.9</v>
      </c>
      <c r="I28" s="9">
        <f t="shared" si="0"/>
        <v>10840.640000000001</v>
      </c>
      <c r="J28" s="1"/>
      <c r="K28" s="1">
        <f t="shared" si="1"/>
        <v>10840.640000000001</v>
      </c>
      <c r="L28" s="1">
        <f t="shared" si="2"/>
        <v>1409</v>
      </c>
      <c r="M28" s="1">
        <v>3000</v>
      </c>
      <c r="N28" s="1">
        <f>K28-L28-M28</f>
        <v>6431.6400000000012</v>
      </c>
    </row>
    <row r="29" spans="1:14" x14ac:dyDescent="0.25">
      <c r="A29" s="1"/>
      <c r="B29" s="1"/>
      <c r="C29" s="13">
        <f t="shared" ref="C29:H29" si="4">SUM(C3:C28)</f>
        <v>39976.36</v>
      </c>
      <c r="D29" s="13">
        <f t="shared" si="4"/>
        <v>50290.090000000011</v>
      </c>
      <c r="E29" s="13">
        <f t="shared" si="4"/>
        <v>62767.17</v>
      </c>
      <c r="F29" s="13">
        <f t="shared" si="4"/>
        <v>44046.640000000007</v>
      </c>
      <c r="G29" s="13">
        <f t="shared" si="4"/>
        <v>40407.94</v>
      </c>
      <c r="H29" s="13">
        <f t="shared" si="4"/>
        <v>20630.380000000005</v>
      </c>
      <c r="I29" s="9">
        <f t="shared" si="0"/>
        <v>258118.58000000002</v>
      </c>
      <c r="J29" s="9">
        <f>SUM(J3:J28)</f>
        <v>0</v>
      </c>
      <c r="K29" s="9">
        <f>SUM(K3:K28)</f>
        <v>258118.58</v>
      </c>
      <c r="L29" s="20">
        <f>SUM(L3:L28)</f>
        <v>33554</v>
      </c>
      <c r="M29" s="20">
        <f>SUM(M3:M28)</f>
        <v>78000</v>
      </c>
      <c r="N29" s="9">
        <f>SUM(N3:N28)</f>
        <v>146564.57999999996</v>
      </c>
    </row>
    <row r="34" spans="3:8" x14ac:dyDescent="0.25">
      <c r="C34" s="17">
        <v>38846.36</v>
      </c>
      <c r="E34">
        <v>61047</v>
      </c>
      <c r="F34" s="17">
        <v>42921.03</v>
      </c>
    </row>
    <row r="35" spans="3:8" x14ac:dyDescent="0.25">
      <c r="C35" s="17">
        <v>1130</v>
      </c>
      <c r="D35" s="17">
        <v>1130</v>
      </c>
      <c r="E35">
        <v>1130</v>
      </c>
      <c r="F35" s="17">
        <v>1130</v>
      </c>
      <c r="G35" s="17">
        <v>30431.48</v>
      </c>
      <c r="H35" s="17">
        <v>19500.38</v>
      </c>
    </row>
    <row r="36" spans="3:8" x14ac:dyDescent="0.25">
      <c r="D36" s="17">
        <v>49160.09</v>
      </c>
      <c r="E36">
        <v>590.16999999999996</v>
      </c>
      <c r="G36" s="17">
        <v>8846.4599999999991</v>
      </c>
      <c r="H36" s="17">
        <v>1130</v>
      </c>
    </row>
    <row r="37" spans="3:8" x14ac:dyDescent="0.25">
      <c r="G37" s="17">
        <v>1130</v>
      </c>
    </row>
    <row r="39" spans="3:8" x14ac:dyDescent="0.25">
      <c r="C39" s="17">
        <f>SUM(C34:C38)</f>
        <v>39976.36</v>
      </c>
      <c r="D39" s="17">
        <f t="shared" ref="D39" si="5">SUM(D34:D38)</f>
        <v>50290.09</v>
      </c>
      <c r="E39" s="17">
        <f>SUM(E34:E38)</f>
        <v>62767.17</v>
      </c>
      <c r="F39" s="17">
        <f t="shared" ref="F39:H39" si="6">SUM(F34:F38)</f>
        <v>44051.03</v>
      </c>
      <c r="G39" s="17">
        <f t="shared" si="6"/>
        <v>40407.94</v>
      </c>
      <c r="H39" s="17">
        <f t="shared" si="6"/>
        <v>20630.38</v>
      </c>
    </row>
    <row r="41" spans="3:8" x14ac:dyDescent="0.25">
      <c r="C41" s="18">
        <f>C39-C29</f>
        <v>0</v>
      </c>
      <c r="D41" s="18">
        <f t="shared" ref="D41:H41" si="7">D39-D29</f>
        <v>0</v>
      </c>
      <c r="E41" s="18">
        <f t="shared" si="7"/>
        <v>0</v>
      </c>
      <c r="F41" s="18">
        <f t="shared" si="7"/>
        <v>4.389999999992142</v>
      </c>
      <c r="G41" s="18">
        <f t="shared" si="7"/>
        <v>0</v>
      </c>
      <c r="H41" s="18">
        <f t="shared" si="7"/>
        <v>0</v>
      </c>
    </row>
  </sheetData>
  <sortState ref="B33:B54">
    <sortCondition ref="B33"/>
  </sortState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Y171"/>
  <sheetViews>
    <sheetView tabSelected="1" zoomScale="85" zoomScaleNormal="85" workbookViewId="0">
      <pane xSplit="2" ySplit="10" topLeftCell="AU11" activePane="bottomRight" state="frozen"/>
      <selection pane="topRight" activeCell="C1" sqref="C1"/>
      <selection pane="bottomLeft" activeCell="A3" sqref="A3"/>
      <selection pane="bottomRight" activeCell="BX27" sqref="BX27"/>
    </sheetView>
  </sheetViews>
  <sheetFormatPr defaultRowHeight="15" x14ac:dyDescent="0.25"/>
  <cols>
    <col min="1" max="1" width="4.7109375" customWidth="1"/>
    <col min="2" max="2" width="23.28515625" customWidth="1"/>
    <col min="3" max="6" width="8.28515625" customWidth="1"/>
    <col min="7" max="7" width="6.5703125" customWidth="1"/>
    <col min="8" max="8" width="8.5703125" customWidth="1"/>
    <col min="9" max="9" width="7.140625" customWidth="1"/>
    <col min="10" max="10" width="8.5703125" customWidth="1"/>
    <col min="11" max="14" width="6.85546875" customWidth="1"/>
    <col min="15" max="15" width="7.85546875" customWidth="1"/>
    <col min="16" max="18" width="6.7109375" customWidth="1"/>
    <col min="19" max="19" width="8" customWidth="1"/>
    <col min="20" max="22" width="6.5703125" customWidth="1"/>
    <col min="23" max="23" width="8" customWidth="1"/>
    <col min="24" max="26" width="6.7109375" customWidth="1"/>
    <col min="27" max="27" width="8.28515625" customWidth="1"/>
    <col min="28" max="30" width="7.28515625" customWidth="1"/>
    <col min="31" max="31" width="7.85546875" customWidth="1"/>
    <col min="32" max="34" width="7.28515625" customWidth="1"/>
    <col min="35" max="35" width="7.85546875" customWidth="1"/>
    <col min="36" max="36" width="7.7109375" customWidth="1"/>
    <col min="37" max="38" width="7.28515625" customWidth="1"/>
    <col min="39" max="40" width="9.140625" customWidth="1"/>
    <col min="41" max="41" width="8.140625" customWidth="1"/>
    <col min="42" max="42" width="7.7109375" customWidth="1"/>
    <col min="43" max="45" width="8" customWidth="1"/>
    <col min="46" max="46" width="7.7109375" customWidth="1"/>
    <col min="47" max="57" width="9.140625" customWidth="1"/>
    <col min="58" max="58" width="10.7109375" customWidth="1"/>
    <col min="59" max="70" width="9.140625" customWidth="1"/>
    <col min="75" max="75" width="10.28515625" customWidth="1"/>
    <col min="76" max="76" width="11.140625" style="188" customWidth="1"/>
  </cols>
  <sheetData>
    <row r="2" spans="1:77" x14ac:dyDescent="0.25">
      <c r="I2" s="44" t="s">
        <v>164</v>
      </c>
    </row>
    <row r="4" spans="1:77" x14ac:dyDescent="0.25">
      <c r="A4" s="49"/>
      <c r="B4" s="48" t="s">
        <v>162</v>
      </c>
      <c r="C4" s="48"/>
      <c r="D4" s="74">
        <f>SUM(D12:D107)</f>
        <v>0</v>
      </c>
      <c r="E4" s="74">
        <f>SUM(E12:E107)</f>
        <v>29395</v>
      </c>
      <c r="F4" s="74">
        <f>SUM(F12:F107)</f>
        <v>0</v>
      </c>
      <c r="G4" s="48"/>
      <c r="H4" s="74">
        <f>SUM(H12:H107)</f>
        <v>0</v>
      </c>
      <c r="I4" s="74">
        <f>SUM(I12:I107)</f>
        <v>29050</v>
      </c>
      <c r="J4" s="74">
        <f>SUM(J12:J107)</f>
        <v>0</v>
      </c>
      <c r="K4" s="74"/>
      <c r="L4" s="74">
        <f>SUM(L12:L107)</f>
        <v>0</v>
      </c>
      <c r="M4" s="74">
        <f>SUM(M12:M107)</f>
        <v>28700</v>
      </c>
      <c r="N4" s="74">
        <f>SUM(N12:N107)</f>
        <v>0</v>
      </c>
      <c r="O4" s="74"/>
      <c r="P4" s="74">
        <f>SUM(P12:P107)</f>
        <v>0</v>
      </c>
      <c r="Q4" s="74">
        <f>SUM(Q12:Q107)</f>
        <v>0</v>
      </c>
      <c r="R4" s="74">
        <f>SUM(R12:R107)</f>
        <v>39425</v>
      </c>
      <c r="S4" s="74"/>
      <c r="T4" s="74">
        <f>SUM(T12:T107)</f>
        <v>81534</v>
      </c>
      <c r="U4" s="74">
        <f>SUM(U12:U107)</f>
        <v>0</v>
      </c>
      <c r="V4" s="74">
        <f>SUM(V12:V107)</f>
        <v>0</v>
      </c>
      <c r="W4" s="74"/>
      <c r="X4" s="74">
        <f>SUM(X12:X107)</f>
        <v>47106</v>
      </c>
      <c r="Y4" s="74">
        <f>SUM(Y12:Y107)</f>
        <v>0</v>
      </c>
      <c r="Z4" s="74">
        <f>SUM(Z12:Z107)</f>
        <v>0</v>
      </c>
      <c r="AA4" s="74"/>
      <c r="AB4" s="74">
        <f>SUM(AB12:AB107)</f>
        <v>54900</v>
      </c>
      <c r="AC4" s="74">
        <f>SUM(AC12:AC107)</f>
        <v>0</v>
      </c>
      <c r="AD4" s="74">
        <f>SUM(AD12:AD107)</f>
        <v>0</v>
      </c>
      <c r="AE4" s="74"/>
      <c r="AF4" s="74">
        <f>SUM(AF12:AF107)</f>
        <v>41880</v>
      </c>
      <c r="AG4" s="74">
        <f>SUM(AG12:AG107)</f>
        <v>0</v>
      </c>
      <c r="AH4" s="74">
        <f>SUM(AH12:AH107)</f>
        <v>0</v>
      </c>
      <c r="AI4" s="74"/>
      <c r="AJ4" s="74">
        <f>SUM(AJ12:AJ107)</f>
        <v>53172</v>
      </c>
      <c r="AK4" s="74">
        <f>SUM(AK12:AK107)</f>
        <v>0</v>
      </c>
      <c r="AL4" s="74">
        <f>SUM(AL12:AL107)</f>
        <v>0</v>
      </c>
      <c r="AM4" s="142"/>
      <c r="AN4" s="142">
        <f>SUM(AN12:AN107)</f>
        <v>38934</v>
      </c>
      <c r="AO4" s="142">
        <f>SUM(AO12:AO107)</f>
        <v>0</v>
      </c>
      <c r="AP4" s="142">
        <f>SUM(AP12:AP107)</f>
        <v>0</v>
      </c>
      <c r="AQ4" s="142"/>
      <c r="AR4" s="142">
        <f>SUM(AR12:AR107)</f>
        <v>0</v>
      </c>
      <c r="AS4" s="142">
        <f>SUM(AS12:AS107)</f>
        <v>0</v>
      </c>
      <c r="AT4" s="142">
        <f>SUM(AT12:AT107)</f>
        <v>0</v>
      </c>
      <c r="AU4" s="142"/>
      <c r="AV4" s="142">
        <f>SUM(AV12:AV107)</f>
        <v>0</v>
      </c>
      <c r="AW4" s="142">
        <f>SUM(AW12:AW107)</f>
        <v>47015</v>
      </c>
      <c r="AX4" s="142">
        <f>SUM(AX12:AX107)</f>
        <v>0</v>
      </c>
      <c r="AY4" s="142"/>
      <c r="AZ4" s="142">
        <f>SUM(AZ12:AZ107)</f>
        <v>0</v>
      </c>
      <c r="BA4" s="142">
        <f>SUM(BA12:BA107)</f>
        <v>0</v>
      </c>
      <c r="BB4" s="142">
        <f>SUM(BB12:BB107)</f>
        <v>41760</v>
      </c>
      <c r="BC4" s="142"/>
      <c r="BD4" s="142">
        <f>SUM(BD12:BD107)</f>
        <v>0</v>
      </c>
      <c r="BE4" s="142">
        <f>SUM(BE12:BE107)</f>
        <v>0</v>
      </c>
      <c r="BF4" s="142">
        <f>SUM(BF12:BF107)</f>
        <v>0</v>
      </c>
      <c r="BG4" s="142"/>
      <c r="BH4" s="142">
        <f>SUM(BH12:BH107)</f>
        <v>12180</v>
      </c>
      <c r="BI4" s="142">
        <f>SUM(BI12:BI107)</f>
        <v>0</v>
      </c>
      <c r="BJ4" s="142">
        <f>SUM(BJ12:BJ107)</f>
        <v>0</v>
      </c>
      <c r="BK4" s="142"/>
      <c r="BL4" s="142">
        <f>SUM(BL12:BL107)</f>
        <v>0</v>
      </c>
      <c r="BM4" s="142">
        <f>SUM(BM12:BM107)</f>
        <v>0</v>
      </c>
      <c r="BN4" s="142">
        <f>SUM(BN12:BN107)</f>
        <v>0</v>
      </c>
      <c r="BO4" s="142"/>
      <c r="BP4" s="142">
        <f>SUM(BP12:BP107)</f>
        <v>39714.36</v>
      </c>
      <c r="BQ4" s="142">
        <f>SUM(BQ12:BQ107)</f>
        <v>0</v>
      </c>
      <c r="BR4" s="142">
        <f>SUM(BR12:BR107)</f>
        <v>0</v>
      </c>
      <c r="BS4" s="142"/>
      <c r="BT4" s="142">
        <f>SUM(BT12:BT107)</f>
        <v>15840</v>
      </c>
      <c r="BU4" s="142">
        <f>SUM(BU12:BU107)</f>
        <v>0</v>
      </c>
      <c r="BV4" s="142">
        <f>SUM(BV12:BV107)</f>
        <v>0</v>
      </c>
      <c r="BW4" s="1"/>
      <c r="BX4" s="172"/>
      <c r="BY4" s="1"/>
    </row>
    <row r="5" spans="1:77" x14ac:dyDescent="0.25">
      <c r="A5" s="49"/>
      <c r="B5" s="134" t="s">
        <v>168</v>
      </c>
      <c r="C5" s="48"/>
      <c r="D5" s="56"/>
      <c r="E5" s="56">
        <v>5</v>
      </c>
      <c r="F5" s="56"/>
      <c r="G5" s="48"/>
      <c r="H5" s="56"/>
      <c r="I5" s="56">
        <v>5</v>
      </c>
      <c r="J5" s="56"/>
      <c r="K5" s="56"/>
      <c r="L5" s="56"/>
      <c r="M5" s="56">
        <v>5</v>
      </c>
      <c r="N5" s="56"/>
      <c r="O5" s="56"/>
      <c r="P5" s="56"/>
      <c r="Q5" s="56"/>
      <c r="R5" s="56">
        <v>5</v>
      </c>
      <c r="S5" s="56"/>
      <c r="T5" s="56">
        <v>6</v>
      </c>
      <c r="U5" s="56"/>
      <c r="V5" s="56"/>
      <c r="W5" s="56"/>
      <c r="X5" s="56">
        <v>6</v>
      </c>
      <c r="Y5" s="56"/>
      <c r="Z5" s="56"/>
      <c r="AA5" s="56"/>
      <c r="AB5" s="56">
        <v>6</v>
      </c>
      <c r="AC5" s="56"/>
      <c r="AD5" s="56"/>
      <c r="AE5" s="56"/>
      <c r="AF5" s="56">
        <v>6</v>
      </c>
      <c r="AG5" s="56"/>
      <c r="AH5" s="56"/>
      <c r="AI5" s="56"/>
      <c r="AJ5" s="56">
        <v>4.5</v>
      </c>
      <c r="AK5" s="56"/>
      <c r="AL5" s="56"/>
      <c r="AM5" s="143"/>
      <c r="AN5" s="143">
        <v>6</v>
      </c>
      <c r="AO5" s="143"/>
      <c r="AP5" s="143"/>
      <c r="AQ5" s="143"/>
      <c r="AR5" s="143"/>
      <c r="AS5" s="143">
        <v>4</v>
      </c>
      <c r="AT5" s="143"/>
      <c r="AU5" s="143"/>
      <c r="AV5" s="143"/>
      <c r="AW5" s="143">
        <v>5</v>
      </c>
      <c r="AX5" s="143"/>
      <c r="AY5" s="143"/>
      <c r="AZ5" s="143"/>
      <c r="BA5" s="143"/>
      <c r="BB5" s="143">
        <v>6</v>
      </c>
      <c r="BC5" s="143"/>
      <c r="BD5" s="143">
        <v>5</v>
      </c>
      <c r="BE5" s="143"/>
      <c r="BF5" s="143"/>
      <c r="BG5" s="143"/>
      <c r="BH5" s="143">
        <v>6</v>
      </c>
      <c r="BI5" s="143"/>
      <c r="BJ5" s="143"/>
      <c r="BK5" s="143"/>
      <c r="BL5" s="143">
        <v>4</v>
      </c>
      <c r="BM5" s="143">
        <v>5</v>
      </c>
      <c r="BN5" s="143">
        <v>6</v>
      </c>
      <c r="BO5" s="143"/>
      <c r="BP5" s="143">
        <v>6</v>
      </c>
      <c r="BQ5" s="143"/>
      <c r="BR5" s="143"/>
      <c r="BS5" s="143"/>
      <c r="BT5" s="143">
        <v>4</v>
      </c>
      <c r="BU5" s="143"/>
      <c r="BV5" s="143"/>
      <c r="BW5" s="1"/>
      <c r="BX5" s="172"/>
      <c r="BY5" s="1"/>
    </row>
    <row r="6" spans="1:77" x14ac:dyDescent="0.25">
      <c r="A6" s="55"/>
      <c r="B6" s="135" t="s">
        <v>166</v>
      </c>
      <c r="C6" s="48">
        <f>SUM(C12:C43)</f>
        <v>2399</v>
      </c>
      <c r="D6" s="56">
        <v>2399</v>
      </c>
      <c r="E6" s="56"/>
      <c r="F6" s="56"/>
      <c r="G6" s="48">
        <f>SUM(G12:G43)</f>
        <v>2158</v>
      </c>
      <c r="H6" s="56">
        <v>2158</v>
      </c>
      <c r="I6" s="56"/>
      <c r="J6" s="56"/>
      <c r="K6" s="56">
        <f>SUM(K12:K43)</f>
        <v>1934</v>
      </c>
      <c r="L6" s="56">
        <v>1934</v>
      </c>
      <c r="M6" s="56"/>
      <c r="N6" s="56"/>
      <c r="O6" s="56">
        <f>SUM(O12:O43)</f>
        <v>4304</v>
      </c>
      <c r="P6" s="56">
        <v>4304</v>
      </c>
      <c r="Q6" s="56"/>
      <c r="R6" s="56"/>
      <c r="S6" s="56">
        <f>SUM(S12:S43)</f>
        <v>7421</v>
      </c>
      <c r="T6" s="56">
        <v>7421</v>
      </c>
      <c r="U6" s="56"/>
      <c r="V6" s="56"/>
      <c r="W6" s="56">
        <f>SUM(W12:W43)</f>
        <v>4894</v>
      </c>
      <c r="X6" s="56">
        <v>4934</v>
      </c>
      <c r="Y6" s="56"/>
      <c r="Z6" s="56"/>
      <c r="AA6" s="56">
        <f>SUM(AA12:AA45)</f>
        <v>5417</v>
      </c>
      <c r="AB6" s="56">
        <v>5417</v>
      </c>
      <c r="AC6" s="56"/>
      <c r="AD6" s="56"/>
      <c r="AE6" s="56">
        <f>SUM(AE12:AE45)</f>
        <v>4376</v>
      </c>
      <c r="AF6" s="56">
        <v>4376</v>
      </c>
      <c r="AG6" s="56"/>
      <c r="AH6" s="56"/>
      <c r="AI6" s="56">
        <f>SUM(AI12:AI45)</f>
        <v>7383</v>
      </c>
      <c r="AJ6" s="56">
        <v>7383</v>
      </c>
      <c r="AK6" s="110">
        <f>AJ6-AI6</f>
        <v>0</v>
      </c>
      <c r="AL6" s="56"/>
      <c r="AM6" s="143">
        <f>SUM(AM12:AM45)</f>
        <v>3270</v>
      </c>
      <c r="AN6" s="143">
        <v>3270</v>
      </c>
      <c r="AO6" s="143">
        <f>AN6-AM6</f>
        <v>0</v>
      </c>
      <c r="AP6" s="143"/>
      <c r="AQ6" s="143">
        <f>SUM(AQ12:AQ45)</f>
        <v>0</v>
      </c>
      <c r="AR6" s="143">
        <v>0</v>
      </c>
      <c r="AS6" s="143">
        <f>AR6-AQ6</f>
        <v>0</v>
      </c>
      <c r="AT6" s="143"/>
      <c r="AU6" s="143">
        <f>SUM(AU12:AU45)</f>
        <v>5961</v>
      </c>
      <c r="AV6" s="143">
        <v>5961</v>
      </c>
      <c r="AW6" s="143">
        <f>AV6-AU6</f>
        <v>0</v>
      </c>
      <c r="AX6" s="143"/>
      <c r="AY6" s="143">
        <f>SUM(AY12:AY45)</f>
        <v>5306</v>
      </c>
      <c r="AZ6" s="143">
        <v>5306</v>
      </c>
      <c r="BA6" s="143">
        <f>AZ6-AY6</f>
        <v>0</v>
      </c>
      <c r="BB6" s="143"/>
      <c r="BC6" s="143">
        <f>SUM(BC12:BC45)+SUM(BC135:BC171)</f>
        <v>6550.0130151843823</v>
      </c>
      <c r="BD6" s="143">
        <v>0</v>
      </c>
      <c r="BE6" s="143"/>
      <c r="BF6" s="143"/>
      <c r="BG6" s="143">
        <f>SUM(BG12:BG45)+SUM(BG135:BG171)</f>
        <v>1693</v>
      </c>
      <c r="BH6" s="143">
        <v>1693</v>
      </c>
      <c r="BI6" s="143">
        <f>BH6-BG6</f>
        <v>0</v>
      </c>
      <c r="BJ6" s="143"/>
      <c r="BK6" s="143">
        <f>SUM(BK12:BK45)+SUM(BK135:BK171)</f>
        <v>6690</v>
      </c>
      <c r="BL6" s="143">
        <v>0</v>
      </c>
      <c r="BM6" s="143">
        <f>BL6-BK6</f>
        <v>-6690</v>
      </c>
      <c r="BN6" s="143"/>
      <c r="BO6" s="143">
        <f>SUM(BO12:BO45)+SUM(BO135:BO171)</f>
        <v>6619.0599999999995</v>
      </c>
      <c r="BP6" s="143">
        <v>6619</v>
      </c>
      <c r="BQ6" s="143"/>
      <c r="BR6" s="143"/>
      <c r="BS6" s="143">
        <f>SUM(BS12:BS45)+SUM(BS135:BS171)</f>
        <v>0</v>
      </c>
      <c r="BT6" s="143">
        <v>0</v>
      </c>
      <c r="BU6" s="143"/>
      <c r="BV6" s="143"/>
      <c r="BW6" s="1"/>
      <c r="BX6" s="172"/>
      <c r="BY6" s="1"/>
    </row>
    <row r="7" spans="1:77" x14ac:dyDescent="0.25">
      <c r="A7" s="55"/>
      <c r="B7" s="135" t="s">
        <v>370</v>
      </c>
      <c r="C7" s="48">
        <f>SUM(C47:C107)</f>
        <v>3480</v>
      </c>
      <c r="D7" s="56">
        <f>D8-D6</f>
        <v>3636</v>
      </c>
      <c r="E7" s="56"/>
      <c r="F7" s="56"/>
      <c r="G7" s="48">
        <f>SUM(G47:G107)</f>
        <v>3652</v>
      </c>
      <c r="H7" s="56">
        <f>H8-H6</f>
        <v>3652</v>
      </c>
      <c r="I7" s="56"/>
      <c r="J7" s="56"/>
      <c r="K7" s="74">
        <f>SUM(K47:K107)</f>
        <v>3806</v>
      </c>
      <c r="L7" s="56">
        <f>L8-L6</f>
        <v>3806</v>
      </c>
      <c r="M7" s="56"/>
      <c r="N7" s="56"/>
      <c r="O7" s="74">
        <f>SUM(O47:O107)</f>
        <v>3581</v>
      </c>
      <c r="P7" s="56">
        <f>P8-P6</f>
        <v>3581</v>
      </c>
      <c r="Q7" s="56"/>
      <c r="R7" s="56"/>
      <c r="S7" s="56">
        <f>SUM(S47:S107)</f>
        <v>6168</v>
      </c>
      <c r="T7" s="56">
        <f>T8-T6</f>
        <v>5219</v>
      </c>
      <c r="U7" s="110">
        <f>S7-T7</f>
        <v>949</v>
      </c>
      <c r="V7" s="56"/>
      <c r="W7" s="74">
        <f>SUM(W47:W107)</f>
        <v>2957</v>
      </c>
      <c r="X7" s="56">
        <f>X8-X6</f>
        <v>3866</v>
      </c>
      <c r="Y7" s="110">
        <f>X8-W8</f>
        <v>949</v>
      </c>
      <c r="Z7" s="56"/>
      <c r="AA7" s="74">
        <f>SUM(AA47:AA107)</f>
        <v>3733</v>
      </c>
      <c r="AB7" s="56">
        <f>AB8-AB6</f>
        <v>3733</v>
      </c>
      <c r="AC7" s="56"/>
      <c r="AD7" s="56"/>
      <c r="AE7" s="56">
        <f>SUM(AE47:AE107)</f>
        <v>2604</v>
      </c>
      <c r="AF7" s="56">
        <f>AF8-AF6</f>
        <v>2604</v>
      </c>
      <c r="AG7" s="56">
        <f>AF7-AE7</f>
        <v>0</v>
      </c>
      <c r="AH7" s="56"/>
      <c r="AI7" s="74">
        <f>SUM(AI47:AI107)</f>
        <v>4433</v>
      </c>
      <c r="AJ7" s="56">
        <f>AJ8-AJ6</f>
        <v>4317</v>
      </c>
      <c r="AK7" s="74">
        <f>AJ7-AI7</f>
        <v>-116</v>
      </c>
      <c r="AL7" s="56"/>
      <c r="AM7" s="142">
        <f>SUM(AM47:AM107)</f>
        <v>3219</v>
      </c>
      <c r="AN7" s="143">
        <f>AN8-AN6</f>
        <v>3200</v>
      </c>
      <c r="AO7" s="143"/>
      <c r="AP7" s="143"/>
      <c r="AQ7" s="142">
        <f>SUM(AQ47:AQ107)</f>
        <v>0</v>
      </c>
      <c r="AR7" s="143">
        <f>AR8-AR6</f>
        <v>2010</v>
      </c>
      <c r="AS7" s="143"/>
      <c r="AT7" s="143"/>
      <c r="AU7" s="142">
        <f>SUM(AU47:AU107)</f>
        <v>3442</v>
      </c>
      <c r="AV7" s="143">
        <f>AV8-AV6</f>
        <v>7069</v>
      </c>
      <c r="AW7" s="142">
        <f>AV7-AU7</f>
        <v>3627</v>
      </c>
      <c r="AX7" s="143"/>
      <c r="AY7" s="142">
        <f>SUM(AY47:AY107)</f>
        <v>1654</v>
      </c>
      <c r="AZ7" s="143">
        <f>AZ8-AZ6</f>
        <v>1654</v>
      </c>
      <c r="BA7" s="143"/>
      <c r="BB7" s="143"/>
      <c r="BC7" s="142">
        <f>SUM(BC47:BC107)</f>
        <v>0</v>
      </c>
      <c r="BD7" s="143">
        <f>BD8-BD6</f>
        <v>6550</v>
      </c>
      <c r="BE7" s="143"/>
      <c r="BF7" s="143"/>
      <c r="BG7" s="142">
        <f>SUM(BG47:BG107)</f>
        <v>337</v>
      </c>
      <c r="BH7" s="143">
        <f>BH8-BH6</f>
        <v>337</v>
      </c>
      <c r="BI7" s="142">
        <f>BH7-BG7</f>
        <v>0</v>
      </c>
      <c r="BJ7" s="143"/>
      <c r="BK7" s="142">
        <f>SUM(BK47:BK107)</f>
        <v>0</v>
      </c>
      <c r="BL7" s="143">
        <f>BL8-BL6</f>
        <v>6690</v>
      </c>
      <c r="BM7" s="143"/>
      <c r="BN7" s="143"/>
      <c r="BO7" s="142">
        <f>SUM(BO47:BO107)</f>
        <v>0</v>
      </c>
      <c r="BP7" s="143">
        <f>BP8-BP6</f>
        <v>51</v>
      </c>
      <c r="BQ7" s="143"/>
      <c r="BR7" s="143"/>
      <c r="BS7" s="142">
        <f>SUM(BS47:BS107)</f>
        <v>3960</v>
      </c>
      <c r="BT7" s="143">
        <f>BT8-BT6</f>
        <v>3960</v>
      </c>
      <c r="BU7" s="142">
        <f>BT7-BS7</f>
        <v>0</v>
      </c>
      <c r="BV7" s="143"/>
      <c r="BW7" s="1"/>
      <c r="BX7" s="172"/>
      <c r="BY7" s="1"/>
    </row>
    <row r="8" spans="1:77" x14ac:dyDescent="0.25">
      <c r="A8" s="55"/>
      <c r="B8" s="135" t="s">
        <v>167</v>
      </c>
      <c r="C8" s="48">
        <f>SUM(C12:C107)</f>
        <v>5879</v>
      </c>
      <c r="D8" s="56">
        <v>6035</v>
      </c>
      <c r="E8" s="56">
        <v>4.2</v>
      </c>
      <c r="F8" s="57">
        <f>D8/E8/1000</f>
        <v>1.4369047619047619</v>
      </c>
      <c r="G8" s="48">
        <f>SUM(G12:G107)</f>
        <v>5810</v>
      </c>
      <c r="H8" s="56">
        <v>5810</v>
      </c>
      <c r="I8" s="56">
        <v>3.2</v>
      </c>
      <c r="J8" s="57">
        <f>H8/I8/1000</f>
        <v>1.815625</v>
      </c>
      <c r="K8" s="56">
        <f>SUM(K12:K107)</f>
        <v>5740</v>
      </c>
      <c r="L8" s="56">
        <v>5740</v>
      </c>
      <c r="M8" s="56">
        <v>3</v>
      </c>
      <c r="N8" s="57">
        <f>L8/M8/1000</f>
        <v>1.9133333333333333</v>
      </c>
      <c r="O8" s="56">
        <f>SUM(O12:O107)</f>
        <v>7885</v>
      </c>
      <c r="P8" s="56">
        <v>7885</v>
      </c>
      <c r="Q8" s="56">
        <v>3.4</v>
      </c>
      <c r="R8" s="57">
        <f>P8/Q8/1000</f>
        <v>2.3191176470588233</v>
      </c>
      <c r="S8" s="56">
        <f>SUM(S12:S107)</f>
        <v>13589</v>
      </c>
      <c r="T8" s="56">
        <v>12640</v>
      </c>
      <c r="U8" s="56">
        <v>5.8</v>
      </c>
      <c r="V8" s="57">
        <f>T8/U8/1000</f>
        <v>2.1793103448275861</v>
      </c>
      <c r="W8" s="56">
        <f>SUM(W12:W107)</f>
        <v>7851</v>
      </c>
      <c r="X8" s="56">
        <v>8800</v>
      </c>
      <c r="Y8" s="56">
        <v>4.4000000000000004</v>
      </c>
      <c r="Z8" s="56">
        <f>X8/Y8/1000</f>
        <v>1.9999999999999998</v>
      </c>
      <c r="AA8" s="56">
        <f>SUM(AA12:AA107)</f>
        <v>9150</v>
      </c>
      <c r="AB8" s="56">
        <v>9150</v>
      </c>
      <c r="AC8" s="56">
        <v>7.7</v>
      </c>
      <c r="AD8" s="86">
        <f>AB8/AC8/1000</f>
        <v>1.1883116883116884</v>
      </c>
      <c r="AE8" s="56">
        <f>SUM(AE12:AE107)</f>
        <v>6980</v>
      </c>
      <c r="AF8" s="56">
        <v>6980</v>
      </c>
      <c r="AG8" s="56">
        <v>6.9</v>
      </c>
      <c r="AH8" s="86">
        <f>AF8/AG8/1000</f>
        <v>1.0115942028985507</v>
      </c>
      <c r="AI8" s="56">
        <f>SUM(AI12:AI107)</f>
        <v>11816</v>
      </c>
      <c r="AJ8" s="56">
        <v>11700</v>
      </c>
      <c r="AK8" s="56">
        <v>4</v>
      </c>
      <c r="AL8" s="57">
        <f>AJ8/AK8/1000</f>
        <v>2.9249999999999998</v>
      </c>
      <c r="AM8" s="143">
        <f>SUM(AM12:AM107)</f>
        <v>6489</v>
      </c>
      <c r="AN8" s="143">
        <v>6470</v>
      </c>
      <c r="AO8" s="143">
        <v>13</v>
      </c>
      <c r="AP8" s="144">
        <f>AN8/AO8/1000</f>
        <v>0.49769230769230766</v>
      </c>
      <c r="AQ8" s="143">
        <f>SUM(AQ12:AQ133)</f>
        <v>2010</v>
      </c>
      <c r="AR8" s="143">
        <v>2010</v>
      </c>
      <c r="AS8" s="143">
        <v>0.8</v>
      </c>
      <c r="AT8" s="144">
        <f>AR8/AS8/1000</f>
        <v>2.5125000000000002</v>
      </c>
      <c r="AU8" s="143">
        <f>SUM(AU12:AU133)</f>
        <v>9403</v>
      </c>
      <c r="AV8" s="143">
        <v>13030</v>
      </c>
      <c r="AW8" s="143">
        <v>8</v>
      </c>
      <c r="AX8" s="144">
        <f>AV8/AW8/1000</f>
        <v>1.6287499999999999</v>
      </c>
      <c r="AY8" s="143">
        <f>SUM(AY12:AY133)</f>
        <v>6960</v>
      </c>
      <c r="AZ8" s="143">
        <v>6960</v>
      </c>
      <c r="BA8" s="143">
        <v>3.5</v>
      </c>
      <c r="BB8" s="144">
        <f>AZ8/BA8/1000</f>
        <v>1.9885714285714287</v>
      </c>
      <c r="BC8" s="143">
        <f>SUM(BC12:BC133)</f>
        <v>0</v>
      </c>
      <c r="BD8" s="143">
        <v>6550</v>
      </c>
      <c r="BE8" s="143">
        <v>3.3</v>
      </c>
      <c r="BF8" s="144">
        <f>BD8/BE8/1000</f>
        <v>1.9848484848484851</v>
      </c>
      <c r="BG8" s="143">
        <f>SUM(BG12:BG133)</f>
        <v>2030</v>
      </c>
      <c r="BH8" s="143">
        <v>2030</v>
      </c>
      <c r="BI8" s="143">
        <v>3.3</v>
      </c>
      <c r="BJ8" s="144">
        <f>BH8/BI8/1000</f>
        <v>0.61515151515151523</v>
      </c>
      <c r="BK8" s="143">
        <f>SUM(BK12:BK133)</f>
        <v>0</v>
      </c>
      <c r="BL8" s="143">
        <v>6690</v>
      </c>
      <c r="BM8" s="143">
        <v>3.3</v>
      </c>
      <c r="BN8" s="144">
        <f>BL8/BM8/1000</f>
        <v>2.0272727272727273</v>
      </c>
      <c r="BO8" s="143">
        <f>SUM(BO12:BO133)</f>
        <v>6619.0599999999995</v>
      </c>
      <c r="BP8" s="143">
        <v>6670</v>
      </c>
      <c r="BQ8" s="143">
        <v>4</v>
      </c>
      <c r="BR8" s="144">
        <f>BP8/BQ8/1000</f>
        <v>1.6675</v>
      </c>
      <c r="BS8" s="143">
        <f>SUM(BS12:BS133)</f>
        <v>3960</v>
      </c>
      <c r="BT8" s="143">
        <v>3960</v>
      </c>
      <c r="BU8" s="143">
        <v>1.3</v>
      </c>
      <c r="BV8" s="144">
        <f>BT8/BU8/1000</f>
        <v>3.046153846153846</v>
      </c>
      <c r="BW8" s="1"/>
      <c r="BX8" s="172"/>
      <c r="BY8" s="1"/>
    </row>
    <row r="9" spans="1:77" ht="15.75" thickBot="1" x14ac:dyDescent="0.3">
      <c r="A9" s="55"/>
      <c r="B9" s="136" t="s">
        <v>163</v>
      </c>
      <c r="C9" s="53"/>
      <c r="D9" s="56" t="s">
        <v>172</v>
      </c>
      <c r="E9" s="56" t="s">
        <v>176</v>
      </c>
      <c r="F9" s="85" t="s">
        <v>177</v>
      </c>
      <c r="G9" s="53"/>
      <c r="H9" s="56" t="s">
        <v>172</v>
      </c>
      <c r="I9" s="56" t="s">
        <v>176</v>
      </c>
      <c r="J9" s="85" t="s">
        <v>177</v>
      </c>
      <c r="K9" s="56"/>
      <c r="L9" s="56" t="s">
        <v>172</v>
      </c>
      <c r="M9" s="56" t="s">
        <v>176</v>
      </c>
      <c r="N9" s="85" t="s">
        <v>177</v>
      </c>
      <c r="O9" s="56"/>
      <c r="P9" s="56" t="s">
        <v>172</v>
      </c>
      <c r="Q9" s="56" t="s">
        <v>176</v>
      </c>
      <c r="R9" s="85" t="s">
        <v>177</v>
      </c>
      <c r="S9" s="56"/>
      <c r="T9" s="56" t="s">
        <v>173</v>
      </c>
      <c r="U9" s="56" t="s">
        <v>176</v>
      </c>
      <c r="V9" s="85" t="s">
        <v>177</v>
      </c>
      <c r="W9" s="56"/>
      <c r="X9" s="56" t="s">
        <v>173</v>
      </c>
      <c r="Y9" s="56" t="s">
        <v>176</v>
      </c>
      <c r="Z9" s="85" t="s">
        <v>177</v>
      </c>
      <c r="AA9" s="56"/>
      <c r="AB9" s="56" t="s">
        <v>174</v>
      </c>
      <c r="AC9" s="56" t="s">
        <v>176</v>
      </c>
      <c r="AD9" s="85" t="s">
        <v>177</v>
      </c>
      <c r="AE9" s="56"/>
      <c r="AF9" s="56" t="s">
        <v>174</v>
      </c>
      <c r="AG9" s="56" t="s">
        <v>176</v>
      </c>
      <c r="AH9" s="85" t="s">
        <v>177</v>
      </c>
      <c r="AI9" s="56"/>
      <c r="AJ9" s="56" t="s">
        <v>175</v>
      </c>
      <c r="AK9" s="56" t="s">
        <v>176</v>
      </c>
      <c r="AL9" s="85" t="s">
        <v>177</v>
      </c>
      <c r="AM9" s="143"/>
      <c r="AN9" s="143" t="s">
        <v>173</v>
      </c>
      <c r="AO9" s="143" t="s">
        <v>176</v>
      </c>
      <c r="AP9" s="145" t="s">
        <v>177</v>
      </c>
      <c r="AQ9" s="143"/>
      <c r="AR9" s="143" t="s">
        <v>175</v>
      </c>
      <c r="AS9" s="143" t="s">
        <v>176</v>
      </c>
      <c r="AT9" s="145" t="s">
        <v>177</v>
      </c>
      <c r="AU9" s="143"/>
      <c r="AV9" s="143" t="s">
        <v>175</v>
      </c>
      <c r="AW9" s="143" t="s">
        <v>176</v>
      </c>
      <c r="AX9" s="145" t="s">
        <v>177</v>
      </c>
      <c r="AY9" s="143"/>
      <c r="AZ9" s="143" t="s">
        <v>175</v>
      </c>
      <c r="BA9" s="143" t="s">
        <v>176</v>
      </c>
      <c r="BB9" s="145" t="s">
        <v>177</v>
      </c>
      <c r="BC9" s="110" t="s">
        <v>377</v>
      </c>
      <c r="BD9" s="185" t="s">
        <v>179</v>
      </c>
      <c r="BE9" s="143" t="s">
        <v>176</v>
      </c>
      <c r="BF9" s="145" t="s">
        <v>177</v>
      </c>
      <c r="BG9" s="143"/>
      <c r="BH9" s="143" t="s">
        <v>175</v>
      </c>
      <c r="BI9" s="143" t="s">
        <v>176</v>
      </c>
      <c r="BJ9" s="145" t="s">
        <v>177</v>
      </c>
      <c r="BK9" s="110" t="s">
        <v>377</v>
      </c>
      <c r="BL9" s="185" t="s">
        <v>179</v>
      </c>
      <c r="BM9" s="143" t="s">
        <v>176</v>
      </c>
      <c r="BN9" s="145" t="s">
        <v>177</v>
      </c>
      <c r="BO9" s="143"/>
      <c r="BP9" s="143" t="s">
        <v>179</v>
      </c>
      <c r="BQ9" s="143" t="s">
        <v>176</v>
      </c>
      <c r="BR9" s="145" t="s">
        <v>177</v>
      </c>
      <c r="BS9" s="143"/>
      <c r="BT9" s="143" t="s">
        <v>175</v>
      </c>
      <c r="BU9" s="143" t="s">
        <v>176</v>
      </c>
      <c r="BV9" s="145" t="s">
        <v>177</v>
      </c>
      <c r="BW9" s="1"/>
      <c r="BX9" s="172"/>
      <c r="BY9" s="1"/>
    </row>
    <row r="10" spans="1:77" ht="30" customHeight="1" thickBot="1" x14ac:dyDescent="0.3">
      <c r="A10" s="58"/>
      <c r="B10" s="59" t="s">
        <v>14</v>
      </c>
      <c r="C10" s="87" t="s">
        <v>169</v>
      </c>
      <c r="D10" s="65">
        <v>44060</v>
      </c>
      <c r="E10" s="65">
        <v>44060</v>
      </c>
      <c r="F10" s="65">
        <v>44060</v>
      </c>
      <c r="G10" s="87" t="s">
        <v>169</v>
      </c>
      <c r="H10" s="65">
        <v>44061</v>
      </c>
      <c r="I10" s="65">
        <v>44061</v>
      </c>
      <c r="J10" s="65">
        <v>44061</v>
      </c>
      <c r="K10" s="89" t="s">
        <v>169</v>
      </c>
      <c r="L10" s="72">
        <v>44062</v>
      </c>
      <c r="M10" s="72">
        <v>44062</v>
      </c>
      <c r="N10" s="72">
        <v>44062</v>
      </c>
      <c r="O10" s="91" t="s">
        <v>169</v>
      </c>
      <c r="P10" s="70">
        <v>44063</v>
      </c>
      <c r="Q10" s="70">
        <v>44063</v>
      </c>
      <c r="R10" s="70">
        <v>44063</v>
      </c>
      <c r="S10" s="93" t="s">
        <v>169</v>
      </c>
      <c r="T10" s="75">
        <v>44064</v>
      </c>
      <c r="U10" s="75">
        <v>44064</v>
      </c>
      <c r="V10" s="75">
        <v>44064</v>
      </c>
      <c r="W10" s="95" t="s">
        <v>169</v>
      </c>
      <c r="X10" s="77">
        <v>44065</v>
      </c>
      <c r="Y10" s="77">
        <v>44065</v>
      </c>
      <c r="Z10" s="77">
        <v>44065</v>
      </c>
      <c r="AA10" s="97" t="s">
        <v>169</v>
      </c>
      <c r="AB10" s="79">
        <v>44067</v>
      </c>
      <c r="AC10" s="79">
        <v>44067</v>
      </c>
      <c r="AD10" s="79">
        <v>44067</v>
      </c>
      <c r="AE10" s="137" t="s">
        <v>169</v>
      </c>
      <c r="AF10" s="138">
        <v>44068</v>
      </c>
      <c r="AG10" s="138">
        <v>44068</v>
      </c>
      <c r="AH10" s="138">
        <v>44068</v>
      </c>
      <c r="AI10" s="101" t="s">
        <v>169</v>
      </c>
      <c r="AJ10" s="83">
        <v>44069</v>
      </c>
      <c r="AK10" s="83">
        <v>44069</v>
      </c>
      <c r="AL10" s="83">
        <v>44069</v>
      </c>
      <c r="AM10" s="91" t="s">
        <v>169</v>
      </c>
      <c r="AN10" s="70">
        <v>44070</v>
      </c>
      <c r="AO10" s="70">
        <v>44070</v>
      </c>
      <c r="AP10" s="70">
        <v>44070</v>
      </c>
      <c r="AQ10" s="146" t="s">
        <v>169</v>
      </c>
      <c r="AR10" s="147">
        <v>44070</v>
      </c>
      <c r="AS10" s="147">
        <v>44070</v>
      </c>
      <c r="AT10" s="147">
        <v>44070</v>
      </c>
      <c r="AU10" s="155" t="s">
        <v>169</v>
      </c>
      <c r="AV10" s="156">
        <v>44071</v>
      </c>
      <c r="AW10" s="156">
        <v>44071</v>
      </c>
      <c r="AX10" s="156">
        <v>44071</v>
      </c>
      <c r="AY10" s="93" t="s">
        <v>169</v>
      </c>
      <c r="AZ10" s="75">
        <v>44072</v>
      </c>
      <c r="BA10" s="75">
        <v>44072</v>
      </c>
      <c r="BB10" s="75">
        <v>44072</v>
      </c>
      <c r="BC10" s="119" t="s">
        <v>169</v>
      </c>
      <c r="BD10" s="120">
        <v>44072</v>
      </c>
      <c r="BE10" s="120">
        <v>44072</v>
      </c>
      <c r="BF10" s="120">
        <v>44072</v>
      </c>
      <c r="BG10" s="174" t="s">
        <v>169</v>
      </c>
      <c r="BH10" s="175">
        <v>44073</v>
      </c>
      <c r="BI10" s="175">
        <v>44073</v>
      </c>
      <c r="BJ10" s="175">
        <v>44073</v>
      </c>
      <c r="BK10" s="181" t="s">
        <v>169</v>
      </c>
      <c r="BL10" s="182">
        <v>44073</v>
      </c>
      <c r="BM10" s="182">
        <v>44073</v>
      </c>
      <c r="BN10" s="182">
        <v>44073</v>
      </c>
      <c r="BO10" s="97" t="s">
        <v>169</v>
      </c>
      <c r="BP10" s="79">
        <v>44074</v>
      </c>
      <c r="BQ10" s="79">
        <v>44074</v>
      </c>
      <c r="BR10" s="79">
        <v>44074</v>
      </c>
      <c r="BS10" s="119" t="s">
        <v>169</v>
      </c>
      <c r="BT10" s="120">
        <v>44074</v>
      </c>
      <c r="BU10" s="120">
        <v>44074</v>
      </c>
      <c r="BV10" s="120">
        <v>44074</v>
      </c>
      <c r="BW10" s="1"/>
      <c r="BX10" s="172"/>
      <c r="BY10" s="1"/>
    </row>
    <row r="11" spans="1:77" ht="28.5" customHeight="1" x14ac:dyDescent="0.25">
      <c r="A11" s="63"/>
      <c r="B11" s="64" t="s">
        <v>170</v>
      </c>
      <c r="C11" s="88" t="s">
        <v>171</v>
      </c>
      <c r="D11" s="66">
        <f>D5</f>
        <v>0</v>
      </c>
      <c r="E11" s="66">
        <f>E5</f>
        <v>5</v>
      </c>
      <c r="F11" s="66">
        <f>F5</f>
        <v>0</v>
      </c>
      <c r="G11" s="88" t="s">
        <v>171</v>
      </c>
      <c r="H11" s="66">
        <f>H5</f>
        <v>0</v>
      </c>
      <c r="I11" s="66">
        <f>I5</f>
        <v>5</v>
      </c>
      <c r="J11" s="66">
        <f>J5</f>
        <v>0</v>
      </c>
      <c r="K11" s="90" t="s">
        <v>171</v>
      </c>
      <c r="L11" s="73">
        <v>4</v>
      </c>
      <c r="M11" s="73">
        <v>4.5</v>
      </c>
      <c r="N11" s="73">
        <v>5</v>
      </c>
      <c r="O11" s="92" t="s">
        <v>171</v>
      </c>
      <c r="P11" s="71">
        <v>4</v>
      </c>
      <c r="Q11" s="71">
        <v>4.5</v>
      </c>
      <c r="R11" s="71">
        <v>5</v>
      </c>
      <c r="S11" s="94" t="s">
        <v>171</v>
      </c>
      <c r="T11" s="76">
        <v>4</v>
      </c>
      <c r="U11" s="76">
        <v>4.5</v>
      </c>
      <c r="V11" s="76">
        <v>5</v>
      </c>
      <c r="W11" s="96" t="s">
        <v>171</v>
      </c>
      <c r="X11" s="78">
        <v>4</v>
      </c>
      <c r="Y11" s="78">
        <v>4.5</v>
      </c>
      <c r="Z11" s="78">
        <v>5</v>
      </c>
      <c r="AA11" s="98" t="s">
        <v>171</v>
      </c>
      <c r="AB11" s="80">
        <v>4</v>
      </c>
      <c r="AC11" s="80">
        <v>4.5</v>
      </c>
      <c r="AD11" s="80">
        <v>5</v>
      </c>
      <c r="AE11" s="139" t="s">
        <v>171</v>
      </c>
      <c r="AF11" s="140">
        <f>AF5</f>
        <v>6</v>
      </c>
      <c r="AG11" s="140">
        <f t="shared" ref="AG11:AH11" si="0">AG5</f>
        <v>0</v>
      </c>
      <c r="AH11" s="140">
        <f t="shared" si="0"/>
        <v>0</v>
      </c>
      <c r="AI11" s="102" t="s">
        <v>171</v>
      </c>
      <c r="AJ11" s="84">
        <f>AJ5</f>
        <v>4.5</v>
      </c>
      <c r="AK11" s="84">
        <f t="shared" ref="AK11:AL11" si="1">AK5</f>
        <v>0</v>
      </c>
      <c r="AL11" s="84">
        <f t="shared" si="1"/>
        <v>0</v>
      </c>
      <c r="AM11" s="92" t="s">
        <v>171</v>
      </c>
      <c r="AN11" s="71">
        <f>AN5</f>
        <v>6</v>
      </c>
      <c r="AO11" s="71">
        <f t="shared" ref="AO11:AP11" si="2">AO5</f>
        <v>0</v>
      </c>
      <c r="AP11" s="71">
        <f t="shared" si="2"/>
        <v>0</v>
      </c>
      <c r="AQ11" s="148" t="s">
        <v>171</v>
      </c>
      <c r="AR11" s="149">
        <f>AR5</f>
        <v>0</v>
      </c>
      <c r="AS11" s="149">
        <f t="shared" ref="AS11:AT11" si="3">AS5</f>
        <v>4</v>
      </c>
      <c r="AT11" s="149">
        <f t="shared" si="3"/>
        <v>0</v>
      </c>
      <c r="AU11" s="157" t="s">
        <v>171</v>
      </c>
      <c r="AV11" s="158">
        <f>AV5</f>
        <v>0</v>
      </c>
      <c r="AW11" s="158">
        <f t="shared" ref="AW11:AX11" si="4">AW5</f>
        <v>5</v>
      </c>
      <c r="AX11" s="158">
        <f t="shared" si="4"/>
        <v>0</v>
      </c>
      <c r="AY11" s="94" t="s">
        <v>171</v>
      </c>
      <c r="AZ11" s="76">
        <f>AZ5</f>
        <v>0</v>
      </c>
      <c r="BA11" s="76">
        <f t="shared" ref="BA11:BB11" si="5">BA5</f>
        <v>0</v>
      </c>
      <c r="BB11" s="76">
        <f t="shared" si="5"/>
        <v>6</v>
      </c>
      <c r="BC11" s="121" t="s">
        <v>171</v>
      </c>
      <c r="BD11" s="122">
        <f>BD5</f>
        <v>5</v>
      </c>
      <c r="BE11" s="122">
        <f t="shared" ref="BE11:BF11" si="6">BE5</f>
        <v>0</v>
      </c>
      <c r="BF11" s="122">
        <f t="shared" si="6"/>
        <v>0</v>
      </c>
      <c r="BG11" s="176" t="s">
        <v>171</v>
      </c>
      <c r="BH11" s="177">
        <f>BH5</f>
        <v>6</v>
      </c>
      <c r="BI11" s="177">
        <f t="shared" ref="BI11:BJ11" si="7">BI5</f>
        <v>0</v>
      </c>
      <c r="BJ11" s="177">
        <f t="shared" si="7"/>
        <v>0</v>
      </c>
      <c r="BK11" s="183" t="s">
        <v>171</v>
      </c>
      <c r="BL11" s="184">
        <f>BL5</f>
        <v>4</v>
      </c>
      <c r="BM11" s="184">
        <f t="shared" ref="BM11:BN11" si="8">BM5</f>
        <v>5</v>
      </c>
      <c r="BN11" s="184">
        <f t="shared" si="8"/>
        <v>6</v>
      </c>
      <c r="BO11" s="98" t="s">
        <v>171</v>
      </c>
      <c r="BP11" s="80">
        <f>BP5</f>
        <v>6</v>
      </c>
      <c r="BQ11" s="80">
        <f t="shared" ref="BQ11:BR11" si="9">BQ5</f>
        <v>0</v>
      </c>
      <c r="BR11" s="80">
        <f t="shared" si="9"/>
        <v>0</v>
      </c>
      <c r="BS11" s="121" t="s">
        <v>171</v>
      </c>
      <c r="BT11" s="122">
        <f>BT5</f>
        <v>4</v>
      </c>
      <c r="BU11" s="122">
        <f t="shared" ref="BU11:BV11" si="10">BU5</f>
        <v>0</v>
      </c>
      <c r="BV11" s="122">
        <f t="shared" si="10"/>
        <v>0</v>
      </c>
      <c r="BW11" s="178" t="s">
        <v>369</v>
      </c>
      <c r="BX11" s="189" t="s">
        <v>169</v>
      </c>
      <c r="BY11" s="187" t="s">
        <v>405</v>
      </c>
    </row>
    <row r="12" spans="1:77" x14ac:dyDescent="0.25">
      <c r="A12" s="51">
        <v>1</v>
      </c>
      <c r="B12" s="52" t="s">
        <v>184</v>
      </c>
      <c r="C12" s="52">
        <v>225</v>
      </c>
      <c r="D12" s="61">
        <f t="shared" ref="D12:D43" si="11">C12*$D$5</f>
        <v>0</v>
      </c>
      <c r="E12" s="61">
        <f t="shared" ref="E12:E43" si="12">C12*$E$5</f>
        <v>1125</v>
      </c>
      <c r="F12" s="61">
        <f t="shared" ref="F12:F43" si="13">C12*$F$5</f>
        <v>0</v>
      </c>
      <c r="G12" s="52">
        <v>214</v>
      </c>
      <c r="H12" s="61">
        <f t="shared" ref="H12:H43" si="14">G12*$H$5</f>
        <v>0</v>
      </c>
      <c r="I12" s="61">
        <f t="shared" ref="I12:I43" si="15">G12*$I$5</f>
        <v>1070</v>
      </c>
      <c r="J12" s="61">
        <f t="shared" ref="J12:J43" si="16">G12*$J$5</f>
        <v>0</v>
      </c>
      <c r="K12" s="109">
        <v>166</v>
      </c>
      <c r="L12" s="61">
        <f t="shared" ref="L12:L43" si="17">K12*$L$5</f>
        <v>0</v>
      </c>
      <c r="M12" s="61">
        <f t="shared" ref="M12:M43" si="18">K12*$M$5</f>
        <v>830</v>
      </c>
      <c r="N12" s="61">
        <f t="shared" ref="N12:N43" si="19">K12*$N$5</f>
        <v>0</v>
      </c>
      <c r="O12" s="109">
        <v>228</v>
      </c>
      <c r="P12" s="61">
        <f t="shared" ref="P12:P43" si="20">O12*$P$5</f>
        <v>0</v>
      </c>
      <c r="Q12" s="61">
        <f t="shared" ref="Q12:Q43" si="21">O12*$Q$5</f>
        <v>0</v>
      </c>
      <c r="R12" s="61">
        <f t="shared" ref="R12:R43" si="22">O12*$R$5</f>
        <v>1140</v>
      </c>
      <c r="S12" s="109">
        <v>345</v>
      </c>
      <c r="T12" s="61">
        <f t="shared" ref="T12:T43" si="23">S12*$T$5</f>
        <v>2070</v>
      </c>
      <c r="U12" s="61">
        <f t="shared" ref="U12:U43" si="24">S12*$U$5</f>
        <v>0</v>
      </c>
      <c r="V12" s="61">
        <f t="shared" ref="V12:V43" si="25">S12*$V$5</f>
        <v>0</v>
      </c>
      <c r="W12" s="109">
        <v>158</v>
      </c>
      <c r="X12" s="61">
        <f t="shared" ref="X12:X43" si="26">W12*$X$5</f>
        <v>948</v>
      </c>
      <c r="Y12" s="61">
        <f t="shared" ref="Y12:Y43" si="27">W12*$Y$5</f>
        <v>0</v>
      </c>
      <c r="Z12" s="61">
        <f t="shared" ref="Z12:Z43" si="28">W12*$Z$5</f>
        <v>0</v>
      </c>
      <c r="AA12" s="109">
        <v>250</v>
      </c>
      <c r="AB12" s="61">
        <f>AA12*$AB$5</f>
        <v>1500</v>
      </c>
      <c r="AC12" s="61">
        <f>AA12*$AC$5</f>
        <v>0</v>
      </c>
      <c r="AD12" s="61">
        <f>AA12*$AD$5</f>
        <v>0</v>
      </c>
      <c r="AE12" s="52"/>
      <c r="AF12" s="61">
        <f>AE12*$AF$5</f>
        <v>0</v>
      </c>
      <c r="AG12" s="61">
        <f t="shared" ref="AG12:AG21" si="29">AE12*$AG$5</f>
        <v>0</v>
      </c>
      <c r="AH12" s="61">
        <f t="shared" ref="AH12:AH21" si="30">AE12*$AH$5</f>
        <v>0</v>
      </c>
      <c r="AI12" s="52"/>
      <c r="AJ12" s="61">
        <f t="shared" ref="AJ12:AJ21" si="31">AI12*$AJ$5</f>
        <v>0</v>
      </c>
      <c r="AK12" s="61">
        <f t="shared" ref="AK12:AK21" si="32">AI12*$AK$5</f>
        <v>0</v>
      </c>
      <c r="AL12" s="61">
        <f t="shared" ref="AL12:AL21" si="33">AI12*$AL$5</f>
        <v>0</v>
      </c>
      <c r="AM12" s="52"/>
      <c r="AN12" s="61">
        <f>AM12*$AN$5</f>
        <v>0</v>
      </c>
      <c r="AO12" s="61">
        <f>AM12*$AO$5</f>
        <v>0</v>
      </c>
      <c r="AP12" s="61">
        <f>AM12*$AP$5</f>
        <v>0</v>
      </c>
      <c r="AQ12" s="52"/>
      <c r="AR12" s="61">
        <f>AQ12*$AR$5</f>
        <v>0</v>
      </c>
      <c r="AS12" s="61">
        <f>AQ12*$AS$5</f>
        <v>0</v>
      </c>
      <c r="AT12" s="61">
        <f>AQ12*$AT$5</f>
        <v>0</v>
      </c>
      <c r="AU12" s="52"/>
      <c r="AV12" s="61">
        <f t="shared" ref="AV12:AV41" si="34">AU12*$AV$5</f>
        <v>0</v>
      </c>
      <c r="AW12" s="61">
        <f>AU12*$AW$5</f>
        <v>0</v>
      </c>
      <c r="AX12" s="61">
        <f>AU12*$AX$5</f>
        <v>0</v>
      </c>
      <c r="AY12" s="52"/>
      <c r="AZ12" s="61">
        <f>AY12*$AZ$5</f>
        <v>0</v>
      </c>
      <c r="BA12" s="61">
        <f>AY12*$BA$5</f>
        <v>0</v>
      </c>
      <c r="BB12" s="61">
        <f>AY12*$BB$5</f>
        <v>0</v>
      </c>
      <c r="BC12" s="52"/>
      <c r="BD12" s="61">
        <f>BC12*$BD$5</f>
        <v>0</v>
      </c>
      <c r="BE12" s="61">
        <f>BC12*$BE$5</f>
        <v>0</v>
      </c>
      <c r="BF12" s="61">
        <f>BC12*$BF$5</f>
        <v>0</v>
      </c>
      <c r="BG12" s="52"/>
      <c r="BH12" s="61">
        <f>BG12*$BH$5</f>
        <v>0</v>
      </c>
      <c r="BI12" s="61">
        <f>BG12*$BI$5</f>
        <v>0</v>
      </c>
      <c r="BJ12" s="61">
        <f>BG12*$BJ$5</f>
        <v>0</v>
      </c>
      <c r="BK12" s="52"/>
      <c r="BL12" s="61">
        <f>BK12*$BL$5</f>
        <v>0</v>
      </c>
      <c r="BM12" s="61">
        <f>BK12*$BM$5</f>
        <v>0</v>
      </c>
      <c r="BN12" s="61">
        <f>BK12*$BN$5</f>
        <v>0</v>
      </c>
      <c r="BO12" s="52"/>
      <c r="BP12" s="61">
        <f>BO12*$BP$5</f>
        <v>0</v>
      </c>
      <c r="BQ12" s="61">
        <f>BO12*$BQ$5</f>
        <v>0</v>
      </c>
      <c r="BR12" s="61">
        <f>BO12*$BR$5</f>
        <v>0</v>
      </c>
      <c r="BS12" s="52"/>
      <c r="BT12" s="61">
        <f>BS12*$BT$5</f>
        <v>0</v>
      </c>
      <c r="BU12" s="61">
        <f>BS12*$BU$5</f>
        <v>0</v>
      </c>
      <c r="BV12" s="61">
        <f>BS12*$BV$5</f>
        <v>0</v>
      </c>
      <c r="BW12" s="172">
        <f>E12+I12+M12+R12+T12+X12+AB12+AF12+AJ12+AN12+AW12+BB12+BH12+BP12</f>
        <v>8683</v>
      </c>
      <c r="BX12" s="172">
        <f>C12+G12+K12+O12+S12+W12+AA12+AE12+AI12+AM12+AQ12+AU12+AY12+BC12+BG12+BK12+BO12+BS12</f>
        <v>1586</v>
      </c>
      <c r="BY12" s="1"/>
    </row>
    <row r="13" spans="1:77" x14ac:dyDescent="0.25">
      <c r="A13" s="49">
        <v>2</v>
      </c>
      <c r="B13" s="1" t="s">
        <v>185</v>
      </c>
      <c r="C13" s="1">
        <v>225</v>
      </c>
      <c r="D13" s="61">
        <f t="shared" si="11"/>
        <v>0</v>
      </c>
      <c r="E13" s="61">
        <f t="shared" si="12"/>
        <v>1125</v>
      </c>
      <c r="F13" s="61">
        <f t="shared" si="13"/>
        <v>0</v>
      </c>
      <c r="G13" s="1">
        <v>215</v>
      </c>
      <c r="H13" s="61">
        <f t="shared" si="14"/>
        <v>0</v>
      </c>
      <c r="I13" s="61">
        <f t="shared" si="15"/>
        <v>1075</v>
      </c>
      <c r="J13" s="61">
        <f t="shared" si="16"/>
        <v>0</v>
      </c>
      <c r="K13" s="7">
        <v>167</v>
      </c>
      <c r="L13" s="61">
        <f t="shared" si="17"/>
        <v>0</v>
      </c>
      <c r="M13" s="61">
        <f t="shared" si="18"/>
        <v>835</v>
      </c>
      <c r="N13" s="61">
        <f t="shared" si="19"/>
        <v>0</v>
      </c>
      <c r="O13" s="7">
        <v>227</v>
      </c>
      <c r="P13" s="61">
        <f t="shared" si="20"/>
        <v>0</v>
      </c>
      <c r="Q13" s="61">
        <f t="shared" si="21"/>
        <v>0</v>
      </c>
      <c r="R13" s="61">
        <f t="shared" si="22"/>
        <v>1135</v>
      </c>
      <c r="S13" s="7">
        <v>346</v>
      </c>
      <c r="T13" s="61">
        <f t="shared" si="23"/>
        <v>2076</v>
      </c>
      <c r="U13" s="61">
        <f t="shared" si="24"/>
        <v>0</v>
      </c>
      <c r="V13" s="61">
        <f t="shared" si="25"/>
        <v>0</v>
      </c>
      <c r="W13" s="7">
        <v>159</v>
      </c>
      <c r="X13" s="61">
        <f t="shared" si="26"/>
        <v>954</v>
      </c>
      <c r="Y13" s="61">
        <f t="shared" si="27"/>
        <v>0</v>
      </c>
      <c r="Z13" s="61">
        <f t="shared" si="28"/>
        <v>0</v>
      </c>
      <c r="AA13" s="111">
        <v>250</v>
      </c>
      <c r="AB13" s="61">
        <f t="shared" ref="AB13:AB78" si="35">AA13*$AB$5</f>
        <v>1500</v>
      </c>
      <c r="AC13" s="61">
        <f t="shared" ref="AC13:AC78" si="36">AA13*$AC$5</f>
        <v>0</v>
      </c>
      <c r="AD13" s="61">
        <f t="shared" ref="AD13:AD78" si="37">AA13*$AD$5</f>
        <v>0</v>
      </c>
      <c r="AE13" s="152">
        <v>164</v>
      </c>
      <c r="AF13" s="61">
        <f t="shared" ref="AF13:AF21" si="38">AE13*$AF$5</f>
        <v>984</v>
      </c>
      <c r="AG13" s="61">
        <f t="shared" si="29"/>
        <v>0</v>
      </c>
      <c r="AH13" s="61">
        <f t="shared" si="30"/>
        <v>0</v>
      </c>
      <c r="AI13" s="133">
        <v>285</v>
      </c>
      <c r="AJ13" s="61">
        <f t="shared" si="31"/>
        <v>1282.5</v>
      </c>
      <c r="AK13" s="61">
        <f t="shared" si="32"/>
        <v>0</v>
      </c>
      <c r="AL13" s="61">
        <f t="shared" si="33"/>
        <v>0</v>
      </c>
      <c r="AM13" s="141">
        <v>115</v>
      </c>
      <c r="AN13" s="61">
        <f t="shared" ref="AN13:AN78" si="39">AM13*$AN$5</f>
        <v>690</v>
      </c>
      <c r="AO13" s="61">
        <f t="shared" ref="AO13:AO78" si="40">AM13*$AO$5</f>
        <v>0</v>
      </c>
      <c r="AP13" s="61">
        <f t="shared" ref="AP13:AP78" si="41">AM13*$AP$5</f>
        <v>0</v>
      </c>
      <c r="AQ13" s="141"/>
      <c r="AR13" s="61">
        <f t="shared" ref="AR13:AR77" si="42">AQ13*$AR$5</f>
        <v>0</v>
      </c>
      <c r="AS13" s="61">
        <f t="shared" ref="AS13:AS77" si="43">AQ13*$AS$5</f>
        <v>0</v>
      </c>
      <c r="AT13" s="61">
        <f t="shared" ref="AT13:AT77" si="44">AQ13*$AT$5</f>
        <v>0</v>
      </c>
      <c r="AU13" s="154">
        <v>181</v>
      </c>
      <c r="AV13" s="61">
        <f t="shared" si="34"/>
        <v>0</v>
      </c>
      <c r="AW13" s="61">
        <f t="shared" ref="AW13:AW77" si="45">AU13*$AW$5</f>
        <v>905</v>
      </c>
      <c r="AX13" s="61">
        <f t="shared" ref="AX13:AX77" si="46">AU13*$AX$5</f>
        <v>0</v>
      </c>
      <c r="AY13" s="154"/>
      <c r="AZ13" s="61">
        <f t="shared" ref="AZ13:AZ77" si="47">AY13*$AZ$5</f>
        <v>0</v>
      </c>
      <c r="BA13" s="61">
        <f t="shared" ref="BA13:BA77" si="48">AY13*$BA$5</f>
        <v>0</v>
      </c>
      <c r="BB13" s="61">
        <f t="shared" ref="BB13:BB77" si="49">AY13*$BB$5</f>
        <v>0</v>
      </c>
      <c r="BC13" s="154"/>
      <c r="BD13" s="61">
        <f t="shared" ref="BD13:BD77" si="50">BC13*$BD$5</f>
        <v>0</v>
      </c>
      <c r="BE13" s="61">
        <f t="shared" ref="BE13:BE77" si="51">BC13*$BE$5</f>
        <v>0</v>
      </c>
      <c r="BF13" s="61">
        <f t="shared" ref="BF13:BF77" si="52">BC13*$BF$5</f>
        <v>0</v>
      </c>
      <c r="BG13" s="171"/>
      <c r="BH13" s="61">
        <f t="shared" ref="BH13:BH77" si="53">BG13*$BH$5</f>
        <v>0</v>
      </c>
      <c r="BI13" s="61">
        <f t="shared" ref="BI13:BI45" si="54">BG13*$BI$5</f>
        <v>0</v>
      </c>
      <c r="BJ13" s="61">
        <f t="shared" ref="BJ13:BJ45" si="55">BG13*$BJ$5</f>
        <v>0</v>
      </c>
      <c r="BK13" s="178"/>
      <c r="BL13" s="61">
        <f t="shared" ref="BL13:BL77" si="56">BK13*$BH$5</f>
        <v>0</v>
      </c>
      <c r="BM13" s="61">
        <f t="shared" ref="BM13:BM45" si="57">BK13*$BI$5</f>
        <v>0</v>
      </c>
      <c r="BN13" s="61">
        <f t="shared" ref="BN13:BN45" si="58">BK13*$BJ$5</f>
        <v>0</v>
      </c>
      <c r="BO13" s="171"/>
      <c r="BP13" s="61">
        <f t="shared" ref="BP13:BP77" si="59">BO13*$BP$5</f>
        <v>0</v>
      </c>
      <c r="BQ13" s="61">
        <f t="shared" ref="BQ13:BQ45" si="60">BO13*$BQ$5</f>
        <v>0</v>
      </c>
      <c r="BR13" s="61">
        <f t="shared" ref="BR13:BR45" si="61">BO13*$BR$5</f>
        <v>0</v>
      </c>
      <c r="BS13" s="173"/>
      <c r="BT13" s="61">
        <f t="shared" ref="BT13:BT76" si="62">BS13*$BT$5</f>
        <v>0</v>
      </c>
      <c r="BU13" s="61">
        <f t="shared" ref="BU13:BU76" si="63">BS13*$BU$5</f>
        <v>0</v>
      </c>
      <c r="BV13" s="61">
        <f t="shared" ref="BV13:BV76" si="64">BS13*$BV$5</f>
        <v>0</v>
      </c>
      <c r="BW13" s="172">
        <f t="shared" ref="BW13:BW45" si="65">E13+I13+M13+R13+T13+X13+AB13+AF13+AJ13+AN13+AW13+BB13+BH13+BP13</f>
        <v>12561.5</v>
      </c>
      <c r="BX13" s="172">
        <f t="shared" ref="BX13:BX76" si="66">C13+G13+K13+O13+S13+W13+AA13+AE13+AI13+AM13+AQ13+AU13+AY13+BC13+BG13+BK13+BO13+BS13</f>
        <v>2334</v>
      </c>
      <c r="BY13" s="1"/>
    </row>
    <row r="14" spans="1:77" x14ac:dyDescent="0.25">
      <c r="A14" s="49">
        <v>3</v>
      </c>
      <c r="B14" s="1" t="s">
        <v>207</v>
      </c>
      <c r="C14" s="1">
        <v>164</v>
      </c>
      <c r="D14" s="61">
        <f t="shared" si="11"/>
        <v>0</v>
      </c>
      <c r="E14" s="61">
        <f t="shared" si="12"/>
        <v>820</v>
      </c>
      <c r="F14" s="61">
        <f t="shared" si="13"/>
        <v>0</v>
      </c>
      <c r="G14" s="1">
        <v>111</v>
      </c>
      <c r="H14" s="61">
        <f t="shared" si="14"/>
        <v>0</v>
      </c>
      <c r="I14" s="61">
        <f t="shared" si="15"/>
        <v>555</v>
      </c>
      <c r="J14" s="61">
        <f t="shared" si="16"/>
        <v>0</v>
      </c>
      <c r="K14" s="7">
        <v>115</v>
      </c>
      <c r="L14" s="61">
        <f t="shared" si="17"/>
        <v>0</v>
      </c>
      <c r="M14" s="61">
        <f t="shared" si="18"/>
        <v>575</v>
      </c>
      <c r="N14" s="61">
        <f t="shared" si="19"/>
        <v>0</v>
      </c>
      <c r="O14" s="7"/>
      <c r="P14" s="61">
        <f t="shared" si="20"/>
        <v>0</v>
      </c>
      <c r="Q14" s="61">
        <f t="shared" si="21"/>
        <v>0</v>
      </c>
      <c r="R14" s="61">
        <f t="shared" si="22"/>
        <v>0</v>
      </c>
      <c r="S14" s="7"/>
      <c r="T14" s="61">
        <f t="shared" si="23"/>
        <v>0</v>
      </c>
      <c r="U14" s="61">
        <f t="shared" si="24"/>
        <v>0</v>
      </c>
      <c r="V14" s="61">
        <f t="shared" si="25"/>
        <v>0</v>
      </c>
      <c r="W14" s="7"/>
      <c r="X14" s="61">
        <f t="shared" si="26"/>
        <v>0</v>
      </c>
      <c r="Y14" s="61">
        <f t="shared" si="27"/>
        <v>0</v>
      </c>
      <c r="Z14" s="61">
        <f t="shared" si="28"/>
        <v>0</v>
      </c>
      <c r="AA14" s="111"/>
      <c r="AB14" s="61">
        <f t="shared" si="35"/>
        <v>0</v>
      </c>
      <c r="AC14" s="61">
        <f t="shared" si="36"/>
        <v>0</v>
      </c>
      <c r="AD14" s="61">
        <f t="shared" si="37"/>
        <v>0</v>
      </c>
      <c r="AE14" s="152"/>
      <c r="AF14" s="61">
        <f t="shared" si="38"/>
        <v>0</v>
      </c>
      <c r="AG14" s="61">
        <f t="shared" si="29"/>
        <v>0</v>
      </c>
      <c r="AH14" s="61">
        <f t="shared" si="30"/>
        <v>0</v>
      </c>
      <c r="AI14" s="133"/>
      <c r="AJ14" s="61">
        <f t="shared" si="31"/>
        <v>0</v>
      </c>
      <c r="AK14" s="61">
        <f t="shared" si="32"/>
        <v>0</v>
      </c>
      <c r="AL14" s="61">
        <f t="shared" si="33"/>
        <v>0</v>
      </c>
      <c r="AM14" s="141"/>
      <c r="AN14" s="61">
        <f t="shared" si="39"/>
        <v>0</v>
      </c>
      <c r="AO14" s="61">
        <f t="shared" si="40"/>
        <v>0</v>
      </c>
      <c r="AP14" s="61">
        <f t="shared" si="41"/>
        <v>0</v>
      </c>
      <c r="AQ14" s="141"/>
      <c r="AR14" s="61">
        <f t="shared" si="42"/>
        <v>0</v>
      </c>
      <c r="AS14" s="61">
        <f t="shared" si="43"/>
        <v>0</v>
      </c>
      <c r="AT14" s="61">
        <f t="shared" si="44"/>
        <v>0</v>
      </c>
      <c r="AU14" s="154"/>
      <c r="AV14" s="61">
        <f t="shared" si="34"/>
        <v>0</v>
      </c>
      <c r="AW14" s="61">
        <f t="shared" si="45"/>
        <v>0</v>
      </c>
      <c r="AX14" s="61">
        <f t="shared" si="46"/>
        <v>0</v>
      </c>
      <c r="AY14" s="154"/>
      <c r="AZ14" s="61">
        <f t="shared" si="47"/>
        <v>0</v>
      </c>
      <c r="BA14" s="61">
        <f t="shared" si="48"/>
        <v>0</v>
      </c>
      <c r="BB14" s="61">
        <f t="shared" si="49"/>
        <v>0</v>
      </c>
      <c r="BC14" s="154"/>
      <c r="BD14" s="61">
        <f t="shared" si="50"/>
        <v>0</v>
      </c>
      <c r="BE14" s="61">
        <f t="shared" si="51"/>
        <v>0</v>
      </c>
      <c r="BF14" s="61">
        <f t="shared" si="52"/>
        <v>0</v>
      </c>
      <c r="BG14" s="171"/>
      <c r="BH14" s="61">
        <f t="shared" si="53"/>
        <v>0</v>
      </c>
      <c r="BI14" s="61">
        <f t="shared" si="54"/>
        <v>0</v>
      </c>
      <c r="BJ14" s="61">
        <f t="shared" si="55"/>
        <v>0</v>
      </c>
      <c r="BK14" s="178"/>
      <c r="BL14" s="61">
        <f t="shared" si="56"/>
        <v>0</v>
      </c>
      <c r="BM14" s="61">
        <f t="shared" si="57"/>
        <v>0</v>
      </c>
      <c r="BN14" s="61">
        <f t="shared" si="58"/>
        <v>0</v>
      </c>
      <c r="BO14" s="171"/>
      <c r="BP14" s="61">
        <f t="shared" si="59"/>
        <v>0</v>
      </c>
      <c r="BQ14" s="61">
        <f t="shared" si="60"/>
        <v>0</v>
      </c>
      <c r="BR14" s="61">
        <f t="shared" si="61"/>
        <v>0</v>
      </c>
      <c r="BS14" s="173"/>
      <c r="BT14" s="61">
        <f t="shared" si="62"/>
        <v>0</v>
      </c>
      <c r="BU14" s="61">
        <f t="shared" si="63"/>
        <v>0</v>
      </c>
      <c r="BV14" s="61">
        <f t="shared" si="64"/>
        <v>0</v>
      </c>
      <c r="BW14" s="172">
        <f t="shared" si="65"/>
        <v>1950</v>
      </c>
      <c r="BX14" s="172">
        <f t="shared" si="66"/>
        <v>390</v>
      </c>
      <c r="BY14" s="1"/>
    </row>
    <row r="15" spans="1:77" x14ac:dyDescent="0.25">
      <c r="A15" s="51">
        <v>4</v>
      </c>
      <c r="B15" s="1" t="s">
        <v>186</v>
      </c>
      <c r="C15" s="1">
        <v>164</v>
      </c>
      <c r="D15" s="61">
        <f t="shared" si="11"/>
        <v>0</v>
      </c>
      <c r="E15" s="61">
        <f t="shared" si="12"/>
        <v>820</v>
      </c>
      <c r="F15" s="61">
        <f t="shared" si="13"/>
        <v>0</v>
      </c>
      <c r="G15" s="1">
        <v>254</v>
      </c>
      <c r="H15" s="61">
        <f t="shared" si="14"/>
        <v>0</v>
      </c>
      <c r="I15" s="61">
        <f t="shared" si="15"/>
        <v>1270</v>
      </c>
      <c r="J15" s="61">
        <f t="shared" si="16"/>
        <v>0</v>
      </c>
      <c r="K15" s="7">
        <v>245</v>
      </c>
      <c r="L15" s="61">
        <f t="shared" si="17"/>
        <v>0</v>
      </c>
      <c r="M15" s="61">
        <f t="shared" si="18"/>
        <v>1225</v>
      </c>
      <c r="N15" s="61">
        <f t="shared" si="19"/>
        <v>0</v>
      </c>
      <c r="O15" s="7">
        <v>191</v>
      </c>
      <c r="P15" s="61">
        <f t="shared" si="20"/>
        <v>0</v>
      </c>
      <c r="Q15" s="61">
        <f t="shared" si="21"/>
        <v>0</v>
      </c>
      <c r="R15" s="61">
        <f t="shared" si="22"/>
        <v>955</v>
      </c>
      <c r="S15" s="7">
        <v>319</v>
      </c>
      <c r="T15" s="61">
        <f t="shared" si="23"/>
        <v>1914</v>
      </c>
      <c r="U15" s="61">
        <f t="shared" si="24"/>
        <v>0</v>
      </c>
      <c r="V15" s="61">
        <f t="shared" si="25"/>
        <v>0</v>
      </c>
      <c r="W15" s="7">
        <v>195</v>
      </c>
      <c r="X15" s="61">
        <f t="shared" si="26"/>
        <v>1170</v>
      </c>
      <c r="Y15" s="61">
        <f t="shared" si="27"/>
        <v>0</v>
      </c>
      <c r="Z15" s="61">
        <f t="shared" si="28"/>
        <v>0</v>
      </c>
      <c r="AA15" s="111">
        <v>204</v>
      </c>
      <c r="AB15" s="61">
        <f t="shared" si="35"/>
        <v>1224</v>
      </c>
      <c r="AC15" s="61">
        <f t="shared" si="36"/>
        <v>0</v>
      </c>
      <c r="AD15" s="61">
        <f t="shared" si="37"/>
        <v>0</v>
      </c>
      <c r="AE15" s="152">
        <v>153</v>
      </c>
      <c r="AF15" s="61">
        <f t="shared" si="38"/>
        <v>918</v>
      </c>
      <c r="AG15" s="61">
        <f t="shared" si="29"/>
        <v>0</v>
      </c>
      <c r="AH15" s="61">
        <f t="shared" si="30"/>
        <v>0</v>
      </c>
      <c r="AI15" s="133">
        <v>313</v>
      </c>
      <c r="AJ15" s="61">
        <f t="shared" si="31"/>
        <v>1408.5</v>
      </c>
      <c r="AK15" s="61">
        <f t="shared" si="32"/>
        <v>0</v>
      </c>
      <c r="AL15" s="61">
        <f t="shared" si="33"/>
        <v>0</v>
      </c>
      <c r="AM15" s="141">
        <v>161</v>
      </c>
      <c r="AN15" s="61">
        <f t="shared" si="39"/>
        <v>966</v>
      </c>
      <c r="AO15" s="61">
        <f t="shared" si="40"/>
        <v>0</v>
      </c>
      <c r="AP15" s="61">
        <f t="shared" si="41"/>
        <v>0</v>
      </c>
      <c r="AQ15" s="141"/>
      <c r="AR15" s="61">
        <f t="shared" si="42"/>
        <v>0</v>
      </c>
      <c r="AS15" s="61">
        <f t="shared" si="43"/>
        <v>0</v>
      </c>
      <c r="AT15" s="61">
        <f t="shared" si="44"/>
        <v>0</v>
      </c>
      <c r="AU15" s="154">
        <v>288</v>
      </c>
      <c r="AV15" s="61">
        <f t="shared" si="34"/>
        <v>0</v>
      </c>
      <c r="AW15" s="61">
        <f t="shared" si="45"/>
        <v>1440</v>
      </c>
      <c r="AX15" s="61">
        <f t="shared" si="46"/>
        <v>0</v>
      </c>
      <c r="AY15" s="154">
        <v>273</v>
      </c>
      <c r="AZ15" s="61">
        <f t="shared" si="47"/>
        <v>0</v>
      </c>
      <c r="BA15" s="61">
        <f t="shared" si="48"/>
        <v>0</v>
      </c>
      <c r="BB15" s="61">
        <f t="shared" si="49"/>
        <v>1638</v>
      </c>
      <c r="BC15" s="154"/>
      <c r="BD15" s="61">
        <f t="shared" si="50"/>
        <v>0</v>
      </c>
      <c r="BE15" s="61">
        <f t="shared" si="51"/>
        <v>0</v>
      </c>
      <c r="BF15" s="61">
        <f t="shared" si="52"/>
        <v>0</v>
      </c>
      <c r="BG15" s="171">
        <v>49</v>
      </c>
      <c r="BH15" s="61">
        <f t="shared" si="53"/>
        <v>294</v>
      </c>
      <c r="BI15" s="61">
        <f t="shared" si="54"/>
        <v>0</v>
      </c>
      <c r="BJ15" s="61">
        <f t="shared" si="55"/>
        <v>0</v>
      </c>
      <c r="BK15" s="178"/>
      <c r="BL15" s="61">
        <f t="shared" si="56"/>
        <v>0</v>
      </c>
      <c r="BM15" s="61">
        <f t="shared" si="57"/>
        <v>0</v>
      </c>
      <c r="BN15" s="61">
        <f t="shared" si="58"/>
        <v>0</v>
      </c>
      <c r="BO15" s="171">
        <v>313</v>
      </c>
      <c r="BP15" s="61">
        <f t="shared" si="59"/>
        <v>1878</v>
      </c>
      <c r="BQ15" s="61">
        <f t="shared" si="60"/>
        <v>0</v>
      </c>
      <c r="BR15" s="61">
        <f t="shared" si="61"/>
        <v>0</v>
      </c>
      <c r="BS15" s="173"/>
      <c r="BT15" s="61">
        <f t="shared" si="62"/>
        <v>0</v>
      </c>
      <c r="BU15" s="61">
        <f t="shared" si="63"/>
        <v>0</v>
      </c>
      <c r="BV15" s="61">
        <f t="shared" si="64"/>
        <v>0</v>
      </c>
      <c r="BW15" s="172">
        <f t="shared" si="65"/>
        <v>17120.5</v>
      </c>
      <c r="BX15" s="172">
        <f t="shared" si="66"/>
        <v>3122</v>
      </c>
      <c r="BY15" s="1"/>
    </row>
    <row r="16" spans="1:77" x14ac:dyDescent="0.25">
      <c r="A16" s="49">
        <v>5</v>
      </c>
      <c r="B16" s="1" t="s">
        <v>324</v>
      </c>
      <c r="C16" s="1">
        <v>239</v>
      </c>
      <c r="D16" s="61">
        <f t="shared" si="11"/>
        <v>0</v>
      </c>
      <c r="E16" s="61">
        <f t="shared" si="12"/>
        <v>1195</v>
      </c>
      <c r="F16" s="61">
        <f t="shared" si="13"/>
        <v>0</v>
      </c>
      <c r="G16" s="1"/>
      <c r="H16" s="61">
        <f t="shared" si="14"/>
        <v>0</v>
      </c>
      <c r="I16" s="61">
        <f t="shared" si="15"/>
        <v>0</v>
      </c>
      <c r="J16" s="61">
        <f t="shared" si="16"/>
        <v>0</v>
      </c>
      <c r="K16" s="7"/>
      <c r="L16" s="61">
        <f t="shared" si="17"/>
        <v>0</v>
      </c>
      <c r="M16" s="61">
        <f t="shared" si="18"/>
        <v>0</v>
      </c>
      <c r="N16" s="61">
        <f t="shared" si="19"/>
        <v>0</v>
      </c>
      <c r="O16" s="1"/>
      <c r="P16" s="61">
        <f t="shared" si="20"/>
        <v>0</v>
      </c>
      <c r="Q16" s="61">
        <f t="shared" si="21"/>
        <v>0</v>
      </c>
      <c r="R16" s="61">
        <f t="shared" si="22"/>
        <v>0</v>
      </c>
      <c r="S16" s="7"/>
      <c r="T16" s="61">
        <f t="shared" si="23"/>
        <v>0</v>
      </c>
      <c r="U16" s="61">
        <f t="shared" si="24"/>
        <v>0</v>
      </c>
      <c r="V16" s="61">
        <f t="shared" si="25"/>
        <v>0</v>
      </c>
      <c r="W16" s="7"/>
      <c r="X16" s="61">
        <f t="shared" si="26"/>
        <v>0</v>
      </c>
      <c r="Y16" s="61">
        <f t="shared" si="27"/>
        <v>0</v>
      </c>
      <c r="Z16" s="61">
        <f t="shared" si="28"/>
        <v>0</v>
      </c>
      <c r="AA16" s="111">
        <v>285</v>
      </c>
      <c r="AB16" s="61">
        <f t="shared" si="35"/>
        <v>1710</v>
      </c>
      <c r="AC16" s="61">
        <f t="shared" si="36"/>
        <v>0</v>
      </c>
      <c r="AD16" s="61">
        <f t="shared" si="37"/>
        <v>0</v>
      </c>
      <c r="AE16" s="152">
        <v>244</v>
      </c>
      <c r="AF16" s="61">
        <f t="shared" si="38"/>
        <v>1464</v>
      </c>
      <c r="AG16" s="61">
        <f t="shared" si="29"/>
        <v>0</v>
      </c>
      <c r="AH16" s="61">
        <f t="shared" si="30"/>
        <v>0</v>
      </c>
      <c r="AI16" s="133">
        <v>399</v>
      </c>
      <c r="AJ16" s="61">
        <f t="shared" si="31"/>
        <v>1795.5</v>
      </c>
      <c r="AK16" s="61">
        <f t="shared" si="32"/>
        <v>0</v>
      </c>
      <c r="AL16" s="61">
        <f t="shared" si="33"/>
        <v>0</v>
      </c>
      <c r="AM16" s="141">
        <v>253</v>
      </c>
      <c r="AN16" s="61">
        <f t="shared" si="39"/>
        <v>1518</v>
      </c>
      <c r="AO16" s="61">
        <f t="shared" si="40"/>
        <v>0</v>
      </c>
      <c r="AP16" s="61">
        <f t="shared" si="41"/>
        <v>0</v>
      </c>
      <c r="AQ16" s="141"/>
      <c r="AR16" s="61">
        <f t="shared" si="42"/>
        <v>0</v>
      </c>
      <c r="AS16" s="61">
        <f t="shared" si="43"/>
        <v>0</v>
      </c>
      <c r="AT16" s="61">
        <f t="shared" si="44"/>
        <v>0</v>
      </c>
      <c r="AU16" s="154">
        <v>396</v>
      </c>
      <c r="AV16" s="61">
        <f t="shared" si="34"/>
        <v>0</v>
      </c>
      <c r="AW16" s="61">
        <f t="shared" si="45"/>
        <v>1980</v>
      </c>
      <c r="AX16" s="61">
        <f t="shared" si="46"/>
        <v>0</v>
      </c>
      <c r="AY16" s="154">
        <f>468-13</f>
        <v>455</v>
      </c>
      <c r="AZ16" s="61">
        <f t="shared" si="47"/>
        <v>0</v>
      </c>
      <c r="BA16" s="61">
        <f t="shared" si="48"/>
        <v>0</v>
      </c>
      <c r="BB16" s="61">
        <f t="shared" si="49"/>
        <v>2730</v>
      </c>
      <c r="BC16" s="154"/>
      <c r="BD16" s="61">
        <f t="shared" si="50"/>
        <v>0</v>
      </c>
      <c r="BE16" s="61">
        <f t="shared" si="51"/>
        <v>0</v>
      </c>
      <c r="BF16" s="61">
        <f t="shared" si="52"/>
        <v>0</v>
      </c>
      <c r="BG16" s="171">
        <v>73</v>
      </c>
      <c r="BH16" s="61">
        <f t="shared" si="53"/>
        <v>438</v>
      </c>
      <c r="BI16" s="61">
        <f t="shared" si="54"/>
        <v>0</v>
      </c>
      <c r="BJ16" s="61">
        <f t="shared" si="55"/>
        <v>0</v>
      </c>
      <c r="BK16" s="178"/>
      <c r="BL16" s="61">
        <f t="shared" si="56"/>
        <v>0</v>
      </c>
      <c r="BM16" s="61">
        <f t="shared" si="57"/>
        <v>0</v>
      </c>
      <c r="BN16" s="61">
        <f t="shared" si="58"/>
        <v>0</v>
      </c>
      <c r="BO16" s="171">
        <v>397</v>
      </c>
      <c r="BP16" s="61">
        <f t="shared" si="59"/>
        <v>2382</v>
      </c>
      <c r="BQ16" s="61">
        <f t="shared" si="60"/>
        <v>0</v>
      </c>
      <c r="BR16" s="61">
        <f t="shared" si="61"/>
        <v>0</v>
      </c>
      <c r="BS16" s="173"/>
      <c r="BT16" s="61">
        <f t="shared" si="62"/>
        <v>0</v>
      </c>
      <c r="BU16" s="61">
        <f t="shared" si="63"/>
        <v>0</v>
      </c>
      <c r="BV16" s="61">
        <f t="shared" si="64"/>
        <v>0</v>
      </c>
      <c r="BW16" s="172">
        <f t="shared" si="65"/>
        <v>15212.5</v>
      </c>
      <c r="BX16" s="172">
        <f t="shared" si="66"/>
        <v>2741</v>
      </c>
      <c r="BY16" s="1"/>
    </row>
    <row r="17" spans="1:77" x14ac:dyDescent="0.25">
      <c r="A17" s="49">
        <v>6</v>
      </c>
      <c r="B17" s="1" t="s">
        <v>187</v>
      </c>
      <c r="C17" s="1">
        <v>238</v>
      </c>
      <c r="D17" s="61">
        <f t="shared" si="11"/>
        <v>0</v>
      </c>
      <c r="E17" s="61">
        <f t="shared" si="12"/>
        <v>1190</v>
      </c>
      <c r="F17" s="61">
        <f t="shared" si="13"/>
        <v>0</v>
      </c>
      <c r="G17" s="1">
        <v>254</v>
      </c>
      <c r="H17" s="61">
        <f t="shared" si="14"/>
        <v>0</v>
      </c>
      <c r="I17" s="61">
        <f t="shared" si="15"/>
        <v>1270</v>
      </c>
      <c r="J17" s="61">
        <f t="shared" si="16"/>
        <v>0</v>
      </c>
      <c r="K17" s="61">
        <v>244</v>
      </c>
      <c r="L17" s="61">
        <f t="shared" si="17"/>
        <v>0</v>
      </c>
      <c r="M17" s="61">
        <f t="shared" si="18"/>
        <v>1220</v>
      </c>
      <c r="N17" s="61">
        <f t="shared" si="19"/>
        <v>0</v>
      </c>
      <c r="O17" s="61">
        <v>190</v>
      </c>
      <c r="P17" s="61">
        <f t="shared" si="20"/>
        <v>0</v>
      </c>
      <c r="Q17" s="61">
        <f t="shared" si="21"/>
        <v>0</v>
      </c>
      <c r="R17" s="61">
        <f t="shared" si="22"/>
        <v>950</v>
      </c>
      <c r="S17" s="61">
        <v>319</v>
      </c>
      <c r="T17" s="61">
        <f t="shared" si="23"/>
        <v>1914</v>
      </c>
      <c r="U17" s="61">
        <f t="shared" si="24"/>
        <v>0</v>
      </c>
      <c r="V17" s="61">
        <f t="shared" si="25"/>
        <v>0</v>
      </c>
      <c r="W17" s="61">
        <v>194</v>
      </c>
      <c r="X17" s="61">
        <f t="shared" si="26"/>
        <v>1164</v>
      </c>
      <c r="Y17" s="61">
        <f t="shared" si="27"/>
        <v>0</v>
      </c>
      <c r="Z17" s="61">
        <f t="shared" si="28"/>
        <v>0</v>
      </c>
      <c r="AA17" s="61">
        <v>204</v>
      </c>
      <c r="AB17" s="61">
        <f t="shared" si="35"/>
        <v>1224</v>
      </c>
      <c r="AC17" s="61">
        <f t="shared" si="36"/>
        <v>0</v>
      </c>
      <c r="AD17" s="61">
        <f t="shared" si="37"/>
        <v>0</v>
      </c>
      <c r="AE17" s="153">
        <v>154</v>
      </c>
      <c r="AF17" s="61">
        <f t="shared" si="38"/>
        <v>924</v>
      </c>
      <c r="AG17" s="61">
        <f t="shared" si="29"/>
        <v>0</v>
      </c>
      <c r="AH17" s="61">
        <f t="shared" si="30"/>
        <v>0</v>
      </c>
      <c r="AI17" s="61">
        <v>313</v>
      </c>
      <c r="AJ17" s="61">
        <f t="shared" si="31"/>
        <v>1408.5</v>
      </c>
      <c r="AK17" s="61">
        <f t="shared" si="32"/>
        <v>0</v>
      </c>
      <c r="AL17" s="61">
        <f t="shared" si="33"/>
        <v>0</v>
      </c>
      <c r="AM17" s="61">
        <v>161</v>
      </c>
      <c r="AN17" s="61">
        <f t="shared" si="39"/>
        <v>966</v>
      </c>
      <c r="AO17" s="61">
        <f t="shared" si="40"/>
        <v>0</v>
      </c>
      <c r="AP17" s="61">
        <f t="shared" si="41"/>
        <v>0</v>
      </c>
      <c r="AQ17" s="61"/>
      <c r="AR17" s="61">
        <f t="shared" si="42"/>
        <v>0</v>
      </c>
      <c r="AS17" s="61">
        <f t="shared" si="43"/>
        <v>0</v>
      </c>
      <c r="AT17" s="61">
        <f t="shared" si="44"/>
        <v>0</v>
      </c>
      <c r="AU17" s="61">
        <v>289</v>
      </c>
      <c r="AV17" s="61">
        <f t="shared" si="34"/>
        <v>0</v>
      </c>
      <c r="AW17" s="61">
        <f t="shared" si="45"/>
        <v>1445</v>
      </c>
      <c r="AX17" s="61">
        <f t="shared" si="46"/>
        <v>0</v>
      </c>
      <c r="AY17" s="61">
        <v>273</v>
      </c>
      <c r="AZ17" s="61">
        <f t="shared" si="47"/>
        <v>0</v>
      </c>
      <c r="BA17" s="61">
        <f t="shared" si="48"/>
        <v>0</v>
      </c>
      <c r="BB17" s="61">
        <f t="shared" si="49"/>
        <v>1638</v>
      </c>
      <c r="BC17" s="61"/>
      <c r="BD17" s="61">
        <f t="shared" si="50"/>
        <v>0</v>
      </c>
      <c r="BE17" s="61">
        <f t="shared" si="51"/>
        <v>0</v>
      </c>
      <c r="BF17" s="61">
        <f t="shared" si="52"/>
        <v>0</v>
      </c>
      <c r="BG17" s="61">
        <v>50</v>
      </c>
      <c r="BH17" s="61">
        <f t="shared" si="53"/>
        <v>300</v>
      </c>
      <c r="BI17" s="61">
        <f t="shared" si="54"/>
        <v>0</v>
      </c>
      <c r="BJ17" s="61">
        <f t="shared" si="55"/>
        <v>0</v>
      </c>
      <c r="BK17" s="61"/>
      <c r="BL17" s="61">
        <f t="shared" si="56"/>
        <v>0</v>
      </c>
      <c r="BM17" s="61">
        <f t="shared" si="57"/>
        <v>0</v>
      </c>
      <c r="BN17" s="61">
        <f t="shared" si="58"/>
        <v>0</v>
      </c>
      <c r="BO17" s="61">
        <v>314</v>
      </c>
      <c r="BP17" s="61">
        <f t="shared" si="59"/>
        <v>1884</v>
      </c>
      <c r="BQ17" s="61">
        <f t="shared" si="60"/>
        <v>0</v>
      </c>
      <c r="BR17" s="61">
        <f t="shared" si="61"/>
        <v>0</v>
      </c>
      <c r="BS17" s="61"/>
      <c r="BT17" s="61">
        <f t="shared" si="62"/>
        <v>0</v>
      </c>
      <c r="BU17" s="61">
        <f t="shared" si="63"/>
        <v>0</v>
      </c>
      <c r="BV17" s="61">
        <f t="shared" si="64"/>
        <v>0</v>
      </c>
      <c r="BW17" s="172">
        <f t="shared" si="65"/>
        <v>17497.5</v>
      </c>
      <c r="BX17" s="172">
        <f t="shared" si="66"/>
        <v>3197</v>
      </c>
      <c r="BY17" s="1"/>
    </row>
    <row r="18" spans="1:77" x14ac:dyDescent="0.25">
      <c r="A18" s="51">
        <v>7</v>
      </c>
      <c r="B18" s="1" t="s">
        <v>188</v>
      </c>
      <c r="C18" s="1">
        <v>172</v>
      </c>
      <c r="D18" s="61">
        <f t="shared" si="11"/>
        <v>0</v>
      </c>
      <c r="E18" s="61">
        <f t="shared" si="12"/>
        <v>860</v>
      </c>
      <c r="F18" s="61">
        <f t="shared" si="13"/>
        <v>0</v>
      </c>
      <c r="G18" s="1">
        <v>164</v>
      </c>
      <c r="H18" s="61">
        <f t="shared" si="14"/>
        <v>0</v>
      </c>
      <c r="I18" s="61">
        <f t="shared" si="15"/>
        <v>820</v>
      </c>
      <c r="J18" s="61">
        <f t="shared" si="16"/>
        <v>0</v>
      </c>
      <c r="K18" s="61">
        <v>167</v>
      </c>
      <c r="L18" s="61">
        <f t="shared" si="17"/>
        <v>0</v>
      </c>
      <c r="M18" s="61">
        <f t="shared" si="18"/>
        <v>835</v>
      </c>
      <c r="N18" s="61">
        <f t="shared" si="19"/>
        <v>0</v>
      </c>
      <c r="O18" s="61">
        <v>53</v>
      </c>
      <c r="P18" s="61">
        <f t="shared" si="20"/>
        <v>0</v>
      </c>
      <c r="Q18" s="61">
        <f t="shared" si="21"/>
        <v>0</v>
      </c>
      <c r="R18" s="61">
        <f t="shared" si="22"/>
        <v>265</v>
      </c>
      <c r="S18" s="61">
        <v>240</v>
      </c>
      <c r="T18" s="61">
        <f t="shared" si="23"/>
        <v>1440</v>
      </c>
      <c r="U18" s="61">
        <f t="shared" si="24"/>
        <v>0</v>
      </c>
      <c r="V18" s="61">
        <f t="shared" si="25"/>
        <v>0</v>
      </c>
      <c r="W18" s="61">
        <v>57</v>
      </c>
      <c r="X18" s="61">
        <f t="shared" si="26"/>
        <v>342</v>
      </c>
      <c r="Y18" s="61">
        <f t="shared" si="27"/>
        <v>0</v>
      </c>
      <c r="Z18" s="61">
        <f t="shared" si="28"/>
        <v>0</v>
      </c>
      <c r="AA18" s="61">
        <v>143</v>
      </c>
      <c r="AB18" s="61">
        <f t="shared" si="35"/>
        <v>858</v>
      </c>
      <c r="AC18" s="61">
        <f t="shared" si="36"/>
        <v>0</v>
      </c>
      <c r="AD18" s="61">
        <f t="shared" si="37"/>
        <v>0</v>
      </c>
      <c r="AE18" s="153">
        <v>127</v>
      </c>
      <c r="AF18" s="61">
        <f t="shared" si="38"/>
        <v>762</v>
      </c>
      <c r="AG18" s="61">
        <f t="shared" si="29"/>
        <v>0</v>
      </c>
      <c r="AH18" s="61">
        <f t="shared" si="30"/>
        <v>0</v>
      </c>
      <c r="AI18" s="61">
        <v>228</v>
      </c>
      <c r="AJ18" s="61">
        <f t="shared" si="31"/>
        <v>1026</v>
      </c>
      <c r="AK18" s="61">
        <f t="shared" si="32"/>
        <v>0</v>
      </c>
      <c r="AL18" s="61">
        <f t="shared" si="33"/>
        <v>0</v>
      </c>
      <c r="AM18" s="61"/>
      <c r="AN18" s="61">
        <f t="shared" si="39"/>
        <v>0</v>
      </c>
      <c r="AO18" s="61">
        <f t="shared" si="40"/>
        <v>0</v>
      </c>
      <c r="AP18" s="61">
        <f t="shared" si="41"/>
        <v>0</v>
      </c>
      <c r="AQ18" s="61"/>
      <c r="AR18" s="61">
        <f t="shared" si="42"/>
        <v>0</v>
      </c>
      <c r="AS18" s="61">
        <f t="shared" si="43"/>
        <v>0</v>
      </c>
      <c r="AT18" s="61">
        <f t="shared" si="44"/>
        <v>0</v>
      </c>
      <c r="AU18" s="61"/>
      <c r="AV18" s="61">
        <f t="shared" si="34"/>
        <v>0</v>
      </c>
      <c r="AW18" s="61">
        <f t="shared" si="45"/>
        <v>0</v>
      </c>
      <c r="AX18" s="61">
        <f t="shared" si="46"/>
        <v>0</v>
      </c>
      <c r="AY18" s="61">
        <v>73</v>
      </c>
      <c r="AZ18" s="61">
        <f t="shared" si="47"/>
        <v>0</v>
      </c>
      <c r="BA18" s="61">
        <f t="shared" si="48"/>
        <v>0</v>
      </c>
      <c r="BB18" s="61">
        <f t="shared" si="49"/>
        <v>438</v>
      </c>
      <c r="BC18" s="61"/>
      <c r="BD18" s="61">
        <f t="shared" si="50"/>
        <v>0</v>
      </c>
      <c r="BE18" s="61">
        <f t="shared" si="51"/>
        <v>0</v>
      </c>
      <c r="BF18" s="61">
        <f t="shared" si="52"/>
        <v>0</v>
      </c>
      <c r="BG18" s="61"/>
      <c r="BH18" s="61">
        <f t="shared" si="53"/>
        <v>0</v>
      </c>
      <c r="BI18" s="61">
        <f t="shared" si="54"/>
        <v>0</v>
      </c>
      <c r="BJ18" s="61">
        <f t="shared" si="55"/>
        <v>0</v>
      </c>
      <c r="BK18" s="61"/>
      <c r="BL18" s="61">
        <f t="shared" si="56"/>
        <v>0</v>
      </c>
      <c r="BM18" s="61">
        <f t="shared" si="57"/>
        <v>0</v>
      </c>
      <c r="BN18" s="61">
        <f t="shared" si="58"/>
        <v>0</v>
      </c>
      <c r="BO18" s="61"/>
      <c r="BP18" s="61">
        <f t="shared" si="59"/>
        <v>0</v>
      </c>
      <c r="BQ18" s="61">
        <f t="shared" si="60"/>
        <v>0</v>
      </c>
      <c r="BR18" s="61">
        <f t="shared" si="61"/>
        <v>0</v>
      </c>
      <c r="BS18" s="61"/>
      <c r="BT18" s="61">
        <f t="shared" si="62"/>
        <v>0</v>
      </c>
      <c r="BU18" s="61">
        <f t="shared" si="63"/>
        <v>0</v>
      </c>
      <c r="BV18" s="61">
        <f t="shared" si="64"/>
        <v>0</v>
      </c>
      <c r="BW18" s="172">
        <f t="shared" si="65"/>
        <v>7646</v>
      </c>
      <c r="BX18" s="172">
        <f t="shared" si="66"/>
        <v>1424</v>
      </c>
      <c r="BY18" s="1"/>
    </row>
    <row r="19" spans="1:77" x14ac:dyDescent="0.25">
      <c r="A19" s="49">
        <v>8</v>
      </c>
      <c r="B19" s="1" t="s">
        <v>360</v>
      </c>
      <c r="C19" s="1">
        <v>172</v>
      </c>
      <c r="D19" s="61">
        <f t="shared" si="11"/>
        <v>0</v>
      </c>
      <c r="E19" s="61">
        <f t="shared" si="12"/>
        <v>860</v>
      </c>
      <c r="F19" s="61">
        <f t="shared" si="13"/>
        <v>0</v>
      </c>
      <c r="G19" s="1">
        <v>164</v>
      </c>
      <c r="H19" s="61">
        <f t="shared" si="14"/>
        <v>0</v>
      </c>
      <c r="I19" s="61">
        <f t="shared" si="15"/>
        <v>820</v>
      </c>
      <c r="J19" s="61">
        <f t="shared" si="16"/>
        <v>0</v>
      </c>
      <c r="K19" s="61">
        <v>166</v>
      </c>
      <c r="L19" s="61">
        <f t="shared" si="17"/>
        <v>0</v>
      </c>
      <c r="M19" s="61">
        <f t="shared" si="18"/>
        <v>830</v>
      </c>
      <c r="N19" s="61">
        <f t="shared" si="19"/>
        <v>0</v>
      </c>
      <c r="O19" s="61">
        <v>90</v>
      </c>
      <c r="P19" s="61">
        <f t="shared" si="20"/>
        <v>0</v>
      </c>
      <c r="Q19" s="61">
        <f t="shared" si="21"/>
        <v>0</v>
      </c>
      <c r="R19" s="61">
        <f t="shared" si="22"/>
        <v>450</v>
      </c>
      <c r="S19" s="61">
        <v>240</v>
      </c>
      <c r="T19" s="61">
        <f t="shared" si="23"/>
        <v>1440</v>
      </c>
      <c r="U19" s="61">
        <f t="shared" si="24"/>
        <v>0</v>
      </c>
      <c r="V19" s="61">
        <f t="shared" si="25"/>
        <v>0</v>
      </c>
      <c r="W19" s="61">
        <v>194</v>
      </c>
      <c r="X19" s="61">
        <f t="shared" si="26"/>
        <v>1164</v>
      </c>
      <c r="Y19" s="61">
        <f t="shared" si="27"/>
        <v>0</v>
      </c>
      <c r="Z19" s="61">
        <f t="shared" si="28"/>
        <v>0</v>
      </c>
      <c r="AA19" s="61">
        <v>142</v>
      </c>
      <c r="AB19" s="61">
        <f t="shared" si="35"/>
        <v>852</v>
      </c>
      <c r="AC19" s="61">
        <f t="shared" si="36"/>
        <v>0</v>
      </c>
      <c r="AD19" s="61">
        <f t="shared" si="37"/>
        <v>0</v>
      </c>
      <c r="AE19" s="153">
        <v>127</v>
      </c>
      <c r="AF19" s="61">
        <f t="shared" si="38"/>
        <v>762</v>
      </c>
      <c r="AG19" s="61">
        <f t="shared" si="29"/>
        <v>0</v>
      </c>
      <c r="AH19" s="61">
        <f t="shared" si="30"/>
        <v>0</v>
      </c>
      <c r="AI19" s="61">
        <v>228</v>
      </c>
      <c r="AJ19" s="61">
        <f t="shared" si="31"/>
        <v>1026</v>
      </c>
      <c r="AK19" s="61">
        <f t="shared" si="32"/>
        <v>0</v>
      </c>
      <c r="AL19" s="61">
        <f t="shared" si="33"/>
        <v>0</v>
      </c>
      <c r="AM19" s="61">
        <v>147</v>
      </c>
      <c r="AN19" s="61">
        <f t="shared" si="39"/>
        <v>882</v>
      </c>
      <c r="AO19" s="61">
        <f t="shared" si="40"/>
        <v>0</v>
      </c>
      <c r="AP19" s="61">
        <f t="shared" si="41"/>
        <v>0</v>
      </c>
      <c r="AQ19" s="61"/>
      <c r="AR19" s="61">
        <f t="shared" si="42"/>
        <v>0</v>
      </c>
      <c r="AS19" s="61">
        <f t="shared" si="43"/>
        <v>0</v>
      </c>
      <c r="AT19" s="61">
        <f t="shared" si="44"/>
        <v>0</v>
      </c>
      <c r="AU19" s="61">
        <v>291</v>
      </c>
      <c r="AV19" s="61">
        <f t="shared" si="34"/>
        <v>0</v>
      </c>
      <c r="AW19" s="61">
        <f t="shared" si="45"/>
        <v>1455</v>
      </c>
      <c r="AX19" s="61">
        <f t="shared" si="46"/>
        <v>0</v>
      </c>
      <c r="AY19" s="61">
        <v>228</v>
      </c>
      <c r="AZ19" s="61">
        <f t="shared" si="47"/>
        <v>0</v>
      </c>
      <c r="BA19" s="61">
        <f t="shared" si="48"/>
        <v>0</v>
      </c>
      <c r="BB19" s="61">
        <f t="shared" si="49"/>
        <v>1368</v>
      </c>
      <c r="BC19" s="61"/>
      <c r="BD19" s="61">
        <f t="shared" si="50"/>
        <v>0</v>
      </c>
      <c r="BE19" s="61">
        <f t="shared" si="51"/>
        <v>0</v>
      </c>
      <c r="BF19" s="61">
        <f t="shared" si="52"/>
        <v>0</v>
      </c>
      <c r="BG19" s="61">
        <v>73</v>
      </c>
      <c r="BH19" s="61">
        <f t="shared" si="53"/>
        <v>438</v>
      </c>
      <c r="BI19" s="61">
        <f t="shared" si="54"/>
        <v>0</v>
      </c>
      <c r="BJ19" s="61">
        <f t="shared" si="55"/>
        <v>0</v>
      </c>
      <c r="BK19" s="61"/>
      <c r="BL19" s="61">
        <f t="shared" si="56"/>
        <v>0</v>
      </c>
      <c r="BM19" s="61">
        <f t="shared" si="57"/>
        <v>0</v>
      </c>
      <c r="BN19" s="61">
        <f t="shared" si="58"/>
        <v>0</v>
      </c>
      <c r="BO19" s="61">
        <v>358</v>
      </c>
      <c r="BP19" s="61">
        <f t="shared" si="59"/>
        <v>2148</v>
      </c>
      <c r="BQ19" s="61">
        <f t="shared" si="60"/>
        <v>0</v>
      </c>
      <c r="BR19" s="61">
        <f t="shared" si="61"/>
        <v>0</v>
      </c>
      <c r="BS19" s="61"/>
      <c r="BT19" s="61">
        <f t="shared" si="62"/>
        <v>0</v>
      </c>
      <c r="BU19" s="61">
        <f t="shared" si="63"/>
        <v>0</v>
      </c>
      <c r="BV19" s="61">
        <f t="shared" si="64"/>
        <v>0</v>
      </c>
      <c r="BW19" s="172">
        <f t="shared" si="65"/>
        <v>14495</v>
      </c>
      <c r="BX19" s="172">
        <f t="shared" si="66"/>
        <v>2620</v>
      </c>
      <c r="BY19" s="1"/>
    </row>
    <row r="20" spans="1:77" x14ac:dyDescent="0.25">
      <c r="A20" s="49">
        <v>9</v>
      </c>
      <c r="B20" s="1" t="s">
        <v>189</v>
      </c>
      <c r="C20" s="1">
        <v>135</v>
      </c>
      <c r="D20" s="61">
        <f t="shared" si="11"/>
        <v>0</v>
      </c>
      <c r="E20" s="61">
        <f t="shared" si="12"/>
        <v>675</v>
      </c>
      <c r="F20" s="61">
        <f t="shared" si="13"/>
        <v>0</v>
      </c>
      <c r="G20" s="1">
        <v>137</v>
      </c>
      <c r="H20" s="61">
        <f t="shared" si="14"/>
        <v>0</v>
      </c>
      <c r="I20" s="61">
        <f t="shared" si="15"/>
        <v>685</v>
      </c>
      <c r="J20" s="61">
        <f t="shared" si="16"/>
        <v>0</v>
      </c>
      <c r="K20" s="61">
        <v>93</v>
      </c>
      <c r="L20" s="61">
        <f t="shared" si="17"/>
        <v>0</v>
      </c>
      <c r="M20" s="61">
        <f t="shared" si="18"/>
        <v>465</v>
      </c>
      <c r="N20" s="61">
        <f t="shared" si="19"/>
        <v>0</v>
      </c>
      <c r="O20" s="61">
        <v>32</v>
      </c>
      <c r="P20" s="61">
        <f t="shared" si="20"/>
        <v>0</v>
      </c>
      <c r="Q20" s="61">
        <f t="shared" si="21"/>
        <v>0</v>
      </c>
      <c r="R20" s="61">
        <f t="shared" si="22"/>
        <v>160</v>
      </c>
      <c r="S20" s="61">
        <v>172</v>
      </c>
      <c r="T20" s="61">
        <f t="shared" si="23"/>
        <v>1032</v>
      </c>
      <c r="U20" s="61">
        <f t="shared" si="24"/>
        <v>0</v>
      </c>
      <c r="V20" s="61">
        <f t="shared" si="25"/>
        <v>0</v>
      </c>
      <c r="W20" s="61">
        <v>120</v>
      </c>
      <c r="X20" s="61">
        <f t="shared" si="26"/>
        <v>720</v>
      </c>
      <c r="Y20" s="61">
        <f t="shared" si="27"/>
        <v>0</v>
      </c>
      <c r="Z20" s="61">
        <f t="shared" si="28"/>
        <v>0</v>
      </c>
      <c r="AA20" s="61">
        <v>63</v>
      </c>
      <c r="AB20" s="61">
        <f t="shared" si="35"/>
        <v>378</v>
      </c>
      <c r="AC20" s="61">
        <f t="shared" si="36"/>
        <v>0</v>
      </c>
      <c r="AD20" s="61">
        <f t="shared" si="37"/>
        <v>0</v>
      </c>
      <c r="AE20" s="153">
        <v>96</v>
      </c>
      <c r="AF20" s="61">
        <f t="shared" si="38"/>
        <v>576</v>
      </c>
      <c r="AG20" s="61">
        <f t="shared" si="29"/>
        <v>0</v>
      </c>
      <c r="AH20" s="61">
        <f t="shared" si="30"/>
        <v>0</v>
      </c>
      <c r="AI20" s="61">
        <v>120</v>
      </c>
      <c r="AJ20" s="61">
        <f t="shared" si="31"/>
        <v>540</v>
      </c>
      <c r="AK20" s="61">
        <f t="shared" si="32"/>
        <v>0</v>
      </c>
      <c r="AL20" s="61">
        <f t="shared" si="33"/>
        <v>0</v>
      </c>
      <c r="AM20" s="61"/>
      <c r="AN20" s="61">
        <f t="shared" si="39"/>
        <v>0</v>
      </c>
      <c r="AO20" s="61">
        <f t="shared" si="40"/>
        <v>0</v>
      </c>
      <c r="AP20" s="61">
        <f t="shared" si="41"/>
        <v>0</v>
      </c>
      <c r="AQ20" s="61"/>
      <c r="AR20" s="61">
        <f t="shared" si="42"/>
        <v>0</v>
      </c>
      <c r="AS20" s="61">
        <f t="shared" si="43"/>
        <v>0</v>
      </c>
      <c r="AT20" s="61">
        <f t="shared" si="44"/>
        <v>0</v>
      </c>
      <c r="AU20" s="61"/>
      <c r="AV20" s="61">
        <f t="shared" si="34"/>
        <v>0</v>
      </c>
      <c r="AW20" s="61">
        <f t="shared" si="45"/>
        <v>0</v>
      </c>
      <c r="AX20" s="61">
        <f t="shared" si="46"/>
        <v>0</v>
      </c>
      <c r="AY20" s="61"/>
      <c r="AZ20" s="61">
        <f t="shared" si="47"/>
        <v>0</v>
      </c>
      <c r="BA20" s="61">
        <f t="shared" si="48"/>
        <v>0</v>
      </c>
      <c r="BB20" s="61">
        <f t="shared" si="49"/>
        <v>0</v>
      </c>
      <c r="BC20" s="61"/>
      <c r="BD20" s="61">
        <f t="shared" si="50"/>
        <v>0</v>
      </c>
      <c r="BE20" s="61">
        <f t="shared" si="51"/>
        <v>0</v>
      </c>
      <c r="BF20" s="61">
        <f t="shared" si="52"/>
        <v>0</v>
      </c>
      <c r="BG20" s="61"/>
      <c r="BH20" s="61">
        <f t="shared" si="53"/>
        <v>0</v>
      </c>
      <c r="BI20" s="61">
        <f t="shared" si="54"/>
        <v>0</v>
      </c>
      <c r="BJ20" s="61">
        <f t="shared" si="55"/>
        <v>0</v>
      </c>
      <c r="BK20" s="61"/>
      <c r="BL20" s="61">
        <f t="shared" si="56"/>
        <v>0</v>
      </c>
      <c r="BM20" s="61">
        <f t="shared" si="57"/>
        <v>0</v>
      </c>
      <c r="BN20" s="61">
        <f t="shared" si="58"/>
        <v>0</v>
      </c>
      <c r="BO20" s="61"/>
      <c r="BP20" s="61">
        <f t="shared" si="59"/>
        <v>0</v>
      </c>
      <c r="BQ20" s="61">
        <f t="shared" si="60"/>
        <v>0</v>
      </c>
      <c r="BR20" s="61">
        <f t="shared" si="61"/>
        <v>0</v>
      </c>
      <c r="BS20" s="61"/>
      <c r="BT20" s="61">
        <f t="shared" si="62"/>
        <v>0</v>
      </c>
      <c r="BU20" s="61">
        <f t="shared" si="63"/>
        <v>0</v>
      </c>
      <c r="BV20" s="61">
        <f t="shared" si="64"/>
        <v>0</v>
      </c>
      <c r="BW20" s="172">
        <f t="shared" si="65"/>
        <v>5231</v>
      </c>
      <c r="BX20" s="172">
        <f t="shared" si="66"/>
        <v>968</v>
      </c>
      <c r="BY20" s="1"/>
    </row>
    <row r="21" spans="1:77" x14ac:dyDescent="0.25">
      <c r="A21" s="51">
        <v>10</v>
      </c>
      <c r="B21" s="1" t="s">
        <v>244</v>
      </c>
      <c r="C21" s="1"/>
      <c r="D21" s="61">
        <f t="shared" si="11"/>
        <v>0</v>
      </c>
      <c r="E21" s="61">
        <f t="shared" si="12"/>
        <v>0</v>
      </c>
      <c r="F21" s="61">
        <f t="shared" si="13"/>
        <v>0</v>
      </c>
      <c r="G21" s="1"/>
      <c r="H21" s="61">
        <f t="shared" si="14"/>
        <v>0</v>
      </c>
      <c r="I21" s="61">
        <f t="shared" si="15"/>
        <v>0</v>
      </c>
      <c r="J21" s="61">
        <f t="shared" si="16"/>
        <v>0</v>
      </c>
      <c r="K21" s="61"/>
      <c r="L21" s="61">
        <f t="shared" si="17"/>
        <v>0</v>
      </c>
      <c r="M21" s="61">
        <f t="shared" si="18"/>
        <v>0</v>
      </c>
      <c r="N21" s="61">
        <f t="shared" si="19"/>
        <v>0</v>
      </c>
      <c r="O21" s="61">
        <v>148</v>
      </c>
      <c r="P21" s="61">
        <f t="shared" si="20"/>
        <v>0</v>
      </c>
      <c r="Q21" s="61">
        <f t="shared" si="21"/>
        <v>0</v>
      </c>
      <c r="R21" s="61">
        <f t="shared" si="22"/>
        <v>740</v>
      </c>
      <c r="S21" s="61">
        <v>247</v>
      </c>
      <c r="T21" s="61">
        <f t="shared" si="23"/>
        <v>1482</v>
      </c>
      <c r="U21" s="61">
        <f t="shared" si="24"/>
        <v>0</v>
      </c>
      <c r="V21" s="61">
        <f t="shared" si="25"/>
        <v>0</v>
      </c>
      <c r="W21" s="61">
        <v>195</v>
      </c>
      <c r="X21" s="61">
        <f t="shared" si="26"/>
        <v>1170</v>
      </c>
      <c r="Y21" s="61">
        <f t="shared" si="27"/>
        <v>0</v>
      </c>
      <c r="Z21" s="61">
        <f t="shared" si="28"/>
        <v>0</v>
      </c>
      <c r="AA21" s="61">
        <v>199</v>
      </c>
      <c r="AB21" s="61">
        <f t="shared" si="35"/>
        <v>1194</v>
      </c>
      <c r="AC21" s="61">
        <f t="shared" si="36"/>
        <v>0</v>
      </c>
      <c r="AD21" s="61">
        <f t="shared" si="37"/>
        <v>0</v>
      </c>
      <c r="AE21" s="153">
        <v>162</v>
      </c>
      <c r="AF21" s="61">
        <f t="shared" si="38"/>
        <v>972</v>
      </c>
      <c r="AG21" s="61">
        <f t="shared" si="29"/>
        <v>0</v>
      </c>
      <c r="AH21" s="61">
        <f t="shared" si="30"/>
        <v>0</v>
      </c>
      <c r="AI21" s="61">
        <v>299</v>
      </c>
      <c r="AJ21" s="61">
        <f t="shared" si="31"/>
        <v>1345.5</v>
      </c>
      <c r="AK21" s="61">
        <f t="shared" si="32"/>
        <v>0</v>
      </c>
      <c r="AL21" s="61">
        <f t="shared" si="33"/>
        <v>0</v>
      </c>
      <c r="AM21" s="61">
        <v>143</v>
      </c>
      <c r="AN21" s="61">
        <f t="shared" si="39"/>
        <v>858</v>
      </c>
      <c r="AO21" s="61">
        <f t="shared" si="40"/>
        <v>0</v>
      </c>
      <c r="AP21" s="61">
        <f t="shared" si="41"/>
        <v>0</v>
      </c>
      <c r="AQ21" s="61"/>
      <c r="AR21" s="61">
        <f t="shared" si="42"/>
        <v>0</v>
      </c>
      <c r="AS21" s="61">
        <f t="shared" si="43"/>
        <v>0</v>
      </c>
      <c r="AT21" s="61">
        <f t="shared" si="44"/>
        <v>0</v>
      </c>
      <c r="AU21" s="61">
        <v>279</v>
      </c>
      <c r="AV21" s="61">
        <f t="shared" si="34"/>
        <v>0</v>
      </c>
      <c r="AW21" s="61">
        <f t="shared" si="45"/>
        <v>1395</v>
      </c>
      <c r="AX21" s="61">
        <f t="shared" si="46"/>
        <v>0</v>
      </c>
      <c r="AY21" s="61">
        <v>221</v>
      </c>
      <c r="AZ21" s="61">
        <f t="shared" si="47"/>
        <v>0</v>
      </c>
      <c r="BA21" s="61">
        <f t="shared" si="48"/>
        <v>0</v>
      </c>
      <c r="BB21" s="61">
        <f t="shared" si="49"/>
        <v>1326</v>
      </c>
      <c r="BC21" s="61"/>
      <c r="BD21" s="61">
        <f t="shared" si="50"/>
        <v>0</v>
      </c>
      <c r="BE21" s="61">
        <f t="shared" si="51"/>
        <v>0</v>
      </c>
      <c r="BF21" s="61">
        <f t="shared" si="52"/>
        <v>0</v>
      </c>
      <c r="BG21" s="61">
        <v>68</v>
      </c>
      <c r="BH21" s="61">
        <f t="shared" si="53"/>
        <v>408</v>
      </c>
      <c r="BI21" s="61">
        <f t="shared" si="54"/>
        <v>0</v>
      </c>
      <c r="BJ21" s="61">
        <f t="shared" si="55"/>
        <v>0</v>
      </c>
      <c r="BK21" s="61"/>
      <c r="BL21" s="61">
        <f t="shared" si="56"/>
        <v>0</v>
      </c>
      <c r="BM21" s="61">
        <f t="shared" si="57"/>
        <v>0</v>
      </c>
      <c r="BN21" s="61">
        <f t="shared" si="58"/>
        <v>0</v>
      </c>
      <c r="BO21" s="61">
        <v>347</v>
      </c>
      <c r="BP21" s="61">
        <f t="shared" si="59"/>
        <v>2082</v>
      </c>
      <c r="BQ21" s="61">
        <f t="shared" si="60"/>
        <v>0</v>
      </c>
      <c r="BR21" s="61">
        <f t="shared" si="61"/>
        <v>0</v>
      </c>
      <c r="BS21" s="61"/>
      <c r="BT21" s="61">
        <f t="shared" si="62"/>
        <v>0</v>
      </c>
      <c r="BU21" s="61">
        <f t="shared" si="63"/>
        <v>0</v>
      </c>
      <c r="BV21" s="61">
        <f t="shared" si="64"/>
        <v>0</v>
      </c>
      <c r="BW21" s="172">
        <f t="shared" si="65"/>
        <v>12972.5</v>
      </c>
      <c r="BX21" s="172">
        <f t="shared" si="66"/>
        <v>2308</v>
      </c>
      <c r="BY21" s="1"/>
    </row>
    <row r="22" spans="1:77" x14ac:dyDescent="0.25">
      <c r="A22" s="49">
        <v>11</v>
      </c>
      <c r="B22" s="1" t="s">
        <v>190</v>
      </c>
      <c r="C22" s="1">
        <v>135</v>
      </c>
      <c r="D22" s="61">
        <f t="shared" si="11"/>
        <v>0</v>
      </c>
      <c r="E22" s="61">
        <f t="shared" si="12"/>
        <v>675</v>
      </c>
      <c r="F22" s="61">
        <f t="shared" si="13"/>
        <v>0</v>
      </c>
      <c r="G22" s="1">
        <v>111</v>
      </c>
      <c r="H22" s="61">
        <f t="shared" si="14"/>
        <v>0</v>
      </c>
      <c r="I22" s="61">
        <f t="shared" si="15"/>
        <v>555</v>
      </c>
      <c r="J22" s="61">
        <f t="shared" si="16"/>
        <v>0</v>
      </c>
      <c r="K22" s="61">
        <v>114</v>
      </c>
      <c r="L22" s="61">
        <f t="shared" si="17"/>
        <v>0</v>
      </c>
      <c r="M22" s="61">
        <f t="shared" si="18"/>
        <v>570</v>
      </c>
      <c r="N22" s="61">
        <f t="shared" si="19"/>
        <v>0</v>
      </c>
      <c r="O22" s="61"/>
      <c r="P22" s="61">
        <f t="shared" si="20"/>
        <v>0</v>
      </c>
      <c r="Q22" s="61">
        <f t="shared" si="21"/>
        <v>0</v>
      </c>
      <c r="R22" s="61">
        <f t="shared" si="22"/>
        <v>0</v>
      </c>
      <c r="S22" s="61"/>
      <c r="T22" s="61">
        <f t="shared" si="23"/>
        <v>0</v>
      </c>
      <c r="U22" s="61">
        <f t="shared" si="24"/>
        <v>0</v>
      </c>
      <c r="V22" s="61">
        <f t="shared" si="25"/>
        <v>0</v>
      </c>
      <c r="W22" s="61"/>
      <c r="X22" s="61">
        <f t="shared" si="26"/>
        <v>0</v>
      </c>
      <c r="Y22" s="61">
        <f t="shared" si="27"/>
        <v>0</v>
      </c>
      <c r="Z22" s="61">
        <f t="shared" si="28"/>
        <v>0</v>
      </c>
      <c r="AA22" s="61"/>
      <c r="AB22" s="61">
        <f t="shared" si="35"/>
        <v>0</v>
      </c>
      <c r="AC22" s="61">
        <f t="shared" si="36"/>
        <v>0</v>
      </c>
      <c r="AD22" s="61">
        <f t="shared" si="37"/>
        <v>0</v>
      </c>
      <c r="AE22" s="153"/>
      <c r="AF22" s="61">
        <f t="shared" ref="AF22:AF44" si="67">AE22*$AF$5</f>
        <v>0</v>
      </c>
      <c r="AG22" s="61">
        <f t="shared" ref="AG22:AG45" si="68">AE22*$AG$5</f>
        <v>0</v>
      </c>
      <c r="AH22" s="61">
        <f t="shared" ref="AH22:AH45" si="69">AE22*$AH$5</f>
        <v>0</v>
      </c>
      <c r="AI22" s="61"/>
      <c r="AJ22" s="61">
        <f t="shared" ref="AJ22:AJ45" si="70">AI22*$AJ$5</f>
        <v>0</v>
      </c>
      <c r="AK22" s="61">
        <f t="shared" ref="AK22:AK45" si="71">AI22*$AK$5</f>
        <v>0</v>
      </c>
      <c r="AL22" s="61">
        <f t="shared" ref="AL22:AL45" si="72">AI22*$AL$5</f>
        <v>0</v>
      </c>
      <c r="AM22" s="61"/>
      <c r="AN22" s="61">
        <f t="shared" si="39"/>
        <v>0</v>
      </c>
      <c r="AO22" s="61">
        <f t="shared" si="40"/>
        <v>0</v>
      </c>
      <c r="AP22" s="61">
        <f t="shared" si="41"/>
        <v>0</v>
      </c>
      <c r="AQ22" s="61"/>
      <c r="AR22" s="61">
        <f t="shared" si="42"/>
        <v>0</v>
      </c>
      <c r="AS22" s="61">
        <f t="shared" si="43"/>
        <v>0</v>
      </c>
      <c r="AT22" s="61">
        <f t="shared" si="44"/>
        <v>0</v>
      </c>
      <c r="AU22" s="61"/>
      <c r="AV22" s="61">
        <f t="shared" si="34"/>
        <v>0</v>
      </c>
      <c r="AW22" s="61">
        <f t="shared" si="45"/>
        <v>0</v>
      </c>
      <c r="AX22" s="61">
        <f t="shared" si="46"/>
        <v>0</v>
      </c>
      <c r="AY22" s="61"/>
      <c r="AZ22" s="61">
        <f t="shared" si="47"/>
        <v>0</v>
      </c>
      <c r="BA22" s="61">
        <f t="shared" si="48"/>
        <v>0</v>
      </c>
      <c r="BB22" s="61">
        <f t="shared" si="49"/>
        <v>0</v>
      </c>
      <c r="BC22" s="61"/>
      <c r="BD22" s="61">
        <f t="shared" si="50"/>
        <v>0</v>
      </c>
      <c r="BE22" s="61">
        <f t="shared" si="51"/>
        <v>0</v>
      </c>
      <c r="BF22" s="61">
        <f t="shared" si="52"/>
        <v>0</v>
      </c>
      <c r="BG22" s="61"/>
      <c r="BH22" s="61">
        <f t="shared" si="53"/>
        <v>0</v>
      </c>
      <c r="BI22" s="61">
        <f t="shared" si="54"/>
        <v>0</v>
      </c>
      <c r="BJ22" s="61">
        <f t="shared" si="55"/>
        <v>0</v>
      </c>
      <c r="BK22" s="61"/>
      <c r="BL22" s="61">
        <f t="shared" si="56"/>
        <v>0</v>
      </c>
      <c r="BM22" s="61">
        <f t="shared" si="57"/>
        <v>0</v>
      </c>
      <c r="BN22" s="61">
        <f t="shared" si="58"/>
        <v>0</v>
      </c>
      <c r="BO22" s="61"/>
      <c r="BP22" s="61">
        <f t="shared" si="59"/>
        <v>0</v>
      </c>
      <c r="BQ22" s="61">
        <f t="shared" si="60"/>
        <v>0</v>
      </c>
      <c r="BR22" s="61">
        <f t="shared" si="61"/>
        <v>0</v>
      </c>
      <c r="BS22" s="61"/>
      <c r="BT22" s="61">
        <f t="shared" si="62"/>
        <v>0</v>
      </c>
      <c r="BU22" s="61">
        <f t="shared" si="63"/>
        <v>0</v>
      </c>
      <c r="BV22" s="61">
        <f t="shared" si="64"/>
        <v>0</v>
      </c>
      <c r="BW22" s="172">
        <f t="shared" si="65"/>
        <v>1800</v>
      </c>
      <c r="BX22" s="172">
        <f t="shared" si="66"/>
        <v>360</v>
      </c>
      <c r="BY22" s="1"/>
    </row>
    <row r="23" spans="1:77" x14ac:dyDescent="0.25">
      <c r="A23" s="49">
        <v>12</v>
      </c>
      <c r="B23" s="1" t="s">
        <v>191</v>
      </c>
      <c r="C23" s="1">
        <v>185</v>
      </c>
      <c r="D23" s="61">
        <f t="shared" si="11"/>
        <v>0</v>
      </c>
      <c r="E23" s="61">
        <f t="shared" si="12"/>
        <v>925</v>
      </c>
      <c r="F23" s="61">
        <f t="shared" si="13"/>
        <v>0</v>
      </c>
      <c r="G23" s="1">
        <v>164</v>
      </c>
      <c r="H23" s="61">
        <f t="shared" si="14"/>
        <v>0</v>
      </c>
      <c r="I23" s="61">
        <f t="shared" si="15"/>
        <v>820</v>
      </c>
      <c r="J23" s="61">
        <f t="shared" si="16"/>
        <v>0</v>
      </c>
      <c r="K23" s="61">
        <v>177</v>
      </c>
      <c r="L23" s="61">
        <f t="shared" si="17"/>
        <v>0</v>
      </c>
      <c r="M23" s="61">
        <f t="shared" si="18"/>
        <v>885</v>
      </c>
      <c r="N23" s="61">
        <f t="shared" si="19"/>
        <v>0</v>
      </c>
      <c r="O23" s="61"/>
      <c r="P23" s="61">
        <f t="shared" si="20"/>
        <v>0</v>
      </c>
      <c r="Q23" s="61">
        <f t="shared" si="21"/>
        <v>0</v>
      </c>
      <c r="R23" s="61">
        <f t="shared" si="22"/>
        <v>0</v>
      </c>
      <c r="S23" s="61"/>
      <c r="T23" s="61">
        <f t="shared" si="23"/>
        <v>0</v>
      </c>
      <c r="U23" s="61">
        <f t="shared" si="24"/>
        <v>0</v>
      </c>
      <c r="V23" s="61">
        <f t="shared" si="25"/>
        <v>0</v>
      </c>
      <c r="W23" s="61"/>
      <c r="X23" s="61">
        <f t="shared" si="26"/>
        <v>0</v>
      </c>
      <c r="Y23" s="61">
        <f t="shared" si="27"/>
        <v>0</v>
      </c>
      <c r="Z23" s="61">
        <f t="shared" si="28"/>
        <v>0</v>
      </c>
      <c r="AA23" s="61"/>
      <c r="AB23" s="61">
        <f t="shared" si="35"/>
        <v>0</v>
      </c>
      <c r="AC23" s="61">
        <f t="shared" si="36"/>
        <v>0</v>
      </c>
      <c r="AD23" s="61">
        <f t="shared" si="37"/>
        <v>0</v>
      </c>
      <c r="AE23" s="153"/>
      <c r="AF23" s="61">
        <f t="shared" si="67"/>
        <v>0</v>
      </c>
      <c r="AG23" s="61">
        <f t="shared" si="68"/>
        <v>0</v>
      </c>
      <c r="AH23" s="61">
        <f t="shared" si="69"/>
        <v>0</v>
      </c>
      <c r="AI23" s="61"/>
      <c r="AJ23" s="61">
        <f t="shared" si="70"/>
        <v>0</v>
      </c>
      <c r="AK23" s="61">
        <f t="shared" si="71"/>
        <v>0</v>
      </c>
      <c r="AL23" s="61">
        <f t="shared" si="72"/>
        <v>0</v>
      </c>
      <c r="AM23" s="61"/>
      <c r="AN23" s="61">
        <f t="shared" si="39"/>
        <v>0</v>
      </c>
      <c r="AO23" s="61">
        <f t="shared" si="40"/>
        <v>0</v>
      </c>
      <c r="AP23" s="61">
        <f t="shared" si="41"/>
        <v>0</v>
      </c>
      <c r="AQ23" s="61"/>
      <c r="AR23" s="61">
        <f t="shared" si="42"/>
        <v>0</v>
      </c>
      <c r="AS23" s="61">
        <f t="shared" si="43"/>
        <v>0</v>
      </c>
      <c r="AT23" s="61">
        <f t="shared" si="44"/>
        <v>0</v>
      </c>
      <c r="AU23" s="61"/>
      <c r="AV23" s="61">
        <f t="shared" si="34"/>
        <v>0</v>
      </c>
      <c r="AW23" s="61">
        <f t="shared" si="45"/>
        <v>0</v>
      </c>
      <c r="AX23" s="61">
        <f t="shared" si="46"/>
        <v>0</v>
      </c>
      <c r="AY23" s="61"/>
      <c r="AZ23" s="61">
        <f t="shared" si="47"/>
        <v>0</v>
      </c>
      <c r="BA23" s="61">
        <f t="shared" si="48"/>
        <v>0</v>
      </c>
      <c r="BB23" s="61">
        <f t="shared" si="49"/>
        <v>0</v>
      </c>
      <c r="BC23" s="61"/>
      <c r="BD23" s="61">
        <f t="shared" si="50"/>
        <v>0</v>
      </c>
      <c r="BE23" s="61">
        <f t="shared" si="51"/>
        <v>0</v>
      </c>
      <c r="BF23" s="61">
        <f t="shared" si="52"/>
        <v>0</v>
      </c>
      <c r="BG23" s="61"/>
      <c r="BH23" s="61">
        <f t="shared" si="53"/>
        <v>0</v>
      </c>
      <c r="BI23" s="61">
        <f t="shared" si="54"/>
        <v>0</v>
      </c>
      <c r="BJ23" s="61">
        <f t="shared" si="55"/>
        <v>0</v>
      </c>
      <c r="BK23" s="61"/>
      <c r="BL23" s="61">
        <f t="shared" si="56"/>
        <v>0</v>
      </c>
      <c r="BM23" s="61">
        <f t="shared" si="57"/>
        <v>0</v>
      </c>
      <c r="BN23" s="61">
        <f t="shared" si="58"/>
        <v>0</v>
      </c>
      <c r="BO23" s="61"/>
      <c r="BP23" s="61">
        <f t="shared" si="59"/>
        <v>0</v>
      </c>
      <c r="BQ23" s="61">
        <f t="shared" si="60"/>
        <v>0</v>
      </c>
      <c r="BR23" s="61">
        <f t="shared" si="61"/>
        <v>0</v>
      </c>
      <c r="BS23" s="61"/>
      <c r="BT23" s="61">
        <f t="shared" si="62"/>
        <v>0</v>
      </c>
      <c r="BU23" s="61">
        <f t="shared" si="63"/>
        <v>0</v>
      </c>
      <c r="BV23" s="61">
        <f t="shared" si="64"/>
        <v>0</v>
      </c>
      <c r="BW23" s="172">
        <f t="shared" si="65"/>
        <v>2630</v>
      </c>
      <c r="BX23" s="172">
        <f t="shared" si="66"/>
        <v>526</v>
      </c>
      <c r="BY23" s="1"/>
    </row>
    <row r="24" spans="1:77" x14ac:dyDescent="0.25">
      <c r="A24" s="51">
        <v>13</v>
      </c>
      <c r="B24" s="1" t="s">
        <v>323</v>
      </c>
      <c r="C24" s="1">
        <v>186</v>
      </c>
      <c r="D24" s="61">
        <f t="shared" si="11"/>
        <v>0</v>
      </c>
      <c r="E24" s="61">
        <f t="shared" si="12"/>
        <v>930</v>
      </c>
      <c r="F24" s="61">
        <f t="shared" si="13"/>
        <v>0</v>
      </c>
      <c r="G24" s="1">
        <v>164</v>
      </c>
      <c r="H24" s="61">
        <f t="shared" si="14"/>
        <v>0</v>
      </c>
      <c r="I24" s="61">
        <f t="shared" si="15"/>
        <v>820</v>
      </c>
      <c r="J24" s="61">
        <f t="shared" si="16"/>
        <v>0</v>
      </c>
      <c r="K24" s="61">
        <v>176</v>
      </c>
      <c r="L24" s="61">
        <f t="shared" si="17"/>
        <v>0</v>
      </c>
      <c r="M24" s="61">
        <f t="shared" si="18"/>
        <v>880</v>
      </c>
      <c r="N24" s="61">
        <f t="shared" si="19"/>
        <v>0</v>
      </c>
      <c r="O24" s="61">
        <v>148</v>
      </c>
      <c r="P24" s="61">
        <f t="shared" si="20"/>
        <v>0</v>
      </c>
      <c r="Q24" s="61">
        <f t="shared" si="21"/>
        <v>0</v>
      </c>
      <c r="R24" s="61">
        <f t="shared" si="22"/>
        <v>740</v>
      </c>
      <c r="S24" s="61">
        <v>247</v>
      </c>
      <c r="T24" s="61">
        <f t="shared" si="23"/>
        <v>1482</v>
      </c>
      <c r="U24" s="61">
        <f t="shared" si="24"/>
        <v>0</v>
      </c>
      <c r="V24" s="61">
        <f t="shared" si="25"/>
        <v>0</v>
      </c>
      <c r="W24" s="61"/>
      <c r="X24" s="61">
        <f t="shared" si="26"/>
        <v>0</v>
      </c>
      <c r="Y24" s="61">
        <f t="shared" si="27"/>
        <v>0</v>
      </c>
      <c r="Z24" s="61">
        <f t="shared" si="28"/>
        <v>0</v>
      </c>
      <c r="AA24" s="61">
        <v>199</v>
      </c>
      <c r="AB24" s="61">
        <f t="shared" si="35"/>
        <v>1194</v>
      </c>
      <c r="AC24" s="61">
        <f t="shared" si="36"/>
        <v>0</v>
      </c>
      <c r="AD24" s="61">
        <f t="shared" si="37"/>
        <v>0</v>
      </c>
      <c r="AE24" s="153">
        <v>161</v>
      </c>
      <c r="AF24" s="61">
        <f t="shared" si="67"/>
        <v>966</v>
      </c>
      <c r="AG24" s="61">
        <f t="shared" si="68"/>
        <v>0</v>
      </c>
      <c r="AH24" s="61">
        <f t="shared" si="69"/>
        <v>0</v>
      </c>
      <c r="AI24" s="61">
        <v>299</v>
      </c>
      <c r="AJ24" s="61">
        <f t="shared" si="70"/>
        <v>1345.5</v>
      </c>
      <c r="AK24" s="61">
        <f t="shared" si="71"/>
        <v>0</v>
      </c>
      <c r="AL24" s="61">
        <f t="shared" si="72"/>
        <v>0</v>
      </c>
      <c r="AM24" s="61">
        <v>142</v>
      </c>
      <c r="AN24" s="61">
        <f t="shared" si="39"/>
        <v>852</v>
      </c>
      <c r="AO24" s="61">
        <f t="shared" si="40"/>
        <v>0</v>
      </c>
      <c r="AP24" s="61">
        <f t="shared" si="41"/>
        <v>0</v>
      </c>
      <c r="AQ24" s="61"/>
      <c r="AR24" s="61">
        <f t="shared" si="42"/>
        <v>0</v>
      </c>
      <c r="AS24" s="61">
        <f t="shared" si="43"/>
        <v>0</v>
      </c>
      <c r="AT24" s="61">
        <f t="shared" si="44"/>
        <v>0</v>
      </c>
      <c r="AU24" s="61">
        <v>279</v>
      </c>
      <c r="AV24" s="61">
        <f t="shared" si="34"/>
        <v>0</v>
      </c>
      <c r="AW24" s="61">
        <f t="shared" si="45"/>
        <v>1395</v>
      </c>
      <c r="AX24" s="61">
        <f t="shared" si="46"/>
        <v>0</v>
      </c>
      <c r="AY24" s="61">
        <v>221</v>
      </c>
      <c r="AZ24" s="61">
        <f t="shared" si="47"/>
        <v>0</v>
      </c>
      <c r="BA24" s="61">
        <f t="shared" si="48"/>
        <v>0</v>
      </c>
      <c r="BB24" s="61">
        <f t="shared" si="49"/>
        <v>1326</v>
      </c>
      <c r="BC24" s="61"/>
      <c r="BD24" s="61">
        <f t="shared" si="50"/>
        <v>0</v>
      </c>
      <c r="BE24" s="61">
        <f t="shared" si="51"/>
        <v>0</v>
      </c>
      <c r="BF24" s="61">
        <f t="shared" si="52"/>
        <v>0</v>
      </c>
      <c r="BG24" s="61">
        <v>67</v>
      </c>
      <c r="BH24" s="61">
        <f t="shared" si="53"/>
        <v>402</v>
      </c>
      <c r="BI24" s="61">
        <f t="shared" si="54"/>
        <v>0</v>
      </c>
      <c r="BJ24" s="61">
        <f t="shared" si="55"/>
        <v>0</v>
      </c>
      <c r="BK24" s="61"/>
      <c r="BL24" s="61">
        <f t="shared" si="56"/>
        <v>0</v>
      </c>
      <c r="BM24" s="61">
        <f t="shared" si="57"/>
        <v>0</v>
      </c>
      <c r="BN24" s="61">
        <f t="shared" si="58"/>
        <v>0</v>
      </c>
      <c r="BO24" s="61">
        <v>347</v>
      </c>
      <c r="BP24" s="61">
        <f t="shared" si="59"/>
        <v>2082</v>
      </c>
      <c r="BQ24" s="61">
        <f t="shared" si="60"/>
        <v>0</v>
      </c>
      <c r="BR24" s="61">
        <f t="shared" si="61"/>
        <v>0</v>
      </c>
      <c r="BS24" s="61"/>
      <c r="BT24" s="61">
        <f t="shared" si="62"/>
        <v>0</v>
      </c>
      <c r="BU24" s="61">
        <f t="shared" si="63"/>
        <v>0</v>
      </c>
      <c r="BV24" s="61">
        <f t="shared" si="64"/>
        <v>0</v>
      </c>
      <c r="BW24" s="172">
        <f t="shared" si="65"/>
        <v>14414.5</v>
      </c>
      <c r="BX24" s="172">
        <f t="shared" si="66"/>
        <v>2636</v>
      </c>
      <c r="BY24" s="1"/>
    </row>
    <row r="25" spans="1:77" x14ac:dyDescent="0.25">
      <c r="A25" s="49">
        <v>14</v>
      </c>
      <c r="B25" s="1" t="s">
        <v>192</v>
      </c>
      <c r="C25" s="1">
        <v>159</v>
      </c>
      <c r="D25" s="61">
        <f t="shared" si="11"/>
        <v>0</v>
      </c>
      <c r="E25" s="61">
        <f t="shared" si="12"/>
        <v>795</v>
      </c>
      <c r="F25" s="61">
        <f t="shared" si="13"/>
        <v>0</v>
      </c>
      <c r="G25" s="1">
        <v>206</v>
      </c>
      <c r="H25" s="61">
        <f t="shared" si="14"/>
        <v>0</v>
      </c>
      <c r="I25" s="61">
        <f t="shared" si="15"/>
        <v>1030</v>
      </c>
      <c r="J25" s="61">
        <f t="shared" si="16"/>
        <v>0</v>
      </c>
      <c r="K25" s="61">
        <v>104</v>
      </c>
      <c r="L25" s="61">
        <f t="shared" si="17"/>
        <v>0</v>
      </c>
      <c r="M25" s="61">
        <f t="shared" si="18"/>
        <v>520</v>
      </c>
      <c r="N25" s="61">
        <f t="shared" si="19"/>
        <v>0</v>
      </c>
      <c r="O25" s="61">
        <v>32</v>
      </c>
      <c r="P25" s="61">
        <f t="shared" si="20"/>
        <v>0</v>
      </c>
      <c r="Q25" s="61">
        <f t="shared" si="21"/>
        <v>0</v>
      </c>
      <c r="R25" s="61">
        <f t="shared" si="22"/>
        <v>160</v>
      </c>
      <c r="S25" s="61">
        <v>172</v>
      </c>
      <c r="T25" s="61">
        <f t="shared" si="23"/>
        <v>1032</v>
      </c>
      <c r="U25" s="61">
        <f t="shared" si="24"/>
        <v>0</v>
      </c>
      <c r="V25" s="61">
        <f t="shared" si="25"/>
        <v>0</v>
      </c>
      <c r="W25" s="61">
        <v>120</v>
      </c>
      <c r="X25" s="61">
        <f t="shared" si="26"/>
        <v>720</v>
      </c>
      <c r="Y25" s="61">
        <f t="shared" si="27"/>
        <v>0</v>
      </c>
      <c r="Z25" s="61">
        <f t="shared" si="28"/>
        <v>0</v>
      </c>
      <c r="AA25" s="61">
        <v>64</v>
      </c>
      <c r="AB25" s="61">
        <f t="shared" si="35"/>
        <v>384</v>
      </c>
      <c r="AC25" s="61">
        <f t="shared" si="36"/>
        <v>0</v>
      </c>
      <c r="AD25" s="61">
        <f t="shared" si="37"/>
        <v>0</v>
      </c>
      <c r="AE25" s="153">
        <v>95</v>
      </c>
      <c r="AF25" s="61">
        <f t="shared" si="67"/>
        <v>570</v>
      </c>
      <c r="AG25" s="61">
        <f t="shared" si="68"/>
        <v>0</v>
      </c>
      <c r="AH25" s="61">
        <f t="shared" si="69"/>
        <v>0</v>
      </c>
      <c r="AI25" s="61">
        <v>119</v>
      </c>
      <c r="AJ25" s="61">
        <f t="shared" si="70"/>
        <v>535.5</v>
      </c>
      <c r="AK25" s="61">
        <f t="shared" si="71"/>
        <v>0</v>
      </c>
      <c r="AL25" s="61">
        <f t="shared" si="72"/>
        <v>0</v>
      </c>
      <c r="AM25" s="61">
        <v>5</v>
      </c>
      <c r="AN25" s="61">
        <f t="shared" si="39"/>
        <v>30</v>
      </c>
      <c r="AO25" s="61">
        <f t="shared" si="40"/>
        <v>0</v>
      </c>
      <c r="AP25" s="61">
        <f t="shared" si="41"/>
        <v>0</v>
      </c>
      <c r="AQ25" s="61"/>
      <c r="AR25" s="61">
        <f t="shared" si="42"/>
        <v>0</v>
      </c>
      <c r="AS25" s="61">
        <f t="shared" si="43"/>
        <v>0</v>
      </c>
      <c r="AT25" s="61">
        <f t="shared" si="44"/>
        <v>0</v>
      </c>
      <c r="AU25" s="61"/>
      <c r="AV25" s="61">
        <f t="shared" si="34"/>
        <v>0</v>
      </c>
      <c r="AW25" s="61">
        <f t="shared" si="45"/>
        <v>0</v>
      </c>
      <c r="AX25" s="61">
        <f t="shared" si="46"/>
        <v>0</v>
      </c>
      <c r="AY25" s="61">
        <v>96</v>
      </c>
      <c r="AZ25" s="61">
        <f t="shared" si="47"/>
        <v>0</v>
      </c>
      <c r="BA25" s="61">
        <f t="shared" si="48"/>
        <v>0</v>
      </c>
      <c r="BB25" s="61">
        <f t="shared" si="49"/>
        <v>576</v>
      </c>
      <c r="BC25" s="61"/>
      <c r="BD25" s="61">
        <f t="shared" si="50"/>
        <v>0</v>
      </c>
      <c r="BE25" s="61">
        <f t="shared" si="51"/>
        <v>0</v>
      </c>
      <c r="BF25" s="61">
        <f t="shared" si="52"/>
        <v>0</v>
      </c>
      <c r="BG25" s="61">
        <v>59</v>
      </c>
      <c r="BH25" s="61">
        <f t="shared" si="53"/>
        <v>354</v>
      </c>
      <c r="BI25" s="61">
        <f t="shared" si="54"/>
        <v>0</v>
      </c>
      <c r="BJ25" s="61">
        <f t="shared" si="55"/>
        <v>0</v>
      </c>
      <c r="BK25" s="61"/>
      <c r="BL25" s="61">
        <f t="shared" si="56"/>
        <v>0</v>
      </c>
      <c r="BM25" s="61">
        <f t="shared" si="57"/>
        <v>0</v>
      </c>
      <c r="BN25" s="61">
        <f t="shared" si="58"/>
        <v>0</v>
      </c>
      <c r="BO25" s="61"/>
      <c r="BP25" s="61">
        <f t="shared" si="59"/>
        <v>0</v>
      </c>
      <c r="BQ25" s="61">
        <f t="shared" si="60"/>
        <v>0</v>
      </c>
      <c r="BR25" s="61">
        <f t="shared" si="61"/>
        <v>0</v>
      </c>
      <c r="BS25" s="61"/>
      <c r="BT25" s="61">
        <f t="shared" si="62"/>
        <v>0</v>
      </c>
      <c r="BU25" s="61">
        <f t="shared" si="63"/>
        <v>0</v>
      </c>
      <c r="BV25" s="61">
        <f t="shared" si="64"/>
        <v>0</v>
      </c>
      <c r="BW25" s="172">
        <f t="shared" si="65"/>
        <v>6706.5</v>
      </c>
      <c r="BX25" s="172">
        <f t="shared" si="66"/>
        <v>1231</v>
      </c>
      <c r="BY25" s="1"/>
    </row>
    <row r="26" spans="1:77" x14ac:dyDescent="0.25">
      <c r="A26" s="49">
        <v>15</v>
      </c>
      <c r="B26" s="1" t="s">
        <v>215</v>
      </c>
      <c r="C26" s="1"/>
      <c r="D26" s="61">
        <f t="shared" si="11"/>
        <v>0</v>
      </c>
      <c r="E26" s="61">
        <f t="shared" si="12"/>
        <v>0</v>
      </c>
      <c r="F26" s="61">
        <f t="shared" si="13"/>
        <v>0</v>
      </c>
      <c r="G26" s="1"/>
      <c r="H26" s="61">
        <f t="shared" si="14"/>
        <v>0</v>
      </c>
      <c r="I26" s="61">
        <f t="shared" si="15"/>
        <v>0</v>
      </c>
      <c r="J26" s="61">
        <f t="shared" si="16"/>
        <v>0</v>
      </c>
      <c r="K26" s="61"/>
      <c r="L26" s="61">
        <f t="shared" si="17"/>
        <v>0</v>
      </c>
      <c r="M26" s="61">
        <f t="shared" si="18"/>
        <v>0</v>
      </c>
      <c r="N26" s="61">
        <f t="shared" si="19"/>
        <v>0</v>
      </c>
      <c r="O26" s="61">
        <v>164</v>
      </c>
      <c r="P26" s="61">
        <f t="shared" si="20"/>
        <v>0</v>
      </c>
      <c r="Q26" s="61">
        <f t="shared" si="21"/>
        <v>0</v>
      </c>
      <c r="R26" s="61">
        <f t="shared" si="22"/>
        <v>820</v>
      </c>
      <c r="S26" s="61">
        <v>286</v>
      </c>
      <c r="T26" s="61">
        <f t="shared" si="23"/>
        <v>1716</v>
      </c>
      <c r="U26" s="61">
        <f t="shared" si="24"/>
        <v>0</v>
      </c>
      <c r="V26" s="61">
        <f t="shared" si="25"/>
        <v>0</v>
      </c>
      <c r="W26" s="61">
        <v>216</v>
      </c>
      <c r="X26" s="61">
        <f t="shared" si="26"/>
        <v>1296</v>
      </c>
      <c r="Y26" s="61">
        <f t="shared" si="27"/>
        <v>0</v>
      </c>
      <c r="Z26" s="61">
        <f t="shared" si="28"/>
        <v>0</v>
      </c>
      <c r="AA26" s="61">
        <v>166</v>
      </c>
      <c r="AB26" s="61">
        <f t="shared" si="35"/>
        <v>996</v>
      </c>
      <c r="AC26" s="61">
        <f t="shared" si="36"/>
        <v>0</v>
      </c>
      <c r="AD26" s="61">
        <f t="shared" si="37"/>
        <v>0</v>
      </c>
      <c r="AE26" s="153">
        <v>157</v>
      </c>
      <c r="AF26" s="61">
        <f t="shared" si="67"/>
        <v>942</v>
      </c>
      <c r="AG26" s="61">
        <f t="shared" si="68"/>
        <v>0</v>
      </c>
      <c r="AH26" s="61">
        <f t="shared" si="69"/>
        <v>0</v>
      </c>
      <c r="AI26" s="61">
        <v>271</v>
      </c>
      <c r="AJ26" s="61">
        <f t="shared" si="70"/>
        <v>1219.5</v>
      </c>
      <c r="AK26" s="61">
        <f t="shared" si="71"/>
        <v>0</v>
      </c>
      <c r="AL26" s="61">
        <f t="shared" si="72"/>
        <v>0</v>
      </c>
      <c r="AM26" s="61"/>
      <c r="AN26" s="61">
        <f t="shared" si="39"/>
        <v>0</v>
      </c>
      <c r="AO26" s="61">
        <f t="shared" si="40"/>
        <v>0</v>
      </c>
      <c r="AP26" s="61">
        <f t="shared" si="41"/>
        <v>0</v>
      </c>
      <c r="AQ26" s="61"/>
      <c r="AR26" s="61">
        <f t="shared" si="42"/>
        <v>0</v>
      </c>
      <c r="AS26" s="61">
        <f t="shared" si="43"/>
        <v>0</v>
      </c>
      <c r="AT26" s="61">
        <f t="shared" si="44"/>
        <v>0</v>
      </c>
      <c r="AU26" s="61"/>
      <c r="AV26" s="61">
        <f t="shared" si="34"/>
        <v>0</v>
      </c>
      <c r="AW26" s="61">
        <f t="shared" si="45"/>
        <v>0</v>
      </c>
      <c r="AX26" s="61">
        <f t="shared" si="46"/>
        <v>0</v>
      </c>
      <c r="AY26" s="61">
        <v>244</v>
      </c>
      <c r="AZ26" s="61">
        <f t="shared" si="47"/>
        <v>0</v>
      </c>
      <c r="BA26" s="61">
        <f t="shared" si="48"/>
        <v>0</v>
      </c>
      <c r="BB26" s="61">
        <f t="shared" si="49"/>
        <v>1464</v>
      </c>
      <c r="BC26" s="61"/>
      <c r="BD26" s="61">
        <f t="shared" si="50"/>
        <v>0</v>
      </c>
      <c r="BE26" s="61">
        <f t="shared" si="51"/>
        <v>0</v>
      </c>
      <c r="BF26" s="61">
        <f t="shared" si="52"/>
        <v>0</v>
      </c>
      <c r="BG26" s="61"/>
      <c r="BH26" s="61">
        <f t="shared" si="53"/>
        <v>0</v>
      </c>
      <c r="BI26" s="61">
        <f t="shared" si="54"/>
        <v>0</v>
      </c>
      <c r="BJ26" s="61">
        <f t="shared" si="55"/>
        <v>0</v>
      </c>
      <c r="BK26" s="61"/>
      <c r="BL26" s="61">
        <f t="shared" si="56"/>
        <v>0</v>
      </c>
      <c r="BM26" s="61">
        <f t="shared" si="57"/>
        <v>0</v>
      </c>
      <c r="BN26" s="61">
        <f t="shared" si="58"/>
        <v>0</v>
      </c>
      <c r="BO26" s="61"/>
      <c r="BP26" s="61">
        <f t="shared" si="59"/>
        <v>0</v>
      </c>
      <c r="BQ26" s="61">
        <f t="shared" si="60"/>
        <v>0</v>
      </c>
      <c r="BR26" s="61">
        <f t="shared" si="61"/>
        <v>0</v>
      </c>
      <c r="BS26" s="61"/>
      <c r="BT26" s="61">
        <f t="shared" si="62"/>
        <v>0</v>
      </c>
      <c r="BU26" s="61">
        <f t="shared" si="63"/>
        <v>0</v>
      </c>
      <c r="BV26" s="61">
        <f t="shared" si="64"/>
        <v>0</v>
      </c>
      <c r="BW26" s="172">
        <f t="shared" si="65"/>
        <v>8453.5</v>
      </c>
      <c r="BX26" s="172">
        <f t="shared" si="66"/>
        <v>1504</v>
      </c>
      <c r="BY26" s="1"/>
    </row>
    <row r="27" spans="1:77" x14ac:dyDescent="0.25">
      <c r="A27" s="51">
        <v>16</v>
      </c>
      <c r="B27" s="1" t="s">
        <v>216</v>
      </c>
      <c r="C27" s="1"/>
      <c r="D27" s="61">
        <f t="shared" si="11"/>
        <v>0</v>
      </c>
      <c r="E27" s="61">
        <f t="shared" si="12"/>
        <v>0</v>
      </c>
      <c r="F27" s="61">
        <f t="shared" si="13"/>
        <v>0</v>
      </c>
      <c r="G27" s="1"/>
      <c r="H27" s="61">
        <f t="shared" si="14"/>
        <v>0</v>
      </c>
      <c r="I27" s="61">
        <f t="shared" si="15"/>
        <v>0</v>
      </c>
      <c r="J27" s="61">
        <f t="shared" si="16"/>
        <v>0</v>
      </c>
      <c r="K27" s="61"/>
      <c r="L27" s="61">
        <f t="shared" si="17"/>
        <v>0</v>
      </c>
      <c r="M27" s="61">
        <f t="shared" si="18"/>
        <v>0</v>
      </c>
      <c r="N27" s="61">
        <f t="shared" si="19"/>
        <v>0</v>
      </c>
      <c r="O27" s="61">
        <v>164</v>
      </c>
      <c r="P27" s="61">
        <f t="shared" si="20"/>
        <v>0</v>
      </c>
      <c r="Q27" s="61">
        <f t="shared" si="21"/>
        <v>0</v>
      </c>
      <c r="R27" s="61">
        <f t="shared" si="22"/>
        <v>820</v>
      </c>
      <c r="S27" s="61">
        <v>285</v>
      </c>
      <c r="T27" s="61">
        <f t="shared" si="23"/>
        <v>1710</v>
      </c>
      <c r="U27" s="61">
        <f t="shared" si="24"/>
        <v>0</v>
      </c>
      <c r="V27" s="61">
        <f t="shared" si="25"/>
        <v>0</v>
      </c>
      <c r="W27" s="61">
        <v>216</v>
      </c>
      <c r="X27" s="61">
        <f t="shared" si="26"/>
        <v>1296</v>
      </c>
      <c r="Y27" s="61">
        <f t="shared" si="27"/>
        <v>0</v>
      </c>
      <c r="Z27" s="61">
        <f t="shared" si="28"/>
        <v>0</v>
      </c>
      <c r="AA27" s="61">
        <v>165</v>
      </c>
      <c r="AB27" s="61">
        <f t="shared" si="35"/>
        <v>990</v>
      </c>
      <c r="AC27" s="61">
        <f t="shared" si="36"/>
        <v>0</v>
      </c>
      <c r="AD27" s="61">
        <f t="shared" si="37"/>
        <v>0</v>
      </c>
      <c r="AE27" s="153">
        <v>156</v>
      </c>
      <c r="AF27" s="61">
        <f t="shared" si="67"/>
        <v>936</v>
      </c>
      <c r="AG27" s="61">
        <f t="shared" si="68"/>
        <v>0</v>
      </c>
      <c r="AH27" s="61">
        <f t="shared" si="69"/>
        <v>0</v>
      </c>
      <c r="AI27" s="61">
        <v>270</v>
      </c>
      <c r="AJ27" s="61">
        <f t="shared" si="70"/>
        <v>1215</v>
      </c>
      <c r="AK27" s="61">
        <f t="shared" si="71"/>
        <v>0</v>
      </c>
      <c r="AL27" s="61">
        <f t="shared" si="72"/>
        <v>0</v>
      </c>
      <c r="AM27" s="61">
        <v>115</v>
      </c>
      <c r="AN27" s="61">
        <f t="shared" si="39"/>
        <v>690</v>
      </c>
      <c r="AO27" s="61">
        <f t="shared" si="40"/>
        <v>0</v>
      </c>
      <c r="AP27" s="61">
        <f t="shared" si="41"/>
        <v>0</v>
      </c>
      <c r="AQ27" s="61"/>
      <c r="AR27" s="61">
        <f t="shared" si="42"/>
        <v>0</v>
      </c>
      <c r="AS27" s="61">
        <f t="shared" si="43"/>
        <v>0</v>
      </c>
      <c r="AT27" s="61">
        <f t="shared" si="44"/>
        <v>0</v>
      </c>
      <c r="AU27" s="61">
        <v>313</v>
      </c>
      <c r="AV27" s="61">
        <f t="shared" si="34"/>
        <v>0</v>
      </c>
      <c r="AW27" s="61">
        <f t="shared" si="45"/>
        <v>1565</v>
      </c>
      <c r="AX27" s="61">
        <f t="shared" si="46"/>
        <v>0</v>
      </c>
      <c r="AY27" s="61"/>
      <c r="AZ27" s="61">
        <f t="shared" si="47"/>
        <v>0</v>
      </c>
      <c r="BA27" s="61">
        <f t="shared" si="48"/>
        <v>0</v>
      </c>
      <c r="BB27" s="61">
        <f t="shared" si="49"/>
        <v>0</v>
      </c>
      <c r="BC27" s="61"/>
      <c r="BD27" s="61">
        <f t="shared" si="50"/>
        <v>0</v>
      </c>
      <c r="BE27" s="61">
        <f t="shared" si="51"/>
        <v>0</v>
      </c>
      <c r="BF27" s="61">
        <f t="shared" si="52"/>
        <v>0</v>
      </c>
      <c r="BG27" s="61">
        <v>78</v>
      </c>
      <c r="BH27" s="61">
        <f t="shared" si="53"/>
        <v>468</v>
      </c>
      <c r="BI27" s="61">
        <f t="shared" si="54"/>
        <v>0</v>
      </c>
      <c r="BJ27" s="61">
        <f t="shared" si="55"/>
        <v>0</v>
      </c>
      <c r="BK27" s="61"/>
      <c r="BL27" s="61">
        <f t="shared" si="56"/>
        <v>0</v>
      </c>
      <c r="BM27" s="61">
        <f t="shared" si="57"/>
        <v>0</v>
      </c>
      <c r="BN27" s="61">
        <f t="shared" si="58"/>
        <v>0</v>
      </c>
      <c r="BO27" s="61">
        <v>358.06</v>
      </c>
      <c r="BP27" s="61">
        <f t="shared" si="59"/>
        <v>2148.36</v>
      </c>
      <c r="BQ27" s="61">
        <f t="shared" si="60"/>
        <v>0</v>
      </c>
      <c r="BR27" s="61">
        <f t="shared" si="61"/>
        <v>0</v>
      </c>
      <c r="BS27" s="61"/>
      <c r="BT27" s="61">
        <f t="shared" si="62"/>
        <v>0</v>
      </c>
      <c r="BU27" s="61">
        <f t="shared" si="63"/>
        <v>0</v>
      </c>
      <c r="BV27" s="61">
        <f t="shared" si="64"/>
        <v>0</v>
      </c>
      <c r="BW27" s="172">
        <f t="shared" si="65"/>
        <v>11838.36</v>
      </c>
      <c r="BX27" s="172">
        <f t="shared" si="66"/>
        <v>2120.06</v>
      </c>
      <c r="BY27" s="1"/>
    </row>
    <row r="28" spans="1:77" x14ac:dyDescent="0.25">
      <c r="A28" s="49">
        <v>17</v>
      </c>
      <c r="B28" s="1" t="s">
        <v>364</v>
      </c>
      <c r="C28" s="1"/>
      <c r="D28" s="61">
        <f t="shared" si="11"/>
        <v>0</v>
      </c>
      <c r="E28" s="61">
        <f t="shared" si="12"/>
        <v>0</v>
      </c>
      <c r="F28" s="61">
        <f t="shared" si="13"/>
        <v>0</v>
      </c>
      <c r="G28" s="1"/>
      <c r="H28" s="61">
        <f t="shared" si="14"/>
        <v>0</v>
      </c>
      <c r="I28" s="61">
        <f t="shared" si="15"/>
        <v>0</v>
      </c>
      <c r="J28" s="61">
        <f t="shared" si="16"/>
        <v>0</v>
      </c>
      <c r="K28" s="61"/>
      <c r="L28" s="61">
        <f t="shared" si="17"/>
        <v>0</v>
      </c>
      <c r="M28" s="61">
        <f t="shared" si="18"/>
        <v>0</v>
      </c>
      <c r="N28" s="61">
        <f t="shared" si="19"/>
        <v>0</v>
      </c>
      <c r="O28" s="61">
        <v>214</v>
      </c>
      <c r="P28" s="61">
        <f t="shared" si="20"/>
        <v>0</v>
      </c>
      <c r="Q28" s="61">
        <f t="shared" si="21"/>
        <v>0</v>
      </c>
      <c r="R28" s="61">
        <f t="shared" si="22"/>
        <v>1070</v>
      </c>
      <c r="S28" s="61">
        <v>343</v>
      </c>
      <c r="T28" s="61">
        <f t="shared" si="23"/>
        <v>2058</v>
      </c>
      <c r="U28" s="61">
        <f t="shared" si="24"/>
        <v>0</v>
      </c>
      <c r="V28" s="61">
        <f t="shared" si="25"/>
        <v>0</v>
      </c>
      <c r="W28" s="61">
        <v>247</v>
      </c>
      <c r="X28" s="61">
        <f t="shared" si="26"/>
        <v>1482</v>
      </c>
      <c r="Y28" s="61">
        <f t="shared" si="27"/>
        <v>0</v>
      </c>
      <c r="Z28" s="61">
        <f t="shared" si="28"/>
        <v>0</v>
      </c>
      <c r="AA28" s="61">
        <v>209</v>
      </c>
      <c r="AB28" s="61">
        <f t="shared" si="35"/>
        <v>1254</v>
      </c>
      <c r="AC28" s="61">
        <f t="shared" si="36"/>
        <v>0</v>
      </c>
      <c r="AD28" s="61">
        <f t="shared" si="37"/>
        <v>0</v>
      </c>
      <c r="AE28" s="153">
        <v>175</v>
      </c>
      <c r="AF28" s="61">
        <f t="shared" si="67"/>
        <v>1050</v>
      </c>
      <c r="AG28" s="61">
        <f t="shared" si="68"/>
        <v>0</v>
      </c>
      <c r="AH28" s="61">
        <f t="shared" si="69"/>
        <v>0</v>
      </c>
      <c r="AI28" s="61">
        <v>279</v>
      </c>
      <c r="AJ28" s="61">
        <f t="shared" si="70"/>
        <v>1255.5</v>
      </c>
      <c r="AK28" s="61">
        <f t="shared" si="71"/>
        <v>0</v>
      </c>
      <c r="AL28" s="61">
        <f t="shared" si="72"/>
        <v>0</v>
      </c>
      <c r="AM28" s="61">
        <v>156</v>
      </c>
      <c r="AN28" s="61">
        <f t="shared" si="39"/>
        <v>936</v>
      </c>
      <c r="AO28" s="61">
        <f t="shared" si="40"/>
        <v>0</v>
      </c>
      <c r="AP28" s="61">
        <f t="shared" si="41"/>
        <v>0</v>
      </c>
      <c r="AQ28" s="61"/>
      <c r="AR28" s="61">
        <f t="shared" si="42"/>
        <v>0</v>
      </c>
      <c r="AS28" s="61">
        <f t="shared" si="43"/>
        <v>0</v>
      </c>
      <c r="AT28" s="61">
        <f t="shared" si="44"/>
        <v>0</v>
      </c>
      <c r="AU28" s="61">
        <v>299</v>
      </c>
      <c r="AV28" s="61">
        <f t="shared" si="34"/>
        <v>0</v>
      </c>
      <c r="AW28" s="61">
        <f t="shared" si="45"/>
        <v>1495</v>
      </c>
      <c r="AX28" s="61">
        <f t="shared" si="46"/>
        <v>0</v>
      </c>
      <c r="AY28" s="61">
        <v>221</v>
      </c>
      <c r="AZ28" s="61">
        <f t="shared" si="47"/>
        <v>0</v>
      </c>
      <c r="BA28" s="61">
        <f t="shared" si="48"/>
        <v>0</v>
      </c>
      <c r="BB28" s="61">
        <f t="shared" si="49"/>
        <v>1326</v>
      </c>
      <c r="BC28" s="61"/>
      <c r="BD28" s="61">
        <f t="shared" si="50"/>
        <v>0</v>
      </c>
      <c r="BE28" s="61">
        <f t="shared" si="51"/>
        <v>0</v>
      </c>
      <c r="BF28" s="61">
        <f t="shared" si="52"/>
        <v>0</v>
      </c>
      <c r="BG28" s="61">
        <v>72</v>
      </c>
      <c r="BH28" s="61">
        <f t="shared" si="53"/>
        <v>432</v>
      </c>
      <c r="BI28" s="61">
        <f t="shared" si="54"/>
        <v>0</v>
      </c>
      <c r="BJ28" s="61">
        <f t="shared" si="55"/>
        <v>0</v>
      </c>
      <c r="BK28" s="61"/>
      <c r="BL28" s="61">
        <f t="shared" si="56"/>
        <v>0</v>
      </c>
      <c r="BM28" s="61">
        <f t="shared" si="57"/>
        <v>0</v>
      </c>
      <c r="BN28" s="61">
        <f t="shared" si="58"/>
        <v>0</v>
      </c>
      <c r="BO28" s="61">
        <v>338</v>
      </c>
      <c r="BP28" s="61">
        <f t="shared" si="59"/>
        <v>2028</v>
      </c>
      <c r="BQ28" s="61">
        <f t="shared" si="60"/>
        <v>0</v>
      </c>
      <c r="BR28" s="61">
        <f t="shared" si="61"/>
        <v>0</v>
      </c>
      <c r="BS28" s="61"/>
      <c r="BT28" s="61">
        <f t="shared" si="62"/>
        <v>0</v>
      </c>
      <c r="BU28" s="61">
        <f t="shared" si="63"/>
        <v>0</v>
      </c>
      <c r="BV28" s="61">
        <f t="shared" si="64"/>
        <v>0</v>
      </c>
      <c r="BW28" s="172">
        <f t="shared" si="65"/>
        <v>14386.5</v>
      </c>
      <c r="BX28" s="172">
        <f t="shared" si="66"/>
        <v>2553</v>
      </c>
      <c r="BY28" s="1"/>
    </row>
    <row r="29" spans="1:77" x14ac:dyDescent="0.25">
      <c r="A29" s="49">
        <v>18</v>
      </c>
      <c r="B29" s="1" t="s">
        <v>328</v>
      </c>
      <c r="C29" s="1"/>
      <c r="D29" s="61">
        <f t="shared" si="11"/>
        <v>0</v>
      </c>
      <c r="E29" s="61">
        <f t="shared" si="12"/>
        <v>0</v>
      </c>
      <c r="F29" s="61">
        <f t="shared" si="13"/>
        <v>0</v>
      </c>
      <c r="G29" s="1"/>
      <c r="H29" s="61">
        <f t="shared" si="14"/>
        <v>0</v>
      </c>
      <c r="I29" s="61">
        <f t="shared" si="15"/>
        <v>0</v>
      </c>
      <c r="J29" s="61">
        <f t="shared" si="16"/>
        <v>0</v>
      </c>
      <c r="K29" s="61"/>
      <c r="L29" s="61">
        <f t="shared" si="17"/>
        <v>0</v>
      </c>
      <c r="M29" s="61">
        <f t="shared" si="18"/>
        <v>0</v>
      </c>
      <c r="N29" s="61">
        <f t="shared" si="19"/>
        <v>0</v>
      </c>
      <c r="O29" s="61">
        <v>215</v>
      </c>
      <c r="P29" s="61">
        <f t="shared" si="20"/>
        <v>0</v>
      </c>
      <c r="Q29" s="61">
        <f t="shared" si="21"/>
        <v>0</v>
      </c>
      <c r="R29" s="61">
        <f t="shared" si="22"/>
        <v>1075</v>
      </c>
      <c r="S29" s="61">
        <v>343</v>
      </c>
      <c r="T29" s="61">
        <f t="shared" si="23"/>
        <v>2058</v>
      </c>
      <c r="U29" s="61">
        <f t="shared" si="24"/>
        <v>0</v>
      </c>
      <c r="V29" s="61">
        <f t="shared" si="25"/>
        <v>0</v>
      </c>
      <c r="W29" s="61">
        <v>247</v>
      </c>
      <c r="X29" s="61">
        <f t="shared" si="26"/>
        <v>1482</v>
      </c>
      <c r="Y29" s="61">
        <f t="shared" si="27"/>
        <v>0</v>
      </c>
      <c r="Z29" s="61">
        <f t="shared" si="28"/>
        <v>0</v>
      </c>
      <c r="AA29" s="61">
        <v>209</v>
      </c>
      <c r="AB29" s="61">
        <f t="shared" si="35"/>
        <v>1254</v>
      </c>
      <c r="AC29" s="61">
        <f t="shared" si="36"/>
        <v>0</v>
      </c>
      <c r="AD29" s="61">
        <f t="shared" si="37"/>
        <v>0</v>
      </c>
      <c r="AE29" s="153">
        <v>175</v>
      </c>
      <c r="AF29" s="61">
        <f t="shared" si="67"/>
        <v>1050</v>
      </c>
      <c r="AG29" s="61">
        <f t="shared" si="68"/>
        <v>0</v>
      </c>
      <c r="AH29" s="61">
        <f t="shared" si="69"/>
        <v>0</v>
      </c>
      <c r="AI29" s="61">
        <v>279</v>
      </c>
      <c r="AJ29" s="61">
        <f t="shared" si="70"/>
        <v>1255.5</v>
      </c>
      <c r="AK29" s="61">
        <f t="shared" si="71"/>
        <v>0</v>
      </c>
      <c r="AL29" s="61">
        <f t="shared" si="72"/>
        <v>0</v>
      </c>
      <c r="AM29" s="61">
        <v>157</v>
      </c>
      <c r="AN29" s="61">
        <f t="shared" si="39"/>
        <v>942</v>
      </c>
      <c r="AO29" s="61">
        <f t="shared" si="40"/>
        <v>0</v>
      </c>
      <c r="AP29" s="61">
        <f t="shared" si="41"/>
        <v>0</v>
      </c>
      <c r="AQ29" s="61"/>
      <c r="AR29" s="61">
        <f t="shared" si="42"/>
        <v>0</v>
      </c>
      <c r="AS29" s="61">
        <f t="shared" si="43"/>
        <v>0</v>
      </c>
      <c r="AT29" s="61">
        <f t="shared" si="44"/>
        <v>0</v>
      </c>
      <c r="AU29" s="61">
        <v>300</v>
      </c>
      <c r="AV29" s="61">
        <f t="shared" si="34"/>
        <v>0</v>
      </c>
      <c r="AW29" s="61">
        <f t="shared" si="45"/>
        <v>1500</v>
      </c>
      <c r="AX29" s="61">
        <f t="shared" si="46"/>
        <v>0</v>
      </c>
      <c r="AY29" s="61">
        <v>234</v>
      </c>
      <c r="AZ29" s="61">
        <f t="shared" si="47"/>
        <v>0</v>
      </c>
      <c r="BA29" s="61">
        <f t="shared" si="48"/>
        <v>0</v>
      </c>
      <c r="BB29" s="61">
        <f t="shared" si="49"/>
        <v>1404</v>
      </c>
      <c r="BC29" s="61"/>
      <c r="BD29" s="61">
        <f t="shared" si="50"/>
        <v>0</v>
      </c>
      <c r="BE29" s="61">
        <f t="shared" si="51"/>
        <v>0</v>
      </c>
      <c r="BF29" s="61">
        <f t="shared" si="52"/>
        <v>0</v>
      </c>
      <c r="BG29" s="61">
        <v>73</v>
      </c>
      <c r="BH29" s="61">
        <f t="shared" si="53"/>
        <v>438</v>
      </c>
      <c r="BI29" s="61">
        <f t="shared" si="54"/>
        <v>0</v>
      </c>
      <c r="BJ29" s="61">
        <f t="shared" si="55"/>
        <v>0</v>
      </c>
      <c r="BK29" s="61"/>
      <c r="BL29" s="61">
        <f t="shared" si="56"/>
        <v>0</v>
      </c>
      <c r="BM29" s="61">
        <f t="shared" si="57"/>
        <v>0</v>
      </c>
      <c r="BN29" s="61">
        <f t="shared" si="58"/>
        <v>0</v>
      </c>
      <c r="BO29" s="61">
        <v>339</v>
      </c>
      <c r="BP29" s="61">
        <f t="shared" si="59"/>
        <v>2034</v>
      </c>
      <c r="BQ29" s="61">
        <f t="shared" si="60"/>
        <v>0</v>
      </c>
      <c r="BR29" s="61">
        <f t="shared" si="61"/>
        <v>0</v>
      </c>
      <c r="BS29" s="61"/>
      <c r="BT29" s="61">
        <f t="shared" si="62"/>
        <v>0</v>
      </c>
      <c r="BU29" s="61">
        <f t="shared" si="63"/>
        <v>0</v>
      </c>
      <c r="BV29" s="61">
        <f t="shared" si="64"/>
        <v>0</v>
      </c>
      <c r="BW29" s="172">
        <f t="shared" si="65"/>
        <v>14492.5</v>
      </c>
      <c r="BX29" s="172">
        <f t="shared" si="66"/>
        <v>2571</v>
      </c>
      <c r="BY29" s="1"/>
    </row>
    <row r="30" spans="1:77" x14ac:dyDescent="0.25">
      <c r="A30" s="51">
        <v>19</v>
      </c>
      <c r="B30" s="1" t="s">
        <v>217</v>
      </c>
      <c r="C30" s="1"/>
      <c r="D30" s="61">
        <f t="shared" si="11"/>
        <v>0</v>
      </c>
      <c r="E30" s="61">
        <f t="shared" si="12"/>
        <v>0</v>
      </c>
      <c r="F30" s="61">
        <f t="shared" si="13"/>
        <v>0</v>
      </c>
      <c r="G30" s="1"/>
      <c r="H30" s="61">
        <f t="shared" si="14"/>
        <v>0</v>
      </c>
      <c r="I30" s="61">
        <f t="shared" si="15"/>
        <v>0</v>
      </c>
      <c r="J30" s="61">
        <f t="shared" si="16"/>
        <v>0</v>
      </c>
      <c r="K30" s="61"/>
      <c r="L30" s="61">
        <f t="shared" si="17"/>
        <v>0</v>
      </c>
      <c r="M30" s="61">
        <f t="shared" si="18"/>
        <v>0</v>
      </c>
      <c r="N30" s="61">
        <f t="shared" si="19"/>
        <v>0</v>
      </c>
      <c r="O30" s="61">
        <v>207</v>
      </c>
      <c r="P30" s="61">
        <f t="shared" si="20"/>
        <v>0</v>
      </c>
      <c r="Q30" s="61">
        <f t="shared" si="21"/>
        <v>0</v>
      </c>
      <c r="R30" s="61">
        <f t="shared" si="22"/>
        <v>1035</v>
      </c>
      <c r="S30" s="61">
        <v>384</v>
      </c>
      <c r="T30" s="61">
        <f t="shared" si="23"/>
        <v>2304</v>
      </c>
      <c r="U30" s="61">
        <f t="shared" si="24"/>
        <v>0</v>
      </c>
      <c r="V30" s="61">
        <f t="shared" si="25"/>
        <v>0</v>
      </c>
      <c r="W30" s="61">
        <v>259</v>
      </c>
      <c r="X30" s="61">
        <f t="shared" si="26"/>
        <v>1554</v>
      </c>
      <c r="Y30" s="61">
        <f t="shared" si="27"/>
        <v>0</v>
      </c>
      <c r="Z30" s="61">
        <f t="shared" si="28"/>
        <v>0</v>
      </c>
      <c r="AA30" s="61">
        <v>283</v>
      </c>
      <c r="AB30" s="61">
        <f t="shared" si="35"/>
        <v>1698</v>
      </c>
      <c r="AC30" s="61">
        <f t="shared" si="36"/>
        <v>0</v>
      </c>
      <c r="AD30" s="61">
        <f t="shared" si="37"/>
        <v>0</v>
      </c>
      <c r="AE30" s="153">
        <v>206</v>
      </c>
      <c r="AF30" s="61">
        <f t="shared" si="67"/>
        <v>1236</v>
      </c>
      <c r="AG30" s="61">
        <f t="shared" si="68"/>
        <v>0</v>
      </c>
      <c r="AH30" s="61">
        <f t="shared" si="69"/>
        <v>0</v>
      </c>
      <c r="AI30" s="61">
        <v>328</v>
      </c>
      <c r="AJ30" s="61">
        <f t="shared" si="70"/>
        <v>1476</v>
      </c>
      <c r="AK30" s="61">
        <f t="shared" si="71"/>
        <v>0</v>
      </c>
      <c r="AL30" s="61">
        <f t="shared" si="72"/>
        <v>0</v>
      </c>
      <c r="AM30" s="61">
        <v>145</v>
      </c>
      <c r="AN30" s="61">
        <f t="shared" si="39"/>
        <v>870</v>
      </c>
      <c r="AO30" s="61">
        <f t="shared" si="40"/>
        <v>0</v>
      </c>
      <c r="AP30" s="61">
        <f t="shared" si="41"/>
        <v>0</v>
      </c>
      <c r="AQ30" s="61"/>
      <c r="AR30" s="61">
        <f t="shared" si="42"/>
        <v>0</v>
      </c>
      <c r="AS30" s="61">
        <f t="shared" si="43"/>
        <v>0</v>
      </c>
      <c r="AT30" s="61">
        <f t="shared" si="44"/>
        <v>0</v>
      </c>
      <c r="AU30" s="61">
        <v>297</v>
      </c>
      <c r="AV30" s="61">
        <f t="shared" si="34"/>
        <v>0</v>
      </c>
      <c r="AW30" s="61">
        <f t="shared" si="45"/>
        <v>1485</v>
      </c>
      <c r="AX30" s="61">
        <f t="shared" si="46"/>
        <v>0</v>
      </c>
      <c r="AY30" s="61">
        <v>241</v>
      </c>
      <c r="AZ30" s="61">
        <f t="shared" si="47"/>
        <v>0</v>
      </c>
      <c r="BA30" s="61">
        <f t="shared" si="48"/>
        <v>0</v>
      </c>
      <c r="BB30" s="61">
        <f t="shared" si="49"/>
        <v>1446</v>
      </c>
      <c r="BC30" s="61"/>
      <c r="BD30" s="61">
        <f t="shared" si="50"/>
        <v>0</v>
      </c>
      <c r="BE30" s="61">
        <f t="shared" si="51"/>
        <v>0</v>
      </c>
      <c r="BF30" s="61">
        <f t="shared" si="52"/>
        <v>0</v>
      </c>
      <c r="BG30" s="61">
        <v>104</v>
      </c>
      <c r="BH30" s="61">
        <f t="shared" si="53"/>
        <v>624</v>
      </c>
      <c r="BI30" s="61">
        <f t="shared" si="54"/>
        <v>0</v>
      </c>
      <c r="BJ30" s="61">
        <f t="shared" si="55"/>
        <v>0</v>
      </c>
      <c r="BK30" s="61"/>
      <c r="BL30" s="61">
        <f t="shared" si="56"/>
        <v>0</v>
      </c>
      <c r="BM30" s="61">
        <f t="shared" si="57"/>
        <v>0</v>
      </c>
      <c r="BN30" s="61">
        <f t="shared" si="58"/>
        <v>0</v>
      </c>
      <c r="BO30" s="61">
        <v>445</v>
      </c>
      <c r="BP30" s="61">
        <f t="shared" si="59"/>
        <v>2670</v>
      </c>
      <c r="BQ30" s="61">
        <f t="shared" si="60"/>
        <v>0</v>
      </c>
      <c r="BR30" s="61">
        <f t="shared" si="61"/>
        <v>0</v>
      </c>
      <c r="BS30" s="61"/>
      <c r="BT30" s="61">
        <f t="shared" si="62"/>
        <v>0</v>
      </c>
      <c r="BU30" s="61">
        <f t="shared" si="63"/>
        <v>0</v>
      </c>
      <c r="BV30" s="61">
        <f t="shared" si="64"/>
        <v>0</v>
      </c>
      <c r="BW30" s="172">
        <f t="shared" si="65"/>
        <v>16398</v>
      </c>
      <c r="BX30" s="172">
        <f t="shared" si="66"/>
        <v>2899</v>
      </c>
      <c r="BY30" s="1"/>
    </row>
    <row r="31" spans="1:77" x14ac:dyDescent="0.25">
      <c r="A31" s="49">
        <v>20</v>
      </c>
      <c r="B31" s="1" t="s">
        <v>218</v>
      </c>
      <c r="C31" s="1"/>
      <c r="D31" s="61">
        <f t="shared" si="11"/>
        <v>0</v>
      </c>
      <c r="E31" s="61">
        <f t="shared" si="12"/>
        <v>0</v>
      </c>
      <c r="F31" s="61">
        <f t="shared" si="13"/>
        <v>0</v>
      </c>
      <c r="G31" s="1"/>
      <c r="H31" s="61">
        <f t="shared" si="14"/>
        <v>0</v>
      </c>
      <c r="I31" s="61">
        <f t="shared" si="15"/>
        <v>0</v>
      </c>
      <c r="J31" s="61">
        <f t="shared" si="16"/>
        <v>0</v>
      </c>
      <c r="K31" s="61"/>
      <c r="L31" s="61">
        <f t="shared" si="17"/>
        <v>0</v>
      </c>
      <c r="M31" s="61">
        <f t="shared" si="18"/>
        <v>0</v>
      </c>
      <c r="N31" s="61">
        <f t="shared" si="19"/>
        <v>0</v>
      </c>
      <c r="O31" s="61">
        <v>206</v>
      </c>
      <c r="P31" s="61">
        <f t="shared" si="20"/>
        <v>0</v>
      </c>
      <c r="Q31" s="61">
        <f t="shared" si="21"/>
        <v>0</v>
      </c>
      <c r="R31" s="61">
        <f t="shared" si="22"/>
        <v>1030</v>
      </c>
      <c r="S31" s="61">
        <v>384</v>
      </c>
      <c r="T31" s="61">
        <f t="shared" si="23"/>
        <v>2304</v>
      </c>
      <c r="U31" s="61">
        <f t="shared" si="24"/>
        <v>0</v>
      </c>
      <c r="V31" s="61">
        <f t="shared" si="25"/>
        <v>0</v>
      </c>
      <c r="W31" s="61">
        <v>259</v>
      </c>
      <c r="X31" s="61">
        <f t="shared" si="26"/>
        <v>1554</v>
      </c>
      <c r="Y31" s="61">
        <f t="shared" si="27"/>
        <v>0</v>
      </c>
      <c r="Z31" s="61">
        <f t="shared" si="28"/>
        <v>0</v>
      </c>
      <c r="AA31" s="61">
        <v>283</v>
      </c>
      <c r="AB31" s="61">
        <f t="shared" si="35"/>
        <v>1698</v>
      </c>
      <c r="AC31" s="61">
        <f t="shared" si="36"/>
        <v>0</v>
      </c>
      <c r="AD31" s="61">
        <f t="shared" si="37"/>
        <v>0</v>
      </c>
      <c r="AE31" s="153">
        <v>207</v>
      </c>
      <c r="AF31" s="61">
        <f t="shared" si="67"/>
        <v>1242</v>
      </c>
      <c r="AG31" s="61">
        <f t="shared" si="68"/>
        <v>0</v>
      </c>
      <c r="AH31" s="61">
        <f t="shared" si="69"/>
        <v>0</v>
      </c>
      <c r="AI31" s="61">
        <v>327</v>
      </c>
      <c r="AJ31" s="61">
        <f t="shared" si="70"/>
        <v>1471.5</v>
      </c>
      <c r="AK31" s="61">
        <f t="shared" si="71"/>
        <v>0</v>
      </c>
      <c r="AL31" s="61">
        <f t="shared" si="72"/>
        <v>0</v>
      </c>
      <c r="AM31" s="61">
        <v>145</v>
      </c>
      <c r="AN31" s="61">
        <f t="shared" si="39"/>
        <v>870</v>
      </c>
      <c r="AO31" s="61">
        <f t="shared" si="40"/>
        <v>0</v>
      </c>
      <c r="AP31" s="61">
        <f t="shared" si="41"/>
        <v>0</v>
      </c>
      <c r="AQ31" s="61"/>
      <c r="AR31" s="61">
        <f t="shared" si="42"/>
        <v>0</v>
      </c>
      <c r="AS31" s="61">
        <f t="shared" si="43"/>
        <v>0</v>
      </c>
      <c r="AT31" s="61">
        <f t="shared" si="44"/>
        <v>0</v>
      </c>
      <c r="AU31" s="61">
        <v>297</v>
      </c>
      <c r="AV31" s="61">
        <f t="shared" si="34"/>
        <v>0</v>
      </c>
      <c r="AW31" s="61">
        <f t="shared" si="45"/>
        <v>1485</v>
      </c>
      <c r="AX31" s="61">
        <f t="shared" si="46"/>
        <v>0</v>
      </c>
      <c r="AY31" s="61">
        <v>242</v>
      </c>
      <c r="AZ31" s="61">
        <f t="shared" si="47"/>
        <v>0</v>
      </c>
      <c r="BA31" s="61">
        <f t="shared" si="48"/>
        <v>0</v>
      </c>
      <c r="BB31" s="61">
        <f t="shared" si="49"/>
        <v>1452</v>
      </c>
      <c r="BC31" s="61"/>
      <c r="BD31" s="61">
        <f t="shared" si="50"/>
        <v>0</v>
      </c>
      <c r="BE31" s="61">
        <f t="shared" si="51"/>
        <v>0</v>
      </c>
      <c r="BF31" s="61">
        <f t="shared" si="52"/>
        <v>0</v>
      </c>
      <c r="BG31" s="61">
        <v>104</v>
      </c>
      <c r="BH31" s="61">
        <f t="shared" si="53"/>
        <v>624</v>
      </c>
      <c r="BI31" s="61">
        <f t="shared" si="54"/>
        <v>0</v>
      </c>
      <c r="BJ31" s="61">
        <f t="shared" si="55"/>
        <v>0</v>
      </c>
      <c r="BK31" s="61"/>
      <c r="BL31" s="61">
        <f t="shared" si="56"/>
        <v>0</v>
      </c>
      <c r="BM31" s="61">
        <f t="shared" si="57"/>
        <v>0</v>
      </c>
      <c r="BN31" s="61">
        <f t="shared" si="58"/>
        <v>0</v>
      </c>
      <c r="BO31" s="61">
        <v>445</v>
      </c>
      <c r="BP31" s="61">
        <f t="shared" si="59"/>
        <v>2670</v>
      </c>
      <c r="BQ31" s="61">
        <f t="shared" si="60"/>
        <v>0</v>
      </c>
      <c r="BR31" s="61">
        <f t="shared" si="61"/>
        <v>0</v>
      </c>
      <c r="BS31" s="61"/>
      <c r="BT31" s="61">
        <f t="shared" si="62"/>
        <v>0</v>
      </c>
      <c r="BU31" s="61">
        <f t="shared" si="63"/>
        <v>0</v>
      </c>
      <c r="BV31" s="61">
        <f t="shared" si="64"/>
        <v>0</v>
      </c>
      <c r="BW31" s="172">
        <f t="shared" si="65"/>
        <v>16400.5</v>
      </c>
      <c r="BX31" s="172">
        <f t="shared" si="66"/>
        <v>2899</v>
      </c>
      <c r="BY31" s="1"/>
    </row>
    <row r="32" spans="1:77" x14ac:dyDescent="0.25">
      <c r="A32" s="49">
        <v>21</v>
      </c>
      <c r="B32" s="1" t="s">
        <v>219</v>
      </c>
      <c r="C32" s="1"/>
      <c r="D32" s="61">
        <f t="shared" si="11"/>
        <v>0</v>
      </c>
      <c r="E32" s="61">
        <f t="shared" si="12"/>
        <v>0</v>
      </c>
      <c r="F32" s="61">
        <f t="shared" si="13"/>
        <v>0</v>
      </c>
      <c r="G32" s="1"/>
      <c r="H32" s="61">
        <f t="shared" si="14"/>
        <v>0</v>
      </c>
      <c r="I32" s="61">
        <f t="shared" si="15"/>
        <v>0</v>
      </c>
      <c r="J32" s="61">
        <f t="shared" si="16"/>
        <v>0</v>
      </c>
      <c r="K32" s="61"/>
      <c r="L32" s="61">
        <f t="shared" si="17"/>
        <v>0</v>
      </c>
      <c r="M32" s="61">
        <f t="shared" si="18"/>
        <v>0</v>
      </c>
      <c r="N32" s="61">
        <f t="shared" si="19"/>
        <v>0</v>
      </c>
      <c r="O32" s="61">
        <v>197</v>
      </c>
      <c r="P32" s="61">
        <f t="shared" si="20"/>
        <v>0</v>
      </c>
      <c r="Q32" s="61">
        <f t="shared" si="21"/>
        <v>0</v>
      </c>
      <c r="R32" s="61">
        <f t="shared" si="22"/>
        <v>985</v>
      </c>
      <c r="S32" s="61">
        <v>288</v>
      </c>
      <c r="T32" s="61">
        <f t="shared" si="23"/>
        <v>1728</v>
      </c>
      <c r="U32" s="61">
        <f t="shared" si="24"/>
        <v>0</v>
      </c>
      <c r="V32" s="61">
        <f t="shared" si="25"/>
        <v>0</v>
      </c>
      <c r="W32" s="61">
        <v>168</v>
      </c>
      <c r="X32" s="61">
        <f t="shared" si="26"/>
        <v>1008</v>
      </c>
      <c r="Y32" s="61">
        <f t="shared" si="27"/>
        <v>0</v>
      </c>
      <c r="Z32" s="61">
        <f t="shared" si="28"/>
        <v>0</v>
      </c>
      <c r="AA32" s="61">
        <v>110</v>
      </c>
      <c r="AB32" s="61">
        <f t="shared" si="35"/>
        <v>660</v>
      </c>
      <c r="AC32" s="61">
        <f t="shared" si="36"/>
        <v>0</v>
      </c>
      <c r="AD32" s="61">
        <f t="shared" si="37"/>
        <v>0</v>
      </c>
      <c r="AE32" s="153">
        <v>152</v>
      </c>
      <c r="AF32" s="61">
        <f t="shared" si="67"/>
        <v>912</v>
      </c>
      <c r="AG32" s="61">
        <f t="shared" si="68"/>
        <v>0</v>
      </c>
      <c r="AH32" s="61">
        <f t="shared" si="69"/>
        <v>0</v>
      </c>
      <c r="AI32" s="61">
        <v>345</v>
      </c>
      <c r="AJ32" s="61">
        <f t="shared" si="70"/>
        <v>1552.5</v>
      </c>
      <c r="AK32" s="61">
        <f t="shared" si="71"/>
        <v>0</v>
      </c>
      <c r="AL32" s="61">
        <f t="shared" si="72"/>
        <v>0</v>
      </c>
      <c r="AM32" s="61">
        <v>106</v>
      </c>
      <c r="AN32" s="61">
        <f t="shared" si="39"/>
        <v>636</v>
      </c>
      <c r="AO32" s="61">
        <f t="shared" si="40"/>
        <v>0</v>
      </c>
      <c r="AP32" s="61">
        <f t="shared" si="41"/>
        <v>0</v>
      </c>
      <c r="AQ32" s="61"/>
      <c r="AR32" s="61">
        <f t="shared" si="42"/>
        <v>0</v>
      </c>
      <c r="AS32" s="61">
        <f t="shared" si="43"/>
        <v>0</v>
      </c>
      <c r="AT32" s="61">
        <f t="shared" si="44"/>
        <v>0</v>
      </c>
      <c r="AU32" s="61"/>
      <c r="AV32" s="61">
        <f t="shared" si="34"/>
        <v>0</v>
      </c>
      <c r="AW32" s="61">
        <f t="shared" si="45"/>
        <v>0</v>
      </c>
      <c r="AX32" s="61">
        <f t="shared" si="46"/>
        <v>0</v>
      </c>
      <c r="AY32" s="61">
        <v>226</v>
      </c>
      <c r="AZ32" s="61">
        <f t="shared" si="47"/>
        <v>0</v>
      </c>
      <c r="BA32" s="61">
        <f t="shared" si="48"/>
        <v>0</v>
      </c>
      <c r="BB32" s="61">
        <f t="shared" si="49"/>
        <v>1356</v>
      </c>
      <c r="BC32" s="61"/>
      <c r="BD32" s="61">
        <f t="shared" si="50"/>
        <v>0</v>
      </c>
      <c r="BE32" s="61">
        <f t="shared" si="51"/>
        <v>0</v>
      </c>
      <c r="BF32" s="61">
        <f t="shared" si="52"/>
        <v>0</v>
      </c>
      <c r="BG32" s="61">
        <v>83</v>
      </c>
      <c r="BH32" s="61">
        <f t="shared" si="53"/>
        <v>498</v>
      </c>
      <c r="BI32" s="61">
        <f t="shared" si="54"/>
        <v>0</v>
      </c>
      <c r="BJ32" s="61">
        <f t="shared" si="55"/>
        <v>0</v>
      </c>
      <c r="BK32" s="61"/>
      <c r="BL32" s="61">
        <f t="shared" si="56"/>
        <v>0</v>
      </c>
      <c r="BM32" s="61">
        <f t="shared" si="57"/>
        <v>0</v>
      </c>
      <c r="BN32" s="61">
        <f t="shared" si="58"/>
        <v>0</v>
      </c>
      <c r="BO32" s="61">
        <v>350</v>
      </c>
      <c r="BP32" s="61">
        <f t="shared" si="59"/>
        <v>2100</v>
      </c>
      <c r="BQ32" s="61">
        <f t="shared" si="60"/>
        <v>0</v>
      </c>
      <c r="BR32" s="61">
        <f t="shared" si="61"/>
        <v>0</v>
      </c>
      <c r="BS32" s="61"/>
      <c r="BT32" s="61">
        <f t="shared" si="62"/>
        <v>0</v>
      </c>
      <c r="BU32" s="61">
        <f t="shared" si="63"/>
        <v>0</v>
      </c>
      <c r="BV32" s="61">
        <f t="shared" si="64"/>
        <v>0</v>
      </c>
      <c r="BW32" s="172">
        <f t="shared" si="65"/>
        <v>11435.5</v>
      </c>
      <c r="BX32" s="172">
        <f t="shared" si="66"/>
        <v>2025</v>
      </c>
      <c r="BY32" s="1"/>
    </row>
    <row r="33" spans="1:77" x14ac:dyDescent="0.25">
      <c r="A33" s="51">
        <v>22</v>
      </c>
      <c r="B33" s="1" t="s">
        <v>361</v>
      </c>
      <c r="C33" s="1"/>
      <c r="D33" s="61">
        <f t="shared" si="11"/>
        <v>0</v>
      </c>
      <c r="E33" s="61">
        <f t="shared" si="12"/>
        <v>0</v>
      </c>
      <c r="F33" s="61">
        <f t="shared" si="13"/>
        <v>0</v>
      </c>
      <c r="G33" s="1"/>
      <c r="H33" s="61">
        <f t="shared" si="14"/>
        <v>0</v>
      </c>
      <c r="I33" s="61">
        <f t="shared" si="15"/>
        <v>0</v>
      </c>
      <c r="J33" s="61">
        <f t="shared" si="16"/>
        <v>0</v>
      </c>
      <c r="K33" s="61"/>
      <c r="L33" s="61">
        <f t="shared" si="17"/>
        <v>0</v>
      </c>
      <c r="M33" s="61">
        <f t="shared" si="18"/>
        <v>0</v>
      </c>
      <c r="N33" s="61">
        <f t="shared" si="19"/>
        <v>0</v>
      </c>
      <c r="O33" s="61">
        <v>198</v>
      </c>
      <c r="P33" s="61">
        <f t="shared" si="20"/>
        <v>0</v>
      </c>
      <c r="Q33" s="61">
        <f t="shared" si="21"/>
        <v>0</v>
      </c>
      <c r="R33" s="61">
        <f t="shared" si="22"/>
        <v>990</v>
      </c>
      <c r="S33" s="61">
        <v>288</v>
      </c>
      <c r="T33" s="61">
        <f t="shared" si="23"/>
        <v>1728</v>
      </c>
      <c r="U33" s="61">
        <f t="shared" si="24"/>
        <v>0</v>
      </c>
      <c r="V33" s="61">
        <f t="shared" si="25"/>
        <v>0</v>
      </c>
      <c r="W33" s="61">
        <v>168</v>
      </c>
      <c r="X33" s="61">
        <f t="shared" si="26"/>
        <v>1008</v>
      </c>
      <c r="Y33" s="61">
        <f t="shared" si="27"/>
        <v>0</v>
      </c>
      <c r="Z33" s="61">
        <f t="shared" si="28"/>
        <v>0</v>
      </c>
      <c r="AA33" s="61">
        <v>111</v>
      </c>
      <c r="AB33" s="61">
        <f t="shared" si="35"/>
        <v>666</v>
      </c>
      <c r="AC33" s="61">
        <f t="shared" si="36"/>
        <v>0</v>
      </c>
      <c r="AD33" s="61">
        <f t="shared" si="37"/>
        <v>0</v>
      </c>
      <c r="AE33" s="153">
        <v>152</v>
      </c>
      <c r="AF33" s="61">
        <f t="shared" si="67"/>
        <v>912</v>
      </c>
      <c r="AG33" s="61">
        <f t="shared" si="68"/>
        <v>0</v>
      </c>
      <c r="AH33" s="61">
        <f t="shared" si="69"/>
        <v>0</v>
      </c>
      <c r="AI33" s="61">
        <v>345</v>
      </c>
      <c r="AJ33" s="61">
        <f t="shared" si="70"/>
        <v>1552.5</v>
      </c>
      <c r="AK33" s="61">
        <f t="shared" si="71"/>
        <v>0</v>
      </c>
      <c r="AL33" s="61">
        <f t="shared" si="72"/>
        <v>0</v>
      </c>
      <c r="AM33" s="61">
        <v>105</v>
      </c>
      <c r="AN33" s="61">
        <f t="shared" si="39"/>
        <v>630</v>
      </c>
      <c r="AO33" s="61">
        <f t="shared" si="40"/>
        <v>0</v>
      </c>
      <c r="AP33" s="61">
        <f t="shared" si="41"/>
        <v>0</v>
      </c>
      <c r="AQ33" s="61"/>
      <c r="AR33" s="61">
        <f t="shared" si="42"/>
        <v>0</v>
      </c>
      <c r="AS33" s="61">
        <f t="shared" si="43"/>
        <v>0</v>
      </c>
      <c r="AT33" s="61">
        <f t="shared" si="44"/>
        <v>0</v>
      </c>
      <c r="AU33" s="61">
        <v>330</v>
      </c>
      <c r="AV33" s="61">
        <f t="shared" si="34"/>
        <v>0</v>
      </c>
      <c r="AW33" s="61">
        <f t="shared" si="45"/>
        <v>1650</v>
      </c>
      <c r="AX33" s="61">
        <f t="shared" si="46"/>
        <v>0</v>
      </c>
      <c r="AY33" s="61">
        <v>226</v>
      </c>
      <c r="AZ33" s="61">
        <f t="shared" si="47"/>
        <v>0</v>
      </c>
      <c r="BA33" s="61">
        <f t="shared" si="48"/>
        <v>0</v>
      </c>
      <c r="BB33" s="61">
        <f t="shared" si="49"/>
        <v>1356</v>
      </c>
      <c r="BC33" s="61"/>
      <c r="BD33" s="61">
        <f t="shared" si="50"/>
        <v>0</v>
      </c>
      <c r="BE33" s="61">
        <f t="shared" si="51"/>
        <v>0</v>
      </c>
      <c r="BF33" s="61">
        <f t="shared" si="52"/>
        <v>0</v>
      </c>
      <c r="BG33" s="61">
        <v>83</v>
      </c>
      <c r="BH33" s="61">
        <f t="shared" si="53"/>
        <v>498</v>
      </c>
      <c r="BI33" s="61">
        <f t="shared" si="54"/>
        <v>0</v>
      </c>
      <c r="BJ33" s="61">
        <f t="shared" si="55"/>
        <v>0</v>
      </c>
      <c r="BK33" s="61"/>
      <c r="BL33" s="61">
        <f t="shared" si="56"/>
        <v>0</v>
      </c>
      <c r="BM33" s="61">
        <f t="shared" si="57"/>
        <v>0</v>
      </c>
      <c r="BN33" s="61">
        <f t="shared" si="58"/>
        <v>0</v>
      </c>
      <c r="BO33" s="61">
        <v>350</v>
      </c>
      <c r="BP33" s="61">
        <f t="shared" si="59"/>
        <v>2100</v>
      </c>
      <c r="BQ33" s="61">
        <f t="shared" si="60"/>
        <v>0</v>
      </c>
      <c r="BR33" s="61">
        <f t="shared" si="61"/>
        <v>0</v>
      </c>
      <c r="BS33" s="61"/>
      <c r="BT33" s="61">
        <f t="shared" si="62"/>
        <v>0</v>
      </c>
      <c r="BU33" s="61">
        <f t="shared" si="63"/>
        <v>0</v>
      </c>
      <c r="BV33" s="61">
        <f t="shared" si="64"/>
        <v>0</v>
      </c>
      <c r="BW33" s="172">
        <f t="shared" si="65"/>
        <v>13090.5</v>
      </c>
      <c r="BX33" s="172">
        <f t="shared" si="66"/>
        <v>2356</v>
      </c>
      <c r="BY33" s="1"/>
    </row>
    <row r="34" spans="1:77" x14ac:dyDescent="0.25">
      <c r="A34" s="49">
        <v>23</v>
      </c>
      <c r="B34" s="1" t="s">
        <v>220</v>
      </c>
      <c r="C34" s="1"/>
      <c r="D34" s="61">
        <f t="shared" si="11"/>
        <v>0</v>
      </c>
      <c r="E34" s="61">
        <f t="shared" si="12"/>
        <v>0</v>
      </c>
      <c r="F34" s="61">
        <f t="shared" si="13"/>
        <v>0</v>
      </c>
      <c r="G34" s="1"/>
      <c r="H34" s="61">
        <f t="shared" si="14"/>
        <v>0</v>
      </c>
      <c r="I34" s="61">
        <f t="shared" si="15"/>
        <v>0</v>
      </c>
      <c r="J34" s="61">
        <f t="shared" si="16"/>
        <v>0</v>
      </c>
      <c r="K34" s="61"/>
      <c r="L34" s="61">
        <f t="shared" si="17"/>
        <v>0</v>
      </c>
      <c r="M34" s="61">
        <f t="shared" si="18"/>
        <v>0</v>
      </c>
      <c r="N34" s="61">
        <f t="shared" si="19"/>
        <v>0</v>
      </c>
      <c r="O34" s="61">
        <v>198</v>
      </c>
      <c r="P34" s="61">
        <f t="shared" si="20"/>
        <v>0</v>
      </c>
      <c r="Q34" s="61">
        <f t="shared" si="21"/>
        <v>0</v>
      </c>
      <c r="R34" s="61">
        <f t="shared" si="22"/>
        <v>990</v>
      </c>
      <c r="S34" s="61">
        <v>288</v>
      </c>
      <c r="T34" s="61">
        <f t="shared" si="23"/>
        <v>1728</v>
      </c>
      <c r="U34" s="61">
        <f t="shared" si="24"/>
        <v>0</v>
      </c>
      <c r="V34" s="61">
        <f t="shared" si="25"/>
        <v>0</v>
      </c>
      <c r="W34" s="61">
        <v>168</v>
      </c>
      <c r="X34" s="61">
        <f t="shared" si="26"/>
        <v>1008</v>
      </c>
      <c r="Y34" s="61">
        <f t="shared" si="27"/>
        <v>0</v>
      </c>
      <c r="Z34" s="61">
        <f t="shared" si="28"/>
        <v>0</v>
      </c>
      <c r="AA34" s="61">
        <v>110</v>
      </c>
      <c r="AB34" s="61">
        <f t="shared" si="35"/>
        <v>660</v>
      </c>
      <c r="AC34" s="61">
        <f t="shared" si="36"/>
        <v>0</v>
      </c>
      <c r="AD34" s="61">
        <f t="shared" si="37"/>
        <v>0</v>
      </c>
      <c r="AE34" s="153">
        <v>152</v>
      </c>
      <c r="AF34" s="61">
        <f t="shared" si="67"/>
        <v>912</v>
      </c>
      <c r="AG34" s="61">
        <f t="shared" si="68"/>
        <v>0</v>
      </c>
      <c r="AH34" s="61">
        <f t="shared" si="69"/>
        <v>0</v>
      </c>
      <c r="AI34" s="61">
        <v>347</v>
      </c>
      <c r="AJ34" s="61">
        <f t="shared" si="70"/>
        <v>1561.5</v>
      </c>
      <c r="AK34" s="61">
        <f t="shared" si="71"/>
        <v>0</v>
      </c>
      <c r="AL34" s="61">
        <f t="shared" si="72"/>
        <v>0</v>
      </c>
      <c r="AM34" s="61">
        <v>133</v>
      </c>
      <c r="AN34" s="61">
        <f t="shared" si="39"/>
        <v>798</v>
      </c>
      <c r="AO34" s="61">
        <f t="shared" si="40"/>
        <v>0</v>
      </c>
      <c r="AP34" s="61">
        <f t="shared" si="41"/>
        <v>0</v>
      </c>
      <c r="AQ34" s="61"/>
      <c r="AR34" s="61">
        <f t="shared" si="42"/>
        <v>0</v>
      </c>
      <c r="AS34" s="61">
        <f t="shared" si="43"/>
        <v>0</v>
      </c>
      <c r="AT34" s="61">
        <f t="shared" si="44"/>
        <v>0</v>
      </c>
      <c r="AU34" s="61"/>
      <c r="AV34" s="61">
        <f t="shared" si="34"/>
        <v>0</v>
      </c>
      <c r="AW34" s="61">
        <f t="shared" si="45"/>
        <v>0</v>
      </c>
      <c r="AX34" s="61">
        <f t="shared" si="46"/>
        <v>0</v>
      </c>
      <c r="AY34" s="61">
        <v>244</v>
      </c>
      <c r="AZ34" s="61">
        <f t="shared" si="47"/>
        <v>0</v>
      </c>
      <c r="BA34" s="61">
        <f t="shared" si="48"/>
        <v>0</v>
      </c>
      <c r="BB34" s="61">
        <f t="shared" si="49"/>
        <v>1464</v>
      </c>
      <c r="BC34" s="61"/>
      <c r="BD34" s="61">
        <f t="shared" si="50"/>
        <v>0</v>
      </c>
      <c r="BE34" s="61">
        <f t="shared" si="51"/>
        <v>0</v>
      </c>
      <c r="BF34" s="61">
        <f t="shared" si="52"/>
        <v>0</v>
      </c>
      <c r="BG34" s="61">
        <v>78</v>
      </c>
      <c r="BH34" s="61">
        <f t="shared" si="53"/>
        <v>468</v>
      </c>
      <c r="BI34" s="61">
        <f t="shared" si="54"/>
        <v>0</v>
      </c>
      <c r="BJ34" s="61">
        <f t="shared" si="55"/>
        <v>0</v>
      </c>
      <c r="BK34" s="61"/>
      <c r="BL34" s="61">
        <f t="shared" si="56"/>
        <v>0</v>
      </c>
      <c r="BM34" s="61">
        <f t="shared" si="57"/>
        <v>0</v>
      </c>
      <c r="BN34" s="61">
        <f t="shared" si="58"/>
        <v>0</v>
      </c>
      <c r="BO34" s="61"/>
      <c r="BP34" s="61">
        <f t="shared" si="59"/>
        <v>0</v>
      </c>
      <c r="BQ34" s="61">
        <f t="shared" si="60"/>
        <v>0</v>
      </c>
      <c r="BR34" s="61">
        <f t="shared" si="61"/>
        <v>0</v>
      </c>
      <c r="BS34" s="61"/>
      <c r="BT34" s="61">
        <f t="shared" si="62"/>
        <v>0</v>
      </c>
      <c r="BU34" s="61">
        <f t="shared" si="63"/>
        <v>0</v>
      </c>
      <c r="BV34" s="61">
        <f t="shared" si="64"/>
        <v>0</v>
      </c>
      <c r="BW34" s="172">
        <f t="shared" si="65"/>
        <v>9589.5</v>
      </c>
      <c r="BX34" s="172">
        <f t="shared" si="66"/>
        <v>1718</v>
      </c>
      <c r="BY34" s="1"/>
    </row>
    <row r="35" spans="1:77" x14ac:dyDescent="0.25">
      <c r="A35" s="49">
        <v>24</v>
      </c>
      <c r="B35" s="1" t="s">
        <v>365</v>
      </c>
      <c r="C35" s="1"/>
      <c r="D35" s="61">
        <f t="shared" si="11"/>
        <v>0</v>
      </c>
      <c r="E35" s="61">
        <f t="shared" si="12"/>
        <v>0</v>
      </c>
      <c r="F35" s="61">
        <f t="shared" si="13"/>
        <v>0</v>
      </c>
      <c r="G35" s="1"/>
      <c r="H35" s="61">
        <f t="shared" si="14"/>
        <v>0</v>
      </c>
      <c r="I35" s="61">
        <f t="shared" si="15"/>
        <v>0</v>
      </c>
      <c r="J35" s="61">
        <f t="shared" si="16"/>
        <v>0</v>
      </c>
      <c r="K35" s="61"/>
      <c r="L35" s="61">
        <f t="shared" si="17"/>
        <v>0</v>
      </c>
      <c r="M35" s="61">
        <f t="shared" si="18"/>
        <v>0</v>
      </c>
      <c r="N35" s="61">
        <f t="shared" si="19"/>
        <v>0</v>
      </c>
      <c r="O35" s="61">
        <v>194</v>
      </c>
      <c r="P35" s="61">
        <f t="shared" si="20"/>
        <v>0</v>
      </c>
      <c r="Q35" s="61">
        <f t="shared" si="21"/>
        <v>0</v>
      </c>
      <c r="R35" s="61">
        <f t="shared" si="22"/>
        <v>970</v>
      </c>
      <c r="S35" s="61">
        <v>268</v>
      </c>
      <c r="T35" s="61">
        <f t="shared" si="23"/>
        <v>1608</v>
      </c>
      <c r="U35" s="61">
        <f t="shared" si="24"/>
        <v>0</v>
      </c>
      <c r="V35" s="61">
        <f t="shared" si="25"/>
        <v>0</v>
      </c>
      <c r="W35" s="61">
        <v>228</v>
      </c>
      <c r="X35" s="61">
        <f t="shared" si="26"/>
        <v>1368</v>
      </c>
      <c r="Y35" s="61">
        <f t="shared" si="27"/>
        <v>0</v>
      </c>
      <c r="Z35" s="61">
        <f t="shared" si="28"/>
        <v>0</v>
      </c>
      <c r="AA35" s="61">
        <v>216</v>
      </c>
      <c r="AB35" s="61">
        <f t="shared" si="35"/>
        <v>1296</v>
      </c>
      <c r="AC35" s="61">
        <f t="shared" si="36"/>
        <v>0</v>
      </c>
      <c r="AD35" s="61">
        <f t="shared" si="37"/>
        <v>0</v>
      </c>
      <c r="AE35" s="153">
        <v>159</v>
      </c>
      <c r="AF35" s="61">
        <f t="shared" si="67"/>
        <v>954</v>
      </c>
      <c r="AG35" s="61">
        <f t="shared" si="68"/>
        <v>0</v>
      </c>
      <c r="AH35" s="61">
        <f t="shared" si="69"/>
        <v>0</v>
      </c>
      <c r="AI35" s="61">
        <v>239</v>
      </c>
      <c r="AJ35" s="61">
        <f t="shared" si="70"/>
        <v>1075.5</v>
      </c>
      <c r="AK35" s="61">
        <f t="shared" si="71"/>
        <v>0</v>
      </c>
      <c r="AL35" s="61">
        <f t="shared" si="72"/>
        <v>0</v>
      </c>
      <c r="AM35" s="61">
        <v>131</v>
      </c>
      <c r="AN35" s="61">
        <f t="shared" si="39"/>
        <v>786</v>
      </c>
      <c r="AO35" s="61">
        <f t="shared" si="40"/>
        <v>0</v>
      </c>
      <c r="AP35" s="61">
        <f t="shared" si="41"/>
        <v>0</v>
      </c>
      <c r="AQ35" s="61"/>
      <c r="AR35" s="61">
        <f t="shared" si="42"/>
        <v>0</v>
      </c>
      <c r="AS35" s="61">
        <f t="shared" si="43"/>
        <v>0</v>
      </c>
      <c r="AT35" s="61">
        <f t="shared" si="44"/>
        <v>0</v>
      </c>
      <c r="AU35" s="61">
        <v>270</v>
      </c>
      <c r="AV35" s="61">
        <f t="shared" si="34"/>
        <v>0</v>
      </c>
      <c r="AW35" s="61">
        <f t="shared" si="45"/>
        <v>1350</v>
      </c>
      <c r="AX35" s="61">
        <f t="shared" si="46"/>
        <v>0</v>
      </c>
      <c r="AY35" s="61">
        <v>205</v>
      </c>
      <c r="AZ35" s="61">
        <f t="shared" si="47"/>
        <v>0</v>
      </c>
      <c r="BA35" s="61">
        <f t="shared" si="48"/>
        <v>0</v>
      </c>
      <c r="BB35" s="61">
        <f t="shared" si="49"/>
        <v>1230</v>
      </c>
      <c r="BC35" s="61"/>
      <c r="BD35" s="61">
        <f t="shared" si="50"/>
        <v>0</v>
      </c>
      <c r="BE35" s="61">
        <f t="shared" si="51"/>
        <v>0</v>
      </c>
      <c r="BF35" s="61">
        <f t="shared" si="52"/>
        <v>0</v>
      </c>
      <c r="BG35" s="61">
        <v>70</v>
      </c>
      <c r="BH35" s="61">
        <f t="shared" si="53"/>
        <v>420</v>
      </c>
      <c r="BI35" s="61">
        <f t="shared" si="54"/>
        <v>0</v>
      </c>
      <c r="BJ35" s="61">
        <f t="shared" si="55"/>
        <v>0</v>
      </c>
      <c r="BK35" s="61"/>
      <c r="BL35" s="61">
        <f t="shared" si="56"/>
        <v>0</v>
      </c>
      <c r="BM35" s="61">
        <f t="shared" si="57"/>
        <v>0</v>
      </c>
      <c r="BN35" s="61">
        <f t="shared" si="58"/>
        <v>0</v>
      </c>
      <c r="BO35" s="61">
        <v>277</v>
      </c>
      <c r="BP35" s="61">
        <f t="shared" si="59"/>
        <v>1662</v>
      </c>
      <c r="BQ35" s="61">
        <f t="shared" si="60"/>
        <v>0</v>
      </c>
      <c r="BR35" s="61">
        <f t="shared" si="61"/>
        <v>0</v>
      </c>
      <c r="BS35" s="61"/>
      <c r="BT35" s="61">
        <f t="shared" si="62"/>
        <v>0</v>
      </c>
      <c r="BU35" s="61">
        <f t="shared" si="63"/>
        <v>0</v>
      </c>
      <c r="BV35" s="61">
        <f t="shared" si="64"/>
        <v>0</v>
      </c>
      <c r="BW35" s="172">
        <f t="shared" si="65"/>
        <v>12719.5</v>
      </c>
      <c r="BX35" s="172">
        <f t="shared" si="66"/>
        <v>2257</v>
      </c>
      <c r="BY35" s="1"/>
    </row>
    <row r="36" spans="1:77" x14ac:dyDescent="0.25">
      <c r="A36" s="51">
        <v>25</v>
      </c>
      <c r="B36" s="1" t="s">
        <v>223</v>
      </c>
      <c r="C36" s="1"/>
      <c r="D36" s="61">
        <f t="shared" si="11"/>
        <v>0</v>
      </c>
      <c r="E36" s="61">
        <f t="shared" si="12"/>
        <v>0</v>
      </c>
      <c r="F36" s="61">
        <f t="shared" si="13"/>
        <v>0</v>
      </c>
      <c r="G36" s="1"/>
      <c r="H36" s="61">
        <f t="shared" si="14"/>
        <v>0</v>
      </c>
      <c r="I36" s="61">
        <f t="shared" si="15"/>
        <v>0</v>
      </c>
      <c r="J36" s="61">
        <f t="shared" si="16"/>
        <v>0</v>
      </c>
      <c r="K36" s="61"/>
      <c r="L36" s="61">
        <f t="shared" si="17"/>
        <v>0</v>
      </c>
      <c r="M36" s="61">
        <f t="shared" si="18"/>
        <v>0</v>
      </c>
      <c r="N36" s="61">
        <f t="shared" si="19"/>
        <v>0</v>
      </c>
      <c r="O36" s="61">
        <v>193</v>
      </c>
      <c r="P36" s="61">
        <f t="shared" si="20"/>
        <v>0</v>
      </c>
      <c r="Q36" s="61">
        <f t="shared" si="21"/>
        <v>0</v>
      </c>
      <c r="R36" s="61">
        <f t="shared" si="22"/>
        <v>965</v>
      </c>
      <c r="S36" s="61">
        <v>269</v>
      </c>
      <c r="T36" s="61">
        <f t="shared" si="23"/>
        <v>1614</v>
      </c>
      <c r="U36" s="61">
        <f t="shared" si="24"/>
        <v>0</v>
      </c>
      <c r="V36" s="61">
        <f t="shared" si="25"/>
        <v>0</v>
      </c>
      <c r="W36" s="61">
        <v>228</v>
      </c>
      <c r="X36" s="61">
        <f t="shared" si="26"/>
        <v>1368</v>
      </c>
      <c r="Y36" s="61">
        <f t="shared" si="27"/>
        <v>0</v>
      </c>
      <c r="Z36" s="61">
        <f t="shared" si="28"/>
        <v>0</v>
      </c>
      <c r="AA36" s="61">
        <v>217</v>
      </c>
      <c r="AB36" s="61">
        <f t="shared" si="35"/>
        <v>1302</v>
      </c>
      <c r="AC36" s="61">
        <f t="shared" si="36"/>
        <v>0</v>
      </c>
      <c r="AD36" s="61">
        <f t="shared" si="37"/>
        <v>0</v>
      </c>
      <c r="AE36" s="153">
        <v>159</v>
      </c>
      <c r="AF36" s="61">
        <f t="shared" si="67"/>
        <v>954</v>
      </c>
      <c r="AG36" s="61">
        <f t="shared" si="68"/>
        <v>0</v>
      </c>
      <c r="AH36" s="61">
        <f t="shared" si="69"/>
        <v>0</v>
      </c>
      <c r="AI36" s="61">
        <v>240</v>
      </c>
      <c r="AJ36" s="61">
        <f t="shared" si="70"/>
        <v>1080</v>
      </c>
      <c r="AK36" s="61">
        <f t="shared" si="71"/>
        <v>0</v>
      </c>
      <c r="AL36" s="61">
        <f t="shared" si="72"/>
        <v>0</v>
      </c>
      <c r="AM36" s="61">
        <v>131</v>
      </c>
      <c r="AN36" s="61">
        <f t="shared" si="39"/>
        <v>786</v>
      </c>
      <c r="AO36" s="61">
        <f t="shared" si="40"/>
        <v>0</v>
      </c>
      <c r="AP36" s="61">
        <f t="shared" si="41"/>
        <v>0</v>
      </c>
      <c r="AQ36" s="61"/>
      <c r="AR36" s="61">
        <f t="shared" si="42"/>
        <v>0</v>
      </c>
      <c r="AS36" s="61">
        <f t="shared" si="43"/>
        <v>0</v>
      </c>
      <c r="AT36" s="61">
        <f t="shared" si="44"/>
        <v>0</v>
      </c>
      <c r="AU36" s="61">
        <v>269</v>
      </c>
      <c r="AV36" s="61">
        <f t="shared" si="34"/>
        <v>0</v>
      </c>
      <c r="AW36" s="61">
        <f t="shared" si="45"/>
        <v>1345</v>
      </c>
      <c r="AX36" s="61">
        <f t="shared" si="46"/>
        <v>0</v>
      </c>
      <c r="AY36" s="61">
        <v>206</v>
      </c>
      <c r="AZ36" s="61">
        <f t="shared" si="47"/>
        <v>0</v>
      </c>
      <c r="BA36" s="61">
        <f t="shared" si="48"/>
        <v>0</v>
      </c>
      <c r="BB36" s="61">
        <f t="shared" si="49"/>
        <v>1236</v>
      </c>
      <c r="BC36" s="61"/>
      <c r="BD36" s="61">
        <f t="shared" si="50"/>
        <v>0</v>
      </c>
      <c r="BE36" s="61">
        <f t="shared" si="51"/>
        <v>0</v>
      </c>
      <c r="BF36" s="61">
        <f t="shared" si="52"/>
        <v>0</v>
      </c>
      <c r="BG36" s="61">
        <v>70</v>
      </c>
      <c r="BH36" s="61">
        <f t="shared" si="53"/>
        <v>420</v>
      </c>
      <c r="BI36" s="61">
        <f t="shared" si="54"/>
        <v>0</v>
      </c>
      <c r="BJ36" s="61">
        <f t="shared" si="55"/>
        <v>0</v>
      </c>
      <c r="BK36" s="61"/>
      <c r="BL36" s="61">
        <f t="shared" si="56"/>
        <v>0</v>
      </c>
      <c r="BM36" s="61">
        <f t="shared" si="57"/>
        <v>0</v>
      </c>
      <c r="BN36" s="61">
        <f t="shared" si="58"/>
        <v>0</v>
      </c>
      <c r="BO36" s="61">
        <v>277</v>
      </c>
      <c r="BP36" s="61">
        <f t="shared" si="59"/>
        <v>1662</v>
      </c>
      <c r="BQ36" s="61">
        <f t="shared" si="60"/>
        <v>0</v>
      </c>
      <c r="BR36" s="61">
        <f t="shared" si="61"/>
        <v>0</v>
      </c>
      <c r="BS36" s="61"/>
      <c r="BT36" s="61">
        <f t="shared" si="62"/>
        <v>0</v>
      </c>
      <c r="BU36" s="61">
        <f t="shared" si="63"/>
        <v>0</v>
      </c>
      <c r="BV36" s="61">
        <f t="shared" si="64"/>
        <v>0</v>
      </c>
      <c r="BW36" s="172">
        <f t="shared" si="65"/>
        <v>12732</v>
      </c>
      <c r="BX36" s="172">
        <f t="shared" si="66"/>
        <v>2259</v>
      </c>
      <c r="BY36" s="1"/>
    </row>
    <row r="37" spans="1:77" x14ac:dyDescent="0.25">
      <c r="A37" s="49">
        <v>26</v>
      </c>
      <c r="B37" s="1" t="s">
        <v>363</v>
      </c>
      <c r="C37" s="1"/>
      <c r="D37" s="61">
        <f t="shared" si="11"/>
        <v>0</v>
      </c>
      <c r="E37" s="61">
        <f t="shared" si="12"/>
        <v>0</v>
      </c>
      <c r="F37" s="61">
        <f t="shared" si="13"/>
        <v>0</v>
      </c>
      <c r="G37" s="1"/>
      <c r="H37" s="61">
        <f t="shared" si="14"/>
        <v>0</v>
      </c>
      <c r="I37" s="61">
        <f t="shared" si="15"/>
        <v>0</v>
      </c>
      <c r="J37" s="61">
        <f t="shared" si="16"/>
        <v>0</v>
      </c>
      <c r="K37" s="61"/>
      <c r="L37" s="61">
        <f t="shared" si="17"/>
        <v>0</v>
      </c>
      <c r="M37" s="61">
        <f t="shared" si="18"/>
        <v>0</v>
      </c>
      <c r="N37" s="61">
        <f t="shared" si="19"/>
        <v>0</v>
      </c>
      <c r="O37" s="61">
        <v>217</v>
      </c>
      <c r="P37" s="61">
        <f t="shared" si="20"/>
        <v>0</v>
      </c>
      <c r="Q37" s="61">
        <f t="shared" si="21"/>
        <v>0</v>
      </c>
      <c r="R37" s="61">
        <f t="shared" si="22"/>
        <v>1085</v>
      </c>
      <c r="S37" s="61">
        <v>334</v>
      </c>
      <c r="T37" s="61">
        <f t="shared" si="23"/>
        <v>2004</v>
      </c>
      <c r="U37" s="61">
        <f t="shared" si="24"/>
        <v>0</v>
      </c>
      <c r="V37" s="61">
        <f t="shared" si="25"/>
        <v>0</v>
      </c>
      <c r="W37" s="61">
        <v>221</v>
      </c>
      <c r="X37" s="61">
        <f t="shared" si="26"/>
        <v>1326</v>
      </c>
      <c r="Y37" s="61">
        <f t="shared" si="27"/>
        <v>0</v>
      </c>
      <c r="Z37" s="61">
        <f t="shared" si="28"/>
        <v>0</v>
      </c>
      <c r="AA37" s="61">
        <v>255</v>
      </c>
      <c r="AB37" s="61">
        <f t="shared" si="35"/>
        <v>1530</v>
      </c>
      <c r="AC37" s="61">
        <f t="shared" si="36"/>
        <v>0</v>
      </c>
      <c r="AD37" s="61">
        <f t="shared" si="37"/>
        <v>0</v>
      </c>
      <c r="AE37" s="153">
        <v>202</v>
      </c>
      <c r="AF37" s="61">
        <f t="shared" si="67"/>
        <v>1212</v>
      </c>
      <c r="AG37" s="61">
        <f t="shared" si="68"/>
        <v>0</v>
      </c>
      <c r="AH37" s="61">
        <f t="shared" si="69"/>
        <v>0</v>
      </c>
      <c r="AI37" s="61">
        <v>188</v>
      </c>
      <c r="AJ37" s="61">
        <f t="shared" si="70"/>
        <v>846</v>
      </c>
      <c r="AK37" s="61">
        <f t="shared" si="71"/>
        <v>0</v>
      </c>
      <c r="AL37" s="61">
        <f t="shared" si="72"/>
        <v>0</v>
      </c>
      <c r="AM37" s="61">
        <v>104</v>
      </c>
      <c r="AN37" s="61">
        <f t="shared" si="39"/>
        <v>624</v>
      </c>
      <c r="AO37" s="61">
        <f t="shared" si="40"/>
        <v>0</v>
      </c>
      <c r="AP37" s="61">
        <f t="shared" si="41"/>
        <v>0</v>
      </c>
      <c r="AQ37" s="61"/>
      <c r="AR37" s="61">
        <f t="shared" si="42"/>
        <v>0</v>
      </c>
      <c r="AS37" s="61">
        <f t="shared" si="43"/>
        <v>0</v>
      </c>
      <c r="AT37" s="61">
        <f t="shared" si="44"/>
        <v>0</v>
      </c>
      <c r="AU37" s="61">
        <v>330</v>
      </c>
      <c r="AV37" s="61">
        <f t="shared" si="34"/>
        <v>0</v>
      </c>
      <c r="AW37" s="61">
        <f t="shared" si="45"/>
        <v>1650</v>
      </c>
      <c r="AX37" s="61">
        <f t="shared" si="46"/>
        <v>0</v>
      </c>
      <c r="AY37" s="61">
        <v>255</v>
      </c>
      <c r="AZ37" s="61">
        <f t="shared" si="47"/>
        <v>0</v>
      </c>
      <c r="BA37" s="61">
        <f t="shared" si="48"/>
        <v>0</v>
      </c>
      <c r="BB37" s="61">
        <f t="shared" si="49"/>
        <v>1530</v>
      </c>
      <c r="BC37" s="61"/>
      <c r="BD37" s="61">
        <f t="shared" si="50"/>
        <v>0</v>
      </c>
      <c r="BE37" s="61">
        <f t="shared" si="51"/>
        <v>0</v>
      </c>
      <c r="BF37" s="61">
        <f t="shared" si="52"/>
        <v>0</v>
      </c>
      <c r="BG37" s="61">
        <v>63</v>
      </c>
      <c r="BH37" s="61">
        <f t="shared" si="53"/>
        <v>378</v>
      </c>
      <c r="BI37" s="61">
        <f t="shared" si="54"/>
        <v>0</v>
      </c>
      <c r="BJ37" s="61">
        <f t="shared" si="55"/>
        <v>0</v>
      </c>
      <c r="BK37" s="61"/>
      <c r="BL37" s="61">
        <f t="shared" si="56"/>
        <v>0</v>
      </c>
      <c r="BM37" s="61">
        <f t="shared" si="57"/>
        <v>0</v>
      </c>
      <c r="BN37" s="61">
        <f t="shared" si="58"/>
        <v>0</v>
      </c>
      <c r="BO37" s="61">
        <v>350</v>
      </c>
      <c r="BP37" s="61">
        <f t="shared" si="59"/>
        <v>2100</v>
      </c>
      <c r="BQ37" s="61">
        <f t="shared" si="60"/>
        <v>0</v>
      </c>
      <c r="BR37" s="61">
        <f t="shared" si="61"/>
        <v>0</v>
      </c>
      <c r="BS37" s="61"/>
      <c r="BT37" s="61">
        <f t="shared" si="62"/>
        <v>0</v>
      </c>
      <c r="BU37" s="61">
        <f t="shared" si="63"/>
        <v>0</v>
      </c>
      <c r="BV37" s="61">
        <f t="shared" si="64"/>
        <v>0</v>
      </c>
      <c r="BW37" s="172">
        <f t="shared" si="65"/>
        <v>14285</v>
      </c>
      <c r="BX37" s="172">
        <f t="shared" si="66"/>
        <v>2519</v>
      </c>
      <c r="BY37" s="1"/>
    </row>
    <row r="38" spans="1:77" x14ac:dyDescent="0.25">
      <c r="A38" s="49">
        <v>27</v>
      </c>
      <c r="B38" s="1" t="s">
        <v>362</v>
      </c>
      <c r="C38" s="1"/>
      <c r="D38" s="61">
        <f t="shared" si="11"/>
        <v>0</v>
      </c>
      <c r="E38" s="61">
        <f t="shared" si="12"/>
        <v>0</v>
      </c>
      <c r="F38" s="61">
        <f t="shared" si="13"/>
        <v>0</v>
      </c>
      <c r="G38" s="1"/>
      <c r="H38" s="61">
        <f t="shared" si="14"/>
        <v>0</v>
      </c>
      <c r="I38" s="61">
        <f t="shared" si="15"/>
        <v>0</v>
      </c>
      <c r="J38" s="61">
        <f t="shared" si="16"/>
        <v>0</v>
      </c>
      <c r="K38" s="61"/>
      <c r="L38" s="61">
        <f t="shared" si="17"/>
        <v>0</v>
      </c>
      <c r="M38" s="61">
        <f t="shared" si="18"/>
        <v>0</v>
      </c>
      <c r="N38" s="61">
        <f t="shared" si="19"/>
        <v>0</v>
      </c>
      <c r="O38" s="61">
        <v>217</v>
      </c>
      <c r="P38" s="61">
        <f t="shared" si="20"/>
        <v>0</v>
      </c>
      <c r="Q38" s="61">
        <f t="shared" si="21"/>
        <v>0</v>
      </c>
      <c r="R38" s="61">
        <f t="shared" si="22"/>
        <v>1085</v>
      </c>
      <c r="S38" s="61">
        <v>333</v>
      </c>
      <c r="T38" s="61">
        <f t="shared" si="23"/>
        <v>1998</v>
      </c>
      <c r="U38" s="61">
        <f t="shared" si="24"/>
        <v>0</v>
      </c>
      <c r="V38" s="61">
        <f t="shared" si="25"/>
        <v>0</v>
      </c>
      <c r="W38" s="61">
        <v>220</v>
      </c>
      <c r="X38" s="61">
        <f t="shared" si="26"/>
        <v>1320</v>
      </c>
      <c r="Y38" s="61">
        <f t="shared" si="27"/>
        <v>0</v>
      </c>
      <c r="Z38" s="61">
        <f t="shared" si="28"/>
        <v>0</v>
      </c>
      <c r="AA38" s="61">
        <v>255</v>
      </c>
      <c r="AB38" s="61">
        <f t="shared" si="35"/>
        <v>1530</v>
      </c>
      <c r="AC38" s="61">
        <f t="shared" si="36"/>
        <v>0</v>
      </c>
      <c r="AD38" s="61">
        <f t="shared" si="37"/>
        <v>0</v>
      </c>
      <c r="AE38" s="153">
        <v>201</v>
      </c>
      <c r="AF38" s="61">
        <f t="shared" si="67"/>
        <v>1206</v>
      </c>
      <c r="AG38" s="61">
        <f t="shared" si="68"/>
        <v>0</v>
      </c>
      <c r="AH38" s="61">
        <f t="shared" si="69"/>
        <v>0</v>
      </c>
      <c r="AI38" s="61">
        <v>188</v>
      </c>
      <c r="AJ38" s="61">
        <f t="shared" si="70"/>
        <v>846</v>
      </c>
      <c r="AK38" s="61">
        <f t="shared" si="71"/>
        <v>0</v>
      </c>
      <c r="AL38" s="61">
        <f t="shared" si="72"/>
        <v>0</v>
      </c>
      <c r="AM38" s="61">
        <v>103</v>
      </c>
      <c r="AN38" s="61">
        <f t="shared" si="39"/>
        <v>618</v>
      </c>
      <c r="AO38" s="61">
        <f t="shared" si="40"/>
        <v>0</v>
      </c>
      <c r="AP38" s="61">
        <f t="shared" si="41"/>
        <v>0</v>
      </c>
      <c r="AQ38" s="61"/>
      <c r="AR38" s="61">
        <f t="shared" si="42"/>
        <v>0</v>
      </c>
      <c r="AS38" s="61">
        <f t="shared" si="43"/>
        <v>0</v>
      </c>
      <c r="AT38" s="61">
        <f t="shared" si="44"/>
        <v>0</v>
      </c>
      <c r="AU38" s="61">
        <v>330</v>
      </c>
      <c r="AV38" s="61">
        <f t="shared" si="34"/>
        <v>0</v>
      </c>
      <c r="AW38" s="61">
        <f t="shared" si="45"/>
        <v>1650</v>
      </c>
      <c r="AX38" s="61">
        <f t="shared" si="46"/>
        <v>0</v>
      </c>
      <c r="AY38" s="61">
        <v>254</v>
      </c>
      <c r="AZ38" s="61">
        <f t="shared" si="47"/>
        <v>0</v>
      </c>
      <c r="BA38" s="61">
        <f t="shared" si="48"/>
        <v>0</v>
      </c>
      <c r="BB38" s="61">
        <f t="shared" si="49"/>
        <v>1524</v>
      </c>
      <c r="BC38" s="61"/>
      <c r="BD38" s="61">
        <f t="shared" si="50"/>
        <v>0</v>
      </c>
      <c r="BE38" s="61">
        <f t="shared" si="51"/>
        <v>0</v>
      </c>
      <c r="BF38" s="61">
        <f t="shared" si="52"/>
        <v>0</v>
      </c>
      <c r="BG38" s="61">
        <v>62</v>
      </c>
      <c r="BH38" s="61">
        <f t="shared" si="53"/>
        <v>372</v>
      </c>
      <c r="BI38" s="61">
        <f t="shared" si="54"/>
        <v>0</v>
      </c>
      <c r="BJ38" s="61">
        <f t="shared" si="55"/>
        <v>0</v>
      </c>
      <c r="BK38" s="61"/>
      <c r="BL38" s="61">
        <f t="shared" si="56"/>
        <v>0</v>
      </c>
      <c r="BM38" s="61">
        <f t="shared" si="57"/>
        <v>0</v>
      </c>
      <c r="BN38" s="61">
        <f t="shared" si="58"/>
        <v>0</v>
      </c>
      <c r="BO38" s="61">
        <v>350</v>
      </c>
      <c r="BP38" s="61">
        <f t="shared" si="59"/>
        <v>2100</v>
      </c>
      <c r="BQ38" s="61">
        <f t="shared" si="60"/>
        <v>0</v>
      </c>
      <c r="BR38" s="61">
        <f t="shared" si="61"/>
        <v>0</v>
      </c>
      <c r="BS38" s="61"/>
      <c r="BT38" s="61">
        <f t="shared" si="62"/>
        <v>0</v>
      </c>
      <c r="BU38" s="61">
        <f t="shared" si="63"/>
        <v>0</v>
      </c>
      <c r="BV38" s="61">
        <f t="shared" si="64"/>
        <v>0</v>
      </c>
      <c r="BW38" s="172">
        <f t="shared" si="65"/>
        <v>14249</v>
      </c>
      <c r="BX38" s="172">
        <f t="shared" si="66"/>
        <v>2513</v>
      </c>
      <c r="BY38" s="1"/>
    </row>
    <row r="39" spans="1:77" x14ac:dyDescent="0.25">
      <c r="A39" s="51">
        <v>28</v>
      </c>
      <c r="B39" s="1" t="s">
        <v>367</v>
      </c>
      <c r="C39" s="1"/>
      <c r="D39" s="61">
        <f t="shared" si="11"/>
        <v>0</v>
      </c>
      <c r="E39" s="61">
        <f t="shared" si="12"/>
        <v>0</v>
      </c>
      <c r="F39" s="61">
        <f t="shared" si="13"/>
        <v>0</v>
      </c>
      <c r="G39" s="1"/>
      <c r="H39" s="61">
        <f t="shared" si="14"/>
        <v>0</v>
      </c>
      <c r="I39" s="61">
        <f t="shared" si="15"/>
        <v>0</v>
      </c>
      <c r="J39" s="61">
        <f t="shared" si="16"/>
        <v>0</v>
      </c>
      <c r="K39" s="61"/>
      <c r="L39" s="61">
        <f t="shared" si="17"/>
        <v>0</v>
      </c>
      <c r="M39" s="61">
        <f t="shared" si="18"/>
        <v>0</v>
      </c>
      <c r="N39" s="61">
        <f t="shared" si="19"/>
        <v>0</v>
      </c>
      <c r="O39" s="61">
        <v>191</v>
      </c>
      <c r="P39" s="61">
        <f t="shared" si="20"/>
        <v>0</v>
      </c>
      <c r="Q39" s="61">
        <f t="shared" si="21"/>
        <v>0</v>
      </c>
      <c r="R39" s="61">
        <f t="shared" si="22"/>
        <v>955</v>
      </c>
      <c r="S39" s="61">
        <v>341</v>
      </c>
      <c r="T39" s="61">
        <f t="shared" si="23"/>
        <v>2046</v>
      </c>
      <c r="U39" s="61">
        <f t="shared" si="24"/>
        <v>0</v>
      </c>
      <c r="V39" s="61">
        <f t="shared" si="25"/>
        <v>0</v>
      </c>
      <c r="W39" s="61">
        <v>240</v>
      </c>
      <c r="X39" s="61">
        <f t="shared" si="26"/>
        <v>1440</v>
      </c>
      <c r="Y39" s="61">
        <f t="shared" si="27"/>
        <v>0</v>
      </c>
      <c r="Z39" s="61">
        <f t="shared" si="28"/>
        <v>0</v>
      </c>
      <c r="AA39" s="61">
        <v>219</v>
      </c>
      <c r="AB39" s="61">
        <f t="shared" si="35"/>
        <v>1314</v>
      </c>
      <c r="AC39" s="61">
        <f t="shared" si="36"/>
        <v>0</v>
      </c>
      <c r="AD39" s="61">
        <f t="shared" si="37"/>
        <v>0</v>
      </c>
      <c r="AE39" s="153">
        <v>180</v>
      </c>
      <c r="AF39" s="61">
        <f t="shared" si="67"/>
        <v>1080</v>
      </c>
      <c r="AG39" s="61">
        <f t="shared" si="68"/>
        <v>0</v>
      </c>
      <c r="AH39" s="61">
        <f t="shared" si="69"/>
        <v>0</v>
      </c>
      <c r="AI39" s="61">
        <v>294</v>
      </c>
      <c r="AJ39" s="61">
        <f t="shared" si="70"/>
        <v>1323</v>
      </c>
      <c r="AK39" s="61">
        <f t="shared" si="71"/>
        <v>0</v>
      </c>
      <c r="AL39" s="61">
        <f t="shared" si="72"/>
        <v>0</v>
      </c>
      <c r="AM39" s="61">
        <v>157</v>
      </c>
      <c r="AN39" s="61">
        <f t="shared" si="39"/>
        <v>942</v>
      </c>
      <c r="AO39" s="61">
        <f t="shared" si="40"/>
        <v>0</v>
      </c>
      <c r="AP39" s="61">
        <f t="shared" si="41"/>
        <v>0</v>
      </c>
      <c r="AQ39" s="61"/>
      <c r="AR39" s="61">
        <f t="shared" si="42"/>
        <v>0</v>
      </c>
      <c r="AS39" s="61">
        <f t="shared" si="43"/>
        <v>0</v>
      </c>
      <c r="AT39" s="61">
        <f t="shared" si="44"/>
        <v>0</v>
      </c>
      <c r="AU39" s="61">
        <v>270</v>
      </c>
      <c r="AV39" s="61">
        <f t="shared" si="34"/>
        <v>0</v>
      </c>
      <c r="AW39" s="61">
        <f t="shared" si="45"/>
        <v>1350</v>
      </c>
      <c r="AX39" s="61">
        <f t="shared" si="46"/>
        <v>0</v>
      </c>
      <c r="AY39" s="61">
        <v>234</v>
      </c>
      <c r="AZ39" s="61">
        <f t="shared" si="47"/>
        <v>0</v>
      </c>
      <c r="BA39" s="61">
        <f t="shared" si="48"/>
        <v>0</v>
      </c>
      <c r="BB39" s="61">
        <f t="shared" si="49"/>
        <v>1404</v>
      </c>
      <c r="BC39" s="61"/>
      <c r="BD39" s="61">
        <f t="shared" si="50"/>
        <v>0</v>
      </c>
      <c r="BE39" s="61">
        <f t="shared" si="51"/>
        <v>0</v>
      </c>
      <c r="BF39" s="61">
        <f t="shared" si="52"/>
        <v>0</v>
      </c>
      <c r="BG39" s="61">
        <v>67</v>
      </c>
      <c r="BH39" s="61">
        <f t="shared" si="53"/>
        <v>402</v>
      </c>
      <c r="BI39" s="61">
        <f t="shared" si="54"/>
        <v>0</v>
      </c>
      <c r="BJ39" s="61">
        <f t="shared" si="55"/>
        <v>0</v>
      </c>
      <c r="BK39" s="61"/>
      <c r="BL39" s="61">
        <f t="shared" si="56"/>
        <v>0</v>
      </c>
      <c r="BM39" s="61">
        <f t="shared" si="57"/>
        <v>0</v>
      </c>
      <c r="BN39" s="61">
        <f t="shared" si="58"/>
        <v>0</v>
      </c>
      <c r="BO39" s="61">
        <v>332</v>
      </c>
      <c r="BP39" s="61">
        <f t="shared" si="59"/>
        <v>1992</v>
      </c>
      <c r="BQ39" s="61">
        <f t="shared" si="60"/>
        <v>0</v>
      </c>
      <c r="BR39" s="61">
        <f t="shared" si="61"/>
        <v>0</v>
      </c>
      <c r="BS39" s="61"/>
      <c r="BT39" s="61">
        <f t="shared" si="62"/>
        <v>0</v>
      </c>
      <c r="BU39" s="61">
        <f t="shared" si="63"/>
        <v>0</v>
      </c>
      <c r="BV39" s="61">
        <f t="shared" si="64"/>
        <v>0</v>
      </c>
      <c r="BW39" s="172">
        <f t="shared" si="65"/>
        <v>14248</v>
      </c>
      <c r="BX39" s="172">
        <f t="shared" si="66"/>
        <v>2525</v>
      </c>
      <c r="BY39" s="1"/>
    </row>
    <row r="40" spans="1:77" x14ac:dyDescent="0.25">
      <c r="A40" s="49">
        <v>29</v>
      </c>
      <c r="B40" s="1" t="s">
        <v>366</v>
      </c>
      <c r="C40" s="1"/>
      <c r="D40" s="61">
        <f t="shared" si="11"/>
        <v>0</v>
      </c>
      <c r="E40" s="61">
        <f t="shared" si="12"/>
        <v>0</v>
      </c>
      <c r="F40" s="61">
        <f t="shared" si="13"/>
        <v>0</v>
      </c>
      <c r="G40" s="1"/>
      <c r="H40" s="61">
        <f t="shared" si="14"/>
        <v>0</v>
      </c>
      <c r="I40" s="61">
        <f t="shared" si="15"/>
        <v>0</v>
      </c>
      <c r="J40" s="61">
        <f t="shared" si="16"/>
        <v>0</v>
      </c>
      <c r="K40" s="61"/>
      <c r="L40" s="61">
        <f t="shared" si="17"/>
        <v>0</v>
      </c>
      <c r="M40" s="61">
        <f t="shared" si="18"/>
        <v>0</v>
      </c>
      <c r="N40" s="61">
        <f t="shared" si="19"/>
        <v>0</v>
      </c>
      <c r="O40" s="61">
        <v>190</v>
      </c>
      <c r="P40" s="61">
        <f t="shared" si="20"/>
        <v>0</v>
      </c>
      <c r="Q40" s="61">
        <f t="shared" si="21"/>
        <v>0</v>
      </c>
      <c r="R40" s="61">
        <f t="shared" si="22"/>
        <v>950</v>
      </c>
      <c r="S40" s="61">
        <v>340</v>
      </c>
      <c r="T40" s="61">
        <f t="shared" si="23"/>
        <v>2040</v>
      </c>
      <c r="U40" s="61">
        <f t="shared" si="24"/>
        <v>0</v>
      </c>
      <c r="V40" s="61">
        <f t="shared" si="25"/>
        <v>0</v>
      </c>
      <c r="W40" s="61">
        <v>240</v>
      </c>
      <c r="X40" s="61">
        <f t="shared" si="26"/>
        <v>1440</v>
      </c>
      <c r="Y40" s="61">
        <f t="shared" si="27"/>
        <v>0</v>
      </c>
      <c r="Z40" s="61">
        <f t="shared" si="28"/>
        <v>0</v>
      </c>
      <c r="AA40" s="61">
        <v>219</v>
      </c>
      <c r="AB40" s="61">
        <f t="shared" si="35"/>
        <v>1314</v>
      </c>
      <c r="AC40" s="61">
        <f t="shared" si="36"/>
        <v>0</v>
      </c>
      <c r="AD40" s="61">
        <f t="shared" si="37"/>
        <v>0</v>
      </c>
      <c r="AE40" s="153">
        <v>180</v>
      </c>
      <c r="AF40" s="61">
        <f t="shared" si="67"/>
        <v>1080</v>
      </c>
      <c r="AG40" s="61">
        <f t="shared" si="68"/>
        <v>0</v>
      </c>
      <c r="AH40" s="61">
        <f t="shared" si="69"/>
        <v>0</v>
      </c>
      <c r="AI40" s="61">
        <v>293</v>
      </c>
      <c r="AJ40" s="61">
        <f t="shared" si="70"/>
        <v>1318.5</v>
      </c>
      <c r="AK40" s="61">
        <f t="shared" si="71"/>
        <v>0</v>
      </c>
      <c r="AL40" s="61">
        <f t="shared" si="72"/>
        <v>0</v>
      </c>
      <c r="AM40" s="61">
        <v>156</v>
      </c>
      <c r="AN40" s="61">
        <f t="shared" si="39"/>
        <v>936</v>
      </c>
      <c r="AO40" s="61">
        <f t="shared" si="40"/>
        <v>0</v>
      </c>
      <c r="AP40" s="61">
        <f t="shared" si="41"/>
        <v>0</v>
      </c>
      <c r="AQ40" s="61"/>
      <c r="AR40" s="61">
        <f t="shared" si="42"/>
        <v>0</v>
      </c>
      <c r="AS40" s="61">
        <f t="shared" si="43"/>
        <v>0</v>
      </c>
      <c r="AT40" s="61">
        <f t="shared" si="44"/>
        <v>0</v>
      </c>
      <c r="AU40" s="61">
        <v>269</v>
      </c>
      <c r="AV40" s="61">
        <f t="shared" si="34"/>
        <v>0</v>
      </c>
      <c r="AW40" s="61">
        <f t="shared" si="45"/>
        <v>1345</v>
      </c>
      <c r="AX40" s="61">
        <f t="shared" si="46"/>
        <v>0</v>
      </c>
      <c r="AY40" s="61">
        <v>234</v>
      </c>
      <c r="AZ40" s="61">
        <f t="shared" si="47"/>
        <v>0</v>
      </c>
      <c r="BA40" s="61">
        <f t="shared" si="48"/>
        <v>0</v>
      </c>
      <c r="BB40" s="61">
        <f t="shared" si="49"/>
        <v>1404</v>
      </c>
      <c r="BC40" s="61"/>
      <c r="BD40" s="61">
        <f t="shared" si="50"/>
        <v>0</v>
      </c>
      <c r="BE40" s="61">
        <f t="shared" si="51"/>
        <v>0</v>
      </c>
      <c r="BF40" s="61">
        <f t="shared" si="52"/>
        <v>0</v>
      </c>
      <c r="BG40" s="61">
        <v>68</v>
      </c>
      <c r="BH40" s="61">
        <f t="shared" si="53"/>
        <v>408</v>
      </c>
      <c r="BI40" s="61">
        <f t="shared" si="54"/>
        <v>0</v>
      </c>
      <c r="BJ40" s="61">
        <f t="shared" si="55"/>
        <v>0</v>
      </c>
      <c r="BK40" s="61"/>
      <c r="BL40" s="61">
        <f t="shared" si="56"/>
        <v>0</v>
      </c>
      <c r="BM40" s="61">
        <f t="shared" si="57"/>
        <v>0</v>
      </c>
      <c r="BN40" s="61">
        <f t="shared" si="58"/>
        <v>0</v>
      </c>
      <c r="BO40" s="61">
        <v>332</v>
      </c>
      <c r="BP40" s="61">
        <f t="shared" si="59"/>
        <v>1992</v>
      </c>
      <c r="BQ40" s="61">
        <f t="shared" si="60"/>
        <v>0</v>
      </c>
      <c r="BR40" s="61">
        <f t="shared" si="61"/>
        <v>0</v>
      </c>
      <c r="BS40" s="61"/>
      <c r="BT40" s="61">
        <f t="shared" si="62"/>
        <v>0</v>
      </c>
      <c r="BU40" s="61">
        <f t="shared" si="63"/>
        <v>0</v>
      </c>
      <c r="BV40" s="61">
        <f t="shared" si="64"/>
        <v>0</v>
      </c>
      <c r="BW40" s="172">
        <f t="shared" si="65"/>
        <v>14227.5</v>
      </c>
      <c r="BX40" s="172">
        <f t="shared" si="66"/>
        <v>2521</v>
      </c>
      <c r="BY40" s="1"/>
    </row>
    <row r="41" spans="1:77" x14ac:dyDescent="0.25">
      <c r="A41" s="49">
        <v>30</v>
      </c>
      <c r="B41" s="1" t="s">
        <v>243</v>
      </c>
      <c r="C41" s="1"/>
      <c r="D41" s="61">
        <f t="shared" si="11"/>
        <v>0</v>
      </c>
      <c r="E41" s="61">
        <f t="shared" si="12"/>
        <v>0</v>
      </c>
      <c r="F41" s="61">
        <f t="shared" si="13"/>
        <v>0</v>
      </c>
      <c r="G41" s="1"/>
      <c r="H41" s="61">
        <f t="shared" si="14"/>
        <v>0</v>
      </c>
      <c r="I41" s="61">
        <f t="shared" si="15"/>
        <v>0</v>
      </c>
      <c r="J41" s="61">
        <f t="shared" si="16"/>
        <v>0</v>
      </c>
      <c r="K41" s="61"/>
      <c r="L41" s="61">
        <f t="shared" si="17"/>
        <v>0</v>
      </c>
      <c r="M41" s="61">
        <f t="shared" si="18"/>
        <v>0</v>
      </c>
      <c r="N41" s="61">
        <f t="shared" si="19"/>
        <v>0</v>
      </c>
      <c r="O41" s="61"/>
      <c r="P41" s="61">
        <f t="shared" si="20"/>
        <v>0</v>
      </c>
      <c r="Q41" s="61">
        <f t="shared" si="21"/>
        <v>0</v>
      </c>
      <c r="R41" s="61">
        <f t="shared" si="22"/>
        <v>0</v>
      </c>
      <c r="S41" s="61"/>
      <c r="T41" s="61">
        <f t="shared" si="23"/>
        <v>0</v>
      </c>
      <c r="U41" s="61">
        <f t="shared" si="24"/>
        <v>0</v>
      </c>
      <c r="V41" s="61">
        <f t="shared" si="25"/>
        <v>0</v>
      </c>
      <c r="W41" s="61">
        <v>177</v>
      </c>
      <c r="X41" s="61">
        <f t="shared" si="26"/>
        <v>1062</v>
      </c>
      <c r="Y41" s="61">
        <f t="shared" si="27"/>
        <v>0</v>
      </c>
      <c r="Z41" s="61">
        <f t="shared" si="28"/>
        <v>0</v>
      </c>
      <c r="AA41" s="61"/>
      <c r="AB41" s="61">
        <f t="shared" si="35"/>
        <v>0</v>
      </c>
      <c r="AC41" s="61">
        <f t="shared" si="36"/>
        <v>0</v>
      </c>
      <c r="AD41" s="61">
        <f t="shared" si="37"/>
        <v>0</v>
      </c>
      <c r="AE41" s="153"/>
      <c r="AF41" s="61">
        <f t="shared" si="67"/>
        <v>0</v>
      </c>
      <c r="AG41" s="61">
        <f t="shared" si="68"/>
        <v>0</v>
      </c>
      <c r="AH41" s="61">
        <f t="shared" si="69"/>
        <v>0</v>
      </c>
      <c r="AI41" s="61"/>
      <c r="AJ41" s="61">
        <f t="shared" si="70"/>
        <v>0</v>
      </c>
      <c r="AK41" s="61">
        <f t="shared" si="71"/>
        <v>0</v>
      </c>
      <c r="AL41" s="61">
        <f t="shared" si="72"/>
        <v>0</v>
      </c>
      <c r="AM41" s="61"/>
      <c r="AN41" s="61">
        <f t="shared" si="39"/>
        <v>0</v>
      </c>
      <c r="AO41" s="61">
        <f t="shared" si="40"/>
        <v>0</v>
      </c>
      <c r="AP41" s="61">
        <f t="shared" si="41"/>
        <v>0</v>
      </c>
      <c r="AQ41" s="61"/>
      <c r="AR41" s="61">
        <f t="shared" si="42"/>
        <v>0</v>
      </c>
      <c r="AS41" s="61">
        <f t="shared" si="43"/>
        <v>0</v>
      </c>
      <c r="AT41" s="61">
        <f t="shared" si="44"/>
        <v>0</v>
      </c>
      <c r="AU41" s="61"/>
      <c r="AV41" s="61">
        <f t="shared" si="34"/>
        <v>0</v>
      </c>
      <c r="AW41" s="61">
        <f t="shared" si="45"/>
        <v>0</v>
      </c>
      <c r="AX41" s="61">
        <f t="shared" si="46"/>
        <v>0</v>
      </c>
      <c r="AY41" s="61"/>
      <c r="AZ41" s="61">
        <f t="shared" si="47"/>
        <v>0</v>
      </c>
      <c r="BA41" s="61">
        <f t="shared" si="48"/>
        <v>0</v>
      </c>
      <c r="BB41" s="61">
        <f t="shared" si="49"/>
        <v>0</v>
      </c>
      <c r="BC41" s="61"/>
      <c r="BD41" s="61">
        <f t="shared" si="50"/>
        <v>0</v>
      </c>
      <c r="BE41" s="61">
        <f t="shared" si="51"/>
        <v>0</v>
      </c>
      <c r="BF41" s="61">
        <f t="shared" si="52"/>
        <v>0</v>
      </c>
      <c r="BG41" s="61"/>
      <c r="BH41" s="61">
        <f t="shared" si="53"/>
        <v>0</v>
      </c>
      <c r="BI41" s="61">
        <f t="shared" si="54"/>
        <v>0</v>
      </c>
      <c r="BJ41" s="61">
        <f t="shared" si="55"/>
        <v>0</v>
      </c>
      <c r="BK41" s="61"/>
      <c r="BL41" s="61">
        <f t="shared" si="56"/>
        <v>0</v>
      </c>
      <c r="BM41" s="61">
        <f t="shared" si="57"/>
        <v>0</v>
      </c>
      <c r="BN41" s="61">
        <f t="shared" si="58"/>
        <v>0</v>
      </c>
      <c r="BO41" s="61"/>
      <c r="BP41" s="61">
        <f t="shared" si="59"/>
        <v>0</v>
      </c>
      <c r="BQ41" s="61">
        <f t="shared" si="60"/>
        <v>0</v>
      </c>
      <c r="BR41" s="61">
        <f t="shared" si="61"/>
        <v>0</v>
      </c>
      <c r="BS41" s="61"/>
      <c r="BT41" s="61">
        <f t="shared" si="62"/>
        <v>0</v>
      </c>
      <c r="BU41" s="61">
        <f t="shared" si="63"/>
        <v>0</v>
      </c>
      <c r="BV41" s="61">
        <f t="shared" si="64"/>
        <v>0</v>
      </c>
      <c r="BW41" s="172">
        <f t="shared" si="65"/>
        <v>1062</v>
      </c>
      <c r="BX41" s="172">
        <f t="shared" si="66"/>
        <v>177</v>
      </c>
      <c r="BY41" s="1"/>
    </row>
    <row r="42" spans="1:77" x14ac:dyDescent="0.25">
      <c r="A42" s="51">
        <v>31</v>
      </c>
      <c r="B42" s="1" t="s">
        <v>368</v>
      </c>
      <c r="C42" s="1"/>
      <c r="D42" s="61"/>
      <c r="E42" s="61"/>
      <c r="F42" s="61"/>
      <c r="G42" s="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153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>
        <v>60</v>
      </c>
      <c r="BH42" s="61">
        <f t="shared" si="53"/>
        <v>360</v>
      </c>
      <c r="BI42" s="61">
        <f t="shared" ref="BI42" si="73">BG42*$BI$5</f>
        <v>0</v>
      </c>
      <c r="BJ42" s="61">
        <f t="shared" ref="BJ42" si="74">BG42*$BJ$5</f>
        <v>0</v>
      </c>
      <c r="BK42" s="61"/>
      <c r="BL42" s="61">
        <f t="shared" si="56"/>
        <v>0</v>
      </c>
      <c r="BM42" s="61">
        <f t="shared" si="57"/>
        <v>0</v>
      </c>
      <c r="BN42" s="61">
        <f t="shared" si="58"/>
        <v>0</v>
      </c>
      <c r="BO42" s="61"/>
      <c r="BP42" s="61">
        <f t="shared" si="59"/>
        <v>0</v>
      </c>
      <c r="BQ42" s="61">
        <f t="shared" ref="BQ42" si="75">BO42*$BQ$5</f>
        <v>0</v>
      </c>
      <c r="BR42" s="61">
        <f t="shared" ref="BR42" si="76">BO42*$BR$5</f>
        <v>0</v>
      </c>
      <c r="BS42" s="61"/>
      <c r="BT42" s="61">
        <f t="shared" si="62"/>
        <v>0</v>
      </c>
      <c r="BU42" s="61">
        <f t="shared" si="63"/>
        <v>0</v>
      </c>
      <c r="BV42" s="61">
        <f t="shared" si="64"/>
        <v>0</v>
      </c>
      <c r="BW42" s="172">
        <f t="shared" si="65"/>
        <v>360</v>
      </c>
      <c r="BX42" s="172">
        <f t="shared" si="66"/>
        <v>60</v>
      </c>
      <c r="BY42" s="1"/>
    </row>
    <row r="43" spans="1:77" x14ac:dyDescent="0.25">
      <c r="A43" s="51">
        <v>32</v>
      </c>
      <c r="B43" s="1" t="s">
        <v>325</v>
      </c>
      <c r="C43" s="1"/>
      <c r="D43" s="61">
        <f t="shared" si="11"/>
        <v>0</v>
      </c>
      <c r="E43" s="61">
        <f t="shared" si="12"/>
        <v>0</v>
      </c>
      <c r="F43" s="61">
        <f t="shared" si="13"/>
        <v>0</v>
      </c>
      <c r="G43" s="1"/>
      <c r="H43" s="61">
        <f t="shared" si="14"/>
        <v>0</v>
      </c>
      <c r="I43" s="61">
        <f t="shared" si="15"/>
        <v>0</v>
      </c>
      <c r="J43" s="61">
        <f t="shared" si="16"/>
        <v>0</v>
      </c>
      <c r="K43" s="61"/>
      <c r="L43" s="61">
        <f t="shared" si="17"/>
        <v>0</v>
      </c>
      <c r="M43" s="61">
        <f t="shared" si="18"/>
        <v>0</v>
      </c>
      <c r="N43" s="61">
        <f t="shared" si="19"/>
        <v>0</v>
      </c>
      <c r="O43" s="61"/>
      <c r="P43" s="61">
        <f t="shared" si="20"/>
        <v>0</v>
      </c>
      <c r="Q43" s="61">
        <f t="shared" si="21"/>
        <v>0</v>
      </c>
      <c r="R43" s="61">
        <f t="shared" si="22"/>
        <v>0</v>
      </c>
      <c r="S43" s="61"/>
      <c r="T43" s="61">
        <f t="shared" si="23"/>
        <v>0</v>
      </c>
      <c r="U43" s="61">
        <f t="shared" si="24"/>
        <v>0</v>
      </c>
      <c r="V43" s="61">
        <f t="shared" si="25"/>
        <v>0</v>
      </c>
      <c r="W43" s="61"/>
      <c r="X43" s="61">
        <f t="shared" si="26"/>
        <v>0</v>
      </c>
      <c r="Y43" s="61">
        <f t="shared" si="27"/>
        <v>0</v>
      </c>
      <c r="Z43" s="61">
        <f t="shared" si="28"/>
        <v>0</v>
      </c>
      <c r="AA43" s="61">
        <v>168</v>
      </c>
      <c r="AB43" s="61">
        <f t="shared" si="35"/>
        <v>1008</v>
      </c>
      <c r="AC43" s="61">
        <f t="shared" si="36"/>
        <v>0</v>
      </c>
      <c r="AD43" s="61">
        <f t="shared" si="37"/>
        <v>0</v>
      </c>
      <c r="AE43" s="153">
        <v>148</v>
      </c>
      <c r="AF43" s="61">
        <f t="shared" si="67"/>
        <v>888</v>
      </c>
      <c r="AG43" s="61">
        <f t="shared" si="68"/>
        <v>0</v>
      </c>
      <c r="AH43" s="61">
        <f t="shared" si="69"/>
        <v>0</v>
      </c>
      <c r="AI43" s="61">
        <v>251</v>
      </c>
      <c r="AJ43" s="61">
        <f t="shared" si="70"/>
        <v>1129.5</v>
      </c>
      <c r="AK43" s="61">
        <f t="shared" si="71"/>
        <v>0</v>
      </c>
      <c r="AL43" s="61">
        <f t="shared" si="72"/>
        <v>0</v>
      </c>
      <c r="AM43" s="61">
        <v>124</v>
      </c>
      <c r="AN43" s="61">
        <f t="shared" si="39"/>
        <v>744</v>
      </c>
      <c r="AO43" s="61">
        <f t="shared" si="40"/>
        <v>0</v>
      </c>
      <c r="AP43" s="61">
        <f t="shared" si="41"/>
        <v>0</v>
      </c>
      <c r="AQ43" s="61"/>
      <c r="AR43" s="61">
        <f t="shared" si="42"/>
        <v>0</v>
      </c>
      <c r="AS43" s="61">
        <f t="shared" si="43"/>
        <v>0</v>
      </c>
      <c r="AT43" s="61">
        <f t="shared" si="44"/>
        <v>0</v>
      </c>
      <c r="AU43" s="61">
        <v>192</v>
      </c>
      <c r="AV43" s="61">
        <f>AU43*$AV$5</f>
        <v>0</v>
      </c>
      <c r="AW43" s="61">
        <f t="shared" si="45"/>
        <v>960</v>
      </c>
      <c r="AX43" s="61">
        <f t="shared" si="46"/>
        <v>0</v>
      </c>
      <c r="AY43" s="61">
        <v>104</v>
      </c>
      <c r="AZ43" s="61">
        <f t="shared" si="47"/>
        <v>0</v>
      </c>
      <c r="BA43" s="61">
        <f t="shared" si="48"/>
        <v>0</v>
      </c>
      <c r="BB43" s="61">
        <f t="shared" si="49"/>
        <v>624</v>
      </c>
      <c r="BC43" s="61"/>
      <c r="BD43" s="61">
        <f t="shared" si="50"/>
        <v>0</v>
      </c>
      <c r="BE43" s="61">
        <f t="shared" si="51"/>
        <v>0</v>
      </c>
      <c r="BF43" s="61">
        <f t="shared" si="52"/>
        <v>0</v>
      </c>
      <c r="BG43" s="61">
        <v>52</v>
      </c>
      <c r="BH43" s="61">
        <f t="shared" si="53"/>
        <v>312</v>
      </c>
      <c r="BI43" s="61">
        <f t="shared" si="54"/>
        <v>0</v>
      </c>
      <c r="BJ43" s="61">
        <f t="shared" si="55"/>
        <v>0</v>
      </c>
      <c r="BK43" s="61"/>
      <c r="BL43" s="61">
        <f t="shared" si="56"/>
        <v>0</v>
      </c>
      <c r="BM43" s="61">
        <f t="shared" si="57"/>
        <v>0</v>
      </c>
      <c r="BN43" s="61">
        <f t="shared" si="58"/>
        <v>0</v>
      </c>
      <c r="BO43" s="61"/>
      <c r="BP43" s="61">
        <f t="shared" si="59"/>
        <v>0</v>
      </c>
      <c r="BQ43" s="61">
        <f t="shared" si="60"/>
        <v>0</v>
      </c>
      <c r="BR43" s="61">
        <f t="shared" si="61"/>
        <v>0</v>
      </c>
      <c r="BS43" s="61"/>
      <c r="BT43" s="61">
        <f t="shared" si="62"/>
        <v>0</v>
      </c>
      <c r="BU43" s="61">
        <f t="shared" si="63"/>
        <v>0</v>
      </c>
      <c r="BV43" s="61">
        <f t="shared" si="64"/>
        <v>0</v>
      </c>
      <c r="BW43" s="172">
        <f t="shared" si="65"/>
        <v>5665.5</v>
      </c>
      <c r="BX43" s="172">
        <f t="shared" si="66"/>
        <v>1039</v>
      </c>
      <c r="BY43" s="1"/>
    </row>
    <row r="44" spans="1:77" x14ac:dyDescent="0.25">
      <c r="A44" s="51">
        <v>33</v>
      </c>
      <c r="B44" s="1" t="s">
        <v>326</v>
      </c>
      <c r="C44" s="1"/>
      <c r="D44" s="61"/>
      <c r="E44" s="61"/>
      <c r="F44" s="61"/>
      <c r="G44" s="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>
        <v>110</v>
      </c>
      <c r="AB44" s="61">
        <f t="shared" si="35"/>
        <v>660</v>
      </c>
      <c r="AC44" s="61">
        <f t="shared" si="36"/>
        <v>0</v>
      </c>
      <c r="AD44" s="61">
        <f t="shared" si="37"/>
        <v>0</v>
      </c>
      <c r="AE44" s="61">
        <v>66</v>
      </c>
      <c r="AF44" s="61">
        <f t="shared" si="67"/>
        <v>396</v>
      </c>
      <c r="AG44" s="61">
        <f t="shared" si="68"/>
        <v>0</v>
      </c>
      <c r="AH44" s="61">
        <f t="shared" si="69"/>
        <v>0</v>
      </c>
      <c r="AI44" s="61">
        <v>148</v>
      </c>
      <c r="AJ44" s="61">
        <f t="shared" si="70"/>
        <v>666</v>
      </c>
      <c r="AK44" s="61">
        <f t="shared" si="71"/>
        <v>0</v>
      </c>
      <c r="AL44" s="61">
        <f t="shared" si="72"/>
        <v>0</v>
      </c>
      <c r="AM44" s="61">
        <v>88</v>
      </c>
      <c r="AN44" s="61">
        <f t="shared" si="39"/>
        <v>528</v>
      </c>
      <c r="AO44" s="61">
        <f t="shared" si="40"/>
        <v>0</v>
      </c>
      <c r="AP44" s="61">
        <f t="shared" si="41"/>
        <v>0</v>
      </c>
      <c r="AQ44" s="61"/>
      <c r="AR44" s="61">
        <f t="shared" si="42"/>
        <v>0</v>
      </c>
      <c r="AS44" s="61">
        <f t="shared" si="43"/>
        <v>0</v>
      </c>
      <c r="AT44" s="61">
        <f t="shared" si="44"/>
        <v>0</v>
      </c>
      <c r="AU44" s="61">
        <v>192</v>
      </c>
      <c r="AV44" s="61">
        <f>AU44*$AV$5</f>
        <v>0</v>
      </c>
      <c r="AW44" s="61">
        <f t="shared" si="45"/>
        <v>960</v>
      </c>
      <c r="AX44" s="61">
        <f t="shared" si="46"/>
        <v>0</v>
      </c>
      <c r="AY44" s="61">
        <v>96</v>
      </c>
      <c r="AZ44" s="61">
        <f t="shared" si="47"/>
        <v>0</v>
      </c>
      <c r="BA44" s="61">
        <f t="shared" si="48"/>
        <v>0</v>
      </c>
      <c r="BB44" s="61">
        <f t="shared" si="49"/>
        <v>576</v>
      </c>
      <c r="BC44" s="61"/>
      <c r="BD44" s="61">
        <f t="shared" si="50"/>
        <v>0</v>
      </c>
      <c r="BE44" s="61">
        <f t="shared" si="51"/>
        <v>0</v>
      </c>
      <c r="BF44" s="61">
        <f t="shared" si="52"/>
        <v>0</v>
      </c>
      <c r="BG44" s="61">
        <v>33</v>
      </c>
      <c r="BH44" s="61">
        <f t="shared" si="53"/>
        <v>198</v>
      </c>
      <c r="BI44" s="61">
        <f t="shared" si="54"/>
        <v>0</v>
      </c>
      <c r="BJ44" s="61">
        <f t="shared" si="55"/>
        <v>0</v>
      </c>
      <c r="BK44" s="61"/>
      <c r="BL44" s="61">
        <f t="shared" si="56"/>
        <v>0</v>
      </c>
      <c r="BM44" s="61">
        <f t="shared" si="57"/>
        <v>0</v>
      </c>
      <c r="BN44" s="61">
        <f t="shared" si="58"/>
        <v>0</v>
      </c>
      <c r="BO44" s="61"/>
      <c r="BP44" s="61">
        <f t="shared" si="59"/>
        <v>0</v>
      </c>
      <c r="BQ44" s="61">
        <f t="shared" si="60"/>
        <v>0</v>
      </c>
      <c r="BR44" s="61">
        <f t="shared" si="61"/>
        <v>0</v>
      </c>
      <c r="BS44" s="61"/>
      <c r="BT44" s="61">
        <f t="shared" si="62"/>
        <v>0</v>
      </c>
      <c r="BU44" s="61">
        <f t="shared" si="63"/>
        <v>0</v>
      </c>
      <c r="BV44" s="61">
        <f t="shared" si="64"/>
        <v>0</v>
      </c>
      <c r="BW44" s="172">
        <f t="shared" si="65"/>
        <v>3984</v>
      </c>
      <c r="BX44" s="172">
        <f t="shared" si="66"/>
        <v>733</v>
      </c>
      <c r="BY44" s="1"/>
    </row>
    <row r="45" spans="1:77" x14ac:dyDescent="0.25">
      <c r="A45" s="51">
        <v>34</v>
      </c>
      <c r="B45" s="1" t="s">
        <v>327</v>
      </c>
      <c r="C45" s="1"/>
      <c r="D45" s="61"/>
      <c r="E45" s="61"/>
      <c r="F45" s="61"/>
      <c r="G45" s="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>
        <v>109</v>
      </c>
      <c r="AB45" s="61">
        <f t="shared" si="35"/>
        <v>654</v>
      </c>
      <c r="AC45" s="61">
        <f t="shared" si="36"/>
        <v>0</v>
      </c>
      <c r="AD45" s="61">
        <f t="shared" si="37"/>
        <v>0</v>
      </c>
      <c r="AE45" s="61">
        <v>66</v>
      </c>
      <c r="AF45" s="61">
        <f>AE45*$AF$5</f>
        <v>396</v>
      </c>
      <c r="AG45" s="61">
        <f t="shared" si="68"/>
        <v>0</v>
      </c>
      <c r="AH45" s="61">
        <f t="shared" si="69"/>
        <v>0</v>
      </c>
      <c r="AI45" s="61">
        <v>148</v>
      </c>
      <c r="AJ45" s="61">
        <f t="shared" si="70"/>
        <v>666</v>
      </c>
      <c r="AK45" s="61">
        <f t="shared" si="71"/>
        <v>0</v>
      </c>
      <c r="AL45" s="61">
        <f t="shared" si="72"/>
        <v>0</v>
      </c>
      <c r="AM45" s="61">
        <v>87</v>
      </c>
      <c r="AN45" s="61">
        <f t="shared" si="39"/>
        <v>522</v>
      </c>
      <c r="AO45" s="61">
        <f t="shared" si="40"/>
        <v>0</v>
      </c>
      <c r="AP45" s="61">
        <f t="shared" si="41"/>
        <v>0</v>
      </c>
      <c r="AQ45" s="61"/>
      <c r="AR45" s="61">
        <f t="shared" si="42"/>
        <v>0</v>
      </c>
      <c r="AS45" s="61">
        <f t="shared" si="43"/>
        <v>0</v>
      </c>
      <c r="AT45" s="61">
        <f t="shared" si="44"/>
        <v>0</v>
      </c>
      <c r="AU45" s="61"/>
      <c r="AV45" s="61">
        <f>AU45*$AV$5</f>
        <v>0</v>
      </c>
      <c r="AW45" s="61">
        <f t="shared" si="45"/>
        <v>0</v>
      </c>
      <c r="AX45" s="61">
        <f t="shared" si="46"/>
        <v>0</v>
      </c>
      <c r="AY45" s="61"/>
      <c r="AZ45" s="61">
        <f t="shared" si="47"/>
        <v>0</v>
      </c>
      <c r="BA45" s="61">
        <f t="shared" si="48"/>
        <v>0</v>
      </c>
      <c r="BB45" s="61">
        <f t="shared" si="49"/>
        <v>0</v>
      </c>
      <c r="BC45" s="61"/>
      <c r="BD45" s="61">
        <f t="shared" si="50"/>
        <v>0</v>
      </c>
      <c r="BE45" s="61">
        <f t="shared" si="51"/>
        <v>0</v>
      </c>
      <c r="BF45" s="61">
        <f t="shared" si="52"/>
        <v>0</v>
      </c>
      <c r="BG45" s="61">
        <v>34</v>
      </c>
      <c r="BH45" s="61">
        <f t="shared" si="53"/>
        <v>204</v>
      </c>
      <c r="BI45" s="61">
        <f t="shared" si="54"/>
        <v>0</v>
      </c>
      <c r="BJ45" s="61">
        <f t="shared" si="55"/>
        <v>0</v>
      </c>
      <c r="BK45" s="61"/>
      <c r="BL45" s="61">
        <f t="shared" si="56"/>
        <v>0</v>
      </c>
      <c r="BM45" s="61">
        <f t="shared" si="57"/>
        <v>0</v>
      </c>
      <c r="BN45" s="61">
        <f t="shared" si="58"/>
        <v>0</v>
      </c>
      <c r="BO45" s="61"/>
      <c r="BP45" s="61">
        <f t="shared" si="59"/>
        <v>0</v>
      </c>
      <c r="BQ45" s="61">
        <f t="shared" si="60"/>
        <v>0</v>
      </c>
      <c r="BR45" s="61">
        <f t="shared" si="61"/>
        <v>0</v>
      </c>
      <c r="BS45" s="61"/>
      <c r="BT45" s="61">
        <f t="shared" si="62"/>
        <v>0</v>
      </c>
      <c r="BU45" s="61">
        <f t="shared" si="63"/>
        <v>0</v>
      </c>
      <c r="BV45" s="61">
        <f t="shared" si="64"/>
        <v>0</v>
      </c>
      <c r="BW45" s="172">
        <f t="shared" si="65"/>
        <v>2442</v>
      </c>
      <c r="BX45" s="172">
        <f t="shared" si="66"/>
        <v>444</v>
      </c>
      <c r="BY45" s="1"/>
    </row>
    <row r="46" spans="1:77" x14ac:dyDescent="0.25">
      <c r="A46" s="49"/>
      <c r="B46" s="60" t="s">
        <v>165</v>
      </c>
      <c r="C46" s="60"/>
      <c r="D46" s="69"/>
      <c r="E46" s="69"/>
      <c r="F46" s="69"/>
      <c r="G46" s="60"/>
      <c r="H46" s="67"/>
      <c r="I46" s="68"/>
      <c r="J46" s="67"/>
      <c r="K46" s="67"/>
      <c r="L46" s="69"/>
      <c r="M46" s="69"/>
      <c r="N46" s="69"/>
      <c r="O46" s="67"/>
      <c r="P46" s="69"/>
      <c r="Q46" s="69"/>
      <c r="R46" s="69"/>
      <c r="S46" s="67"/>
      <c r="T46" s="69"/>
      <c r="U46" s="69"/>
      <c r="V46" s="69"/>
      <c r="W46" s="67"/>
      <c r="X46" s="69"/>
      <c r="Y46" s="69"/>
      <c r="Z46" s="69"/>
      <c r="AA46" s="67"/>
      <c r="AB46" s="69"/>
      <c r="AC46" s="69"/>
      <c r="AD46" s="69"/>
      <c r="AE46" s="67"/>
      <c r="AF46" s="69"/>
      <c r="AG46" s="69"/>
      <c r="AH46" s="69"/>
      <c r="AI46" s="67"/>
      <c r="AJ46" s="69"/>
      <c r="AK46" s="69"/>
      <c r="AL46" s="69"/>
      <c r="AM46" s="67"/>
      <c r="AN46" s="69"/>
      <c r="AO46" s="69"/>
      <c r="AP46" s="69"/>
      <c r="AQ46" s="67"/>
      <c r="AR46" s="69"/>
      <c r="AS46" s="69"/>
      <c r="AT46" s="69"/>
      <c r="AU46" s="67"/>
      <c r="AV46" s="69"/>
      <c r="AW46" s="69"/>
      <c r="AX46" s="69"/>
      <c r="AY46" s="67"/>
      <c r="AZ46" s="69"/>
      <c r="BA46" s="69"/>
      <c r="BB46" s="69"/>
      <c r="BC46" s="67"/>
      <c r="BD46" s="69"/>
      <c r="BE46" s="69"/>
      <c r="BF46" s="69"/>
      <c r="BG46" s="67"/>
      <c r="BH46" s="69"/>
      <c r="BI46" s="69"/>
      <c r="BJ46" s="69"/>
      <c r="BK46" s="67"/>
      <c r="BL46" s="69"/>
      <c r="BM46" s="69"/>
      <c r="BN46" s="69"/>
      <c r="BO46" s="67"/>
      <c r="BP46" s="69"/>
      <c r="BQ46" s="69"/>
      <c r="BR46" s="69"/>
      <c r="BS46" s="67"/>
      <c r="BT46" s="69"/>
      <c r="BU46" s="69"/>
      <c r="BV46" s="69"/>
      <c r="BW46" s="172">
        <f>SUM(BW12:BW45)</f>
        <v>350979.86</v>
      </c>
      <c r="BX46" s="172">
        <f t="shared" si="66"/>
        <v>0</v>
      </c>
      <c r="BY46" s="1"/>
    </row>
    <row r="47" spans="1:77" x14ac:dyDescent="0.25">
      <c r="A47" s="49">
        <v>2</v>
      </c>
      <c r="B47" s="108" t="s">
        <v>193</v>
      </c>
      <c r="C47" s="1"/>
      <c r="D47" s="61">
        <f>C47*$D$5</f>
        <v>0</v>
      </c>
      <c r="E47" s="61">
        <f>C47*$E$5</f>
        <v>0</v>
      </c>
      <c r="F47" s="61">
        <f>C47*$F$5</f>
        <v>0</v>
      </c>
      <c r="G47" s="1">
        <v>53</v>
      </c>
      <c r="H47" s="62">
        <f t="shared" ref="H47:H53" si="77">G47*$H$5</f>
        <v>0</v>
      </c>
      <c r="I47" s="62">
        <f t="shared" ref="I47:I53" si="78">G47*$I$5</f>
        <v>265</v>
      </c>
      <c r="J47" s="62">
        <f t="shared" ref="J47:J53" si="79">G47*$J$5</f>
        <v>0</v>
      </c>
      <c r="K47" s="62"/>
      <c r="L47" s="61">
        <f t="shared" ref="L47:L53" si="80">K47*$L$5</f>
        <v>0</v>
      </c>
      <c r="M47" s="61">
        <f t="shared" ref="M47:M53" si="81">K47*$M$5</f>
        <v>0</v>
      </c>
      <c r="N47" s="61">
        <f t="shared" ref="N47:N53" si="82">K47*$N$5</f>
        <v>0</v>
      </c>
      <c r="O47" s="62"/>
      <c r="P47" s="61">
        <f t="shared" ref="P47:P53" si="83">O47*$P$5</f>
        <v>0</v>
      </c>
      <c r="Q47" s="61">
        <f t="shared" ref="Q47:Q53" si="84">O47*$Q$5</f>
        <v>0</v>
      </c>
      <c r="R47" s="61">
        <f t="shared" ref="R47:R53" si="85">O47*$R$5</f>
        <v>0</v>
      </c>
      <c r="S47" s="62"/>
      <c r="T47" s="61">
        <f t="shared" ref="T47:T58" si="86">S47*$T$5</f>
        <v>0</v>
      </c>
      <c r="U47" s="61">
        <f t="shared" ref="U47:U58" si="87">S47*$U$5</f>
        <v>0</v>
      </c>
      <c r="V47" s="61">
        <f t="shared" ref="V47:V58" si="88">S47*$V$5</f>
        <v>0</v>
      </c>
      <c r="W47" s="62"/>
      <c r="X47" s="61">
        <f t="shared" ref="X47:X58" si="89">W47*$X$5</f>
        <v>0</v>
      </c>
      <c r="Y47" s="61">
        <f t="shared" ref="Y47:Y58" si="90">W47*$Y$5</f>
        <v>0</v>
      </c>
      <c r="Z47" s="61">
        <f t="shared" ref="Z47:Z58" si="91">W47*$Z$5</f>
        <v>0</v>
      </c>
      <c r="AA47" s="62"/>
      <c r="AB47" s="61">
        <f t="shared" si="35"/>
        <v>0</v>
      </c>
      <c r="AC47" s="61">
        <f t="shared" si="36"/>
        <v>0</v>
      </c>
      <c r="AD47" s="61">
        <f t="shared" si="37"/>
        <v>0</v>
      </c>
      <c r="AE47" s="62"/>
      <c r="AF47" s="61">
        <f t="shared" ref="AF47:AF58" si="92">AE47*$AF$5</f>
        <v>0</v>
      </c>
      <c r="AG47" s="61">
        <f t="shared" ref="AG47:AG58" si="93">AE47*$AG$5</f>
        <v>0</v>
      </c>
      <c r="AH47" s="61">
        <f t="shared" ref="AH47:AH58" si="94">AE47*$AH$5</f>
        <v>0</v>
      </c>
      <c r="AI47" s="62"/>
      <c r="AJ47" s="61">
        <f>AI47*$AJ$5</f>
        <v>0</v>
      </c>
      <c r="AK47" s="61">
        <f t="shared" ref="AK47" si="95">AI47*$AK$5</f>
        <v>0</v>
      </c>
      <c r="AL47" s="61">
        <f t="shared" ref="AL47" si="96">AI47*$AL$5</f>
        <v>0</v>
      </c>
      <c r="AM47" s="62"/>
      <c r="AN47" s="61">
        <f t="shared" si="39"/>
        <v>0</v>
      </c>
      <c r="AO47" s="61">
        <f t="shared" si="40"/>
        <v>0</v>
      </c>
      <c r="AP47" s="61">
        <f t="shared" si="41"/>
        <v>0</v>
      </c>
      <c r="AQ47" s="62"/>
      <c r="AR47" s="61">
        <f t="shared" si="42"/>
        <v>0</v>
      </c>
      <c r="AS47" s="61">
        <f t="shared" si="43"/>
        <v>0</v>
      </c>
      <c r="AT47" s="61">
        <f t="shared" si="44"/>
        <v>0</v>
      </c>
      <c r="AU47" s="62"/>
      <c r="AV47" s="61">
        <f t="shared" ref="AV47:AV77" si="97">AU47*$AV$5</f>
        <v>0</v>
      </c>
      <c r="AW47" s="61">
        <f t="shared" si="45"/>
        <v>0</v>
      </c>
      <c r="AX47" s="61">
        <f t="shared" si="46"/>
        <v>0</v>
      </c>
      <c r="AY47" s="62"/>
      <c r="AZ47" s="61">
        <f t="shared" si="47"/>
        <v>0</v>
      </c>
      <c r="BA47" s="61">
        <f t="shared" si="48"/>
        <v>0</v>
      </c>
      <c r="BB47" s="61">
        <f t="shared" si="49"/>
        <v>0</v>
      </c>
      <c r="BC47" s="62"/>
      <c r="BD47" s="61">
        <f t="shared" si="50"/>
        <v>0</v>
      </c>
      <c r="BE47" s="61">
        <f t="shared" si="51"/>
        <v>0</v>
      </c>
      <c r="BF47" s="61">
        <f t="shared" si="52"/>
        <v>0</v>
      </c>
      <c r="BG47" s="62"/>
      <c r="BH47" s="61">
        <f t="shared" si="53"/>
        <v>0</v>
      </c>
      <c r="BI47" s="61">
        <f t="shared" ref="BI47" si="98">BG47*$BI$5</f>
        <v>0</v>
      </c>
      <c r="BJ47" s="61">
        <f t="shared" ref="BJ47" si="99">BG47*$BJ$5</f>
        <v>0</v>
      </c>
      <c r="BK47" s="62"/>
      <c r="BL47" s="61">
        <f t="shared" ref="BL47:BL111" si="100">BK47*$BH$5</f>
        <v>0</v>
      </c>
      <c r="BM47" s="61">
        <f t="shared" ref="BM47:BM107" si="101">BK47*$BI$5</f>
        <v>0</v>
      </c>
      <c r="BN47" s="61">
        <f t="shared" ref="BN47:BN107" si="102">BK47*$BJ$5</f>
        <v>0</v>
      </c>
      <c r="BO47" s="62"/>
      <c r="BP47" s="61">
        <f t="shared" si="59"/>
        <v>0</v>
      </c>
      <c r="BQ47" s="61">
        <f t="shared" ref="BQ47" si="103">BO47*$BQ$5</f>
        <v>0</v>
      </c>
      <c r="BR47" s="61">
        <f t="shared" ref="BR47" si="104">BO47*$BR$5</f>
        <v>0</v>
      </c>
      <c r="BS47" s="62"/>
      <c r="BT47" s="61">
        <f t="shared" si="62"/>
        <v>0</v>
      </c>
      <c r="BU47" s="61">
        <f t="shared" si="63"/>
        <v>0</v>
      </c>
      <c r="BV47" s="61">
        <f t="shared" si="64"/>
        <v>0</v>
      </c>
      <c r="BW47" s="1"/>
      <c r="BX47" s="172">
        <f t="shared" si="66"/>
        <v>53</v>
      </c>
      <c r="BY47" s="1"/>
    </row>
    <row r="48" spans="1:77" x14ac:dyDescent="0.25">
      <c r="A48" s="49">
        <v>3</v>
      </c>
      <c r="B48" s="108" t="s">
        <v>221</v>
      </c>
      <c r="C48" s="1"/>
      <c r="D48" s="61"/>
      <c r="E48" s="61"/>
      <c r="F48" s="61"/>
      <c r="G48" s="1">
        <v>106</v>
      </c>
      <c r="H48" s="62">
        <f t="shared" si="77"/>
        <v>0</v>
      </c>
      <c r="I48" s="62">
        <f t="shared" si="78"/>
        <v>530</v>
      </c>
      <c r="J48" s="62">
        <f t="shared" si="79"/>
        <v>0</v>
      </c>
      <c r="K48" s="62">
        <v>99</v>
      </c>
      <c r="L48" s="61">
        <f t="shared" si="80"/>
        <v>0</v>
      </c>
      <c r="M48" s="61">
        <f t="shared" si="81"/>
        <v>495</v>
      </c>
      <c r="N48" s="61">
        <f t="shared" si="82"/>
        <v>0</v>
      </c>
      <c r="O48" s="62"/>
      <c r="P48" s="61">
        <f t="shared" si="83"/>
        <v>0</v>
      </c>
      <c r="Q48" s="61">
        <f t="shared" si="84"/>
        <v>0</v>
      </c>
      <c r="R48" s="61">
        <f t="shared" si="85"/>
        <v>0</v>
      </c>
      <c r="S48" s="62">
        <v>134</v>
      </c>
      <c r="T48" s="61">
        <f t="shared" si="86"/>
        <v>804</v>
      </c>
      <c r="U48" s="61">
        <f t="shared" si="87"/>
        <v>0</v>
      </c>
      <c r="V48" s="61">
        <f t="shared" si="88"/>
        <v>0</v>
      </c>
      <c r="W48" s="62"/>
      <c r="X48" s="61">
        <f t="shared" si="89"/>
        <v>0</v>
      </c>
      <c r="Y48" s="61">
        <f t="shared" si="90"/>
        <v>0</v>
      </c>
      <c r="Z48" s="61">
        <f t="shared" si="91"/>
        <v>0</v>
      </c>
      <c r="AA48" s="62">
        <v>127</v>
      </c>
      <c r="AB48" s="61">
        <f t="shared" si="35"/>
        <v>762</v>
      </c>
      <c r="AC48" s="61">
        <f t="shared" si="36"/>
        <v>0</v>
      </c>
      <c r="AD48" s="61">
        <f t="shared" si="37"/>
        <v>0</v>
      </c>
      <c r="AE48" s="62">
        <v>95</v>
      </c>
      <c r="AF48" s="61">
        <f t="shared" si="92"/>
        <v>570</v>
      </c>
      <c r="AG48" s="61">
        <f t="shared" si="93"/>
        <v>0</v>
      </c>
      <c r="AH48" s="61">
        <f t="shared" si="94"/>
        <v>0</v>
      </c>
      <c r="AI48" s="62"/>
      <c r="AJ48" s="61">
        <f t="shared" ref="AJ48:AJ107" si="105">AI48*$AJ$5</f>
        <v>0</v>
      </c>
      <c r="AK48" s="61">
        <f t="shared" ref="AK48:AK107" si="106">AI48*$AK$5</f>
        <v>0</v>
      </c>
      <c r="AL48" s="61">
        <f t="shared" ref="AL48:AL107" si="107">AI48*$AL$5</f>
        <v>0</v>
      </c>
      <c r="AM48" s="62">
        <v>60</v>
      </c>
      <c r="AN48" s="61">
        <f t="shared" si="39"/>
        <v>360</v>
      </c>
      <c r="AO48" s="61">
        <f t="shared" si="40"/>
        <v>0</v>
      </c>
      <c r="AP48" s="61">
        <f t="shared" si="41"/>
        <v>0</v>
      </c>
      <c r="AQ48" s="62"/>
      <c r="AR48" s="61">
        <f t="shared" si="42"/>
        <v>0</v>
      </c>
      <c r="AS48" s="61">
        <f t="shared" si="43"/>
        <v>0</v>
      </c>
      <c r="AT48" s="61">
        <f t="shared" si="44"/>
        <v>0</v>
      </c>
      <c r="AU48" s="62"/>
      <c r="AV48" s="61">
        <f t="shared" si="97"/>
        <v>0</v>
      </c>
      <c r="AW48" s="61">
        <f t="shared" si="45"/>
        <v>0</v>
      </c>
      <c r="AX48" s="61">
        <f t="shared" si="46"/>
        <v>0</v>
      </c>
      <c r="AY48" s="62"/>
      <c r="AZ48" s="61">
        <f t="shared" si="47"/>
        <v>0</v>
      </c>
      <c r="BA48" s="61">
        <f t="shared" si="48"/>
        <v>0</v>
      </c>
      <c r="BB48" s="61">
        <f t="shared" si="49"/>
        <v>0</v>
      </c>
      <c r="BC48" s="62"/>
      <c r="BD48" s="61">
        <f t="shared" si="50"/>
        <v>0</v>
      </c>
      <c r="BE48" s="61">
        <f t="shared" si="51"/>
        <v>0</v>
      </c>
      <c r="BF48" s="61">
        <f t="shared" si="52"/>
        <v>0</v>
      </c>
      <c r="BG48" s="62"/>
      <c r="BH48" s="61">
        <f t="shared" si="53"/>
        <v>0</v>
      </c>
      <c r="BI48" s="61">
        <f t="shared" ref="BI48:BI107" si="108">BG48*$BI$5</f>
        <v>0</v>
      </c>
      <c r="BJ48" s="61">
        <f t="shared" ref="BJ48:BJ107" si="109">BG48*$BJ$5</f>
        <v>0</v>
      </c>
      <c r="BK48" s="62"/>
      <c r="BL48" s="61">
        <f t="shared" si="100"/>
        <v>0</v>
      </c>
      <c r="BM48" s="61">
        <f t="shared" si="101"/>
        <v>0</v>
      </c>
      <c r="BN48" s="61">
        <f t="shared" si="102"/>
        <v>0</v>
      </c>
      <c r="BO48" s="62"/>
      <c r="BP48" s="61">
        <f t="shared" si="59"/>
        <v>0</v>
      </c>
      <c r="BQ48" s="61">
        <f t="shared" ref="BQ48:BQ107" si="110">BO48*$BQ$5</f>
        <v>0</v>
      </c>
      <c r="BR48" s="61">
        <f t="shared" ref="BR48:BR107" si="111">BO48*$BR$5</f>
        <v>0</v>
      </c>
      <c r="BS48" s="186">
        <v>233</v>
      </c>
      <c r="BT48" s="61">
        <f t="shared" si="62"/>
        <v>932</v>
      </c>
      <c r="BU48" s="61">
        <f t="shared" si="63"/>
        <v>0</v>
      </c>
      <c r="BV48" s="61">
        <f t="shared" si="64"/>
        <v>0</v>
      </c>
      <c r="BW48" s="1"/>
      <c r="BX48" s="172">
        <f t="shared" si="66"/>
        <v>854</v>
      </c>
      <c r="BY48" s="1"/>
    </row>
    <row r="49" spans="1:77" x14ac:dyDescent="0.25">
      <c r="A49" s="49">
        <v>4</v>
      </c>
      <c r="B49" s="108" t="s">
        <v>194</v>
      </c>
      <c r="C49" s="1"/>
      <c r="D49" s="61"/>
      <c r="E49" s="61"/>
      <c r="F49" s="61"/>
      <c r="G49" s="1">
        <v>138</v>
      </c>
      <c r="H49" s="62">
        <f t="shared" si="77"/>
        <v>0</v>
      </c>
      <c r="I49" s="62">
        <f t="shared" si="78"/>
        <v>690</v>
      </c>
      <c r="J49" s="62">
        <f t="shared" si="79"/>
        <v>0</v>
      </c>
      <c r="K49" s="62"/>
      <c r="L49" s="61">
        <f t="shared" si="80"/>
        <v>0</v>
      </c>
      <c r="M49" s="61">
        <f t="shared" si="81"/>
        <v>0</v>
      </c>
      <c r="N49" s="61">
        <f t="shared" si="82"/>
        <v>0</v>
      </c>
      <c r="O49" s="62"/>
      <c r="P49" s="61">
        <f t="shared" si="83"/>
        <v>0</v>
      </c>
      <c r="Q49" s="61">
        <f t="shared" si="84"/>
        <v>0</v>
      </c>
      <c r="R49" s="61">
        <f t="shared" si="85"/>
        <v>0</v>
      </c>
      <c r="S49" s="62"/>
      <c r="T49" s="61">
        <f t="shared" si="86"/>
        <v>0</v>
      </c>
      <c r="U49" s="61">
        <f t="shared" si="87"/>
        <v>0</v>
      </c>
      <c r="V49" s="61">
        <f t="shared" si="88"/>
        <v>0</v>
      </c>
      <c r="W49" s="62"/>
      <c r="X49" s="61">
        <f t="shared" si="89"/>
        <v>0</v>
      </c>
      <c r="Y49" s="61">
        <f t="shared" si="90"/>
        <v>0</v>
      </c>
      <c r="Z49" s="61">
        <f t="shared" si="91"/>
        <v>0</v>
      </c>
      <c r="AA49" s="62"/>
      <c r="AB49" s="61">
        <f t="shared" si="35"/>
        <v>0</v>
      </c>
      <c r="AC49" s="61">
        <f t="shared" si="36"/>
        <v>0</v>
      </c>
      <c r="AD49" s="61">
        <f t="shared" si="37"/>
        <v>0</v>
      </c>
      <c r="AE49" s="62"/>
      <c r="AF49" s="61">
        <f t="shared" si="92"/>
        <v>0</v>
      </c>
      <c r="AG49" s="61">
        <f t="shared" si="93"/>
        <v>0</v>
      </c>
      <c r="AH49" s="61">
        <f t="shared" si="94"/>
        <v>0</v>
      </c>
      <c r="AI49" s="62"/>
      <c r="AJ49" s="61">
        <f t="shared" si="105"/>
        <v>0</v>
      </c>
      <c r="AK49" s="61">
        <f t="shared" si="106"/>
        <v>0</v>
      </c>
      <c r="AL49" s="61">
        <f t="shared" si="107"/>
        <v>0</v>
      </c>
      <c r="AM49" s="62"/>
      <c r="AN49" s="61">
        <f t="shared" si="39"/>
        <v>0</v>
      </c>
      <c r="AO49" s="61">
        <f t="shared" si="40"/>
        <v>0</v>
      </c>
      <c r="AP49" s="61">
        <f t="shared" si="41"/>
        <v>0</v>
      </c>
      <c r="AQ49" s="62"/>
      <c r="AR49" s="61">
        <f t="shared" si="42"/>
        <v>0</v>
      </c>
      <c r="AS49" s="61">
        <f t="shared" si="43"/>
        <v>0</v>
      </c>
      <c r="AT49" s="61">
        <f t="shared" si="44"/>
        <v>0</v>
      </c>
      <c r="AU49" s="62"/>
      <c r="AV49" s="61">
        <f t="shared" si="97"/>
        <v>0</v>
      </c>
      <c r="AW49" s="61">
        <f t="shared" si="45"/>
        <v>0</v>
      </c>
      <c r="AX49" s="61">
        <f t="shared" si="46"/>
        <v>0</v>
      </c>
      <c r="AY49" s="62"/>
      <c r="AZ49" s="61">
        <f t="shared" si="47"/>
        <v>0</v>
      </c>
      <c r="BA49" s="61">
        <f t="shared" si="48"/>
        <v>0</v>
      </c>
      <c r="BB49" s="61">
        <f t="shared" si="49"/>
        <v>0</v>
      </c>
      <c r="BC49" s="62"/>
      <c r="BD49" s="61">
        <f t="shared" si="50"/>
        <v>0</v>
      </c>
      <c r="BE49" s="61">
        <f t="shared" si="51"/>
        <v>0</v>
      </c>
      <c r="BF49" s="61">
        <f t="shared" si="52"/>
        <v>0</v>
      </c>
      <c r="BG49" s="62"/>
      <c r="BH49" s="61">
        <f t="shared" si="53"/>
        <v>0</v>
      </c>
      <c r="BI49" s="61">
        <f t="shared" si="108"/>
        <v>0</v>
      </c>
      <c r="BJ49" s="61">
        <f t="shared" si="109"/>
        <v>0</v>
      </c>
      <c r="BK49" s="62"/>
      <c r="BL49" s="61">
        <f t="shared" si="100"/>
        <v>0</v>
      </c>
      <c r="BM49" s="61">
        <f t="shared" si="101"/>
        <v>0</v>
      </c>
      <c r="BN49" s="61">
        <f t="shared" si="102"/>
        <v>0</v>
      </c>
      <c r="BO49" s="62"/>
      <c r="BP49" s="61">
        <f t="shared" si="59"/>
        <v>0</v>
      </c>
      <c r="BQ49" s="61">
        <f t="shared" si="110"/>
        <v>0</v>
      </c>
      <c r="BR49" s="61">
        <f t="shared" si="111"/>
        <v>0</v>
      </c>
      <c r="BS49" s="186"/>
      <c r="BT49" s="61">
        <f t="shared" si="62"/>
        <v>0</v>
      </c>
      <c r="BU49" s="61">
        <f t="shared" si="63"/>
        <v>0</v>
      </c>
      <c r="BV49" s="61">
        <f t="shared" si="64"/>
        <v>0</v>
      </c>
      <c r="BW49" s="1"/>
      <c r="BX49" s="172">
        <f t="shared" si="66"/>
        <v>138</v>
      </c>
      <c r="BY49" s="1"/>
    </row>
    <row r="50" spans="1:77" x14ac:dyDescent="0.25">
      <c r="A50" s="49">
        <v>5</v>
      </c>
      <c r="B50" s="108" t="s">
        <v>95</v>
      </c>
      <c r="C50" s="1"/>
      <c r="D50" s="61"/>
      <c r="E50" s="61"/>
      <c r="F50" s="61"/>
      <c r="G50" s="1">
        <v>169</v>
      </c>
      <c r="H50" s="62">
        <f t="shared" si="77"/>
        <v>0</v>
      </c>
      <c r="I50" s="62">
        <f t="shared" si="78"/>
        <v>845</v>
      </c>
      <c r="J50" s="62">
        <f t="shared" si="79"/>
        <v>0</v>
      </c>
      <c r="K50" s="62">
        <v>88</v>
      </c>
      <c r="L50" s="61">
        <f t="shared" si="80"/>
        <v>0</v>
      </c>
      <c r="M50" s="61">
        <f t="shared" si="81"/>
        <v>440</v>
      </c>
      <c r="N50" s="61">
        <f t="shared" si="82"/>
        <v>0</v>
      </c>
      <c r="O50" s="62">
        <v>212</v>
      </c>
      <c r="P50" s="61">
        <f t="shared" si="83"/>
        <v>0</v>
      </c>
      <c r="Q50" s="61">
        <f t="shared" si="84"/>
        <v>0</v>
      </c>
      <c r="R50" s="61">
        <f t="shared" si="85"/>
        <v>1060</v>
      </c>
      <c r="S50" s="62">
        <v>249</v>
      </c>
      <c r="T50" s="61">
        <f t="shared" si="86"/>
        <v>1494</v>
      </c>
      <c r="U50" s="61">
        <f t="shared" si="87"/>
        <v>0</v>
      </c>
      <c r="V50" s="61">
        <f t="shared" si="88"/>
        <v>0</v>
      </c>
      <c r="W50" s="62"/>
      <c r="X50" s="61">
        <f t="shared" si="89"/>
        <v>0</v>
      </c>
      <c r="Y50" s="61">
        <f t="shared" si="90"/>
        <v>0</v>
      </c>
      <c r="Z50" s="61">
        <f t="shared" si="91"/>
        <v>0</v>
      </c>
      <c r="AA50" s="62">
        <v>178</v>
      </c>
      <c r="AB50" s="61">
        <f t="shared" si="35"/>
        <v>1068</v>
      </c>
      <c r="AC50" s="61">
        <f t="shared" si="36"/>
        <v>0</v>
      </c>
      <c r="AD50" s="61">
        <f t="shared" si="37"/>
        <v>0</v>
      </c>
      <c r="AE50" s="62">
        <v>138</v>
      </c>
      <c r="AF50" s="61">
        <f t="shared" si="92"/>
        <v>828</v>
      </c>
      <c r="AG50" s="61">
        <f t="shared" si="93"/>
        <v>0</v>
      </c>
      <c r="AH50" s="61">
        <f t="shared" si="94"/>
        <v>0</v>
      </c>
      <c r="AI50" s="62">
        <v>296</v>
      </c>
      <c r="AJ50" s="61">
        <f t="shared" si="105"/>
        <v>1332</v>
      </c>
      <c r="AK50" s="61">
        <f t="shared" si="106"/>
        <v>0</v>
      </c>
      <c r="AL50" s="61">
        <f t="shared" si="107"/>
        <v>0</v>
      </c>
      <c r="AM50" s="62">
        <v>129</v>
      </c>
      <c r="AN50" s="61">
        <f t="shared" si="39"/>
        <v>774</v>
      </c>
      <c r="AO50" s="61">
        <f t="shared" si="40"/>
        <v>0</v>
      </c>
      <c r="AP50" s="61">
        <f t="shared" si="41"/>
        <v>0</v>
      </c>
      <c r="AQ50" s="62"/>
      <c r="AR50" s="61">
        <f t="shared" si="42"/>
        <v>0</v>
      </c>
      <c r="AS50" s="61">
        <f t="shared" si="43"/>
        <v>0</v>
      </c>
      <c r="AT50" s="61">
        <f t="shared" si="44"/>
        <v>0</v>
      </c>
      <c r="AU50" s="62">
        <v>236</v>
      </c>
      <c r="AV50" s="61">
        <f t="shared" si="97"/>
        <v>0</v>
      </c>
      <c r="AW50" s="61">
        <f t="shared" si="45"/>
        <v>1180</v>
      </c>
      <c r="AX50" s="61">
        <f t="shared" si="46"/>
        <v>0</v>
      </c>
      <c r="AY50" s="62"/>
      <c r="AZ50" s="61">
        <f t="shared" si="47"/>
        <v>0</v>
      </c>
      <c r="BA50" s="61">
        <f t="shared" si="48"/>
        <v>0</v>
      </c>
      <c r="BB50" s="61">
        <f t="shared" si="49"/>
        <v>0</v>
      </c>
      <c r="BC50" s="62"/>
      <c r="BD50" s="61">
        <f t="shared" si="50"/>
        <v>0</v>
      </c>
      <c r="BE50" s="61">
        <f t="shared" si="51"/>
        <v>0</v>
      </c>
      <c r="BF50" s="61">
        <f t="shared" si="52"/>
        <v>0</v>
      </c>
      <c r="BG50" s="62"/>
      <c r="BH50" s="61">
        <f t="shared" si="53"/>
        <v>0</v>
      </c>
      <c r="BI50" s="61">
        <f t="shared" si="108"/>
        <v>0</v>
      </c>
      <c r="BJ50" s="61">
        <f t="shared" si="109"/>
        <v>0</v>
      </c>
      <c r="BK50" s="62"/>
      <c r="BL50" s="61">
        <f t="shared" si="100"/>
        <v>0</v>
      </c>
      <c r="BM50" s="61">
        <f t="shared" si="101"/>
        <v>0</v>
      </c>
      <c r="BN50" s="61">
        <f t="shared" si="102"/>
        <v>0</v>
      </c>
      <c r="BO50" s="62"/>
      <c r="BP50" s="61">
        <f t="shared" si="59"/>
        <v>0</v>
      </c>
      <c r="BQ50" s="61">
        <f t="shared" si="110"/>
        <v>0</v>
      </c>
      <c r="BR50" s="61">
        <f t="shared" si="111"/>
        <v>0</v>
      </c>
      <c r="BS50" s="186"/>
      <c r="BT50" s="61">
        <f t="shared" si="62"/>
        <v>0</v>
      </c>
      <c r="BU50" s="61">
        <f t="shared" si="63"/>
        <v>0</v>
      </c>
      <c r="BV50" s="61">
        <f t="shared" si="64"/>
        <v>0</v>
      </c>
      <c r="BW50" s="1"/>
      <c r="BX50" s="172">
        <f t="shared" si="66"/>
        <v>1695</v>
      </c>
      <c r="BY50" s="1"/>
    </row>
    <row r="51" spans="1:77" x14ac:dyDescent="0.25">
      <c r="A51" s="49">
        <v>6</v>
      </c>
      <c r="B51" s="108" t="s">
        <v>91</v>
      </c>
      <c r="C51" s="1">
        <v>169</v>
      </c>
      <c r="D51" s="61">
        <f>C51*$D$5</f>
        <v>0</v>
      </c>
      <c r="E51" s="61">
        <f>C51*$E$5</f>
        <v>845</v>
      </c>
      <c r="F51" s="61">
        <f>C51*$F$5</f>
        <v>0</v>
      </c>
      <c r="G51" s="1"/>
      <c r="H51" s="62">
        <f t="shared" si="77"/>
        <v>0</v>
      </c>
      <c r="I51" s="62">
        <f t="shared" si="78"/>
        <v>0</v>
      </c>
      <c r="J51" s="62">
        <f t="shared" si="79"/>
        <v>0</v>
      </c>
      <c r="K51" s="62"/>
      <c r="L51" s="61">
        <f t="shared" si="80"/>
        <v>0</v>
      </c>
      <c r="M51" s="61">
        <f t="shared" si="81"/>
        <v>0</v>
      </c>
      <c r="N51" s="61">
        <f t="shared" si="82"/>
        <v>0</v>
      </c>
      <c r="O51" s="62"/>
      <c r="P51" s="61">
        <f t="shared" si="83"/>
        <v>0</v>
      </c>
      <c r="Q51" s="61">
        <f t="shared" si="84"/>
        <v>0</v>
      </c>
      <c r="R51" s="61">
        <f t="shared" si="85"/>
        <v>0</v>
      </c>
      <c r="S51" s="62">
        <v>268</v>
      </c>
      <c r="T51" s="61">
        <f t="shared" si="86"/>
        <v>1608</v>
      </c>
      <c r="U51" s="61">
        <f t="shared" si="87"/>
        <v>0</v>
      </c>
      <c r="V51" s="61">
        <f t="shared" si="88"/>
        <v>0</v>
      </c>
      <c r="W51" s="62">
        <v>196</v>
      </c>
      <c r="X51" s="61">
        <f t="shared" si="89"/>
        <v>1176</v>
      </c>
      <c r="Y51" s="61">
        <f t="shared" si="90"/>
        <v>0</v>
      </c>
      <c r="Z51" s="61">
        <f t="shared" si="91"/>
        <v>0</v>
      </c>
      <c r="AA51" s="62">
        <v>204</v>
      </c>
      <c r="AB51" s="61">
        <f t="shared" si="35"/>
        <v>1224</v>
      </c>
      <c r="AC51" s="61">
        <f t="shared" si="36"/>
        <v>0</v>
      </c>
      <c r="AD51" s="61">
        <f t="shared" si="37"/>
        <v>0</v>
      </c>
      <c r="AE51" s="62">
        <v>159</v>
      </c>
      <c r="AF51" s="61">
        <f t="shared" si="92"/>
        <v>954</v>
      </c>
      <c r="AG51" s="61">
        <f t="shared" si="93"/>
        <v>0</v>
      </c>
      <c r="AH51" s="61">
        <f t="shared" si="94"/>
        <v>0</v>
      </c>
      <c r="AI51" s="62">
        <v>245</v>
      </c>
      <c r="AJ51" s="61">
        <f t="shared" si="105"/>
        <v>1102.5</v>
      </c>
      <c r="AK51" s="61">
        <f t="shared" si="106"/>
        <v>0</v>
      </c>
      <c r="AL51" s="61">
        <f t="shared" si="107"/>
        <v>0</v>
      </c>
      <c r="AM51" s="62">
        <v>133</v>
      </c>
      <c r="AN51" s="61">
        <f t="shared" si="39"/>
        <v>798</v>
      </c>
      <c r="AO51" s="61">
        <f t="shared" si="40"/>
        <v>0</v>
      </c>
      <c r="AP51" s="61">
        <f t="shared" si="41"/>
        <v>0</v>
      </c>
      <c r="AQ51" s="62"/>
      <c r="AR51" s="61">
        <f t="shared" si="42"/>
        <v>0</v>
      </c>
      <c r="AS51" s="61">
        <f t="shared" si="43"/>
        <v>0</v>
      </c>
      <c r="AT51" s="61">
        <f t="shared" si="44"/>
        <v>0</v>
      </c>
      <c r="AU51" s="62">
        <v>214</v>
      </c>
      <c r="AV51" s="61">
        <f t="shared" si="97"/>
        <v>0</v>
      </c>
      <c r="AW51" s="61">
        <f t="shared" si="45"/>
        <v>1070</v>
      </c>
      <c r="AX51" s="61">
        <f t="shared" si="46"/>
        <v>0</v>
      </c>
      <c r="AY51" s="62"/>
      <c r="AZ51" s="61">
        <f t="shared" si="47"/>
        <v>0</v>
      </c>
      <c r="BA51" s="61">
        <f t="shared" si="48"/>
        <v>0</v>
      </c>
      <c r="BB51" s="61">
        <f t="shared" si="49"/>
        <v>0</v>
      </c>
      <c r="BC51" s="62"/>
      <c r="BD51" s="61">
        <f t="shared" si="50"/>
        <v>0</v>
      </c>
      <c r="BE51" s="61">
        <f t="shared" si="51"/>
        <v>0</v>
      </c>
      <c r="BF51" s="61">
        <f t="shared" si="52"/>
        <v>0</v>
      </c>
      <c r="BG51" s="62"/>
      <c r="BH51" s="61">
        <f t="shared" si="53"/>
        <v>0</v>
      </c>
      <c r="BI51" s="61">
        <f t="shared" si="108"/>
        <v>0</v>
      </c>
      <c r="BJ51" s="61">
        <f t="shared" si="109"/>
        <v>0</v>
      </c>
      <c r="BK51" s="62"/>
      <c r="BL51" s="61">
        <f t="shared" si="100"/>
        <v>0</v>
      </c>
      <c r="BM51" s="61">
        <f t="shared" si="101"/>
        <v>0</v>
      </c>
      <c r="BN51" s="61">
        <f t="shared" si="102"/>
        <v>0</v>
      </c>
      <c r="BO51" s="62"/>
      <c r="BP51" s="61">
        <f t="shared" si="59"/>
        <v>0</v>
      </c>
      <c r="BQ51" s="61">
        <f t="shared" si="110"/>
        <v>0</v>
      </c>
      <c r="BR51" s="61">
        <f t="shared" si="111"/>
        <v>0</v>
      </c>
      <c r="BS51" s="186"/>
      <c r="BT51" s="61">
        <f t="shared" si="62"/>
        <v>0</v>
      </c>
      <c r="BU51" s="61">
        <f t="shared" si="63"/>
        <v>0</v>
      </c>
      <c r="BV51" s="61">
        <f t="shared" si="64"/>
        <v>0</v>
      </c>
      <c r="BW51" s="1"/>
      <c r="BX51" s="172">
        <f t="shared" si="66"/>
        <v>1588</v>
      </c>
      <c r="BY51" s="1"/>
    </row>
    <row r="52" spans="1:77" x14ac:dyDescent="0.25">
      <c r="A52" s="49">
        <v>7</v>
      </c>
      <c r="B52" s="108" t="s">
        <v>107</v>
      </c>
      <c r="C52" s="1">
        <v>159</v>
      </c>
      <c r="D52" s="61">
        <f>C52*$D$5</f>
        <v>0</v>
      </c>
      <c r="E52" s="61">
        <f>C52*$E$5</f>
        <v>795</v>
      </c>
      <c r="F52" s="61">
        <f>C52*$F$5</f>
        <v>0</v>
      </c>
      <c r="G52" s="1">
        <v>150</v>
      </c>
      <c r="H52" s="62">
        <f t="shared" si="77"/>
        <v>0</v>
      </c>
      <c r="I52" s="62">
        <f t="shared" si="78"/>
        <v>750</v>
      </c>
      <c r="J52" s="62">
        <f t="shared" si="79"/>
        <v>0</v>
      </c>
      <c r="K52" s="62">
        <v>161</v>
      </c>
      <c r="L52" s="61">
        <f t="shared" si="80"/>
        <v>0</v>
      </c>
      <c r="M52" s="61">
        <f t="shared" si="81"/>
        <v>805</v>
      </c>
      <c r="N52" s="61">
        <f t="shared" si="82"/>
        <v>0</v>
      </c>
      <c r="O52" s="62"/>
      <c r="P52" s="61">
        <f t="shared" si="83"/>
        <v>0</v>
      </c>
      <c r="Q52" s="61">
        <f t="shared" si="84"/>
        <v>0</v>
      </c>
      <c r="R52" s="61">
        <f t="shared" si="85"/>
        <v>0</v>
      </c>
      <c r="S52" s="62">
        <v>259</v>
      </c>
      <c r="T52" s="61">
        <f t="shared" si="86"/>
        <v>1554</v>
      </c>
      <c r="U52" s="61">
        <f t="shared" si="87"/>
        <v>0</v>
      </c>
      <c r="V52" s="61">
        <f t="shared" si="88"/>
        <v>0</v>
      </c>
      <c r="W52" s="62"/>
      <c r="X52" s="61">
        <f t="shared" si="89"/>
        <v>0</v>
      </c>
      <c r="Y52" s="61">
        <f t="shared" si="90"/>
        <v>0</v>
      </c>
      <c r="Z52" s="61">
        <f t="shared" si="91"/>
        <v>0</v>
      </c>
      <c r="AA52" s="62"/>
      <c r="AB52" s="61">
        <f t="shared" si="35"/>
        <v>0</v>
      </c>
      <c r="AC52" s="61">
        <f t="shared" si="36"/>
        <v>0</v>
      </c>
      <c r="AD52" s="61">
        <f t="shared" si="37"/>
        <v>0</v>
      </c>
      <c r="AE52" s="62"/>
      <c r="AF52" s="61">
        <f t="shared" si="92"/>
        <v>0</v>
      </c>
      <c r="AG52" s="61">
        <f t="shared" si="93"/>
        <v>0</v>
      </c>
      <c r="AH52" s="61">
        <f t="shared" si="94"/>
        <v>0</v>
      </c>
      <c r="AI52" s="62"/>
      <c r="AJ52" s="61">
        <f t="shared" si="105"/>
        <v>0</v>
      </c>
      <c r="AK52" s="61">
        <f t="shared" si="106"/>
        <v>0</v>
      </c>
      <c r="AL52" s="61">
        <f t="shared" si="107"/>
        <v>0</v>
      </c>
      <c r="AM52" s="62">
        <v>101</v>
      </c>
      <c r="AN52" s="61">
        <f t="shared" si="39"/>
        <v>606</v>
      </c>
      <c r="AO52" s="61">
        <f t="shared" si="40"/>
        <v>0</v>
      </c>
      <c r="AP52" s="61">
        <f t="shared" si="41"/>
        <v>0</v>
      </c>
      <c r="AQ52" s="62"/>
      <c r="AR52" s="61">
        <f t="shared" si="42"/>
        <v>0</v>
      </c>
      <c r="AS52" s="61">
        <f t="shared" si="43"/>
        <v>0</v>
      </c>
      <c r="AT52" s="61">
        <f t="shared" si="44"/>
        <v>0</v>
      </c>
      <c r="AU52" s="62"/>
      <c r="AV52" s="61">
        <f t="shared" si="97"/>
        <v>0</v>
      </c>
      <c r="AW52" s="61">
        <f t="shared" si="45"/>
        <v>0</v>
      </c>
      <c r="AX52" s="61">
        <f t="shared" si="46"/>
        <v>0</v>
      </c>
      <c r="AY52" s="62"/>
      <c r="AZ52" s="61">
        <f t="shared" si="47"/>
        <v>0</v>
      </c>
      <c r="BA52" s="61">
        <f t="shared" si="48"/>
        <v>0</v>
      </c>
      <c r="BB52" s="61">
        <f t="shared" si="49"/>
        <v>0</v>
      </c>
      <c r="BC52" s="62"/>
      <c r="BD52" s="61">
        <f t="shared" si="50"/>
        <v>0</v>
      </c>
      <c r="BE52" s="61">
        <f t="shared" si="51"/>
        <v>0</v>
      </c>
      <c r="BF52" s="61">
        <f t="shared" si="52"/>
        <v>0</v>
      </c>
      <c r="BG52" s="62"/>
      <c r="BH52" s="61">
        <f t="shared" si="53"/>
        <v>0</v>
      </c>
      <c r="BI52" s="61">
        <f t="shared" si="108"/>
        <v>0</v>
      </c>
      <c r="BJ52" s="61">
        <f t="shared" si="109"/>
        <v>0</v>
      </c>
      <c r="BK52" s="62"/>
      <c r="BL52" s="61">
        <f t="shared" si="100"/>
        <v>0</v>
      </c>
      <c r="BM52" s="61">
        <f t="shared" si="101"/>
        <v>0</v>
      </c>
      <c r="BN52" s="61">
        <f t="shared" si="102"/>
        <v>0</v>
      </c>
      <c r="BO52" s="62"/>
      <c r="BP52" s="61">
        <f t="shared" si="59"/>
        <v>0</v>
      </c>
      <c r="BQ52" s="61">
        <f t="shared" si="110"/>
        <v>0</v>
      </c>
      <c r="BR52" s="61">
        <f t="shared" si="111"/>
        <v>0</v>
      </c>
      <c r="BS52" s="186"/>
      <c r="BT52" s="61">
        <f t="shared" si="62"/>
        <v>0</v>
      </c>
      <c r="BU52" s="61">
        <f t="shared" si="63"/>
        <v>0</v>
      </c>
      <c r="BV52" s="61">
        <f t="shared" si="64"/>
        <v>0</v>
      </c>
      <c r="BW52" s="1"/>
      <c r="BX52" s="172">
        <f t="shared" si="66"/>
        <v>830</v>
      </c>
      <c r="BY52" s="1"/>
    </row>
    <row r="53" spans="1:77" x14ac:dyDescent="0.25">
      <c r="A53" s="49">
        <v>8</v>
      </c>
      <c r="B53" s="108" t="s">
        <v>106</v>
      </c>
      <c r="C53" s="1">
        <v>111</v>
      </c>
      <c r="D53" s="61">
        <f>C53*$D$5</f>
        <v>0</v>
      </c>
      <c r="E53" s="61">
        <f>C53*$E$5</f>
        <v>555</v>
      </c>
      <c r="F53" s="61">
        <f>C53*$F$5</f>
        <v>0</v>
      </c>
      <c r="G53" s="1">
        <v>127</v>
      </c>
      <c r="H53" s="62">
        <f t="shared" si="77"/>
        <v>0</v>
      </c>
      <c r="I53" s="62">
        <f t="shared" si="78"/>
        <v>635</v>
      </c>
      <c r="J53" s="62">
        <f t="shared" si="79"/>
        <v>0</v>
      </c>
      <c r="K53" s="62">
        <v>161</v>
      </c>
      <c r="L53" s="61">
        <f t="shared" si="80"/>
        <v>0</v>
      </c>
      <c r="M53" s="61">
        <f t="shared" si="81"/>
        <v>805</v>
      </c>
      <c r="N53" s="61">
        <f t="shared" si="82"/>
        <v>0</v>
      </c>
      <c r="O53" s="62">
        <v>159</v>
      </c>
      <c r="P53" s="61">
        <f t="shared" si="83"/>
        <v>0</v>
      </c>
      <c r="Q53" s="61">
        <f t="shared" si="84"/>
        <v>0</v>
      </c>
      <c r="R53" s="61">
        <f t="shared" si="85"/>
        <v>795</v>
      </c>
      <c r="S53" s="62">
        <v>288</v>
      </c>
      <c r="T53" s="61">
        <f t="shared" si="86"/>
        <v>1728</v>
      </c>
      <c r="U53" s="61">
        <f t="shared" si="87"/>
        <v>0</v>
      </c>
      <c r="V53" s="61">
        <f t="shared" si="88"/>
        <v>0</v>
      </c>
      <c r="W53" s="62">
        <v>192</v>
      </c>
      <c r="X53" s="61">
        <f t="shared" si="89"/>
        <v>1152</v>
      </c>
      <c r="Y53" s="61">
        <f t="shared" si="90"/>
        <v>0</v>
      </c>
      <c r="Z53" s="61">
        <f t="shared" si="91"/>
        <v>0</v>
      </c>
      <c r="AA53" s="62">
        <v>112</v>
      </c>
      <c r="AB53" s="61">
        <f t="shared" si="35"/>
        <v>672</v>
      </c>
      <c r="AC53" s="61">
        <f t="shared" si="36"/>
        <v>0</v>
      </c>
      <c r="AD53" s="61">
        <f t="shared" si="37"/>
        <v>0</v>
      </c>
      <c r="AE53" s="62">
        <v>138</v>
      </c>
      <c r="AF53" s="61">
        <f t="shared" si="92"/>
        <v>828</v>
      </c>
      <c r="AG53" s="61">
        <f t="shared" si="93"/>
        <v>0</v>
      </c>
      <c r="AH53" s="61">
        <f t="shared" si="94"/>
        <v>0</v>
      </c>
      <c r="AI53" s="62">
        <v>136</v>
      </c>
      <c r="AJ53" s="61">
        <f t="shared" si="105"/>
        <v>612</v>
      </c>
      <c r="AK53" s="61">
        <f t="shared" si="106"/>
        <v>0</v>
      </c>
      <c r="AL53" s="61">
        <f t="shared" si="107"/>
        <v>0</v>
      </c>
      <c r="AM53" s="62">
        <v>106</v>
      </c>
      <c r="AN53" s="61">
        <f t="shared" si="39"/>
        <v>636</v>
      </c>
      <c r="AO53" s="61">
        <f t="shared" si="40"/>
        <v>0</v>
      </c>
      <c r="AP53" s="61">
        <f t="shared" si="41"/>
        <v>0</v>
      </c>
      <c r="AQ53" s="62"/>
      <c r="AR53" s="61">
        <f t="shared" si="42"/>
        <v>0</v>
      </c>
      <c r="AS53" s="61">
        <f t="shared" si="43"/>
        <v>0</v>
      </c>
      <c r="AT53" s="61">
        <f t="shared" si="44"/>
        <v>0</v>
      </c>
      <c r="AU53" s="62">
        <v>269</v>
      </c>
      <c r="AV53" s="61">
        <f t="shared" si="97"/>
        <v>0</v>
      </c>
      <c r="AW53" s="61">
        <f t="shared" si="45"/>
        <v>1345</v>
      </c>
      <c r="AX53" s="61">
        <f t="shared" si="46"/>
        <v>0</v>
      </c>
      <c r="AY53" s="186">
        <v>109</v>
      </c>
      <c r="AZ53" s="61">
        <f t="shared" si="47"/>
        <v>0</v>
      </c>
      <c r="BA53" s="61">
        <f t="shared" si="48"/>
        <v>0</v>
      </c>
      <c r="BB53" s="61">
        <f t="shared" si="49"/>
        <v>654</v>
      </c>
      <c r="BC53" s="62"/>
      <c r="BD53" s="61">
        <f t="shared" si="50"/>
        <v>0</v>
      </c>
      <c r="BE53" s="61">
        <f t="shared" si="51"/>
        <v>0</v>
      </c>
      <c r="BF53" s="61">
        <f t="shared" si="52"/>
        <v>0</v>
      </c>
      <c r="BG53" s="62">
        <v>26</v>
      </c>
      <c r="BH53" s="61">
        <f t="shared" si="53"/>
        <v>156</v>
      </c>
      <c r="BI53" s="61">
        <f t="shared" si="108"/>
        <v>0</v>
      </c>
      <c r="BJ53" s="61">
        <f t="shared" si="109"/>
        <v>0</v>
      </c>
      <c r="BK53" s="62"/>
      <c r="BL53" s="61">
        <f t="shared" si="100"/>
        <v>0</v>
      </c>
      <c r="BM53" s="61">
        <f t="shared" si="101"/>
        <v>0</v>
      </c>
      <c r="BN53" s="61">
        <f t="shared" si="102"/>
        <v>0</v>
      </c>
      <c r="BO53" s="62"/>
      <c r="BP53" s="61">
        <f t="shared" si="59"/>
        <v>0</v>
      </c>
      <c r="BQ53" s="61">
        <f t="shared" si="110"/>
        <v>0</v>
      </c>
      <c r="BR53" s="61">
        <f t="shared" si="111"/>
        <v>0</v>
      </c>
      <c r="BS53" s="186">
        <v>199</v>
      </c>
      <c r="BT53" s="61">
        <f t="shared" si="62"/>
        <v>796</v>
      </c>
      <c r="BU53" s="61">
        <f t="shared" si="63"/>
        <v>0</v>
      </c>
      <c r="BV53" s="61">
        <f t="shared" si="64"/>
        <v>0</v>
      </c>
      <c r="BW53" s="1"/>
      <c r="BX53" s="172">
        <f t="shared" si="66"/>
        <v>2133</v>
      </c>
      <c r="BY53" s="1"/>
    </row>
    <row r="54" spans="1:77" x14ac:dyDescent="0.25">
      <c r="A54" s="49">
        <v>9</v>
      </c>
      <c r="B54" s="108" t="s">
        <v>92</v>
      </c>
      <c r="C54" s="1"/>
      <c r="D54" s="61"/>
      <c r="E54" s="61"/>
      <c r="F54" s="61"/>
      <c r="G54" s="1"/>
      <c r="H54" s="62"/>
      <c r="I54" s="62"/>
      <c r="J54" s="62"/>
      <c r="K54" s="62"/>
      <c r="L54" s="61"/>
      <c r="M54" s="61"/>
      <c r="N54" s="61"/>
      <c r="O54" s="62"/>
      <c r="P54" s="61"/>
      <c r="Q54" s="61"/>
      <c r="R54" s="61"/>
      <c r="S54" s="62">
        <v>268</v>
      </c>
      <c r="T54" s="61">
        <f t="shared" si="86"/>
        <v>1608</v>
      </c>
      <c r="U54" s="61">
        <f t="shared" si="87"/>
        <v>0</v>
      </c>
      <c r="V54" s="61">
        <f t="shared" si="88"/>
        <v>0</v>
      </c>
      <c r="W54" s="62">
        <v>196</v>
      </c>
      <c r="X54" s="61">
        <f t="shared" si="89"/>
        <v>1176</v>
      </c>
      <c r="Y54" s="61">
        <f t="shared" si="90"/>
        <v>0</v>
      </c>
      <c r="Z54" s="61">
        <f t="shared" si="91"/>
        <v>0</v>
      </c>
      <c r="AA54" s="62">
        <v>204</v>
      </c>
      <c r="AB54" s="61">
        <f t="shared" si="35"/>
        <v>1224</v>
      </c>
      <c r="AC54" s="61">
        <f t="shared" si="36"/>
        <v>0</v>
      </c>
      <c r="AD54" s="61">
        <f t="shared" si="37"/>
        <v>0</v>
      </c>
      <c r="AE54" s="62">
        <v>159</v>
      </c>
      <c r="AF54" s="61">
        <f t="shared" si="92"/>
        <v>954</v>
      </c>
      <c r="AG54" s="61">
        <f t="shared" si="93"/>
        <v>0</v>
      </c>
      <c r="AH54" s="61">
        <f t="shared" si="94"/>
        <v>0</v>
      </c>
      <c r="AI54" s="62">
        <v>245</v>
      </c>
      <c r="AJ54" s="61">
        <f t="shared" si="105"/>
        <v>1102.5</v>
      </c>
      <c r="AK54" s="61">
        <f t="shared" si="106"/>
        <v>0</v>
      </c>
      <c r="AL54" s="61">
        <f t="shared" si="107"/>
        <v>0</v>
      </c>
      <c r="AM54" s="62">
        <v>133</v>
      </c>
      <c r="AN54" s="61">
        <f t="shared" si="39"/>
        <v>798</v>
      </c>
      <c r="AO54" s="61">
        <f t="shared" si="40"/>
        <v>0</v>
      </c>
      <c r="AP54" s="61">
        <f t="shared" si="41"/>
        <v>0</v>
      </c>
      <c r="AQ54" s="62"/>
      <c r="AR54" s="61">
        <f t="shared" si="42"/>
        <v>0</v>
      </c>
      <c r="AS54" s="61">
        <f t="shared" si="43"/>
        <v>0</v>
      </c>
      <c r="AT54" s="61">
        <f t="shared" si="44"/>
        <v>0</v>
      </c>
      <c r="AU54" s="62">
        <v>214</v>
      </c>
      <c r="AV54" s="61">
        <f t="shared" si="97"/>
        <v>0</v>
      </c>
      <c r="AW54" s="61">
        <f t="shared" si="45"/>
        <v>1070</v>
      </c>
      <c r="AX54" s="61">
        <f t="shared" si="46"/>
        <v>0</v>
      </c>
      <c r="AY54" s="186"/>
      <c r="AZ54" s="61">
        <f t="shared" si="47"/>
        <v>0</v>
      </c>
      <c r="BA54" s="61">
        <f t="shared" si="48"/>
        <v>0</v>
      </c>
      <c r="BB54" s="61">
        <f t="shared" si="49"/>
        <v>0</v>
      </c>
      <c r="BC54" s="62"/>
      <c r="BD54" s="61">
        <f t="shared" si="50"/>
        <v>0</v>
      </c>
      <c r="BE54" s="61">
        <f t="shared" si="51"/>
        <v>0</v>
      </c>
      <c r="BF54" s="61">
        <f t="shared" si="52"/>
        <v>0</v>
      </c>
      <c r="BG54" s="62"/>
      <c r="BH54" s="61">
        <f t="shared" si="53"/>
        <v>0</v>
      </c>
      <c r="BI54" s="61">
        <f t="shared" si="108"/>
        <v>0</v>
      </c>
      <c r="BJ54" s="61">
        <f t="shared" si="109"/>
        <v>0</v>
      </c>
      <c r="BK54" s="62"/>
      <c r="BL54" s="61">
        <f t="shared" si="100"/>
        <v>0</v>
      </c>
      <c r="BM54" s="61">
        <f t="shared" si="101"/>
        <v>0</v>
      </c>
      <c r="BN54" s="61">
        <f t="shared" si="102"/>
        <v>0</v>
      </c>
      <c r="BO54" s="62"/>
      <c r="BP54" s="61">
        <f t="shared" si="59"/>
        <v>0</v>
      </c>
      <c r="BQ54" s="61">
        <f t="shared" si="110"/>
        <v>0</v>
      </c>
      <c r="BR54" s="61">
        <f t="shared" si="111"/>
        <v>0</v>
      </c>
      <c r="BS54" s="186">
        <v>330</v>
      </c>
      <c r="BT54" s="61">
        <f t="shared" si="62"/>
        <v>1320</v>
      </c>
      <c r="BU54" s="61">
        <f t="shared" si="63"/>
        <v>0</v>
      </c>
      <c r="BV54" s="61">
        <f t="shared" si="64"/>
        <v>0</v>
      </c>
      <c r="BW54" s="1"/>
      <c r="BX54" s="172">
        <f t="shared" si="66"/>
        <v>1749</v>
      </c>
      <c r="BY54" s="1"/>
    </row>
    <row r="55" spans="1:77" x14ac:dyDescent="0.25">
      <c r="A55" s="49">
        <v>10</v>
      </c>
      <c r="B55" s="108" t="s">
        <v>93</v>
      </c>
      <c r="C55" s="1"/>
      <c r="D55" s="61"/>
      <c r="E55" s="61"/>
      <c r="F55" s="61"/>
      <c r="G55" s="1"/>
      <c r="H55" s="62"/>
      <c r="I55" s="62"/>
      <c r="J55" s="62"/>
      <c r="K55" s="62"/>
      <c r="L55" s="61"/>
      <c r="M55" s="61"/>
      <c r="N55" s="61"/>
      <c r="O55" s="62"/>
      <c r="P55" s="61"/>
      <c r="Q55" s="61"/>
      <c r="R55" s="61"/>
      <c r="S55" s="62"/>
      <c r="T55" s="61">
        <f t="shared" si="86"/>
        <v>0</v>
      </c>
      <c r="U55" s="61">
        <f t="shared" si="87"/>
        <v>0</v>
      </c>
      <c r="V55" s="61">
        <f t="shared" si="88"/>
        <v>0</v>
      </c>
      <c r="W55" s="62">
        <v>273</v>
      </c>
      <c r="X55" s="61">
        <f t="shared" si="89"/>
        <v>1638</v>
      </c>
      <c r="Y55" s="61">
        <f t="shared" si="90"/>
        <v>0</v>
      </c>
      <c r="Z55" s="61">
        <f t="shared" si="91"/>
        <v>0</v>
      </c>
      <c r="AA55" s="62"/>
      <c r="AB55" s="61">
        <f t="shared" si="35"/>
        <v>0</v>
      </c>
      <c r="AC55" s="61">
        <f t="shared" si="36"/>
        <v>0</v>
      </c>
      <c r="AD55" s="61">
        <f t="shared" si="37"/>
        <v>0</v>
      </c>
      <c r="AE55" s="62"/>
      <c r="AF55" s="61">
        <f t="shared" si="92"/>
        <v>0</v>
      </c>
      <c r="AG55" s="61">
        <f t="shared" si="93"/>
        <v>0</v>
      </c>
      <c r="AH55" s="61">
        <f t="shared" si="94"/>
        <v>0</v>
      </c>
      <c r="AI55" s="62"/>
      <c r="AJ55" s="61">
        <f t="shared" si="105"/>
        <v>0</v>
      </c>
      <c r="AK55" s="61">
        <f t="shared" si="106"/>
        <v>0</v>
      </c>
      <c r="AL55" s="61">
        <f t="shared" si="107"/>
        <v>0</v>
      </c>
      <c r="AM55" s="62"/>
      <c r="AN55" s="61">
        <f t="shared" si="39"/>
        <v>0</v>
      </c>
      <c r="AO55" s="61">
        <f t="shared" si="40"/>
        <v>0</v>
      </c>
      <c r="AP55" s="61">
        <f t="shared" si="41"/>
        <v>0</v>
      </c>
      <c r="AQ55" s="62"/>
      <c r="AR55" s="61">
        <f t="shared" si="42"/>
        <v>0</v>
      </c>
      <c r="AS55" s="61">
        <f t="shared" si="43"/>
        <v>0</v>
      </c>
      <c r="AT55" s="61">
        <f t="shared" si="44"/>
        <v>0</v>
      </c>
      <c r="AU55" s="62"/>
      <c r="AV55" s="61">
        <f t="shared" si="97"/>
        <v>0</v>
      </c>
      <c r="AW55" s="61">
        <f t="shared" si="45"/>
        <v>0</v>
      </c>
      <c r="AX55" s="61">
        <f t="shared" si="46"/>
        <v>0</v>
      </c>
      <c r="AY55" s="186"/>
      <c r="AZ55" s="61">
        <f t="shared" si="47"/>
        <v>0</v>
      </c>
      <c r="BA55" s="61">
        <f t="shared" si="48"/>
        <v>0</v>
      </c>
      <c r="BB55" s="61">
        <f t="shared" si="49"/>
        <v>0</v>
      </c>
      <c r="BC55" s="62"/>
      <c r="BD55" s="61">
        <f t="shared" si="50"/>
        <v>0</v>
      </c>
      <c r="BE55" s="61">
        <f t="shared" si="51"/>
        <v>0</v>
      </c>
      <c r="BF55" s="61">
        <f t="shared" si="52"/>
        <v>0</v>
      </c>
      <c r="BG55" s="62"/>
      <c r="BH55" s="61">
        <f t="shared" si="53"/>
        <v>0</v>
      </c>
      <c r="BI55" s="61">
        <f t="shared" si="108"/>
        <v>0</v>
      </c>
      <c r="BJ55" s="61">
        <f t="shared" si="109"/>
        <v>0</v>
      </c>
      <c r="BK55" s="62"/>
      <c r="BL55" s="61">
        <f t="shared" si="100"/>
        <v>0</v>
      </c>
      <c r="BM55" s="61">
        <f t="shared" si="101"/>
        <v>0</v>
      </c>
      <c r="BN55" s="61">
        <f t="shared" si="102"/>
        <v>0</v>
      </c>
      <c r="BO55" s="62"/>
      <c r="BP55" s="61">
        <f t="shared" si="59"/>
        <v>0</v>
      </c>
      <c r="BQ55" s="61">
        <f t="shared" si="110"/>
        <v>0</v>
      </c>
      <c r="BR55" s="61">
        <f t="shared" si="111"/>
        <v>0</v>
      </c>
      <c r="BS55" s="186"/>
      <c r="BT55" s="61">
        <f t="shared" si="62"/>
        <v>0</v>
      </c>
      <c r="BU55" s="61">
        <f t="shared" si="63"/>
        <v>0</v>
      </c>
      <c r="BV55" s="61">
        <f t="shared" si="64"/>
        <v>0</v>
      </c>
      <c r="BW55" s="1"/>
      <c r="BX55" s="172">
        <f t="shared" si="66"/>
        <v>273</v>
      </c>
      <c r="BY55" s="1"/>
    </row>
    <row r="56" spans="1:77" x14ac:dyDescent="0.25">
      <c r="A56" s="49">
        <v>11</v>
      </c>
      <c r="B56" s="108" t="s">
        <v>241</v>
      </c>
      <c r="C56" s="1"/>
      <c r="D56" s="61"/>
      <c r="E56" s="61"/>
      <c r="F56" s="61"/>
      <c r="G56" s="1"/>
      <c r="H56" s="62"/>
      <c r="I56" s="62"/>
      <c r="J56" s="62"/>
      <c r="K56" s="62"/>
      <c r="L56" s="61"/>
      <c r="M56" s="61"/>
      <c r="N56" s="61"/>
      <c r="O56" s="62"/>
      <c r="P56" s="61"/>
      <c r="Q56" s="61"/>
      <c r="R56" s="61"/>
      <c r="S56" s="62"/>
      <c r="T56" s="61">
        <f t="shared" si="86"/>
        <v>0</v>
      </c>
      <c r="U56" s="61">
        <f t="shared" si="87"/>
        <v>0</v>
      </c>
      <c r="V56" s="61">
        <f t="shared" si="88"/>
        <v>0</v>
      </c>
      <c r="W56" s="62">
        <v>110</v>
      </c>
      <c r="X56" s="61">
        <f t="shared" si="89"/>
        <v>660</v>
      </c>
      <c r="Y56" s="61">
        <f t="shared" si="90"/>
        <v>0</v>
      </c>
      <c r="Z56" s="61">
        <f t="shared" si="91"/>
        <v>0</v>
      </c>
      <c r="AA56" s="62"/>
      <c r="AB56" s="61">
        <f t="shared" si="35"/>
        <v>0</v>
      </c>
      <c r="AC56" s="61">
        <f t="shared" si="36"/>
        <v>0</v>
      </c>
      <c r="AD56" s="61">
        <f t="shared" si="37"/>
        <v>0</v>
      </c>
      <c r="AE56" s="62"/>
      <c r="AF56" s="61">
        <f t="shared" si="92"/>
        <v>0</v>
      </c>
      <c r="AG56" s="61">
        <f t="shared" si="93"/>
        <v>0</v>
      </c>
      <c r="AH56" s="61">
        <f t="shared" si="94"/>
        <v>0</v>
      </c>
      <c r="AI56" s="62"/>
      <c r="AJ56" s="61">
        <f t="shared" si="105"/>
        <v>0</v>
      </c>
      <c r="AK56" s="61">
        <f t="shared" si="106"/>
        <v>0</v>
      </c>
      <c r="AL56" s="61">
        <f t="shared" si="107"/>
        <v>0</v>
      </c>
      <c r="AM56" s="62"/>
      <c r="AN56" s="61">
        <f t="shared" si="39"/>
        <v>0</v>
      </c>
      <c r="AO56" s="61">
        <f t="shared" si="40"/>
        <v>0</v>
      </c>
      <c r="AP56" s="61">
        <f t="shared" si="41"/>
        <v>0</v>
      </c>
      <c r="AQ56" s="62"/>
      <c r="AR56" s="61">
        <f t="shared" si="42"/>
        <v>0</v>
      </c>
      <c r="AS56" s="61">
        <f t="shared" si="43"/>
        <v>0</v>
      </c>
      <c r="AT56" s="61">
        <f t="shared" si="44"/>
        <v>0</v>
      </c>
      <c r="AU56" s="62"/>
      <c r="AV56" s="61">
        <f t="shared" si="97"/>
        <v>0</v>
      </c>
      <c r="AW56" s="61">
        <f t="shared" si="45"/>
        <v>0</v>
      </c>
      <c r="AX56" s="61">
        <f t="shared" si="46"/>
        <v>0</v>
      </c>
      <c r="AY56" s="186"/>
      <c r="AZ56" s="61">
        <f t="shared" si="47"/>
        <v>0</v>
      </c>
      <c r="BA56" s="61">
        <f t="shared" si="48"/>
        <v>0</v>
      </c>
      <c r="BB56" s="61">
        <f t="shared" si="49"/>
        <v>0</v>
      </c>
      <c r="BC56" s="62"/>
      <c r="BD56" s="61">
        <f t="shared" si="50"/>
        <v>0</v>
      </c>
      <c r="BE56" s="61">
        <f t="shared" si="51"/>
        <v>0</v>
      </c>
      <c r="BF56" s="61">
        <f t="shared" si="52"/>
        <v>0</v>
      </c>
      <c r="BG56" s="62"/>
      <c r="BH56" s="61">
        <f t="shared" si="53"/>
        <v>0</v>
      </c>
      <c r="BI56" s="61">
        <f t="shared" si="108"/>
        <v>0</v>
      </c>
      <c r="BJ56" s="61">
        <f t="shared" si="109"/>
        <v>0</v>
      </c>
      <c r="BK56" s="62"/>
      <c r="BL56" s="61">
        <f t="shared" si="100"/>
        <v>0</v>
      </c>
      <c r="BM56" s="61">
        <f t="shared" si="101"/>
        <v>0</v>
      </c>
      <c r="BN56" s="61">
        <f t="shared" si="102"/>
        <v>0</v>
      </c>
      <c r="BO56" s="62"/>
      <c r="BP56" s="61">
        <f t="shared" si="59"/>
        <v>0</v>
      </c>
      <c r="BQ56" s="61">
        <f t="shared" si="110"/>
        <v>0</v>
      </c>
      <c r="BR56" s="61">
        <f t="shared" si="111"/>
        <v>0</v>
      </c>
      <c r="BS56" s="186"/>
      <c r="BT56" s="61">
        <f t="shared" si="62"/>
        <v>0</v>
      </c>
      <c r="BU56" s="61">
        <f t="shared" si="63"/>
        <v>0</v>
      </c>
      <c r="BV56" s="61">
        <f t="shared" si="64"/>
        <v>0</v>
      </c>
      <c r="BW56" s="1"/>
      <c r="BX56" s="172">
        <f t="shared" si="66"/>
        <v>110</v>
      </c>
      <c r="BY56" s="1"/>
    </row>
    <row r="57" spans="1:77" x14ac:dyDescent="0.25">
      <c r="A57" s="49">
        <v>12</v>
      </c>
      <c r="B57" s="108" t="s">
        <v>242</v>
      </c>
      <c r="C57" s="1"/>
      <c r="D57" s="61"/>
      <c r="E57" s="61"/>
      <c r="F57" s="61"/>
      <c r="G57" s="1"/>
      <c r="H57" s="62"/>
      <c r="I57" s="62"/>
      <c r="J57" s="62"/>
      <c r="K57" s="62"/>
      <c r="L57" s="61"/>
      <c r="M57" s="61"/>
      <c r="N57" s="61"/>
      <c r="O57" s="62"/>
      <c r="P57" s="61"/>
      <c r="Q57" s="61"/>
      <c r="R57" s="61"/>
      <c r="S57" s="62"/>
      <c r="T57" s="61">
        <f t="shared" si="86"/>
        <v>0</v>
      </c>
      <c r="U57" s="61">
        <f t="shared" si="87"/>
        <v>0</v>
      </c>
      <c r="V57" s="61">
        <f t="shared" si="88"/>
        <v>0</v>
      </c>
      <c r="W57" s="62">
        <v>110</v>
      </c>
      <c r="X57" s="61">
        <f t="shared" si="89"/>
        <v>660</v>
      </c>
      <c r="Y57" s="61">
        <f t="shared" si="90"/>
        <v>0</v>
      </c>
      <c r="Z57" s="61">
        <f t="shared" si="91"/>
        <v>0</v>
      </c>
      <c r="AA57" s="62"/>
      <c r="AB57" s="61">
        <f t="shared" si="35"/>
        <v>0</v>
      </c>
      <c r="AC57" s="61">
        <f t="shared" si="36"/>
        <v>0</v>
      </c>
      <c r="AD57" s="61">
        <f t="shared" si="37"/>
        <v>0</v>
      </c>
      <c r="AE57" s="62"/>
      <c r="AF57" s="61">
        <f t="shared" si="92"/>
        <v>0</v>
      </c>
      <c r="AG57" s="61">
        <f t="shared" si="93"/>
        <v>0</v>
      </c>
      <c r="AH57" s="61">
        <f t="shared" si="94"/>
        <v>0</v>
      </c>
      <c r="AI57" s="62"/>
      <c r="AJ57" s="61">
        <f t="shared" si="105"/>
        <v>0</v>
      </c>
      <c r="AK57" s="61">
        <f t="shared" si="106"/>
        <v>0</v>
      </c>
      <c r="AL57" s="61">
        <f t="shared" si="107"/>
        <v>0</v>
      </c>
      <c r="AM57" s="62"/>
      <c r="AN57" s="61">
        <f t="shared" si="39"/>
        <v>0</v>
      </c>
      <c r="AO57" s="61">
        <f t="shared" si="40"/>
        <v>0</v>
      </c>
      <c r="AP57" s="61">
        <f t="shared" si="41"/>
        <v>0</v>
      </c>
      <c r="AQ57" s="62"/>
      <c r="AR57" s="61">
        <f t="shared" si="42"/>
        <v>0</v>
      </c>
      <c r="AS57" s="61">
        <f t="shared" si="43"/>
        <v>0</v>
      </c>
      <c r="AT57" s="61">
        <f t="shared" si="44"/>
        <v>0</v>
      </c>
      <c r="AU57" s="62"/>
      <c r="AV57" s="61">
        <f t="shared" si="97"/>
        <v>0</v>
      </c>
      <c r="AW57" s="61">
        <f t="shared" si="45"/>
        <v>0</v>
      </c>
      <c r="AX57" s="61">
        <f t="shared" si="46"/>
        <v>0</v>
      </c>
      <c r="AY57" s="186"/>
      <c r="AZ57" s="61">
        <f t="shared" si="47"/>
        <v>0</v>
      </c>
      <c r="BA57" s="61">
        <f t="shared" si="48"/>
        <v>0</v>
      </c>
      <c r="BB57" s="61">
        <f t="shared" si="49"/>
        <v>0</v>
      </c>
      <c r="BC57" s="62"/>
      <c r="BD57" s="61">
        <f t="shared" si="50"/>
        <v>0</v>
      </c>
      <c r="BE57" s="61">
        <f t="shared" si="51"/>
        <v>0</v>
      </c>
      <c r="BF57" s="61">
        <f t="shared" si="52"/>
        <v>0</v>
      </c>
      <c r="BG57" s="62"/>
      <c r="BH57" s="61">
        <f t="shared" si="53"/>
        <v>0</v>
      </c>
      <c r="BI57" s="61">
        <f t="shared" si="108"/>
        <v>0</v>
      </c>
      <c r="BJ57" s="61">
        <f t="shared" si="109"/>
        <v>0</v>
      </c>
      <c r="BK57" s="62"/>
      <c r="BL57" s="61">
        <f t="shared" si="100"/>
        <v>0</v>
      </c>
      <c r="BM57" s="61">
        <f t="shared" si="101"/>
        <v>0</v>
      </c>
      <c r="BN57" s="61">
        <f t="shared" si="102"/>
        <v>0</v>
      </c>
      <c r="BO57" s="62"/>
      <c r="BP57" s="61">
        <f t="shared" si="59"/>
        <v>0</v>
      </c>
      <c r="BQ57" s="61">
        <f t="shared" si="110"/>
        <v>0</v>
      </c>
      <c r="BR57" s="61">
        <f t="shared" si="111"/>
        <v>0</v>
      </c>
      <c r="BS57" s="186"/>
      <c r="BT57" s="61">
        <f t="shared" si="62"/>
        <v>0</v>
      </c>
      <c r="BU57" s="61">
        <f t="shared" si="63"/>
        <v>0</v>
      </c>
      <c r="BV57" s="61">
        <f t="shared" si="64"/>
        <v>0</v>
      </c>
      <c r="BW57" s="1"/>
      <c r="BX57" s="172">
        <f t="shared" si="66"/>
        <v>110</v>
      </c>
      <c r="BY57" s="1"/>
    </row>
    <row r="58" spans="1:77" x14ac:dyDescent="0.25">
      <c r="A58" s="49">
        <v>13</v>
      </c>
      <c r="B58" s="108" t="s">
        <v>12</v>
      </c>
      <c r="C58" s="1"/>
      <c r="D58" s="61"/>
      <c r="E58" s="61"/>
      <c r="F58" s="61"/>
      <c r="G58" s="1">
        <v>243</v>
      </c>
      <c r="H58" s="62">
        <f>G58*$H$5</f>
        <v>0</v>
      </c>
      <c r="I58" s="62">
        <f>G58*$I$5</f>
        <v>1215</v>
      </c>
      <c r="J58" s="62">
        <f>G58*$J$5</f>
        <v>0</v>
      </c>
      <c r="K58" s="62"/>
      <c r="L58" s="61">
        <f>K58*$L$5</f>
        <v>0</v>
      </c>
      <c r="M58" s="61">
        <f>K58*$M$5</f>
        <v>0</v>
      </c>
      <c r="N58" s="61">
        <f>K58*$N$5</f>
        <v>0</v>
      </c>
      <c r="O58" s="62">
        <v>270</v>
      </c>
      <c r="P58" s="61">
        <f>O58*$P$5</f>
        <v>0</v>
      </c>
      <c r="Q58" s="61">
        <f>O58*$Q$5</f>
        <v>0</v>
      </c>
      <c r="R58" s="61">
        <f>O58*$R$5</f>
        <v>1350</v>
      </c>
      <c r="S58" s="62">
        <v>393</v>
      </c>
      <c r="T58" s="61">
        <f t="shared" si="86"/>
        <v>2358</v>
      </c>
      <c r="U58" s="61">
        <f t="shared" si="87"/>
        <v>0</v>
      </c>
      <c r="V58" s="61">
        <f t="shared" si="88"/>
        <v>0</v>
      </c>
      <c r="W58" s="62"/>
      <c r="X58" s="61">
        <f t="shared" si="89"/>
        <v>0</v>
      </c>
      <c r="Y58" s="61">
        <f t="shared" si="90"/>
        <v>0</v>
      </c>
      <c r="Z58" s="61">
        <f t="shared" si="91"/>
        <v>0</v>
      </c>
      <c r="AA58" s="62">
        <v>244</v>
      </c>
      <c r="AB58" s="61">
        <f t="shared" si="35"/>
        <v>1464</v>
      </c>
      <c r="AC58" s="61">
        <f t="shared" si="36"/>
        <v>0</v>
      </c>
      <c r="AD58" s="61">
        <f t="shared" si="37"/>
        <v>0</v>
      </c>
      <c r="AE58" s="62"/>
      <c r="AF58" s="61">
        <f t="shared" si="92"/>
        <v>0</v>
      </c>
      <c r="AG58" s="61">
        <f t="shared" si="93"/>
        <v>0</v>
      </c>
      <c r="AH58" s="61">
        <f t="shared" si="94"/>
        <v>0</v>
      </c>
      <c r="AI58" s="62"/>
      <c r="AJ58" s="61">
        <f t="shared" si="105"/>
        <v>0</v>
      </c>
      <c r="AK58" s="61">
        <f t="shared" si="106"/>
        <v>0</v>
      </c>
      <c r="AL58" s="61">
        <f t="shared" si="107"/>
        <v>0</v>
      </c>
      <c r="AM58" s="62"/>
      <c r="AN58" s="61">
        <f t="shared" si="39"/>
        <v>0</v>
      </c>
      <c r="AO58" s="61">
        <f t="shared" si="40"/>
        <v>0</v>
      </c>
      <c r="AP58" s="61">
        <f t="shared" si="41"/>
        <v>0</v>
      </c>
      <c r="AQ58" s="62"/>
      <c r="AR58" s="61">
        <f t="shared" si="42"/>
        <v>0</v>
      </c>
      <c r="AS58" s="61">
        <f t="shared" si="43"/>
        <v>0</v>
      </c>
      <c r="AT58" s="61">
        <f t="shared" si="44"/>
        <v>0</v>
      </c>
      <c r="AU58" s="62"/>
      <c r="AV58" s="61">
        <f t="shared" si="97"/>
        <v>0</v>
      </c>
      <c r="AW58" s="61">
        <f t="shared" si="45"/>
        <v>0</v>
      </c>
      <c r="AX58" s="61">
        <f t="shared" si="46"/>
        <v>0</v>
      </c>
      <c r="AY58" s="186"/>
      <c r="AZ58" s="61">
        <f t="shared" si="47"/>
        <v>0</v>
      </c>
      <c r="BA58" s="61">
        <f t="shared" si="48"/>
        <v>0</v>
      </c>
      <c r="BB58" s="61">
        <f t="shared" si="49"/>
        <v>0</v>
      </c>
      <c r="BC58" s="62"/>
      <c r="BD58" s="61">
        <f t="shared" si="50"/>
        <v>0</v>
      </c>
      <c r="BE58" s="61">
        <f t="shared" si="51"/>
        <v>0</v>
      </c>
      <c r="BF58" s="61">
        <f t="shared" si="52"/>
        <v>0</v>
      </c>
      <c r="BG58" s="62">
        <v>99</v>
      </c>
      <c r="BH58" s="61">
        <f t="shared" si="53"/>
        <v>594</v>
      </c>
      <c r="BI58" s="61">
        <f t="shared" si="108"/>
        <v>0</v>
      </c>
      <c r="BJ58" s="61">
        <f t="shared" si="109"/>
        <v>0</v>
      </c>
      <c r="BK58" s="62"/>
      <c r="BL58" s="61">
        <f t="shared" si="100"/>
        <v>0</v>
      </c>
      <c r="BM58" s="61">
        <f t="shared" si="101"/>
        <v>0</v>
      </c>
      <c r="BN58" s="61">
        <f t="shared" si="102"/>
        <v>0</v>
      </c>
      <c r="BO58" s="62"/>
      <c r="BP58" s="61">
        <f t="shared" si="59"/>
        <v>0</v>
      </c>
      <c r="BQ58" s="61">
        <f t="shared" si="110"/>
        <v>0</v>
      </c>
      <c r="BR58" s="61">
        <f t="shared" si="111"/>
        <v>0</v>
      </c>
      <c r="BS58" s="186">
        <v>541</v>
      </c>
      <c r="BT58" s="61">
        <f t="shared" si="62"/>
        <v>2164</v>
      </c>
      <c r="BU58" s="61">
        <f t="shared" si="63"/>
        <v>0</v>
      </c>
      <c r="BV58" s="61">
        <f t="shared" si="64"/>
        <v>0</v>
      </c>
      <c r="BW58" s="1"/>
      <c r="BX58" s="172">
        <f t="shared" si="66"/>
        <v>1790</v>
      </c>
      <c r="BY58" s="1"/>
    </row>
    <row r="59" spans="1:77" x14ac:dyDescent="0.25">
      <c r="A59" s="49"/>
      <c r="B59" s="108" t="s">
        <v>322</v>
      </c>
      <c r="C59" s="1"/>
      <c r="D59" s="61"/>
      <c r="E59" s="61"/>
      <c r="F59" s="61"/>
      <c r="G59" s="1"/>
      <c r="H59" s="62"/>
      <c r="I59" s="62"/>
      <c r="J59" s="62"/>
      <c r="K59" s="62"/>
      <c r="L59" s="61"/>
      <c r="M59" s="61"/>
      <c r="N59" s="61"/>
      <c r="O59" s="62"/>
      <c r="P59" s="61"/>
      <c r="Q59" s="61"/>
      <c r="R59" s="61"/>
      <c r="S59" s="62"/>
      <c r="T59" s="61"/>
      <c r="U59" s="61"/>
      <c r="V59" s="61"/>
      <c r="W59" s="62"/>
      <c r="X59" s="61"/>
      <c r="Y59" s="61"/>
      <c r="Z59" s="61"/>
      <c r="AA59" s="62">
        <v>111</v>
      </c>
      <c r="AB59" s="61">
        <f t="shared" si="35"/>
        <v>666</v>
      </c>
      <c r="AC59" s="61">
        <f t="shared" si="36"/>
        <v>0</v>
      </c>
      <c r="AD59" s="61">
        <f t="shared" si="37"/>
        <v>0</v>
      </c>
      <c r="AE59" s="62"/>
      <c r="AF59" s="61"/>
      <c r="AG59" s="61"/>
      <c r="AH59" s="61"/>
      <c r="AI59" s="62">
        <v>80</v>
      </c>
      <c r="AJ59" s="61">
        <f t="shared" si="105"/>
        <v>360</v>
      </c>
      <c r="AK59" s="61">
        <f t="shared" si="106"/>
        <v>0</v>
      </c>
      <c r="AL59" s="61">
        <f t="shared" si="107"/>
        <v>0</v>
      </c>
      <c r="AM59" s="62">
        <v>138</v>
      </c>
      <c r="AN59" s="61">
        <f t="shared" si="39"/>
        <v>828</v>
      </c>
      <c r="AO59" s="61">
        <f t="shared" si="40"/>
        <v>0</v>
      </c>
      <c r="AP59" s="61">
        <f t="shared" si="41"/>
        <v>0</v>
      </c>
      <c r="AQ59" s="62"/>
      <c r="AR59" s="61">
        <f t="shared" si="42"/>
        <v>0</v>
      </c>
      <c r="AS59" s="61">
        <f t="shared" si="43"/>
        <v>0</v>
      </c>
      <c r="AT59" s="61">
        <f t="shared" si="44"/>
        <v>0</v>
      </c>
      <c r="AU59" s="62"/>
      <c r="AV59" s="61">
        <f t="shared" si="97"/>
        <v>0</v>
      </c>
      <c r="AW59" s="61">
        <f t="shared" si="45"/>
        <v>0</v>
      </c>
      <c r="AX59" s="61">
        <f t="shared" si="46"/>
        <v>0</v>
      </c>
      <c r="AY59" s="186"/>
      <c r="AZ59" s="61">
        <f t="shared" si="47"/>
        <v>0</v>
      </c>
      <c r="BA59" s="61">
        <f t="shared" si="48"/>
        <v>0</v>
      </c>
      <c r="BB59" s="61">
        <f t="shared" si="49"/>
        <v>0</v>
      </c>
      <c r="BC59" s="62"/>
      <c r="BD59" s="61">
        <f t="shared" si="50"/>
        <v>0</v>
      </c>
      <c r="BE59" s="61">
        <f t="shared" si="51"/>
        <v>0</v>
      </c>
      <c r="BF59" s="61">
        <f t="shared" si="52"/>
        <v>0</v>
      </c>
      <c r="BG59" s="62"/>
      <c r="BH59" s="61">
        <f t="shared" si="53"/>
        <v>0</v>
      </c>
      <c r="BI59" s="61">
        <f t="shared" si="108"/>
        <v>0</v>
      </c>
      <c r="BJ59" s="61">
        <f t="shared" si="109"/>
        <v>0</v>
      </c>
      <c r="BK59" s="62"/>
      <c r="BL59" s="61">
        <f t="shared" si="100"/>
        <v>0</v>
      </c>
      <c r="BM59" s="61">
        <f t="shared" si="101"/>
        <v>0</v>
      </c>
      <c r="BN59" s="61">
        <f t="shared" si="102"/>
        <v>0</v>
      </c>
      <c r="BO59" s="62"/>
      <c r="BP59" s="61">
        <f t="shared" si="59"/>
        <v>0</v>
      </c>
      <c r="BQ59" s="61">
        <f t="shared" si="110"/>
        <v>0</v>
      </c>
      <c r="BR59" s="61">
        <f t="shared" si="111"/>
        <v>0</v>
      </c>
      <c r="BS59" s="186"/>
      <c r="BT59" s="61">
        <f t="shared" si="62"/>
        <v>0</v>
      </c>
      <c r="BU59" s="61">
        <f t="shared" si="63"/>
        <v>0</v>
      </c>
      <c r="BV59" s="61">
        <f t="shared" si="64"/>
        <v>0</v>
      </c>
      <c r="BW59" s="1"/>
      <c r="BX59" s="172">
        <f t="shared" si="66"/>
        <v>329</v>
      </c>
      <c r="BY59" s="1"/>
    </row>
    <row r="60" spans="1:77" x14ac:dyDescent="0.25">
      <c r="A60" s="49">
        <v>14</v>
      </c>
      <c r="B60" s="108" t="s">
        <v>129</v>
      </c>
      <c r="C60" s="1">
        <v>95</v>
      </c>
      <c r="D60" s="61">
        <f t="shared" ref="D60:D71" si="112">C60*$D$5</f>
        <v>0</v>
      </c>
      <c r="E60" s="61">
        <f t="shared" ref="E60:E71" si="113">C60*$E$5</f>
        <v>475</v>
      </c>
      <c r="F60" s="61">
        <f t="shared" ref="F60:F71" si="114">C60*$F$5</f>
        <v>0</v>
      </c>
      <c r="G60" s="1"/>
      <c r="H60" s="62">
        <f t="shared" ref="H60:H71" si="115">G60*$H$5</f>
        <v>0</v>
      </c>
      <c r="I60" s="62">
        <f t="shared" ref="I60:I71" si="116">G60*$I$5</f>
        <v>0</v>
      </c>
      <c r="J60" s="62">
        <f t="shared" ref="J60:J71" si="117">G60*$J$5</f>
        <v>0</v>
      </c>
      <c r="K60" s="62"/>
      <c r="L60" s="61">
        <f t="shared" ref="L60:L71" si="118">K60*$L$5</f>
        <v>0</v>
      </c>
      <c r="M60" s="61">
        <f t="shared" ref="M60:M71" si="119">K60*$M$5</f>
        <v>0</v>
      </c>
      <c r="N60" s="61">
        <f t="shared" ref="N60:N71" si="120">K60*$N$5</f>
        <v>0</v>
      </c>
      <c r="O60" s="62">
        <v>148</v>
      </c>
      <c r="P60" s="61">
        <f t="shared" ref="P60:P71" si="121">O60*$P$5</f>
        <v>0</v>
      </c>
      <c r="Q60" s="61">
        <f t="shared" ref="Q60:Q71" si="122">O60*$Q$5</f>
        <v>0</v>
      </c>
      <c r="R60" s="61">
        <f t="shared" ref="R60:R71" si="123">O60*$R$5</f>
        <v>740</v>
      </c>
      <c r="S60" s="62"/>
      <c r="T60" s="61">
        <f t="shared" ref="T60:T107" si="124">S60*$T$5</f>
        <v>0</v>
      </c>
      <c r="U60" s="61">
        <f t="shared" ref="U60:U107" si="125">S60*$U$5</f>
        <v>0</v>
      </c>
      <c r="V60" s="61">
        <f t="shared" ref="V60:V107" si="126">S60*$V$5</f>
        <v>0</v>
      </c>
      <c r="W60" s="62">
        <v>182</v>
      </c>
      <c r="X60" s="61">
        <f t="shared" ref="X60:X107" si="127">W60*$X$5</f>
        <v>1092</v>
      </c>
      <c r="Y60" s="61">
        <f t="shared" ref="Y60:Y107" si="128">W60*$Y$5</f>
        <v>0</v>
      </c>
      <c r="Z60" s="61">
        <f t="shared" ref="Z60:Z107" si="129">W60*$Z$5</f>
        <v>0</v>
      </c>
      <c r="AA60" s="62">
        <v>117</v>
      </c>
      <c r="AB60" s="61">
        <f t="shared" si="35"/>
        <v>702</v>
      </c>
      <c r="AC60" s="61">
        <f t="shared" si="36"/>
        <v>0</v>
      </c>
      <c r="AD60" s="61">
        <f t="shared" si="37"/>
        <v>0</v>
      </c>
      <c r="AE60" s="62"/>
      <c r="AF60" s="61">
        <f t="shared" ref="AF60:AF107" si="130">AE60*$AF$5</f>
        <v>0</v>
      </c>
      <c r="AG60" s="61">
        <f t="shared" ref="AG60:AG107" si="131">AE60*$AG$5</f>
        <v>0</v>
      </c>
      <c r="AH60" s="61">
        <f t="shared" ref="AH60:AH107" si="132">AE60*$AH$5</f>
        <v>0</v>
      </c>
      <c r="AI60" s="62">
        <v>142</v>
      </c>
      <c r="AJ60" s="61">
        <f t="shared" si="105"/>
        <v>639</v>
      </c>
      <c r="AK60" s="61">
        <f t="shared" si="106"/>
        <v>0</v>
      </c>
      <c r="AL60" s="61">
        <f t="shared" si="107"/>
        <v>0</v>
      </c>
      <c r="AM60" s="62">
        <v>101</v>
      </c>
      <c r="AN60" s="61">
        <f t="shared" si="39"/>
        <v>606</v>
      </c>
      <c r="AO60" s="61">
        <f t="shared" si="40"/>
        <v>0</v>
      </c>
      <c r="AP60" s="61">
        <f t="shared" si="41"/>
        <v>0</v>
      </c>
      <c r="AQ60" s="62"/>
      <c r="AR60" s="61">
        <f t="shared" si="42"/>
        <v>0</v>
      </c>
      <c r="AS60" s="61">
        <f t="shared" si="43"/>
        <v>0</v>
      </c>
      <c r="AT60" s="61">
        <f t="shared" si="44"/>
        <v>0</v>
      </c>
      <c r="AU60" s="62"/>
      <c r="AV60" s="61">
        <f t="shared" si="97"/>
        <v>0</v>
      </c>
      <c r="AW60" s="61">
        <f t="shared" si="45"/>
        <v>0</v>
      </c>
      <c r="AX60" s="61">
        <f t="shared" si="46"/>
        <v>0</v>
      </c>
      <c r="AY60" s="186">
        <v>130</v>
      </c>
      <c r="AZ60" s="61">
        <f t="shared" si="47"/>
        <v>0</v>
      </c>
      <c r="BA60" s="61">
        <f t="shared" si="48"/>
        <v>0</v>
      </c>
      <c r="BB60" s="61">
        <f t="shared" si="49"/>
        <v>780</v>
      </c>
      <c r="BC60" s="62"/>
      <c r="BD60" s="61">
        <f t="shared" si="50"/>
        <v>0</v>
      </c>
      <c r="BE60" s="61">
        <f t="shared" si="51"/>
        <v>0</v>
      </c>
      <c r="BF60" s="61">
        <f t="shared" si="52"/>
        <v>0</v>
      </c>
      <c r="BG60" s="62">
        <v>57</v>
      </c>
      <c r="BH60" s="61">
        <f t="shared" si="53"/>
        <v>342</v>
      </c>
      <c r="BI60" s="61">
        <f t="shared" si="108"/>
        <v>0</v>
      </c>
      <c r="BJ60" s="61">
        <f t="shared" si="109"/>
        <v>0</v>
      </c>
      <c r="BK60" s="62"/>
      <c r="BL60" s="61">
        <f t="shared" si="100"/>
        <v>0</v>
      </c>
      <c r="BM60" s="61">
        <f t="shared" si="101"/>
        <v>0</v>
      </c>
      <c r="BN60" s="61">
        <f t="shared" si="102"/>
        <v>0</v>
      </c>
      <c r="BO60" s="62"/>
      <c r="BP60" s="61">
        <f t="shared" si="59"/>
        <v>0</v>
      </c>
      <c r="BQ60" s="61">
        <f t="shared" si="110"/>
        <v>0</v>
      </c>
      <c r="BR60" s="61">
        <f t="shared" si="111"/>
        <v>0</v>
      </c>
      <c r="BS60" s="186">
        <v>228</v>
      </c>
      <c r="BT60" s="61">
        <f t="shared" si="62"/>
        <v>912</v>
      </c>
      <c r="BU60" s="61">
        <f t="shared" si="63"/>
        <v>0</v>
      </c>
      <c r="BV60" s="61">
        <f t="shared" si="64"/>
        <v>0</v>
      </c>
      <c r="BW60" s="1"/>
      <c r="BX60" s="172">
        <f t="shared" si="66"/>
        <v>1200</v>
      </c>
      <c r="BY60" s="1"/>
    </row>
    <row r="61" spans="1:77" x14ac:dyDescent="0.25">
      <c r="A61" s="49">
        <v>15</v>
      </c>
      <c r="B61" s="108" t="s">
        <v>97</v>
      </c>
      <c r="C61" s="1">
        <v>169</v>
      </c>
      <c r="D61" s="61">
        <f t="shared" si="112"/>
        <v>0</v>
      </c>
      <c r="E61" s="61">
        <f t="shared" si="113"/>
        <v>845</v>
      </c>
      <c r="F61" s="61">
        <f t="shared" si="114"/>
        <v>0</v>
      </c>
      <c r="G61" s="1">
        <v>148</v>
      </c>
      <c r="H61" s="62">
        <f t="shared" si="115"/>
        <v>0</v>
      </c>
      <c r="I61" s="62">
        <f t="shared" si="116"/>
        <v>740</v>
      </c>
      <c r="J61" s="62">
        <f t="shared" si="117"/>
        <v>0</v>
      </c>
      <c r="K61" s="62">
        <v>145</v>
      </c>
      <c r="L61" s="61">
        <f t="shared" si="118"/>
        <v>0</v>
      </c>
      <c r="M61" s="61">
        <f t="shared" si="119"/>
        <v>725</v>
      </c>
      <c r="N61" s="61">
        <f t="shared" si="120"/>
        <v>0</v>
      </c>
      <c r="O61" s="62">
        <v>164</v>
      </c>
      <c r="P61" s="61">
        <f t="shared" si="121"/>
        <v>0</v>
      </c>
      <c r="Q61" s="61">
        <f t="shared" si="122"/>
        <v>0</v>
      </c>
      <c r="R61" s="61">
        <f t="shared" si="123"/>
        <v>820</v>
      </c>
      <c r="S61" s="62">
        <v>235</v>
      </c>
      <c r="T61" s="61">
        <f t="shared" si="124"/>
        <v>1410</v>
      </c>
      <c r="U61" s="61">
        <f t="shared" si="125"/>
        <v>0</v>
      </c>
      <c r="V61" s="61">
        <f t="shared" si="126"/>
        <v>0</v>
      </c>
      <c r="W61" s="62"/>
      <c r="X61" s="61">
        <f t="shared" si="127"/>
        <v>0</v>
      </c>
      <c r="Y61" s="61">
        <f t="shared" si="128"/>
        <v>0</v>
      </c>
      <c r="Z61" s="61">
        <f t="shared" si="129"/>
        <v>0</v>
      </c>
      <c r="AA61" s="62">
        <v>194</v>
      </c>
      <c r="AB61" s="61">
        <f t="shared" si="35"/>
        <v>1164</v>
      </c>
      <c r="AC61" s="61">
        <f t="shared" si="36"/>
        <v>0</v>
      </c>
      <c r="AD61" s="61">
        <f t="shared" si="37"/>
        <v>0</v>
      </c>
      <c r="AE61" s="62">
        <v>148</v>
      </c>
      <c r="AF61" s="61">
        <f t="shared" si="130"/>
        <v>888</v>
      </c>
      <c r="AG61" s="61">
        <f t="shared" si="131"/>
        <v>0</v>
      </c>
      <c r="AH61" s="61">
        <f t="shared" si="132"/>
        <v>0</v>
      </c>
      <c r="AI61" s="62">
        <v>239</v>
      </c>
      <c r="AJ61" s="61">
        <f t="shared" si="105"/>
        <v>1075.5</v>
      </c>
      <c r="AK61" s="61">
        <f t="shared" si="106"/>
        <v>0</v>
      </c>
      <c r="AL61" s="61">
        <f t="shared" si="107"/>
        <v>0</v>
      </c>
      <c r="AM61" s="62">
        <v>129</v>
      </c>
      <c r="AN61" s="61">
        <f t="shared" si="39"/>
        <v>774</v>
      </c>
      <c r="AO61" s="61">
        <f t="shared" si="40"/>
        <v>0</v>
      </c>
      <c r="AP61" s="61">
        <f t="shared" si="41"/>
        <v>0</v>
      </c>
      <c r="AQ61" s="62"/>
      <c r="AR61" s="61">
        <f t="shared" si="42"/>
        <v>0</v>
      </c>
      <c r="AS61" s="61">
        <f t="shared" si="43"/>
        <v>0</v>
      </c>
      <c r="AT61" s="61">
        <f t="shared" si="44"/>
        <v>0</v>
      </c>
      <c r="AU61" s="62">
        <v>231</v>
      </c>
      <c r="AV61" s="61">
        <f t="shared" si="97"/>
        <v>0</v>
      </c>
      <c r="AW61" s="61">
        <f t="shared" si="45"/>
        <v>1155</v>
      </c>
      <c r="AX61" s="61">
        <f t="shared" si="46"/>
        <v>0</v>
      </c>
      <c r="AY61" s="186"/>
      <c r="AZ61" s="61">
        <f t="shared" si="47"/>
        <v>0</v>
      </c>
      <c r="BA61" s="61">
        <f t="shared" si="48"/>
        <v>0</v>
      </c>
      <c r="BB61" s="61">
        <f t="shared" si="49"/>
        <v>0</v>
      </c>
      <c r="BC61" s="62"/>
      <c r="BD61" s="61">
        <f t="shared" si="50"/>
        <v>0</v>
      </c>
      <c r="BE61" s="61">
        <f t="shared" si="51"/>
        <v>0</v>
      </c>
      <c r="BF61" s="61">
        <f t="shared" si="52"/>
        <v>0</v>
      </c>
      <c r="BG61" s="62"/>
      <c r="BH61" s="61">
        <f t="shared" si="53"/>
        <v>0</v>
      </c>
      <c r="BI61" s="61">
        <f t="shared" si="108"/>
        <v>0</v>
      </c>
      <c r="BJ61" s="61">
        <f t="shared" si="109"/>
        <v>0</v>
      </c>
      <c r="BK61" s="62"/>
      <c r="BL61" s="61">
        <f t="shared" si="100"/>
        <v>0</v>
      </c>
      <c r="BM61" s="61">
        <f t="shared" si="101"/>
        <v>0</v>
      </c>
      <c r="BN61" s="61">
        <f t="shared" si="102"/>
        <v>0</v>
      </c>
      <c r="BO61" s="62"/>
      <c r="BP61" s="61">
        <f t="shared" si="59"/>
        <v>0</v>
      </c>
      <c r="BQ61" s="61">
        <f t="shared" si="110"/>
        <v>0</v>
      </c>
      <c r="BR61" s="61">
        <f t="shared" si="111"/>
        <v>0</v>
      </c>
      <c r="BS61" s="186">
        <v>307</v>
      </c>
      <c r="BT61" s="61">
        <f t="shared" si="62"/>
        <v>1228</v>
      </c>
      <c r="BU61" s="61">
        <f t="shared" si="63"/>
        <v>0</v>
      </c>
      <c r="BV61" s="61">
        <f t="shared" si="64"/>
        <v>0</v>
      </c>
      <c r="BW61" s="1"/>
      <c r="BX61" s="172">
        <f t="shared" si="66"/>
        <v>2109</v>
      </c>
      <c r="BY61" s="1"/>
    </row>
    <row r="62" spans="1:77" x14ac:dyDescent="0.25">
      <c r="A62" s="49">
        <v>16</v>
      </c>
      <c r="B62" s="108" t="s">
        <v>195</v>
      </c>
      <c r="C62" s="1">
        <v>206.5</v>
      </c>
      <c r="D62" s="61">
        <f t="shared" si="112"/>
        <v>0</v>
      </c>
      <c r="E62" s="61">
        <f t="shared" si="113"/>
        <v>1032.5</v>
      </c>
      <c r="F62" s="61">
        <f t="shared" si="114"/>
        <v>0</v>
      </c>
      <c r="G62" s="1">
        <v>214.5</v>
      </c>
      <c r="H62" s="62">
        <f t="shared" si="115"/>
        <v>0</v>
      </c>
      <c r="I62" s="62">
        <f t="shared" si="116"/>
        <v>1072.5</v>
      </c>
      <c r="J62" s="62">
        <f t="shared" si="117"/>
        <v>0</v>
      </c>
      <c r="K62" s="1"/>
      <c r="L62" s="61">
        <f t="shared" si="118"/>
        <v>0</v>
      </c>
      <c r="M62" s="61">
        <f t="shared" si="119"/>
        <v>0</v>
      </c>
      <c r="N62" s="61">
        <f t="shared" si="120"/>
        <v>0</v>
      </c>
      <c r="O62" s="1"/>
      <c r="P62" s="61">
        <f t="shared" si="121"/>
        <v>0</v>
      </c>
      <c r="Q62" s="61">
        <f t="shared" si="122"/>
        <v>0</v>
      </c>
      <c r="R62" s="61">
        <f t="shared" si="123"/>
        <v>0</v>
      </c>
      <c r="S62" s="7">
        <v>240</v>
      </c>
      <c r="T62" s="61">
        <f t="shared" si="124"/>
        <v>1440</v>
      </c>
      <c r="U62" s="61">
        <f t="shared" si="125"/>
        <v>0</v>
      </c>
      <c r="V62" s="61">
        <f t="shared" si="126"/>
        <v>0</v>
      </c>
      <c r="W62" s="7"/>
      <c r="X62" s="61">
        <f t="shared" si="127"/>
        <v>0</v>
      </c>
      <c r="Y62" s="61">
        <f t="shared" si="128"/>
        <v>0</v>
      </c>
      <c r="Z62" s="61">
        <f t="shared" si="129"/>
        <v>0</v>
      </c>
      <c r="AA62" s="111"/>
      <c r="AB62" s="61">
        <f t="shared" si="35"/>
        <v>0</v>
      </c>
      <c r="AC62" s="61">
        <f t="shared" si="36"/>
        <v>0</v>
      </c>
      <c r="AD62" s="61">
        <f t="shared" si="37"/>
        <v>0</v>
      </c>
      <c r="AE62" s="141"/>
      <c r="AF62" s="61">
        <f t="shared" si="130"/>
        <v>0</v>
      </c>
      <c r="AG62" s="61">
        <f t="shared" si="131"/>
        <v>0</v>
      </c>
      <c r="AH62" s="61">
        <f t="shared" si="132"/>
        <v>0</v>
      </c>
      <c r="AI62" s="141">
        <v>139</v>
      </c>
      <c r="AJ62" s="61">
        <f t="shared" si="105"/>
        <v>625.5</v>
      </c>
      <c r="AK62" s="61">
        <f t="shared" si="106"/>
        <v>0</v>
      </c>
      <c r="AL62" s="61">
        <f t="shared" si="107"/>
        <v>0</v>
      </c>
      <c r="AM62" s="141">
        <v>173</v>
      </c>
      <c r="AN62" s="61">
        <f t="shared" si="39"/>
        <v>1038</v>
      </c>
      <c r="AO62" s="61">
        <f t="shared" si="40"/>
        <v>0</v>
      </c>
      <c r="AP62" s="61">
        <f t="shared" si="41"/>
        <v>0</v>
      </c>
      <c r="AQ62" s="141"/>
      <c r="AR62" s="61">
        <f t="shared" si="42"/>
        <v>0</v>
      </c>
      <c r="AS62" s="61">
        <f t="shared" si="43"/>
        <v>0</v>
      </c>
      <c r="AT62" s="61">
        <f t="shared" si="44"/>
        <v>0</v>
      </c>
      <c r="AU62" s="154"/>
      <c r="AV62" s="61">
        <f t="shared" si="97"/>
        <v>0</v>
      </c>
      <c r="AW62" s="61">
        <f t="shared" si="45"/>
        <v>0</v>
      </c>
      <c r="AX62" s="61">
        <f t="shared" si="46"/>
        <v>0</v>
      </c>
      <c r="AY62" s="152"/>
      <c r="AZ62" s="61">
        <f t="shared" si="47"/>
        <v>0</v>
      </c>
      <c r="BA62" s="61">
        <f t="shared" si="48"/>
        <v>0</v>
      </c>
      <c r="BB62" s="61">
        <f t="shared" si="49"/>
        <v>0</v>
      </c>
      <c r="BC62" s="154"/>
      <c r="BD62" s="61">
        <f t="shared" si="50"/>
        <v>0</v>
      </c>
      <c r="BE62" s="61">
        <f t="shared" si="51"/>
        <v>0</v>
      </c>
      <c r="BF62" s="61">
        <f t="shared" si="52"/>
        <v>0</v>
      </c>
      <c r="BG62" s="171"/>
      <c r="BH62" s="61">
        <f t="shared" si="53"/>
        <v>0</v>
      </c>
      <c r="BI62" s="61">
        <f t="shared" si="108"/>
        <v>0</v>
      </c>
      <c r="BJ62" s="61">
        <f t="shared" si="109"/>
        <v>0</v>
      </c>
      <c r="BK62" s="178"/>
      <c r="BL62" s="61">
        <f t="shared" si="100"/>
        <v>0</v>
      </c>
      <c r="BM62" s="61">
        <f t="shared" si="101"/>
        <v>0</v>
      </c>
      <c r="BN62" s="61">
        <f t="shared" si="102"/>
        <v>0</v>
      </c>
      <c r="BO62" s="171"/>
      <c r="BP62" s="61">
        <f t="shared" si="59"/>
        <v>0</v>
      </c>
      <c r="BQ62" s="61">
        <f t="shared" si="110"/>
        <v>0</v>
      </c>
      <c r="BR62" s="61">
        <f t="shared" si="111"/>
        <v>0</v>
      </c>
      <c r="BS62" s="152"/>
      <c r="BT62" s="61">
        <f t="shared" si="62"/>
        <v>0</v>
      </c>
      <c r="BU62" s="61">
        <f t="shared" si="63"/>
        <v>0</v>
      </c>
      <c r="BV62" s="61">
        <f t="shared" si="64"/>
        <v>0</v>
      </c>
      <c r="BW62" s="1"/>
      <c r="BX62" s="172">
        <f t="shared" si="66"/>
        <v>973</v>
      </c>
      <c r="BY62" s="1"/>
    </row>
    <row r="63" spans="1:77" x14ac:dyDescent="0.25">
      <c r="A63" s="49">
        <v>17</v>
      </c>
      <c r="B63" s="108" t="s">
        <v>102</v>
      </c>
      <c r="C63" s="1">
        <v>206.5</v>
      </c>
      <c r="D63" s="61">
        <f t="shared" si="112"/>
        <v>0</v>
      </c>
      <c r="E63" s="61">
        <f t="shared" si="113"/>
        <v>1032.5</v>
      </c>
      <c r="F63" s="61">
        <f t="shared" si="114"/>
        <v>0</v>
      </c>
      <c r="G63" s="1">
        <v>214.5</v>
      </c>
      <c r="H63" s="62">
        <f t="shared" si="115"/>
        <v>0</v>
      </c>
      <c r="I63" s="62">
        <f t="shared" si="116"/>
        <v>1072.5</v>
      </c>
      <c r="J63" s="62">
        <f t="shared" si="117"/>
        <v>0</v>
      </c>
      <c r="K63" s="1"/>
      <c r="L63" s="61">
        <f t="shared" si="118"/>
        <v>0</v>
      </c>
      <c r="M63" s="61">
        <f t="shared" si="119"/>
        <v>0</v>
      </c>
      <c r="N63" s="61">
        <f t="shared" si="120"/>
        <v>0</v>
      </c>
      <c r="O63" s="1"/>
      <c r="P63" s="61">
        <f t="shared" si="121"/>
        <v>0</v>
      </c>
      <c r="Q63" s="61">
        <f t="shared" si="122"/>
        <v>0</v>
      </c>
      <c r="R63" s="61">
        <f t="shared" si="123"/>
        <v>0</v>
      </c>
      <c r="S63" s="7">
        <v>240</v>
      </c>
      <c r="T63" s="61">
        <f t="shared" si="124"/>
        <v>1440</v>
      </c>
      <c r="U63" s="61">
        <f t="shared" si="125"/>
        <v>0</v>
      </c>
      <c r="V63" s="61">
        <f t="shared" si="126"/>
        <v>0</v>
      </c>
      <c r="W63" s="7">
        <v>216</v>
      </c>
      <c r="X63" s="61">
        <f t="shared" si="127"/>
        <v>1296</v>
      </c>
      <c r="Y63" s="61">
        <f t="shared" si="128"/>
        <v>0</v>
      </c>
      <c r="Z63" s="61">
        <f t="shared" si="129"/>
        <v>0</v>
      </c>
      <c r="AA63" s="111">
        <v>219</v>
      </c>
      <c r="AB63" s="61">
        <f t="shared" si="35"/>
        <v>1314</v>
      </c>
      <c r="AC63" s="61">
        <f t="shared" si="36"/>
        <v>0</v>
      </c>
      <c r="AD63" s="61">
        <f t="shared" si="37"/>
        <v>0</v>
      </c>
      <c r="AE63" s="141"/>
      <c r="AF63" s="61">
        <f t="shared" si="130"/>
        <v>0</v>
      </c>
      <c r="AG63" s="61">
        <f t="shared" si="131"/>
        <v>0</v>
      </c>
      <c r="AH63" s="61">
        <f t="shared" si="132"/>
        <v>0</v>
      </c>
      <c r="AI63" s="141">
        <v>140</v>
      </c>
      <c r="AJ63" s="61">
        <f t="shared" si="105"/>
        <v>630</v>
      </c>
      <c r="AK63" s="61">
        <f t="shared" si="106"/>
        <v>0</v>
      </c>
      <c r="AL63" s="61">
        <f t="shared" si="107"/>
        <v>0</v>
      </c>
      <c r="AM63" s="141">
        <v>172</v>
      </c>
      <c r="AN63" s="61">
        <f t="shared" si="39"/>
        <v>1032</v>
      </c>
      <c r="AO63" s="61">
        <f t="shared" si="40"/>
        <v>0</v>
      </c>
      <c r="AP63" s="61">
        <f t="shared" si="41"/>
        <v>0</v>
      </c>
      <c r="AQ63" s="141"/>
      <c r="AR63" s="61">
        <f t="shared" si="42"/>
        <v>0</v>
      </c>
      <c r="AS63" s="61">
        <f t="shared" si="43"/>
        <v>0</v>
      </c>
      <c r="AT63" s="61">
        <f t="shared" si="44"/>
        <v>0</v>
      </c>
      <c r="AU63" s="154"/>
      <c r="AV63" s="61">
        <f t="shared" si="97"/>
        <v>0</v>
      </c>
      <c r="AW63" s="61">
        <f t="shared" si="45"/>
        <v>0</v>
      </c>
      <c r="AX63" s="61">
        <f t="shared" si="46"/>
        <v>0</v>
      </c>
      <c r="AY63" s="152">
        <v>249</v>
      </c>
      <c r="AZ63" s="61">
        <f t="shared" si="47"/>
        <v>0</v>
      </c>
      <c r="BA63" s="61">
        <f t="shared" si="48"/>
        <v>0</v>
      </c>
      <c r="BB63" s="61">
        <f t="shared" si="49"/>
        <v>1494</v>
      </c>
      <c r="BC63" s="154"/>
      <c r="BD63" s="61">
        <f t="shared" si="50"/>
        <v>0</v>
      </c>
      <c r="BE63" s="61">
        <f t="shared" si="51"/>
        <v>0</v>
      </c>
      <c r="BF63" s="61">
        <f t="shared" si="52"/>
        <v>0</v>
      </c>
      <c r="BG63" s="171"/>
      <c r="BH63" s="61">
        <f t="shared" si="53"/>
        <v>0</v>
      </c>
      <c r="BI63" s="61">
        <f t="shared" si="108"/>
        <v>0</v>
      </c>
      <c r="BJ63" s="61">
        <f t="shared" si="109"/>
        <v>0</v>
      </c>
      <c r="BK63" s="178"/>
      <c r="BL63" s="61">
        <f t="shared" si="100"/>
        <v>0</v>
      </c>
      <c r="BM63" s="61">
        <f t="shared" si="101"/>
        <v>0</v>
      </c>
      <c r="BN63" s="61">
        <f t="shared" si="102"/>
        <v>0</v>
      </c>
      <c r="BO63" s="171"/>
      <c r="BP63" s="61">
        <f t="shared" si="59"/>
        <v>0</v>
      </c>
      <c r="BQ63" s="61">
        <f t="shared" si="110"/>
        <v>0</v>
      </c>
      <c r="BR63" s="61">
        <f t="shared" si="111"/>
        <v>0</v>
      </c>
      <c r="BS63" s="152"/>
      <c r="BT63" s="61">
        <f t="shared" si="62"/>
        <v>0</v>
      </c>
      <c r="BU63" s="61">
        <f t="shared" si="63"/>
        <v>0</v>
      </c>
      <c r="BV63" s="61">
        <f t="shared" si="64"/>
        <v>0</v>
      </c>
      <c r="BW63" s="1"/>
      <c r="BX63" s="172">
        <f t="shared" si="66"/>
        <v>1657</v>
      </c>
      <c r="BY63" s="1"/>
    </row>
    <row r="64" spans="1:77" x14ac:dyDescent="0.25">
      <c r="A64" s="49">
        <v>18</v>
      </c>
      <c r="B64" s="108" t="s">
        <v>196</v>
      </c>
      <c r="C64" s="1">
        <v>233</v>
      </c>
      <c r="D64" s="61">
        <f t="shared" si="112"/>
        <v>0</v>
      </c>
      <c r="E64" s="61">
        <f t="shared" si="113"/>
        <v>1165</v>
      </c>
      <c r="F64" s="61">
        <f t="shared" si="114"/>
        <v>0</v>
      </c>
      <c r="G64" s="1">
        <v>249</v>
      </c>
      <c r="H64" s="62">
        <f t="shared" si="115"/>
        <v>0</v>
      </c>
      <c r="I64" s="62">
        <f t="shared" si="116"/>
        <v>1245</v>
      </c>
      <c r="J64" s="62">
        <f t="shared" si="117"/>
        <v>0</v>
      </c>
      <c r="K64" s="1"/>
      <c r="L64" s="61">
        <f t="shared" si="118"/>
        <v>0</v>
      </c>
      <c r="M64" s="61">
        <f t="shared" si="119"/>
        <v>0</v>
      </c>
      <c r="N64" s="61">
        <f t="shared" si="120"/>
        <v>0</v>
      </c>
      <c r="O64" s="1"/>
      <c r="P64" s="61">
        <f t="shared" si="121"/>
        <v>0</v>
      </c>
      <c r="Q64" s="61">
        <f t="shared" si="122"/>
        <v>0</v>
      </c>
      <c r="R64" s="61">
        <f t="shared" si="123"/>
        <v>0</v>
      </c>
      <c r="S64" s="7"/>
      <c r="T64" s="61">
        <f t="shared" si="124"/>
        <v>0</v>
      </c>
      <c r="U64" s="61">
        <f t="shared" si="125"/>
        <v>0</v>
      </c>
      <c r="V64" s="61">
        <f t="shared" si="126"/>
        <v>0</v>
      </c>
      <c r="W64" s="1"/>
      <c r="X64" s="61">
        <f t="shared" si="127"/>
        <v>0</v>
      </c>
      <c r="Y64" s="61">
        <f t="shared" si="128"/>
        <v>0</v>
      </c>
      <c r="Z64" s="61">
        <f t="shared" si="129"/>
        <v>0</v>
      </c>
      <c r="AA64" s="111"/>
      <c r="AB64" s="61">
        <f t="shared" si="35"/>
        <v>0</v>
      </c>
      <c r="AC64" s="61">
        <f t="shared" si="36"/>
        <v>0</v>
      </c>
      <c r="AD64" s="61">
        <f t="shared" si="37"/>
        <v>0</v>
      </c>
      <c r="AE64" s="141"/>
      <c r="AF64" s="61">
        <f t="shared" si="130"/>
        <v>0</v>
      </c>
      <c r="AG64" s="61">
        <f t="shared" si="131"/>
        <v>0</v>
      </c>
      <c r="AH64" s="61">
        <f t="shared" si="132"/>
        <v>0</v>
      </c>
      <c r="AI64" s="141"/>
      <c r="AJ64" s="61">
        <f t="shared" si="105"/>
        <v>0</v>
      </c>
      <c r="AK64" s="61">
        <f t="shared" si="106"/>
        <v>0</v>
      </c>
      <c r="AL64" s="61">
        <f t="shared" si="107"/>
        <v>0</v>
      </c>
      <c r="AM64" s="141"/>
      <c r="AN64" s="61">
        <f t="shared" si="39"/>
        <v>0</v>
      </c>
      <c r="AO64" s="61">
        <f t="shared" si="40"/>
        <v>0</v>
      </c>
      <c r="AP64" s="61">
        <f t="shared" si="41"/>
        <v>0</v>
      </c>
      <c r="AQ64" s="141"/>
      <c r="AR64" s="61">
        <f t="shared" si="42"/>
        <v>0</v>
      </c>
      <c r="AS64" s="61">
        <f t="shared" si="43"/>
        <v>0</v>
      </c>
      <c r="AT64" s="61">
        <f t="shared" si="44"/>
        <v>0</v>
      </c>
      <c r="AU64" s="154"/>
      <c r="AV64" s="61">
        <f t="shared" si="97"/>
        <v>0</v>
      </c>
      <c r="AW64" s="61">
        <f t="shared" si="45"/>
        <v>0</v>
      </c>
      <c r="AX64" s="61">
        <f t="shared" si="46"/>
        <v>0</v>
      </c>
      <c r="AY64" s="152"/>
      <c r="AZ64" s="61">
        <f t="shared" si="47"/>
        <v>0</v>
      </c>
      <c r="BA64" s="61">
        <f t="shared" si="48"/>
        <v>0</v>
      </c>
      <c r="BB64" s="61">
        <f t="shared" si="49"/>
        <v>0</v>
      </c>
      <c r="BC64" s="154"/>
      <c r="BD64" s="61">
        <f t="shared" si="50"/>
        <v>0</v>
      </c>
      <c r="BE64" s="61">
        <f t="shared" si="51"/>
        <v>0</v>
      </c>
      <c r="BF64" s="61">
        <f t="shared" si="52"/>
        <v>0</v>
      </c>
      <c r="BG64" s="171"/>
      <c r="BH64" s="61">
        <f t="shared" si="53"/>
        <v>0</v>
      </c>
      <c r="BI64" s="61">
        <f t="shared" si="108"/>
        <v>0</v>
      </c>
      <c r="BJ64" s="61">
        <f t="shared" si="109"/>
        <v>0</v>
      </c>
      <c r="BK64" s="178"/>
      <c r="BL64" s="61">
        <f t="shared" si="100"/>
        <v>0</v>
      </c>
      <c r="BM64" s="61">
        <f t="shared" si="101"/>
        <v>0</v>
      </c>
      <c r="BN64" s="61">
        <f t="shared" si="102"/>
        <v>0</v>
      </c>
      <c r="BO64" s="171"/>
      <c r="BP64" s="61">
        <f t="shared" si="59"/>
        <v>0</v>
      </c>
      <c r="BQ64" s="61">
        <f t="shared" si="110"/>
        <v>0</v>
      </c>
      <c r="BR64" s="61">
        <f t="shared" si="111"/>
        <v>0</v>
      </c>
      <c r="BS64" s="152"/>
      <c r="BT64" s="61">
        <f t="shared" si="62"/>
        <v>0</v>
      </c>
      <c r="BU64" s="61">
        <f t="shared" si="63"/>
        <v>0</v>
      </c>
      <c r="BV64" s="61">
        <f t="shared" si="64"/>
        <v>0</v>
      </c>
      <c r="BW64" s="1"/>
      <c r="BX64" s="172">
        <f t="shared" si="66"/>
        <v>482</v>
      </c>
      <c r="BY64" s="1"/>
    </row>
    <row r="65" spans="1:77" x14ac:dyDescent="0.25">
      <c r="A65" s="49">
        <v>19</v>
      </c>
      <c r="B65" s="108" t="s">
        <v>197</v>
      </c>
      <c r="C65" s="1">
        <v>69</v>
      </c>
      <c r="D65" s="61">
        <f t="shared" si="112"/>
        <v>0</v>
      </c>
      <c r="E65" s="61">
        <f t="shared" si="113"/>
        <v>345</v>
      </c>
      <c r="F65" s="61">
        <f t="shared" si="114"/>
        <v>0</v>
      </c>
      <c r="G65" s="1">
        <v>79</v>
      </c>
      <c r="H65" s="62">
        <f t="shared" si="115"/>
        <v>0</v>
      </c>
      <c r="I65" s="62">
        <f t="shared" si="116"/>
        <v>395</v>
      </c>
      <c r="J65" s="62">
        <f t="shared" si="117"/>
        <v>0</v>
      </c>
      <c r="K65" s="7">
        <v>94</v>
      </c>
      <c r="L65" s="61">
        <f t="shared" si="118"/>
        <v>0</v>
      </c>
      <c r="M65" s="61">
        <f t="shared" si="119"/>
        <v>470</v>
      </c>
      <c r="N65" s="61">
        <f t="shared" si="120"/>
        <v>0</v>
      </c>
      <c r="O65" s="1">
        <v>148</v>
      </c>
      <c r="P65" s="61">
        <f t="shared" si="121"/>
        <v>0</v>
      </c>
      <c r="Q65" s="61">
        <f t="shared" si="122"/>
        <v>0</v>
      </c>
      <c r="R65" s="61">
        <f t="shared" si="123"/>
        <v>740</v>
      </c>
      <c r="S65" s="7">
        <v>144</v>
      </c>
      <c r="T65" s="61">
        <f t="shared" si="124"/>
        <v>864</v>
      </c>
      <c r="U65" s="61">
        <f t="shared" si="125"/>
        <v>0</v>
      </c>
      <c r="V65" s="61">
        <f t="shared" si="126"/>
        <v>0</v>
      </c>
      <c r="W65" s="1"/>
      <c r="X65" s="61">
        <f t="shared" si="127"/>
        <v>0</v>
      </c>
      <c r="Y65" s="61">
        <f t="shared" si="128"/>
        <v>0</v>
      </c>
      <c r="Z65" s="61">
        <f t="shared" si="129"/>
        <v>0</v>
      </c>
      <c r="AA65" s="111"/>
      <c r="AB65" s="61">
        <f t="shared" si="35"/>
        <v>0</v>
      </c>
      <c r="AC65" s="61">
        <f t="shared" si="36"/>
        <v>0</v>
      </c>
      <c r="AD65" s="61">
        <f t="shared" si="37"/>
        <v>0</v>
      </c>
      <c r="AE65" s="141"/>
      <c r="AF65" s="61">
        <f t="shared" si="130"/>
        <v>0</v>
      </c>
      <c r="AG65" s="61">
        <f t="shared" si="131"/>
        <v>0</v>
      </c>
      <c r="AH65" s="61">
        <f t="shared" si="132"/>
        <v>0</v>
      </c>
      <c r="AI65" s="141"/>
      <c r="AJ65" s="61">
        <f t="shared" si="105"/>
        <v>0</v>
      </c>
      <c r="AK65" s="61">
        <f t="shared" si="106"/>
        <v>0</v>
      </c>
      <c r="AL65" s="61">
        <f t="shared" si="107"/>
        <v>0</v>
      </c>
      <c r="AM65" s="141"/>
      <c r="AN65" s="61">
        <f t="shared" si="39"/>
        <v>0</v>
      </c>
      <c r="AO65" s="61">
        <f t="shared" si="40"/>
        <v>0</v>
      </c>
      <c r="AP65" s="61">
        <f t="shared" si="41"/>
        <v>0</v>
      </c>
      <c r="AQ65" s="141"/>
      <c r="AR65" s="61">
        <f t="shared" si="42"/>
        <v>0</v>
      </c>
      <c r="AS65" s="61">
        <f t="shared" si="43"/>
        <v>0</v>
      </c>
      <c r="AT65" s="61">
        <f t="shared" si="44"/>
        <v>0</v>
      </c>
      <c r="AU65" s="154"/>
      <c r="AV65" s="61">
        <f t="shared" si="97"/>
        <v>0</v>
      </c>
      <c r="AW65" s="61">
        <f t="shared" si="45"/>
        <v>0</v>
      </c>
      <c r="AX65" s="61">
        <f t="shared" si="46"/>
        <v>0</v>
      </c>
      <c r="AY65" s="152"/>
      <c r="AZ65" s="61">
        <f t="shared" si="47"/>
        <v>0</v>
      </c>
      <c r="BA65" s="61">
        <f t="shared" si="48"/>
        <v>0</v>
      </c>
      <c r="BB65" s="61">
        <f t="shared" si="49"/>
        <v>0</v>
      </c>
      <c r="BC65" s="154"/>
      <c r="BD65" s="61">
        <f t="shared" si="50"/>
        <v>0</v>
      </c>
      <c r="BE65" s="61">
        <f t="shared" si="51"/>
        <v>0</v>
      </c>
      <c r="BF65" s="61">
        <f t="shared" si="52"/>
        <v>0</v>
      </c>
      <c r="BG65" s="171"/>
      <c r="BH65" s="61">
        <f t="shared" si="53"/>
        <v>0</v>
      </c>
      <c r="BI65" s="61">
        <f t="shared" si="108"/>
        <v>0</v>
      </c>
      <c r="BJ65" s="61">
        <f t="shared" si="109"/>
        <v>0</v>
      </c>
      <c r="BK65" s="178"/>
      <c r="BL65" s="61">
        <f t="shared" si="100"/>
        <v>0</v>
      </c>
      <c r="BM65" s="61">
        <f t="shared" si="101"/>
        <v>0</v>
      </c>
      <c r="BN65" s="61">
        <f t="shared" si="102"/>
        <v>0</v>
      </c>
      <c r="BO65" s="171"/>
      <c r="BP65" s="61">
        <f t="shared" si="59"/>
        <v>0</v>
      </c>
      <c r="BQ65" s="61">
        <f t="shared" si="110"/>
        <v>0</v>
      </c>
      <c r="BR65" s="61">
        <f t="shared" si="111"/>
        <v>0</v>
      </c>
      <c r="BS65" s="152"/>
      <c r="BT65" s="61">
        <f t="shared" si="62"/>
        <v>0</v>
      </c>
      <c r="BU65" s="61">
        <f t="shared" si="63"/>
        <v>0</v>
      </c>
      <c r="BV65" s="61">
        <f t="shared" si="64"/>
        <v>0</v>
      </c>
      <c r="BW65" s="1"/>
      <c r="BX65" s="172">
        <f t="shared" si="66"/>
        <v>534</v>
      </c>
      <c r="BY65" s="1"/>
    </row>
    <row r="66" spans="1:77" x14ac:dyDescent="0.25">
      <c r="A66" s="49">
        <v>20</v>
      </c>
      <c r="B66" s="108" t="s">
        <v>375</v>
      </c>
      <c r="C66" s="1">
        <v>153</v>
      </c>
      <c r="D66" s="61">
        <f t="shared" si="112"/>
        <v>0</v>
      </c>
      <c r="E66" s="61">
        <f t="shared" si="113"/>
        <v>765</v>
      </c>
      <c r="F66" s="61">
        <f t="shared" si="114"/>
        <v>0</v>
      </c>
      <c r="G66" s="1">
        <v>159</v>
      </c>
      <c r="H66" s="62">
        <f t="shared" si="115"/>
        <v>0</v>
      </c>
      <c r="I66" s="62">
        <f t="shared" si="116"/>
        <v>795</v>
      </c>
      <c r="J66" s="62">
        <f t="shared" si="117"/>
        <v>0</v>
      </c>
      <c r="K66" s="7">
        <v>161</v>
      </c>
      <c r="L66" s="61">
        <f t="shared" si="118"/>
        <v>0</v>
      </c>
      <c r="M66" s="61">
        <f t="shared" si="119"/>
        <v>805</v>
      </c>
      <c r="N66" s="61">
        <f t="shared" si="120"/>
        <v>0</v>
      </c>
      <c r="O66" s="1">
        <v>164</v>
      </c>
      <c r="P66" s="61">
        <f t="shared" si="121"/>
        <v>0</v>
      </c>
      <c r="Q66" s="61">
        <f t="shared" si="122"/>
        <v>0</v>
      </c>
      <c r="R66" s="61">
        <f t="shared" si="123"/>
        <v>820</v>
      </c>
      <c r="S66" s="7">
        <v>192</v>
      </c>
      <c r="T66" s="61">
        <f t="shared" si="124"/>
        <v>1152</v>
      </c>
      <c r="U66" s="61">
        <f t="shared" si="125"/>
        <v>0</v>
      </c>
      <c r="V66" s="61">
        <f t="shared" si="126"/>
        <v>0</v>
      </c>
      <c r="W66" s="1"/>
      <c r="X66" s="61">
        <f t="shared" si="127"/>
        <v>0</v>
      </c>
      <c r="Y66" s="61">
        <f t="shared" si="128"/>
        <v>0</v>
      </c>
      <c r="Z66" s="61">
        <f t="shared" si="129"/>
        <v>0</v>
      </c>
      <c r="AA66" s="111">
        <v>173</v>
      </c>
      <c r="AB66" s="61">
        <f t="shared" si="35"/>
        <v>1038</v>
      </c>
      <c r="AC66" s="61">
        <f t="shared" si="36"/>
        <v>0</v>
      </c>
      <c r="AD66" s="61">
        <f t="shared" si="37"/>
        <v>0</v>
      </c>
      <c r="AE66" s="141">
        <v>132</v>
      </c>
      <c r="AF66" s="61">
        <f t="shared" si="130"/>
        <v>792</v>
      </c>
      <c r="AG66" s="61">
        <f t="shared" si="131"/>
        <v>0</v>
      </c>
      <c r="AH66" s="61">
        <f t="shared" si="132"/>
        <v>0</v>
      </c>
      <c r="AI66" s="141">
        <v>182</v>
      </c>
      <c r="AJ66" s="61">
        <f t="shared" si="105"/>
        <v>819</v>
      </c>
      <c r="AK66" s="61">
        <f t="shared" si="106"/>
        <v>0</v>
      </c>
      <c r="AL66" s="61">
        <f t="shared" si="107"/>
        <v>0</v>
      </c>
      <c r="AM66" s="141">
        <v>138</v>
      </c>
      <c r="AN66" s="61">
        <f t="shared" si="39"/>
        <v>828</v>
      </c>
      <c r="AO66" s="61">
        <f t="shared" si="40"/>
        <v>0</v>
      </c>
      <c r="AP66" s="61">
        <f t="shared" si="41"/>
        <v>0</v>
      </c>
      <c r="AQ66" s="141"/>
      <c r="AR66" s="61">
        <f t="shared" si="42"/>
        <v>0</v>
      </c>
      <c r="AS66" s="61">
        <f t="shared" si="43"/>
        <v>0</v>
      </c>
      <c r="AT66" s="61">
        <f t="shared" si="44"/>
        <v>0</v>
      </c>
      <c r="AU66" s="154">
        <v>198</v>
      </c>
      <c r="AV66" s="61">
        <f t="shared" si="97"/>
        <v>0</v>
      </c>
      <c r="AW66" s="61">
        <f t="shared" si="45"/>
        <v>990</v>
      </c>
      <c r="AX66" s="61">
        <f t="shared" si="46"/>
        <v>0</v>
      </c>
      <c r="AY66" s="152"/>
      <c r="AZ66" s="61">
        <f t="shared" si="47"/>
        <v>0</v>
      </c>
      <c r="BA66" s="61">
        <f t="shared" si="48"/>
        <v>0</v>
      </c>
      <c r="BB66" s="61">
        <f t="shared" si="49"/>
        <v>0</v>
      </c>
      <c r="BC66" s="154"/>
      <c r="BD66" s="61">
        <f t="shared" si="50"/>
        <v>0</v>
      </c>
      <c r="BE66" s="61">
        <f t="shared" si="51"/>
        <v>0</v>
      </c>
      <c r="BF66" s="61">
        <f t="shared" si="52"/>
        <v>0</v>
      </c>
      <c r="BG66" s="171"/>
      <c r="BH66" s="61">
        <f t="shared" si="53"/>
        <v>0</v>
      </c>
      <c r="BI66" s="61">
        <f t="shared" si="108"/>
        <v>0</v>
      </c>
      <c r="BJ66" s="61">
        <f t="shared" si="109"/>
        <v>0</v>
      </c>
      <c r="BK66" s="178"/>
      <c r="BL66" s="61">
        <f t="shared" si="100"/>
        <v>0</v>
      </c>
      <c r="BM66" s="61">
        <f t="shared" si="101"/>
        <v>0</v>
      </c>
      <c r="BN66" s="61">
        <f t="shared" si="102"/>
        <v>0</v>
      </c>
      <c r="BO66" s="171"/>
      <c r="BP66" s="61">
        <f t="shared" si="59"/>
        <v>0</v>
      </c>
      <c r="BQ66" s="61">
        <f t="shared" si="110"/>
        <v>0</v>
      </c>
      <c r="BR66" s="61">
        <f t="shared" si="111"/>
        <v>0</v>
      </c>
      <c r="BS66" s="152">
        <v>290</v>
      </c>
      <c r="BT66" s="61">
        <f t="shared" si="62"/>
        <v>1160</v>
      </c>
      <c r="BU66" s="61">
        <f t="shared" si="63"/>
        <v>0</v>
      </c>
      <c r="BV66" s="61">
        <f t="shared" si="64"/>
        <v>0</v>
      </c>
      <c r="BW66" s="1"/>
      <c r="BX66" s="172">
        <f t="shared" si="66"/>
        <v>1942</v>
      </c>
      <c r="BY66" s="1"/>
    </row>
    <row r="67" spans="1:77" x14ac:dyDescent="0.25">
      <c r="A67" s="49"/>
      <c r="B67" s="108" t="s">
        <v>376</v>
      </c>
      <c r="C67" s="1"/>
      <c r="D67" s="61"/>
      <c r="E67" s="61"/>
      <c r="F67" s="61"/>
      <c r="G67" s="1"/>
      <c r="H67" s="62"/>
      <c r="I67" s="62"/>
      <c r="J67" s="62"/>
      <c r="K67" s="141"/>
      <c r="L67" s="61"/>
      <c r="M67" s="61"/>
      <c r="N67" s="61"/>
      <c r="O67" s="1"/>
      <c r="P67" s="61"/>
      <c r="Q67" s="61"/>
      <c r="R67" s="61"/>
      <c r="S67" s="141"/>
      <c r="T67" s="61"/>
      <c r="U67" s="61"/>
      <c r="V67" s="61"/>
      <c r="W67" s="1"/>
      <c r="X67" s="61"/>
      <c r="Y67" s="61"/>
      <c r="Z67" s="61"/>
      <c r="AA67" s="141"/>
      <c r="AB67" s="61"/>
      <c r="AC67" s="61"/>
      <c r="AD67" s="61"/>
      <c r="AE67" s="141"/>
      <c r="AF67" s="61">
        <f t="shared" ref="AF67" si="133">AE67*$AF$5</f>
        <v>0</v>
      </c>
      <c r="AG67" s="61">
        <f t="shared" ref="AG67" si="134">AE67*$AG$5</f>
        <v>0</v>
      </c>
      <c r="AH67" s="61">
        <f t="shared" ref="AH67" si="135">AE67*$AH$5</f>
        <v>0</v>
      </c>
      <c r="AI67" s="141"/>
      <c r="AJ67" s="61">
        <f t="shared" si="105"/>
        <v>0</v>
      </c>
      <c r="AK67" s="61">
        <f t="shared" ref="AK67" si="136">AI67*$AK$5</f>
        <v>0</v>
      </c>
      <c r="AL67" s="61">
        <f t="shared" ref="AL67" si="137">AI67*$AL$5</f>
        <v>0</v>
      </c>
      <c r="AM67" s="141">
        <v>92</v>
      </c>
      <c r="AN67" s="61">
        <f t="shared" si="39"/>
        <v>552</v>
      </c>
      <c r="AO67" s="61">
        <f t="shared" ref="AO67" si="138">AM67*$AO$5</f>
        <v>0</v>
      </c>
      <c r="AP67" s="61">
        <f t="shared" ref="AP67" si="139">AM67*$AP$5</f>
        <v>0</v>
      </c>
      <c r="AQ67" s="141"/>
      <c r="AR67" s="61">
        <f t="shared" si="42"/>
        <v>0</v>
      </c>
      <c r="AS67" s="61">
        <f t="shared" si="43"/>
        <v>0</v>
      </c>
      <c r="AT67" s="61">
        <f t="shared" si="44"/>
        <v>0</v>
      </c>
      <c r="AU67" s="154">
        <v>137</v>
      </c>
      <c r="AV67" s="61">
        <f t="shared" si="97"/>
        <v>0</v>
      </c>
      <c r="AW67" s="61">
        <f t="shared" si="45"/>
        <v>685</v>
      </c>
      <c r="AX67" s="61">
        <f t="shared" si="46"/>
        <v>0</v>
      </c>
      <c r="AY67" s="152"/>
      <c r="AZ67" s="61">
        <f t="shared" si="47"/>
        <v>0</v>
      </c>
      <c r="BA67" s="61">
        <f t="shared" si="48"/>
        <v>0</v>
      </c>
      <c r="BB67" s="61">
        <f t="shared" si="49"/>
        <v>0</v>
      </c>
      <c r="BC67" s="154"/>
      <c r="BD67" s="61">
        <f t="shared" si="50"/>
        <v>0</v>
      </c>
      <c r="BE67" s="61">
        <f t="shared" si="51"/>
        <v>0</v>
      </c>
      <c r="BF67" s="61">
        <f t="shared" si="52"/>
        <v>0</v>
      </c>
      <c r="BG67" s="171"/>
      <c r="BH67" s="61">
        <f t="shared" si="53"/>
        <v>0</v>
      </c>
      <c r="BI67" s="61">
        <f t="shared" si="108"/>
        <v>0</v>
      </c>
      <c r="BJ67" s="61">
        <f t="shared" si="109"/>
        <v>0</v>
      </c>
      <c r="BK67" s="178"/>
      <c r="BL67" s="61">
        <f t="shared" si="100"/>
        <v>0</v>
      </c>
      <c r="BM67" s="61">
        <f t="shared" si="101"/>
        <v>0</v>
      </c>
      <c r="BN67" s="61">
        <f t="shared" si="102"/>
        <v>0</v>
      </c>
      <c r="BO67" s="171"/>
      <c r="BP67" s="61">
        <f t="shared" si="59"/>
        <v>0</v>
      </c>
      <c r="BQ67" s="61">
        <f t="shared" si="110"/>
        <v>0</v>
      </c>
      <c r="BR67" s="61">
        <f t="shared" si="111"/>
        <v>0</v>
      </c>
      <c r="BS67" s="152"/>
      <c r="BT67" s="61">
        <f t="shared" si="62"/>
        <v>0</v>
      </c>
      <c r="BU67" s="61">
        <f t="shared" si="63"/>
        <v>0</v>
      </c>
      <c r="BV67" s="61">
        <f t="shared" si="64"/>
        <v>0</v>
      </c>
      <c r="BW67" s="1"/>
      <c r="BX67" s="172">
        <f t="shared" si="66"/>
        <v>229</v>
      </c>
      <c r="BY67" s="1"/>
    </row>
    <row r="68" spans="1:77" x14ac:dyDescent="0.25">
      <c r="A68" s="49">
        <v>21</v>
      </c>
      <c r="B68" s="108" t="s">
        <v>202</v>
      </c>
      <c r="C68" s="1">
        <v>132</v>
      </c>
      <c r="D68" s="61">
        <f t="shared" si="112"/>
        <v>0</v>
      </c>
      <c r="E68" s="61">
        <f t="shared" si="113"/>
        <v>660</v>
      </c>
      <c r="F68" s="61">
        <f t="shared" si="114"/>
        <v>0</v>
      </c>
      <c r="G68" s="1">
        <v>63</v>
      </c>
      <c r="H68" s="62">
        <f t="shared" si="115"/>
        <v>0</v>
      </c>
      <c r="I68" s="62">
        <f t="shared" si="116"/>
        <v>315</v>
      </c>
      <c r="J68" s="62">
        <f t="shared" si="117"/>
        <v>0</v>
      </c>
      <c r="K68" s="62"/>
      <c r="L68" s="61">
        <f t="shared" si="118"/>
        <v>0</v>
      </c>
      <c r="M68" s="61">
        <f t="shared" si="119"/>
        <v>0</v>
      </c>
      <c r="N68" s="61">
        <f t="shared" si="120"/>
        <v>0</v>
      </c>
      <c r="O68" s="62"/>
      <c r="P68" s="61">
        <f t="shared" si="121"/>
        <v>0</v>
      </c>
      <c r="Q68" s="61">
        <f t="shared" si="122"/>
        <v>0</v>
      </c>
      <c r="R68" s="61">
        <f t="shared" si="123"/>
        <v>0</v>
      </c>
      <c r="S68" s="62"/>
      <c r="T68" s="61">
        <f t="shared" si="124"/>
        <v>0</v>
      </c>
      <c r="U68" s="61">
        <f t="shared" si="125"/>
        <v>0</v>
      </c>
      <c r="V68" s="61">
        <f t="shared" si="126"/>
        <v>0</v>
      </c>
      <c r="W68" s="62"/>
      <c r="X68" s="61">
        <f t="shared" si="127"/>
        <v>0</v>
      </c>
      <c r="Y68" s="61">
        <f t="shared" si="128"/>
        <v>0</v>
      </c>
      <c r="Z68" s="61">
        <f t="shared" si="129"/>
        <v>0</v>
      </c>
      <c r="AA68" s="62"/>
      <c r="AB68" s="61">
        <f t="shared" si="35"/>
        <v>0</v>
      </c>
      <c r="AC68" s="61">
        <f t="shared" si="36"/>
        <v>0</v>
      </c>
      <c r="AD68" s="61">
        <f t="shared" si="37"/>
        <v>0</v>
      </c>
      <c r="AE68" s="62"/>
      <c r="AF68" s="61">
        <f t="shared" si="130"/>
        <v>0</v>
      </c>
      <c r="AG68" s="61">
        <f t="shared" si="131"/>
        <v>0</v>
      </c>
      <c r="AH68" s="61">
        <f t="shared" si="132"/>
        <v>0</v>
      </c>
      <c r="AI68" s="62"/>
      <c r="AJ68" s="61">
        <f t="shared" si="105"/>
        <v>0</v>
      </c>
      <c r="AK68" s="61">
        <f t="shared" si="106"/>
        <v>0</v>
      </c>
      <c r="AL68" s="61">
        <f t="shared" si="107"/>
        <v>0</v>
      </c>
      <c r="AM68" s="62"/>
      <c r="AN68" s="61">
        <f t="shared" si="39"/>
        <v>0</v>
      </c>
      <c r="AO68" s="61">
        <f t="shared" si="40"/>
        <v>0</v>
      </c>
      <c r="AP68" s="61">
        <f t="shared" si="41"/>
        <v>0</v>
      </c>
      <c r="AQ68" s="62"/>
      <c r="AR68" s="61">
        <f t="shared" si="42"/>
        <v>0</v>
      </c>
      <c r="AS68" s="61">
        <f t="shared" si="43"/>
        <v>0</v>
      </c>
      <c r="AT68" s="61">
        <f t="shared" si="44"/>
        <v>0</v>
      </c>
      <c r="AU68" s="62"/>
      <c r="AV68" s="61">
        <f t="shared" si="97"/>
        <v>0</v>
      </c>
      <c r="AW68" s="61">
        <f t="shared" si="45"/>
        <v>0</v>
      </c>
      <c r="AX68" s="61">
        <f t="shared" si="46"/>
        <v>0</v>
      </c>
      <c r="AY68" s="186"/>
      <c r="AZ68" s="61">
        <f t="shared" si="47"/>
        <v>0</v>
      </c>
      <c r="BA68" s="61">
        <f t="shared" si="48"/>
        <v>0</v>
      </c>
      <c r="BB68" s="61">
        <f t="shared" si="49"/>
        <v>0</v>
      </c>
      <c r="BC68" s="62"/>
      <c r="BD68" s="61">
        <f t="shared" si="50"/>
        <v>0</v>
      </c>
      <c r="BE68" s="61">
        <f t="shared" si="51"/>
        <v>0</v>
      </c>
      <c r="BF68" s="61">
        <f t="shared" si="52"/>
        <v>0</v>
      </c>
      <c r="BG68" s="62"/>
      <c r="BH68" s="61">
        <f t="shared" si="53"/>
        <v>0</v>
      </c>
      <c r="BI68" s="61">
        <f t="shared" si="108"/>
        <v>0</v>
      </c>
      <c r="BJ68" s="61">
        <f t="shared" si="109"/>
        <v>0</v>
      </c>
      <c r="BK68" s="62"/>
      <c r="BL68" s="61">
        <f t="shared" si="100"/>
        <v>0</v>
      </c>
      <c r="BM68" s="61">
        <f t="shared" si="101"/>
        <v>0</v>
      </c>
      <c r="BN68" s="61">
        <f t="shared" si="102"/>
        <v>0</v>
      </c>
      <c r="BO68" s="62"/>
      <c r="BP68" s="61">
        <f t="shared" si="59"/>
        <v>0</v>
      </c>
      <c r="BQ68" s="61">
        <f t="shared" si="110"/>
        <v>0</v>
      </c>
      <c r="BR68" s="61">
        <f t="shared" si="111"/>
        <v>0</v>
      </c>
      <c r="BS68" s="186"/>
      <c r="BT68" s="61">
        <f t="shared" si="62"/>
        <v>0</v>
      </c>
      <c r="BU68" s="61">
        <f t="shared" si="63"/>
        <v>0</v>
      </c>
      <c r="BV68" s="61">
        <f t="shared" si="64"/>
        <v>0</v>
      </c>
      <c r="BW68" s="1"/>
      <c r="BX68" s="172">
        <f t="shared" si="66"/>
        <v>195</v>
      </c>
      <c r="BY68" s="1"/>
    </row>
    <row r="69" spans="1:77" x14ac:dyDescent="0.25">
      <c r="A69" s="49">
        <v>22</v>
      </c>
      <c r="B69" s="108" t="s">
        <v>182</v>
      </c>
      <c r="C69" s="1">
        <v>69</v>
      </c>
      <c r="D69" s="61">
        <f t="shared" si="112"/>
        <v>0</v>
      </c>
      <c r="E69" s="61">
        <f t="shared" si="113"/>
        <v>345</v>
      </c>
      <c r="F69" s="61">
        <f t="shared" si="114"/>
        <v>0</v>
      </c>
      <c r="G69" s="1"/>
      <c r="H69" s="62">
        <f t="shared" si="115"/>
        <v>0</v>
      </c>
      <c r="I69" s="62">
        <f t="shared" si="116"/>
        <v>0</v>
      </c>
      <c r="J69" s="62">
        <f t="shared" si="117"/>
        <v>0</v>
      </c>
      <c r="K69" s="62"/>
      <c r="L69" s="61">
        <f t="shared" si="118"/>
        <v>0</v>
      </c>
      <c r="M69" s="61">
        <f t="shared" si="119"/>
        <v>0</v>
      </c>
      <c r="N69" s="61">
        <f t="shared" si="120"/>
        <v>0</v>
      </c>
      <c r="O69" s="62"/>
      <c r="P69" s="61">
        <f t="shared" si="121"/>
        <v>0</v>
      </c>
      <c r="Q69" s="61">
        <f t="shared" si="122"/>
        <v>0</v>
      </c>
      <c r="R69" s="61">
        <f t="shared" si="123"/>
        <v>0</v>
      </c>
      <c r="S69" s="62"/>
      <c r="T69" s="61">
        <f t="shared" si="124"/>
        <v>0</v>
      </c>
      <c r="U69" s="61">
        <f t="shared" si="125"/>
        <v>0</v>
      </c>
      <c r="V69" s="61">
        <f t="shared" si="126"/>
        <v>0</v>
      </c>
      <c r="W69" s="62"/>
      <c r="X69" s="61">
        <f t="shared" si="127"/>
        <v>0</v>
      </c>
      <c r="Y69" s="61">
        <f t="shared" si="128"/>
        <v>0</v>
      </c>
      <c r="Z69" s="61">
        <f t="shared" si="129"/>
        <v>0</v>
      </c>
      <c r="AA69" s="62"/>
      <c r="AB69" s="61">
        <f t="shared" si="35"/>
        <v>0</v>
      </c>
      <c r="AC69" s="61">
        <f t="shared" si="36"/>
        <v>0</v>
      </c>
      <c r="AD69" s="61">
        <f t="shared" si="37"/>
        <v>0</v>
      </c>
      <c r="AE69" s="62"/>
      <c r="AF69" s="61">
        <f t="shared" si="130"/>
        <v>0</v>
      </c>
      <c r="AG69" s="61">
        <f t="shared" si="131"/>
        <v>0</v>
      </c>
      <c r="AH69" s="61">
        <f t="shared" si="132"/>
        <v>0</v>
      </c>
      <c r="AI69" s="62"/>
      <c r="AJ69" s="61">
        <f t="shared" si="105"/>
        <v>0</v>
      </c>
      <c r="AK69" s="61">
        <f t="shared" si="106"/>
        <v>0</v>
      </c>
      <c r="AL69" s="61">
        <f t="shared" si="107"/>
        <v>0</v>
      </c>
      <c r="AM69" s="62"/>
      <c r="AN69" s="61">
        <f t="shared" si="39"/>
        <v>0</v>
      </c>
      <c r="AO69" s="61">
        <f t="shared" si="40"/>
        <v>0</v>
      </c>
      <c r="AP69" s="61">
        <f t="shared" si="41"/>
        <v>0</v>
      </c>
      <c r="AQ69" s="62"/>
      <c r="AR69" s="61">
        <f t="shared" si="42"/>
        <v>0</v>
      </c>
      <c r="AS69" s="61">
        <f t="shared" si="43"/>
        <v>0</v>
      </c>
      <c r="AT69" s="61">
        <f t="shared" si="44"/>
        <v>0</v>
      </c>
      <c r="AU69" s="62"/>
      <c r="AV69" s="61">
        <f t="shared" si="97"/>
        <v>0</v>
      </c>
      <c r="AW69" s="61">
        <f t="shared" si="45"/>
        <v>0</v>
      </c>
      <c r="AX69" s="61">
        <f t="shared" si="46"/>
        <v>0</v>
      </c>
      <c r="AY69" s="186"/>
      <c r="AZ69" s="61">
        <f t="shared" si="47"/>
        <v>0</v>
      </c>
      <c r="BA69" s="61">
        <f t="shared" si="48"/>
        <v>0</v>
      </c>
      <c r="BB69" s="61">
        <f t="shared" si="49"/>
        <v>0</v>
      </c>
      <c r="BC69" s="62"/>
      <c r="BD69" s="61">
        <f t="shared" si="50"/>
        <v>0</v>
      </c>
      <c r="BE69" s="61">
        <f t="shared" si="51"/>
        <v>0</v>
      </c>
      <c r="BF69" s="61">
        <f t="shared" si="52"/>
        <v>0</v>
      </c>
      <c r="BG69" s="62"/>
      <c r="BH69" s="61">
        <f t="shared" si="53"/>
        <v>0</v>
      </c>
      <c r="BI69" s="61">
        <f t="shared" si="108"/>
        <v>0</v>
      </c>
      <c r="BJ69" s="61">
        <f t="shared" si="109"/>
        <v>0</v>
      </c>
      <c r="BK69" s="62"/>
      <c r="BL69" s="61">
        <f t="shared" si="100"/>
        <v>0</v>
      </c>
      <c r="BM69" s="61">
        <f t="shared" si="101"/>
        <v>0</v>
      </c>
      <c r="BN69" s="61">
        <f t="shared" si="102"/>
        <v>0</v>
      </c>
      <c r="BO69" s="62"/>
      <c r="BP69" s="61">
        <f t="shared" si="59"/>
        <v>0</v>
      </c>
      <c r="BQ69" s="61">
        <f t="shared" si="110"/>
        <v>0</v>
      </c>
      <c r="BR69" s="61">
        <f t="shared" si="111"/>
        <v>0</v>
      </c>
      <c r="BS69" s="186"/>
      <c r="BT69" s="61">
        <f t="shared" si="62"/>
        <v>0</v>
      </c>
      <c r="BU69" s="61">
        <f t="shared" si="63"/>
        <v>0</v>
      </c>
      <c r="BV69" s="61">
        <f t="shared" si="64"/>
        <v>0</v>
      </c>
      <c r="BW69" s="1"/>
      <c r="BX69" s="172">
        <f t="shared" si="66"/>
        <v>69</v>
      </c>
      <c r="BY69" s="1"/>
    </row>
    <row r="70" spans="1:77" x14ac:dyDescent="0.25">
      <c r="A70" s="49">
        <v>23</v>
      </c>
      <c r="B70" s="108" t="s">
        <v>183</v>
      </c>
      <c r="C70" s="1">
        <v>37</v>
      </c>
      <c r="D70" s="61">
        <f t="shared" si="112"/>
        <v>0</v>
      </c>
      <c r="E70" s="61">
        <f t="shared" si="113"/>
        <v>185</v>
      </c>
      <c r="F70" s="61">
        <f t="shared" si="114"/>
        <v>0</v>
      </c>
      <c r="G70" s="1"/>
      <c r="H70" s="62">
        <f t="shared" si="115"/>
        <v>0</v>
      </c>
      <c r="I70" s="62">
        <f t="shared" si="116"/>
        <v>0</v>
      </c>
      <c r="J70" s="62">
        <f t="shared" si="117"/>
        <v>0</v>
      </c>
      <c r="K70" s="62"/>
      <c r="L70" s="61">
        <f t="shared" si="118"/>
        <v>0</v>
      </c>
      <c r="M70" s="61">
        <f t="shared" si="119"/>
        <v>0</v>
      </c>
      <c r="N70" s="61">
        <f t="shared" si="120"/>
        <v>0</v>
      </c>
      <c r="O70" s="62"/>
      <c r="P70" s="61">
        <f t="shared" si="121"/>
        <v>0</v>
      </c>
      <c r="Q70" s="61">
        <f t="shared" si="122"/>
        <v>0</v>
      </c>
      <c r="R70" s="61">
        <f t="shared" si="123"/>
        <v>0</v>
      </c>
      <c r="S70" s="62"/>
      <c r="T70" s="61">
        <f t="shared" si="124"/>
        <v>0</v>
      </c>
      <c r="U70" s="61">
        <f t="shared" si="125"/>
        <v>0</v>
      </c>
      <c r="V70" s="61">
        <f t="shared" si="126"/>
        <v>0</v>
      </c>
      <c r="W70" s="62"/>
      <c r="X70" s="61">
        <f t="shared" si="127"/>
        <v>0</v>
      </c>
      <c r="Y70" s="61">
        <f t="shared" si="128"/>
        <v>0</v>
      </c>
      <c r="Z70" s="61">
        <f t="shared" si="129"/>
        <v>0</v>
      </c>
      <c r="AA70" s="62"/>
      <c r="AB70" s="61">
        <f t="shared" si="35"/>
        <v>0</v>
      </c>
      <c r="AC70" s="61">
        <f t="shared" si="36"/>
        <v>0</v>
      </c>
      <c r="AD70" s="61">
        <f t="shared" si="37"/>
        <v>0</v>
      </c>
      <c r="AE70" s="62"/>
      <c r="AF70" s="61">
        <f t="shared" si="130"/>
        <v>0</v>
      </c>
      <c r="AG70" s="61">
        <f t="shared" si="131"/>
        <v>0</v>
      </c>
      <c r="AH70" s="61">
        <f t="shared" si="132"/>
        <v>0</v>
      </c>
      <c r="AI70" s="62"/>
      <c r="AJ70" s="61">
        <f t="shared" si="105"/>
        <v>0</v>
      </c>
      <c r="AK70" s="61">
        <f t="shared" si="106"/>
        <v>0</v>
      </c>
      <c r="AL70" s="61">
        <f t="shared" si="107"/>
        <v>0</v>
      </c>
      <c r="AM70" s="62"/>
      <c r="AN70" s="61">
        <f t="shared" si="39"/>
        <v>0</v>
      </c>
      <c r="AO70" s="61">
        <f t="shared" si="40"/>
        <v>0</v>
      </c>
      <c r="AP70" s="61">
        <f t="shared" si="41"/>
        <v>0</v>
      </c>
      <c r="AQ70" s="62"/>
      <c r="AR70" s="61">
        <f t="shared" si="42"/>
        <v>0</v>
      </c>
      <c r="AS70" s="61">
        <f t="shared" si="43"/>
        <v>0</v>
      </c>
      <c r="AT70" s="61">
        <f t="shared" si="44"/>
        <v>0</v>
      </c>
      <c r="AU70" s="62"/>
      <c r="AV70" s="61">
        <f t="shared" si="97"/>
        <v>0</v>
      </c>
      <c r="AW70" s="61">
        <f t="shared" si="45"/>
        <v>0</v>
      </c>
      <c r="AX70" s="61">
        <f t="shared" si="46"/>
        <v>0</v>
      </c>
      <c r="AY70" s="186"/>
      <c r="AZ70" s="61">
        <f t="shared" si="47"/>
        <v>0</v>
      </c>
      <c r="BA70" s="61">
        <f t="shared" si="48"/>
        <v>0</v>
      </c>
      <c r="BB70" s="61">
        <f t="shared" si="49"/>
        <v>0</v>
      </c>
      <c r="BC70" s="62"/>
      <c r="BD70" s="61">
        <f t="shared" si="50"/>
        <v>0</v>
      </c>
      <c r="BE70" s="61">
        <f t="shared" si="51"/>
        <v>0</v>
      </c>
      <c r="BF70" s="61">
        <f t="shared" si="52"/>
        <v>0</v>
      </c>
      <c r="BG70" s="62"/>
      <c r="BH70" s="61">
        <f t="shared" si="53"/>
        <v>0</v>
      </c>
      <c r="BI70" s="61">
        <f t="shared" si="108"/>
        <v>0</v>
      </c>
      <c r="BJ70" s="61">
        <f t="shared" si="109"/>
        <v>0</v>
      </c>
      <c r="BK70" s="62"/>
      <c r="BL70" s="61">
        <f t="shared" si="100"/>
        <v>0</v>
      </c>
      <c r="BM70" s="61">
        <f t="shared" si="101"/>
        <v>0</v>
      </c>
      <c r="BN70" s="61">
        <f t="shared" si="102"/>
        <v>0</v>
      </c>
      <c r="BO70" s="62"/>
      <c r="BP70" s="61">
        <f t="shared" si="59"/>
        <v>0</v>
      </c>
      <c r="BQ70" s="61">
        <f t="shared" si="110"/>
        <v>0</v>
      </c>
      <c r="BR70" s="61">
        <f t="shared" si="111"/>
        <v>0</v>
      </c>
      <c r="BS70" s="62"/>
      <c r="BT70" s="61">
        <f t="shared" si="62"/>
        <v>0</v>
      </c>
      <c r="BU70" s="61">
        <f t="shared" si="63"/>
        <v>0</v>
      </c>
      <c r="BV70" s="61">
        <f t="shared" si="64"/>
        <v>0</v>
      </c>
      <c r="BW70" s="1"/>
      <c r="BX70" s="172">
        <f t="shared" si="66"/>
        <v>37</v>
      </c>
      <c r="BY70" s="1"/>
    </row>
    <row r="71" spans="1:77" x14ac:dyDescent="0.25">
      <c r="A71" s="49">
        <v>24</v>
      </c>
      <c r="B71" s="108" t="s">
        <v>208</v>
      </c>
      <c r="C71" s="1">
        <v>159</v>
      </c>
      <c r="D71" s="61">
        <f t="shared" si="112"/>
        <v>0</v>
      </c>
      <c r="E71" s="61">
        <f t="shared" si="113"/>
        <v>795</v>
      </c>
      <c r="F71" s="61">
        <f t="shared" si="114"/>
        <v>0</v>
      </c>
      <c r="G71" s="1"/>
      <c r="H71" s="62">
        <f t="shared" si="115"/>
        <v>0</v>
      </c>
      <c r="I71" s="62">
        <f t="shared" si="116"/>
        <v>0</v>
      </c>
      <c r="J71" s="62">
        <f t="shared" si="117"/>
        <v>0</v>
      </c>
      <c r="K71" s="62">
        <v>275</v>
      </c>
      <c r="L71" s="61">
        <f t="shared" si="118"/>
        <v>0</v>
      </c>
      <c r="M71" s="61">
        <f t="shared" si="119"/>
        <v>1375</v>
      </c>
      <c r="N71" s="61">
        <f t="shared" si="120"/>
        <v>0</v>
      </c>
      <c r="O71" s="62">
        <v>206</v>
      </c>
      <c r="P71" s="61">
        <f t="shared" si="121"/>
        <v>0</v>
      </c>
      <c r="Q71" s="61">
        <f t="shared" si="122"/>
        <v>0</v>
      </c>
      <c r="R71" s="61">
        <f t="shared" si="123"/>
        <v>1030</v>
      </c>
      <c r="S71" s="62">
        <v>259</v>
      </c>
      <c r="T71" s="61">
        <f t="shared" si="124"/>
        <v>1554</v>
      </c>
      <c r="U71" s="61">
        <f t="shared" si="125"/>
        <v>0</v>
      </c>
      <c r="V71" s="61">
        <f t="shared" si="126"/>
        <v>0</v>
      </c>
      <c r="W71" s="62"/>
      <c r="X71" s="61">
        <f t="shared" si="127"/>
        <v>0</v>
      </c>
      <c r="Y71" s="61">
        <f t="shared" si="128"/>
        <v>0</v>
      </c>
      <c r="Z71" s="61">
        <f t="shared" si="129"/>
        <v>0</v>
      </c>
      <c r="AA71" s="62">
        <v>275</v>
      </c>
      <c r="AB71" s="61">
        <f t="shared" si="35"/>
        <v>1650</v>
      </c>
      <c r="AC71" s="61">
        <f t="shared" si="36"/>
        <v>0</v>
      </c>
      <c r="AD71" s="61">
        <f t="shared" si="37"/>
        <v>0</v>
      </c>
      <c r="AE71" s="62">
        <v>151</v>
      </c>
      <c r="AF71" s="61">
        <f t="shared" si="130"/>
        <v>906</v>
      </c>
      <c r="AG71" s="61">
        <f t="shared" si="131"/>
        <v>0</v>
      </c>
      <c r="AH71" s="61">
        <f t="shared" si="132"/>
        <v>0</v>
      </c>
      <c r="AI71" s="62">
        <v>239</v>
      </c>
      <c r="AJ71" s="61">
        <f t="shared" si="105"/>
        <v>1075.5</v>
      </c>
      <c r="AK71" s="61">
        <f t="shared" si="106"/>
        <v>0</v>
      </c>
      <c r="AL71" s="61">
        <f t="shared" si="107"/>
        <v>0</v>
      </c>
      <c r="AM71" s="62">
        <v>101</v>
      </c>
      <c r="AN71" s="61">
        <f t="shared" si="39"/>
        <v>606</v>
      </c>
      <c r="AO71" s="61">
        <f t="shared" si="40"/>
        <v>0</v>
      </c>
      <c r="AP71" s="61">
        <f t="shared" si="41"/>
        <v>0</v>
      </c>
      <c r="AQ71" s="62"/>
      <c r="AR71" s="61">
        <f t="shared" si="42"/>
        <v>0</v>
      </c>
      <c r="AS71" s="61">
        <f t="shared" si="43"/>
        <v>0</v>
      </c>
      <c r="AT71" s="61">
        <f t="shared" si="44"/>
        <v>0</v>
      </c>
      <c r="AU71" s="62">
        <v>228</v>
      </c>
      <c r="AV71" s="61">
        <f t="shared" si="97"/>
        <v>0</v>
      </c>
      <c r="AW71" s="61">
        <f t="shared" si="45"/>
        <v>1140</v>
      </c>
      <c r="AX71" s="61">
        <f t="shared" si="46"/>
        <v>0</v>
      </c>
      <c r="AY71" s="186"/>
      <c r="AZ71" s="61">
        <f t="shared" si="47"/>
        <v>0</v>
      </c>
      <c r="BA71" s="61">
        <f t="shared" si="48"/>
        <v>0</v>
      </c>
      <c r="BB71" s="61">
        <f t="shared" si="49"/>
        <v>0</v>
      </c>
      <c r="BC71" s="62"/>
      <c r="BD71" s="61">
        <f t="shared" si="50"/>
        <v>0</v>
      </c>
      <c r="BE71" s="61">
        <f t="shared" si="51"/>
        <v>0</v>
      </c>
      <c r="BF71" s="61">
        <f t="shared" si="52"/>
        <v>0</v>
      </c>
      <c r="BG71" s="62"/>
      <c r="BH71" s="61">
        <f t="shared" si="53"/>
        <v>0</v>
      </c>
      <c r="BI71" s="61">
        <f t="shared" si="108"/>
        <v>0</v>
      </c>
      <c r="BJ71" s="61">
        <f t="shared" si="109"/>
        <v>0</v>
      </c>
      <c r="BK71" s="62"/>
      <c r="BL71" s="61">
        <f t="shared" si="100"/>
        <v>0</v>
      </c>
      <c r="BM71" s="61">
        <f t="shared" si="101"/>
        <v>0</v>
      </c>
      <c r="BN71" s="61">
        <f t="shared" si="102"/>
        <v>0</v>
      </c>
      <c r="BO71" s="62"/>
      <c r="BP71" s="61">
        <f t="shared" si="59"/>
        <v>0</v>
      </c>
      <c r="BQ71" s="61">
        <f t="shared" si="110"/>
        <v>0</v>
      </c>
      <c r="BR71" s="61">
        <f t="shared" si="111"/>
        <v>0</v>
      </c>
      <c r="BS71" s="62"/>
      <c r="BT71" s="61">
        <f t="shared" si="62"/>
        <v>0</v>
      </c>
      <c r="BU71" s="61">
        <f t="shared" si="63"/>
        <v>0</v>
      </c>
      <c r="BV71" s="61">
        <f t="shared" si="64"/>
        <v>0</v>
      </c>
      <c r="BW71" s="1"/>
      <c r="BX71" s="172">
        <f t="shared" si="66"/>
        <v>1893</v>
      </c>
      <c r="BY71" s="1"/>
    </row>
    <row r="72" spans="1:77" x14ac:dyDescent="0.25">
      <c r="A72" s="49">
        <v>25</v>
      </c>
      <c r="B72" s="108" t="s">
        <v>224</v>
      </c>
      <c r="C72" s="1"/>
      <c r="D72" s="61"/>
      <c r="E72" s="61"/>
      <c r="F72" s="61"/>
      <c r="G72" s="1"/>
      <c r="H72" s="62"/>
      <c r="I72" s="62"/>
      <c r="J72" s="62"/>
      <c r="K72" s="62"/>
      <c r="L72" s="61"/>
      <c r="M72" s="61"/>
      <c r="N72" s="61"/>
      <c r="O72" s="62"/>
      <c r="P72" s="61"/>
      <c r="Q72" s="61"/>
      <c r="R72" s="61"/>
      <c r="S72" s="62">
        <v>259</v>
      </c>
      <c r="T72" s="61">
        <f t="shared" si="124"/>
        <v>1554</v>
      </c>
      <c r="U72" s="61">
        <f t="shared" si="125"/>
        <v>0</v>
      </c>
      <c r="V72" s="61">
        <f t="shared" si="126"/>
        <v>0</v>
      </c>
      <c r="W72" s="62"/>
      <c r="X72" s="61">
        <f t="shared" si="127"/>
        <v>0</v>
      </c>
      <c r="Y72" s="61">
        <f t="shared" si="128"/>
        <v>0</v>
      </c>
      <c r="Z72" s="61">
        <f t="shared" si="129"/>
        <v>0</v>
      </c>
      <c r="AA72" s="62"/>
      <c r="AB72" s="61">
        <f t="shared" si="35"/>
        <v>0</v>
      </c>
      <c r="AC72" s="61">
        <f t="shared" si="36"/>
        <v>0</v>
      </c>
      <c r="AD72" s="61">
        <f t="shared" si="37"/>
        <v>0</v>
      </c>
      <c r="AE72" s="62">
        <v>151</v>
      </c>
      <c r="AF72" s="61">
        <f t="shared" si="130"/>
        <v>906</v>
      </c>
      <c r="AG72" s="61">
        <f t="shared" si="131"/>
        <v>0</v>
      </c>
      <c r="AH72" s="61">
        <f t="shared" si="132"/>
        <v>0</v>
      </c>
      <c r="AI72" s="62">
        <v>239</v>
      </c>
      <c r="AJ72" s="61">
        <f t="shared" si="105"/>
        <v>1075.5</v>
      </c>
      <c r="AK72" s="61">
        <f t="shared" si="106"/>
        <v>0</v>
      </c>
      <c r="AL72" s="61">
        <f t="shared" si="107"/>
        <v>0</v>
      </c>
      <c r="AM72" s="62">
        <v>101</v>
      </c>
      <c r="AN72" s="61">
        <f t="shared" si="39"/>
        <v>606</v>
      </c>
      <c r="AO72" s="61">
        <f t="shared" si="40"/>
        <v>0</v>
      </c>
      <c r="AP72" s="61">
        <f t="shared" si="41"/>
        <v>0</v>
      </c>
      <c r="AQ72" s="62"/>
      <c r="AR72" s="61">
        <f t="shared" si="42"/>
        <v>0</v>
      </c>
      <c r="AS72" s="61">
        <f t="shared" si="43"/>
        <v>0</v>
      </c>
      <c r="AT72" s="61">
        <f t="shared" si="44"/>
        <v>0</v>
      </c>
      <c r="AU72" s="62">
        <v>228</v>
      </c>
      <c r="AV72" s="61">
        <f t="shared" si="97"/>
        <v>0</v>
      </c>
      <c r="AW72" s="61">
        <f t="shared" si="45"/>
        <v>1140</v>
      </c>
      <c r="AX72" s="61">
        <f t="shared" si="46"/>
        <v>0</v>
      </c>
      <c r="AY72" s="186"/>
      <c r="AZ72" s="61">
        <f t="shared" si="47"/>
        <v>0</v>
      </c>
      <c r="BA72" s="61">
        <f t="shared" si="48"/>
        <v>0</v>
      </c>
      <c r="BB72" s="61">
        <f t="shared" si="49"/>
        <v>0</v>
      </c>
      <c r="BC72" s="62"/>
      <c r="BD72" s="61">
        <f t="shared" si="50"/>
        <v>0</v>
      </c>
      <c r="BE72" s="61">
        <f t="shared" si="51"/>
        <v>0</v>
      </c>
      <c r="BF72" s="61">
        <f t="shared" si="52"/>
        <v>0</v>
      </c>
      <c r="BG72" s="62"/>
      <c r="BH72" s="61">
        <f t="shared" si="53"/>
        <v>0</v>
      </c>
      <c r="BI72" s="61">
        <f t="shared" si="108"/>
        <v>0</v>
      </c>
      <c r="BJ72" s="61">
        <f t="shared" si="109"/>
        <v>0</v>
      </c>
      <c r="BK72" s="62"/>
      <c r="BL72" s="61">
        <f t="shared" si="100"/>
        <v>0</v>
      </c>
      <c r="BM72" s="61">
        <f t="shared" si="101"/>
        <v>0</v>
      </c>
      <c r="BN72" s="61">
        <f t="shared" si="102"/>
        <v>0</v>
      </c>
      <c r="BO72" s="62"/>
      <c r="BP72" s="61">
        <f t="shared" si="59"/>
        <v>0</v>
      </c>
      <c r="BQ72" s="61">
        <f t="shared" si="110"/>
        <v>0</v>
      </c>
      <c r="BR72" s="61">
        <f t="shared" si="111"/>
        <v>0</v>
      </c>
      <c r="BS72" s="62"/>
      <c r="BT72" s="61">
        <f t="shared" si="62"/>
        <v>0</v>
      </c>
      <c r="BU72" s="61">
        <f t="shared" si="63"/>
        <v>0</v>
      </c>
      <c r="BV72" s="61">
        <f t="shared" si="64"/>
        <v>0</v>
      </c>
      <c r="BW72" s="1"/>
      <c r="BX72" s="172">
        <f t="shared" si="66"/>
        <v>978</v>
      </c>
      <c r="BY72" s="1"/>
    </row>
    <row r="73" spans="1:77" x14ac:dyDescent="0.25">
      <c r="A73" s="49">
        <v>26</v>
      </c>
      <c r="B73" s="108" t="s">
        <v>225</v>
      </c>
      <c r="C73" s="1"/>
      <c r="D73" s="61"/>
      <c r="E73" s="61"/>
      <c r="F73" s="61"/>
      <c r="G73" s="1"/>
      <c r="H73" s="62"/>
      <c r="I73" s="62"/>
      <c r="J73" s="62"/>
      <c r="K73" s="62"/>
      <c r="L73" s="61"/>
      <c r="M73" s="61"/>
      <c r="N73" s="61"/>
      <c r="O73" s="62"/>
      <c r="P73" s="61"/>
      <c r="Q73" s="61"/>
      <c r="R73" s="61"/>
      <c r="S73" s="62">
        <v>192</v>
      </c>
      <c r="T73" s="61">
        <f t="shared" si="124"/>
        <v>1152</v>
      </c>
      <c r="U73" s="61">
        <f t="shared" si="125"/>
        <v>0</v>
      </c>
      <c r="V73" s="61">
        <f t="shared" si="126"/>
        <v>0</v>
      </c>
      <c r="W73" s="62"/>
      <c r="X73" s="61">
        <f t="shared" si="127"/>
        <v>0</v>
      </c>
      <c r="Y73" s="61">
        <f t="shared" si="128"/>
        <v>0</v>
      </c>
      <c r="Z73" s="61">
        <f t="shared" si="129"/>
        <v>0</v>
      </c>
      <c r="AA73" s="62"/>
      <c r="AB73" s="61">
        <f t="shared" si="35"/>
        <v>0</v>
      </c>
      <c r="AC73" s="61">
        <f t="shared" si="36"/>
        <v>0</v>
      </c>
      <c r="AD73" s="61">
        <f t="shared" si="37"/>
        <v>0</v>
      </c>
      <c r="AE73" s="62"/>
      <c r="AF73" s="61">
        <f t="shared" si="130"/>
        <v>0</v>
      </c>
      <c r="AG73" s="61">
        <f t="shared" si="131"/>
        <v>0</v>
      </c>
      <c r="AH73" s="61">
        <f t="shared" si="132"/>
        <v>0</v>
      </c>
      <c r="AI73" s="62"/>
      <c r="AJ73" s="61">
        <f t="shared" si="105"/>
        <v>0</v>
      </c>
      <c r="AK73" s="61">
        <f t="shared" si="106"/>
        <v>0</v>
      </c>
      <c r="AL73" s="61">
        <f t="shared" si="107"/>
        <v>0</v>
      </c>
      <c r="AM73" s="62"/>
      <c r="AN73" s="61">
        <f t="shared" si="39"/>
        <v>0</v>
      </c>
      <c r="AO73" s="61">
        <f t="shared" si="40"/>
        <v>0</v>
      </c>
      <c r="AP73" s="61">
        <f t="shared" si="41"/>
        <v>0</v>
      </c>
      <c r="AQ73" s="62"/>
      <c r="AR73" s="61">
        <f t="shared" si="42"/>
        <v>0</v>
      </c>
      <c r="AS73" s="61">
        <f t="shared" si="43"/>
        <v>0</v>
      </c>
      <c r="AT73" s="61">
        <f t="shared" si="44"/>
        <v>0</v>
      </c>
      <c r="AU73" s="62"/>
      <c r="AV73" s="61">
        <f t="shared" si="97"/>
        <v>0</v>
      </c>
      <c r="AW73" s="61">
        <f t="shared" si="45"/>
        <v>0</v>
      </c>
      <c r="AX73" s="61">
        <f t="shared" si="46"/>
        <v>0</v>
      </c>
      <c r="AY73" s="186"/>
      <c r="AZ73" s="61">
        <f t="shared" si="47"/>
        <v>0</v>
      </c>
      <c r="BA73" s="61">
        <f t="shared" si="48"/>
        <v>0</v>
      </c>
      <c r="BB73" s="61">
        <f t="shared" si="49"/>
        <v>0</v>
      </c>
      <c r="BC73" s="62"/>
      <c r="BD73" s="61">
        <f t="shared" si="50"/>
        <v>0</v>
      </c>
      <c r="BE73" s="61">
        <f t="shared" si="51"/>
        <v>0</v>
      </c>
      <c r="BF73" s="61">
        <f t="shared" si="52"/>
        <v>0</v>
      </c>
      <c r="BG73" s="62"/>
      <c r="BH73" s="61">
        <f t="shared" si="53"/>
        <v>0</v>
      </c>
      <c r="BI73" s="61">
        <f t="shared" si="108"/>
        <v>0</v>
      </c>
      <c r="BJ73" s="61">
        <f t="shared" si="109"/>
        <v>0</v>
      </c>
      <c r="BK73" s="62"/>
      <c r="BL73" s="61">
        <f t="shared" si="100"/>
        <v>0</v>
      </c>
      <c r="BM73" s="61">
        <f t="shared" si="101"/>
        <v>0</v>
      </c>
      <c r="BN73" s="61">
        <f t="shared" si="102"/>
        <v>0</v>
      </c>
      <c r="BO73" s="62"/>
      <c r="BP73" s="61">
        <f t="shared" si="59"/>
        <v>0</v>
      </c>
      <c r="BQ73" s="61">
        <f t="shared" si="110"/>
        <v>0</v>
      </c>
      <c r="BR73" s="61">
        <f t="shared" si="111"/>
        <v>0</v>
      </c>
      <c r="BS73" s="62"/>
      <c r="BT73" s="61">
        <f t="shared" si="62"/>
        <v>0</v>
      </c>
      <c r="BU73" s="61">
        <f t="shared" si="63"/>
        <v>0</v>
      </c>
      <c r="BV73" s="61">
        <f t="shared" si="64"/>
        <v>0</v>
      </c>
      <c r="BW73" s="1"/>
      <c r="BX73" s="172">
        <f t="shared" si="66"/>
        <v>192</v>
      </c>
      <c r="BY73" s="1"/>
    </row>
    <row r="74" spans="1:77" x14ac:dyDescent="0.25">
      <c r="A74" s="49">
        <v>27</v>
      </c>
      <c r="B74" s="108" t="s">
        <v>198</v>
      </c>
      <c r="C74" s="1">
        <v>100</v>
      </c>
      <c r="D74" s="61">
        <f t="shared" ref="D74:D98" si="140">C74*$D$5</f>
        <v>0</v>
      </c>
      <c r="E74" s="61">
        <f t="shared" ref="E74:E98" si="141">C74*$E$5</f>
        <v>500</v>
      </c>
      <c r="F74" s="61">
        <f t="shared" ref="F74:F98" si="142">C74*$F$5</f>
        <v>0</v>
      </c>
      <c r="G74" s="1">
        <v>111</v>
      </c>
      <c r="H74" s="62">
        <f t="shared" ref="H74:H98" si="143">G74*$H$5</f>
        <v>0</v>
      </c>
      <c r="I74" s="62">
        <f t="shared" ref="I74:I98" si="144">G74*$I$5</f>
        <v>555</v>
      </c>
      <c r="J74" s="62">
        <f t="shared" ref="J74:J98" si="145">G74*$J$5</f>
        <v>0</v>
      </c>
      <c r="K74" s="62">
        <v>67</v>
      </c>
      <c r="L74" s="61">
        <f t="shared" ref="L74:L102" si="146">K74*$L$5</f>
        <v>0</v>
      </c>
      <c r="M74" s="61">
        <f t="shared" ref="M74:M102" si="147">K74*$M$5</f>
        <v>335</v>
      </c>
      <c r="N74" s="61">
        <f t="shared" ref="N74:N102" si="148">K74*$N$5</f>
        <v>0</v>
      </c>
      <c r="O74" s="62"/>
      <c r="P74" s="61">
        <f t="shared" ref="P74:P102" si="149">O74*$P$5</f>
        <v>0</v>
      </c>
      <c r="Q74" s="61">
        <f t="shared" ref="Q74:Q102" si="150">O74*$Q$5</f>
        <v>0</v>
      </c>
      <c r="R74" s="61">
        <f t="shared" ref="R74:R102" si="151">O74*$R$5</f>
        <v>0</v>
      </c>
      <c r="S74" s="62"/>
      <c r="T74" s="61">
        <f t="shared" si="124"/>
        <v>0</v>
      </c>
      <c r="U74" s="61">
        <f t="shared" si="125"/>
        <v>0</v>
      </c>
      <c r="V74" s="61">
        <f t="shared" si="126"/>
        <v>0</v>
      </c>
      <c r="W74" s="62"/>
      <c r="X74" s="61">
        <f t="shared" si="127"/>
        <v>0</v>
      </c>
      <c r="Y74" s="61">
        <f t="shared" si="128"/>
        <v>0</v>
      </c>
      <c r="Z74" s="61">
        <f t="shared" si="129"/>
        <v>0</v>
      </c>
      <c r="AA74" s="62"/>
      <c r="AB74" s="61">
        <f t="shared" si="35"/>
        <v>0</v>
      </c>
      <c r="AC74" s="61">
        <f t="shared" si="36"/>
        <v>0</v>
      </c>
      <c r="AD74" s="61">
        <f t="shared" si="37"/>
        <v>0</v>
      </c>
      <c r="AE74" s="62"/>
      <c r="AF74" s="61">
        <f t="shared" si="130"/>
        <v>0</v>
      </c>
      <c r="AG74" s="61">
        <f t="shared" si="131"/>
        <v>0</v>
      </c>
      <c r="AH74" s="61">
        <f t="shared" si="132"/>
        <v>0</v>
      </c>
      <c r="AI74" s="62"/>
      <c r="AJ74" s="61">
        <f t="shared" si="105"/>
        <v>0</v>
      </c>
      <c r="AK74" s="61">
        <f t="shared" si="106"/>
        <v>0</v>
      </c>
      <c r="AL74" s="61">
        <f t="shared" si="107"/>
        <v>0</v>
      </c>
      <c r="AM74" s="62"/>
      <c r="AN74" s="61">
        <f t="shared" si="39"/>
        <v>0</v>
      </c>
      <c r="AO74" s="61">
        <f t="shared" si="40"/>
        <v>0</v>
      </c>
      <c r="AP74" s="61">
        <f t="shared" si="41"/>
        <v>0</v>
      </c>
      <c r="AQ74" s="62"/>
      <c r="AR74" s="61">
        <f t="shared" si="42"/>
        <v>0</v>
      </c>
      <c r="AS74" s="61">
        <f t="shared" si="43"/>
        <v>0</v>
      </c>
      <c r="AT74" s="61">
        <f t="shared" si="44"/>
        <v>0</v>
      </c>
      <c r="AU74" s="62"/>
      <c r="AV74" s="61">
        <f t="shared" si="97"/>
        <v>0</v>
      </c>
      <c r="AW74" s="61">
        <f t="shared" si="45"/>
        <v>0</v>
      </c>
      <c r="AX74" s="61">
        <f t="shared" si="46"/>
        <v>0</v>
      </c>
      <c r="AY74" s="186"/>
      <c r="AZ74" s="61">
        <f t="shared" si="47"/>
        <v>0</v>
      </c>
      <c r="BA74" s="61">
        <f t="shared" si="48"/>
        <v>0</v>
      </c>
      <c r="BB74" s="61">
        <f t="shared" si="49"/>
        <v>0</v>
      </c>
      <c r="BC74" s="62"/>
      <c r="BD74" s="61">
        <f t="shared" si="50"/>
        <v>0</v>
      </c>
      <c r="BE74" s="61">
        <f t="shared" si="51"/>
        <v>0</v>
      </c>
      <c r="BF74" s="61">
        <f t="shared" si="52"/>
        <v>0</v>
      </c>
      <c r="BG74" s="62"/>
      <c r="BH74" s="61">
        <f t="shared" si="53"/>
        <v>0</v>
      </c>
      <c r="BI74" s="61">
        <f t="shared" si="108"/>
        <v>0</v>
      </c>
      <c r="BJ74" s="61">
        <f t="shared" si="109"/>
        <v>0</v>
      </c>
      <c r="BK74" s="62"/>
      <c r="BL74" s="61">
        <f t="shared" si="100"/>
        <v>0</v>
      </c>
      <c r="BM74" s="61">
        <f t="shared" si="101"/>
        <v>0</v>
      </c>
      <c r="BN74" s="61">
        <f t="shared" si="102"/>
        <v>0</v>
      </c>
      <c r="BO74" s="62"/>
      <c r="BP74" s="61">
        <f t="shared" si="59"/>
        <v>0</v>
      </c>
      <c r="BQ74" s="61">
        <f t="shared" si="110"/>
        <v>0</v>
      </c>
      <c r="BR74" s="61">
        <f t="shared" si="111"/>
        <v>0</v>
      </c>
      <c r="BS74" s="62"/>
      <c r="BT74" s="61">
        <f t="shared" si="62"/>
        <v>0</v>
      </c>
      <c r="BU74" s="61">
        <f t="shared" si="63"/>
        <v>0</v>
      </c>
      <c r="BV74" s="61">
        <f t="shared" si="64"/>
        <v>0</v>
      </c>
      <c r="BW74" s="1"/>
      <c r="BX74" s="172">
        <f t="shared" si="66"/>
        <v>278</v>
      </c>
      <c r="BY74" s="1"/>
    </row>
    <row r="75" spans="1:77" x14ac:dyDescent="0.25">
      <c r="A75" s="49">
        <v>28</v>
      </c>
      <c r="B75" s="108" t="s">
        <v>199</v>
      </c>
      <c r="C75" s="1">
        <v>100</v>
      </c>
      <c r="D75" s="61">
        <f t="shared" si="140"/>
        <v>0</v>
      </c>
      <c r="E75" s="61">
        <f t="shared" si="141"/>
        <v>500</v>
      </c>
      <c r="F75" s="61">
        <f t="shared" si="142"/>
        <v>0</v>
      </c>
      <c r="G75" s="1">
        <v>116</v>
      </c>
      <c r="H75" s="62">
        <f t="shared" si="143"/>
        <v>0</v>
      </c>
      <c r="I75" s="62">
        <f t="shared" si="144"/>
        <v>580</v>
      </c>
      <c r="J75" s="62">
        <f t="shared" si="145"/>
        <v>0</v>
      </c>
      <c r="K75" s="62">
        <v>73</v>
      </c>
      <c r="L75" s="61">
        <f t="shared" si="146"/>
        <v>0</v>
      </c>
      <c r="M75" s="61">
        <f t="shared" si="147"/>
        <v>365</v>
      </c>
      <c r="N75" s="61">
        <f t="shared" si="148"/>
        <v>0</v>
      </c>
      <c r="O75" s="62"/>
      <c r="P75" s="61">
        <f t="shared" si="149"/>
        <v>0</v>
      </c>
      <c r="Q75" s="61">
        <f t="shared" si="150"/>
        <v>0</v>
      </c>
      <c r="R75" s="61">
        <f t="shared" si="151"/>
        <v>0</v>
      </c>
      <c r="S75" s="62"/>
      <c r="T75" s="61">
        <f t="shared" si="124"/>
        <v>0</v>
      </c>
      <c r="U75" s="61">
        <f t="shared" si="125"/>
        <v>0</v>
      </c>
      <c r="V75" s="61">
        <f t="shared" si="126"/>
        <v>0</v>
      </c>
      <c r="W75" s="62"/>
      <c r="X75" s="61">
        <f t="shared" si="127"/>
        <v>0</v>
      </c>
      <c r="Y75" s="61">
        <f t="shared" si="128"/>
        <v>0</v>
      </c>
      <c r="Z75" s="61">
        <f t="shared" si="129"/>
        <v>0</v>
      </c>
      <c r="AA75" s="62"/>
      <c r="AB75" s="61">
        <f t="shared" si="35"/>
        <v>0</v>
      </c>
      <c r="AC75" s="61">
        <f t="shared" si="36"/>
        <v>0</v>
      </c>
      <c r="AD75" s="61">
        <f t="shared" si="37"/>
        <v>0</v>
      </c>
      <c r="AE75" s="62"/>
      <c r="AF75" s="61">
        <f t="shared" si="130"/>
        <v>0</v>
      </c>
      <c r="AG75" s="61">
        <f t="shared" si="131"/>
        <v>0</v>
      </c>
      <c r="AH75" s="61">
        <f t="shared" si="132"/>
        <v>0</v>
      </c>
      <c r="AI75" s="62"/>
      <c r="AJ75" s="61">
        <f t="shared" si="105"/>
        <v>0</v>
      </c>
      <c r="AK75" s="61">
        <f t="shared" si="106"/>
        <v>0</v>
      </c>
      <c r="AL75" s="61">
        <f t="shared" si="107"/>
        <v>0</v>
      </c>
      <c r="AM75" s="62"/>
      <c r="AN75" s="61">
        <f t="shared" si="39"/>
        <v>0</v>
      </c>
      <c r="AO75" s="61">
        <f t="shared" si="40"/>
        <v>0</v>
      </c>
      <c r="AP75" s="61">
        <f t="shared" si="41"/>
        <v>0</v>
      </c>
      <c r="AQ75" s="62"/>
      <c r="AR75" s="61">
        <f t="shared" si="42"/>
        <v>0</v>
      </c>
      <c r="AS75" s="61">
        <f t="shared" si="43"/>
        <v>0</v>
      </c>
      <c r="AT75" s="61">
        <f t="shared" si="44"/>
        <v>0</v>
      </c>
      <c r="AU75" s="62"/>
      <c r="AV75" s="61">
        <f t="shared" si="97"/>
        <v>0</v>
      </c>
      <c r="AW75" s="61">
        <f t="shared" si="45"/>
        <v>0</v>
      </c>
      <c r="AX75" s="61">
        <f t="shared" si="46"/>
        <v>0</v>
      </c>
      <c r="AY75" s="186"/>
      <c r="AZ75" s="61">
        <f t="shared" si="47"/>
        <v>0</v>
      </c>
      <c r="BA75" s="61">
        <f t="shared" si="48"/>
        <v>0</v>
      </c>
      <c r="BB75" s="61">
        <f t="shared" si="49"/>
        <v>0</v>
      </c>
      <c r="BC75" s="62"/>
      <c r="BD75" s="61">
        <f t="shared" si="50"/>
        <v>0</v>
      </c>
      <c r="BE75" s="61">
        <f t="shared" si="51"/>
        <v>0</v>
      </c>
      <c r="BF75" s="61">
        <f t="shared" si="52"/>
        <v>0</v>
      </c>
      <c r="BG75" s="62"/>
      <c r="BH75" s="61">
        <f t="shared" si="53"/>
        <v>0</v>
      </c>
      <c r="BI75" s="61">
        <f t="shared" si="108"/>
        <v>0</v>
      </c>
      <c r="BJ75" s="61">
        <f t="shared" si="109"/>
        <v>0</v>
      </c>
      <c r="BK75" s="62"/>
      <c r="BL75" s="61">
        <f t="shared" si="100"/>
        <v>0</v>
      </c>
      <c r="BM75" s="61">
        <f t="shared" si="101"/>
        <v>0</v>
      </c>
      <c r="BN75" s="61">
        <f t="shared" si="102"/>
        <v>0</v>
      </c>
      <c r="BO75" s="62"/>
      <c r="BP75" s="61">
        <f t="shared" si="59"/>
        <v>0</v>
      </c>
      <c r="BQ75" s="61">
        <f t="shared" si="110"/>
        <v>0</v>
      </c>
      <c r="BR75" s="61">
        <f t="shared" si="111"/>
        <v>0</v>
      </c>
      <c r="BS75" s="62"/>
      <c r="BT75" s="61">
        <f t="shared" si="62"/>
        <v>0</v>
      </c>
      <c r="BU75" s="61">
        <f t="shared" si="63"/>
        <v>0</v>
      </c>
      <c r="BV75" s="61">
        <f t="shared" si="64"/>
        <v>0</v>
      </c>
      <c r="BW75" s="1"/>
      <c r="BX75" s="172">
        <f t="shared" si="66"/>
        <v>289</v>
      </c>
      <c r="BY75" s="1"/>
    </row>
    <row r="76" spans="1:77" x14ac:dyDescent="0.25">
      <c r="A76" s="49">
        <v>29</v>
      </c>
      <c r="B76" s="108" t="s">
        <v>209</v>
      </c>
      <c r="C76" s="1"/>
      <c r="D76" s="61">
        <f t="shared" si="140"/>
        <v>0</v>
      </c>
      <c r="E76" s="61">
        <f t="shared" si="141"/>
        <v>0</v>
      </c>
      <c r="F76" s="61">
        <f t="shared" si="142"/>
        <v>0</v>
      </c>
      <c r="G76" s="1"/>
      <c r="H76" s="62">
        <f t="shared" si="143"/>
        <v>0</v>
      </c>
      <c r="I76" s="62">
        <f t="shared" si="144"/>
        <v>0</v>
      </c>
      <c r="J76" s="62">
        <f t="shared" si="145"/>
        <v>0</v>
      </c>
      <c r="K76" s="62">
        <v>104</v>
      </c>
      <c r="L76" s="61">
        <f t="shared" si="146"/>
        <v>0</v>
      </c>
      <c r="M76" s="61">
        <f t="shared" si="147"/>
        <v>520</v>
      </c>
      <c r="N76" s="61">
        <f t="shared" si="148"/>
        <v>0</v>
      </c>
      <c r="O76" s="62"/>
      <c r="P76" s="61">
        <f t="shared" si="149"/>
        <v>0</v>
      </c>
      <c r="Q76" s="61">
        <f t="shared" si="150"/>
        <v>0</v>
      </c>
      <c r="R76" s="61">
        <f t="shared" si="151"/>
        <v>0</v>
      </c>
      <c r="S76" s="62"/>
      <c r="T76" s="61">
        <f t="shared" si="124"/>
        <v>0</v>
      </c>
      <c r="U76" s="61">
        <f t="shared" si="125"/>
        <v>0</v>
      </c>
      <c r="V76" s="61">
        <f t="shared" si="126"/>
        <v>0</v>
      </c>
      <c r="W76" s="62"/>
      <c r="X76" s="61">
        <f t="shared" si="127"/>
        <v>0</v>
      </c>
      <c r="Y76" s="61">
        <f t="shared" si="128"/>
        <v>0</v>
      </c>
      <c r="Z76" s="61">
        <f t="shared" si="129"/>
        <v>0</v>
      </c>
      <c r="AA76" s="62"/>
      <c r="AB76" s="61">
        <f t="shared" si="35"/>
        <v>0</v>
      </c>
      <c r="AC76" s="61">
        <f t="shared" si="36"/>
        <v>0</v>
      </c>
      <c r="AD76" s="61">
        <f t="shared" si="37"/>
        <v>0</v>
      </c>
      <c r="AE76" s="62"/>
      <c r="AF76" s="61">
        <f t="shared" si="130"/>
        <v>0</v>
      </c>
      <c r="AG76" s="61">
        <f t="shared" si="131"/>
        <v>0</v>
      </c>
      <c r="AH76" s="61">
        <f t="shared" si="132"/>
        <v>0</v>
      </c>
      <c r="AI76" s="62"/>
      <c r="AJ76" s="61">
        <f t="shared" si="105"/>
        <v>0</v>
      </c>
      <c r="AK76" s="61">
        <f t="shared" si="106"/>
        <v>0</v>
      </c>
      <c r="AL76" s="61">
        <f t="shared" si="107"/>
        <v>0</v>
      </c>
      <c r="AM76" s="62"/>
      <c r="AN76" s="61">
        <f t="shared" si="39"/>
        <v>0</v>
      </c>
      <c r="AO76" s="61">
        <f t="shared" si="40"/>
        <v>0</v>
      </c>
      <c r="AP76" s="61">
        <f t="shared" si="41"/>
        <v>0</v>
      </c>
      <c r="AQ76" s="62"/>
      <c r="AR76" s="61">
        <f t="shared" si="42"/>
        <v>0</v>
      </c>
      <c r="AS76" s="61">
        <f t="shared" si="43"/>
        <v>0</v>
      </c>
      <c r="AT76" s="61">
        <f t="shared" si="44"/>
        <v>0</v>
      </c>
      <c r="AU76" s="62"/>
      <c r="AV76" s="61">
        <f t="shared" si="97"/>
        <v>0</v>
      </c>
      <c r="AW76" s="61">
        <f t="shared" si="45"/>
        <v>0</v>
      </c>
      <c r="AX76" s="61">
        <f t="shared" si="46"/>
        <v>0</v>
      </c>
      <c r="AY76" s="186"/>
      <c r="AZ76" s="61">
        <f t="shared" si="47"/>
        <v>0</v>
      </c>
      <c r="BA76" s="61">
        <f t="shared" si="48"/>
        <v>0</v>
      </c>
      <c r="BB76" s="61">
        <f t="shared" si="49"/>
        <v>0</v>
      </c>
      <c r="BC76" s="62"/>
      <c r="BD76" s="61">
        <f t="shared" si="50"/>
        <v>0</v>
      </c>
      <c r="BE76" s="61">
        <f t="shared" si="51"/>
        <v>0</v>
      </c>
      <c r="BF76" s="61">
        <f t="shared" si="52"/>
        <v>0</v>
      </c>
      <c r="BG76" s="62"/>
      <c r="BH76" s="61">
        <f t="shared" si="53"/>
        <v>0</v>
      </c>
      <c r="BI76" s="61">
        <f t="shared" si="108"/>
        <v>0</v>
      </c>
      <c r="BJ76" s="61">
        <f t="shared" si="109"/>
        <v>0</v>
      </c>
      <c r="BK76" s="62"/>
      <c r="BL76" s="61">
        <f t="shared" si="100"/>
        <v>0</v>
      </c>
      <c r="BM76" s="61">
        <f t="shared" si="101"/>
        <v>0</v>
      </c>
      <c r="BN76" s="61">
        <f t="shared" si="102"/>
        <v>0</v>
      </c>
      <c r="BO76" s="62"/>
      <c r="BP76" s="61">
        <f t="shared" si="59"/>
        <v>0</v>
      </c>
      <c r="BQ76" s="61">
        <f t="shared" si="110"/>
        <v>0</v>
      </c>
      <c r="BR76" s="61">
        <f t="shared" si="111"/>
        <v>0</v>
      </c>
      <c r="BS76" s="62"/>
      <c r="BT76" s="61">
        <f t="shared" si="62"/>
        <v>0</v>
      </c>
      <c r="BU76" s="61">
        <f t="shared" si="63"/>
        <v>0</v>
      </c>
      <c r="BV76" s="61">
        <f t="shared" si="64"/>
        <v>0</v>
      </c>
      <c r="BW76" s="1"/>
      <c r="BX76" s="172">
        <f t="shared" si="66"/>
        <v>104</v>
      </c>
      <c r="BY76" s="1"/>
    </row>
    <row r="77" spans="1:77" x14ac:dyDescent="0.25">
      <c r="A77" s="49">
        <v>30</v>
      </c>
      <c r="B77" s="108" t="s">
        <v>200</v>
      </c>
      <c r="C77" s="1">
        <v>79</v>
      </c>
      <c r="D77" s="61">
        <f t="shared" si="140"/>
        <v>0</v>
      </c>
      <c r="E77" s="61">
        <f t="shared" si="141"/>
        <v>395</v>
      </c>
      <c r="F77" s="61">
        <f t="shared" si="142"/>
        <v>0</v>
      </c>
      <c r="G77" s="1">
        <v>53</v>
      </c>
      <c r="H77" s="62">
        <f t="shared" si="143"/>
        <v>0</v>
      </c>
      <c r="I77" s="62">
        <f t="shared" si="144"/>
        <v>265</v>
      </c>
      <c r="J77" s="62">
        <f t="shared" si="145"/>
        <v>0</v>
      </c>
      <c r="K77" s="62"/>
      <c r="L77" s="61">
        <f t="shared" si="146"/>
        <v>0</v>
      </c>
      <c r="M77" s="61">
        <f t="shared" si="147"/>
        <v>0</v>
      </c>
      <c r="N77" s="61">
        <f t="shared" si="148"/>
        <v>0</v>
      </c>
      <c r="O77" s="62"/>
      <c r="P77" s="61">
        <f t="shared" si="149"/>
        <v>0</v>
      </c>
      <c r="Q77" s="61">
        <f t="shared" si="150"/>
        <v>0</v>
      </c>
      <c r="R77" s="61">
        <f t="shared" si="151"/>
        <v>0</v>
      </c>
      <c r="S77" s="62"/>
      <c r="T77" s="61">
        <f t="shared" si="124"/>
        <v>0</v>
      </c>
      <c r="U77" s="61">
        <f t="shared" si="125"/>
        <v>0</v>
      </c>
      <c r="V77" s="61">
        <f t="shared" si="126"/>
        <v>0</v>
      </c>
      <c r="W77" s="62"/>
      <c r="X77" s="61">
        <f t="shared" si="127"/>
        <v>0</v>
      </c>
      <c r="Y77" s="61">
        <f t="shared" si="128"/>
        <v>0</v>
      </c>
      <c r="Z77" s="61">
        <f t="shared" si="129"/>
        <v>0</v>
      </c>
      <c r="AA77" s="62"/>
      <c r="AB77" s="61">
        <f t="shared" si="35"/>
        <v>0</v>
      </c>
      <c r="AC77" s="61">
        <f t="shared" si="36"/>
        <v>0</v>
      </c>
      <c r="AD77" s="61">
        <f t="shared" si="37"/>
        <v>0</v>
      </c>
      <c r="AE77" s="62"/>
      <c r="AF77" s="61">
        <f t="shared" si="130"/>
        <v>0</v>
      </c>
      <c r="AG77" s="61">
        <f t="shared" si="131"/>
        <v>0</v>
      </c>
      <c r="AH77" s="61">
        <f t="shared" si="132"/>
        <v>0</v>
      </c>
      <c r="AI77" s="62"/>
      <c r="AJ77" s="61">
        <f t="shared" si="105"/>
        <v>0</v>
      </c>
      <c r="AK77" s="61">
        <f t="shared" si="106"/>
        <v>0</v>
      </c>
      <c r="AL77" s="61">
        <f t="shared" si="107"/>
        <v>0</v>
      </c>
      <c r="AM77" s="62"/>
      <c r="AN77" s="61">
        <f t="shared" si="39"/>
        <v>0</v>
      </c>
      <c r="AO77" s="61">
        <f t="shared" si="40"/>
        <v>0</v>
      </c>
      <c r="AP77" s="61">
        <f t="shared" si="41"/>
        <v>0</v>
      </c>
      <c r="AQ77" s="62"/>
      <c r="AR77" s="61">
        <f t="shared" si="42"/>
        <v>0</v>
      </c>
      <c r="AS77" s="61">
        <f t="shared" si="43"/>
        <v>0</v>
      </c>
      <c r="AT77" s="61">
        <f t="shared" si="44"/>
        <v>0</v>
      </c>
      <c r="AU77" s="62"/>
      <c r="AV77" s="61">
        <f t="shared" si="97"/>
        <v>0</v>
      </c>
      <c r="AW77" s="61">
        <f t="shared" si="45"/>
        <v>0</v>
      </c>
      <c r="AX77" s="61">
        <f t="shared" si="46"/>
        <v>0</v>
      </c>
      <c r="AY77" s="186"/>
      <c r="AZ77" s="61">
        <f t="shared" si="47"/>
        <v>0</v>
      </c>
      <c r="BA77" s="61">
        <f t="shared" si="48"/>
        <v>0</v>
      </c>
      <c r="BB77" s="61">
        <f t="shared" si="49"/>
        <v>0</v>
      </c>
      <c r="BC77" s="62"/>
      <c r="BD77" s="61">
        <f t="shared" si="50"/>
        <v>0</v>
      </c>
      <c r="BE77" s="61">
        <f t="shared" si="51"/>
        <v>0</v>
      </c>
      <c r="BF77" s="61">
        <f t="shared" si="52"/>
        <v>0</v>
      </c>
      <c r="BG77" s="62"/>
      <c r="BH77" s="61">
        <f t="shared" si="53"/>
        <v>0</v>
      </c>
      <c r="BI77" s="61">
        <f t="shared" si="108"/>
        <v>0</v>
      </c>
      <c r="BJ77" s="61">
        <f t="shared" si="109"/>
        <v>0</v>
      </c>
      <c r="BK77" s="62"/>
      <c r="BL77" s="61">
        <f t="shared" si="100"/>
        <v>0</v>
      </c>
      <c r="BM77" s="61">
        <f t="shared" si="101"/>
        <v>0</v>
      </c>
      <c r="BN77" s="61">
        <f t="shared" si="102"/>
        <v>0</v>
      </c>
      <c r="BO77" s="62"/>
      <c r="BP77" s="61">
        <f t="shared" si="59"/>
        <v>0</v>
      </c>
      <c r="BQ77" s="61">
        <f t="shared" si="110"/>
        <v>0</v>
      </c>
      <c r="BR77" s="61">
        <f t="shared" si="111"/>
        <v>0</v>
      </c>
      <c r="BS77" s="62"/>
      <c r="BT77" s="61">
        <f t="shared" ref="BT77:BT140" si="152">BS77*$BT$5</f>
        <v>0</v>
      </c>
      <c r="BU77" s="61">
        <f t="shared" ref="BU77:BU140" si="153">BS77*$BU$5</f>
        <v>0</v>
      </c>
      <c r="BV77" s="61">
        <f t="shared" ref="BV77:BV140" si="154">BS77*$BV$5</f>
        <v>0</v>
      </c>
      <c r="BW77" s="1"/>
      <c r="BX77" s="172">
        <f t="shared" ref="BX77:BX140" si="155">C77+G77+K77+O77+S77+W77+AA77+AE77+AI77+AM77+AQ77+AU77+AY77+BC77+BG77+BK77+BO77+BS77</f>
        <v>132</v>
      </c>
      <c r="BY77" s="1"/>
    </row>
    <row r="78" spans="1:77" x14ac:dyDescent="0.25">
      <c r="A78" s="49">
        <v>31</v>
      </c>
      <c r="B78" s="108" t="s">
        <v>201</v>
      </c>
      <c r="C78" s="1">
        <v>111</v>
      </c>
      <c r="D78" s="61">
        <f t="shared" si="140"/>
        <v>0</v>
      </c>
      <c r="E78" s="61">
        <f t="shared" si="141"/>
        <v>555</v>
      </c>
      <c r="F78" s="61">
        <f t="shared" si="142"/>
        <v>0</v>
      </c>
      <c r="G78" s="1">
        <v>159</v>
      </c>
      <c r="H78" s="62">
        <f t="shared" si="143"/>
        <v>0</v>
      </c>
      <c r="I78" s="62">
        <f t="shared" si="144"/>
        <v>795</v>
      </c>
      <c r="J78" s="62">
        <f t="shared" si="145"/>
        <v>0</v>
      </c>
      <c r="K78" s="62">
        <v>125</v>
      </c>
      <c r="L78" s="61">
        <f t="shared" si="146"/>
        <v>0</v>
      </c>
      <c r="M78" s="61">
        <f t="shared" si="147"/>
        <v>625</v>
      </c>
      <c r="N78" s="61">
        <f t="shared" si="148"/>
        <v>0</v>
      </c>
      <c r="O78" s="62">
        <v>233</v>
      </c>
      <c r="P78" s="61">
        <f t="shared" si="149"/>
        <v>0</v>
      </c>
      <c r="Q78" s="61">
        <f t="shared" si="150"/>
        <v>0</v>
      </c>
      <c r="R78" s="61">
        <f t="shared" si="151"/>
        <v>1165</v>
      </c>
      <c r="S78" s="62"/>
      <c r="T78" s="61">
        <f t="shared" si="124"/>
        <v>0</v>
      </c>
      <c r="U78" s="61">
        <f t="shared" si="125"/>
        <v>0</v>
      </c>
      <c r="V78" s="61">
        <f t="shared" si="126"/>
        <v>0</v>
      </c>
      <c r="W78" s="62">
        <v>115</v>
      </c>
      <c r="X78" s="61">
        <f t="shared" si="127"/>
        <v>690</v>
      </c>
      <c r="Y78" s="61">
        <f t="shared" si="128"/>
        <v>0</v>
      </c>
      <c r="Z78" s="61">
        <f t="shared" si="129"/>
        <v>0</v>
      </c>
      <c r="AA78" s="62"/>
      <c r="AB78" s="61">
        <f t="shared" si="35"/>
        <v>0</v>
      </c>
      <c r="AC78" s="61">
        <f t="shared" si="36"/>
        <v>0</v>
      </c>
      <c r="AD78" s="61">
        <f t="shared" si="37"/>
        <v>0</v>
      </c>
      <c r="AE78" s="62"/>
      <c r="AF78" s="61">
        <f t="shared" si="130"/>
        <v>0</v>
      </c>
      <c r="AG78" s="61">
        <f t="shared" si="131"/>
        <v>0</v>
      </c>
      <c r="AH78" s="61">
        <f t="shared" si="132"/>
        <v>0</v>
      </c>
      <c r="AI78" s="62"/>
      <c r="AJ78" s="61">
        <f t="shared" si="105"/>
        <v>0</v>
      </c>
      <c r="AK78" s="61">
        <f t="shared" si="106"/>
        <v>0</v>
      </c>
      <c r="AL78" s="61">
        <f t="shared" si="107"/>
        <v>0</v>
      </c>
      <c r="AM78" s="62"/>
      <c r="AN78" s="61">
        <f t="shared" si="39"/>
        <v>0</v>
      </c>
      <c r="AO78" s="61">
        <f t="shared" si="40"/>
        <v>0</v>
      </c>
      <c r="AP78" s="61">
        <f t="shared" si="41"/>
        <v>0</v>
      </c>
      <c r="AQ78" s="62"/>
      <c r="AR78" s="61">
        <f t="shared" ref="AR78:AR131" si="156">AQ78*$AR$5</f>
        <v>0</v>
      </c>
      <c r="AS78" s="61">
        <f t="shared" ref="AS78:AS107" si="157">AQ78*$AS$5</f>
        <v>0</v>
      </c>
      <c r="AT78" s="61">
        <f t="shared" ref="AT78:AT107" si="158">AQ78*$AT$5</f>
        <v>0</v>
      </c>
      <c r="AU78" s="62"/>
      <c r="AV78" s="61">
        <f t="shared" ref="AV78:AV133" si="159">AU78*$AV$5</f>
        <v>0</v>
      </c>
      <c r="AW78" s="61">
        <f t="shared" ref="AW78:AW133" si="160">AU78*$AW$5</f>
        <v>0</v>
      </c>
      <c r="AX78" s="61">
        <f t="shared" ref="AX78:AX133" si="161">AU78*$AX$5</f>
        <v>0</v>
      </c>
      <c r="AY78" s="186"/>
      <c r="AZ78" s="61">
        <f t="shared" ref="AZ78:AZ145" si="162">AY78*$AZ$5</f>
        <v>0</v>
      </c>
      <c r="BA78" s="61">
        <f t="shared" ref="BA78:BA145" si="163">AY78*$BA$5</f>
        <v>0</v>
      </c>
      <c r="BB78" s="61">
        <f t="shared" ref="BB78:BB145" si="164">AY78*$BB$5</f>
        <v>0</v>
      </c>
      <c r="BC78" s="62"/>
      <c r="BD78" s="61">
        <f t="shared" ref="BD78:BD133" si="165">BC78*$BD$5</f>
        <v>0</v>
      </c>
      <c r="BE78" s="61">
        <f t="shared" ref="BE78:BE133" si="166">BC78*$BE$5</f>
        <v>0</v>
      </c>
      <c r="BF78" s="61">
        <f t="shared" ref="BF78:BF133" si="167">BC78*$BF$5</f>
        <v>0</v>
      </c>
      <c r="BG78" s="62"/>
      <c r="BH78" s="61">
        <f t="shared" ref="BH78:BH145" si="168">BG78*$BH$5</f>
        <v>0</v>
      </c>
      <c r="BI78" s="61">
        <f t="shared" si="108"/>
        <v>0</v>
      </c>
      <c r="BJ78" s="61">
        <f t="shared" si="109"/>
        <v>0</v>
      </c>
      <c r="BK78" s="62"/>
      <c r="BL78" s="61">
        <f t="shared" si="100"/>
        <v>0</v>
      </c>
      <c r="BM78" s="61">
        <f t="shared" si="101"/>
        <v>0</v>
      </c>
      <c r="BN78" s="61">
        <f t="shared" si="102"/>
        <v>0</v>
      </c>
      <c r="BO78" s="62"/>
      <c r="BP78" s="61">
        <f t="shared" ref="BP78:BP145" si="169">BO78*$BP$5</f>
        <v>0</v>
      </c>
      <c r="BQ78" s="61">
        <f t="shared" si="110"/>
        <v>0</v>
      </c>
      <c r="BR78" s="61">
        <f t="shared" si="111"/>
        <v>0</v>
      </c>
      <c r="BS78" s="62"/>
      <c r="BT78" s="61">
        <f t="shared" si="152"/>
        <v>0</v>
      </c>
      <c r="BU78" s="61">
        <f t="shared" si="153"/>
        <v>0</v>
      </c>
      <c r="BV78" s="61">
        <f t="shared" si="154"/>
        <v>0</v>
      </c>
      <c r="BW78" s="1"/>
      <c r="BX78" s="172">
        <f t="shared" si="155"/>
        <v>743</v>
      </c>
      <c r="BY78" s="1"/>
    </row>
    <row r="79" spans="1:77" x14ac:dyDescent="0.25">
      <c r="A79" s="49">
        <v>32</v>
      </c>
      <c r="B79" s="108" t="s">
        <v>15</v>
      </c>
      <c r="C79" s="1"/>
      <c r="D79" s="61">
        <f t="shared" si="140"/>
        <v>0</v>
      </c>
      <c r="E79" s="61">
        <f t="shared" si="141"/>
        <v>0</v>
      </c>
      <c r="F79" s="61">
        <f t="shared" si="142"/>
        <v>0</v>
      </c>
      <c r="G79" s="1"/>
      <c r="H79" s="62">
        <f t="shared" si="143"/>
        <v>0</v>
      </c>
      <c r="I79" s="62">
        <f t="shared" si="144"/>
        <v>0</v>
      </c>
      <c r="J79" s="62">
        <f t="shared" si="145"/>
        <v>0</v>
      </c>
      <c r="K79" s="62">
        <v>187</v>
      </c>
      <c r="L79" s="61">
        <f t="shared" si="146"/>
        <v>0</v>
      </c>
      <c r="M79" s="61">
        <f t="shared" si="147"/>
        <v>935</v>
      </c>
      <c r="N79" s="61">
        <f t="shared" si="148"/>
        <v>0</v>
      </c>
      <c r="O79" s="62"/>
      <c r="P79" s="61">
        <f t="shared" si="149"/>
        <v>0</v>
      </c>
      <c r="Q79" s="61">
        <f t="shared" si="150"/>
        <v>0</v>
      </c>
      <c r="R79" s="61">
        <f t="shared" si="151"/>
        <v>0</v>
      </c>
      <c r="S79" s="62">
        <v>297</v>
      </c>
      <c r="T79" s="61">
        <f t="shared" si="124"/>
        <v>1782</v>
      </c>
      <c r="U79" s="61">
        <f t="shared" si="125"/>
        <v>0</v>
      </c>
      <c r="V79" s="61">
        <f t="shared" si="126"/>
        <v>0</v>
      </c>
      <c r="W79" s="62"/>
      <c r="X79" s="61">
        <f t="shared" si="127"/>
        <v>0</v>
      </c>
      <c r="Y79" s="61">
        <f t="shared" si="128"/>
        <v>0</v>
      </c>
      <c r="Z79" s="61">
        <f t="shared" si="129"/>
        <v>0</v>
      </c>
      <c r="AA79" s="62"/>
      <c r="AB79" s="61">
        <f t="shared" ref="AB79:AB107" si="170">AA79*$AB$5</f>
        <v>0</v>
      </c>
      <c r="AC79" s="61">
        <f t="shared" ref="AC79:AC107" si="171">AA79*$AC$5</f>
        <v>0</v>
      </c>
      <c r="AD79" s="61">
        <f t="shared" ref="AD79:AD107" si="172">AA79*$AD$5</f>
        <v>0</v>
      </c>
      <c r="AE79" s="62"/>
      <c r="AF79" s="61">
        <f t="shared" si="130"/>
        <v>0</v>
      </c>
      <c r="AG79" s="61">
        <f t="shared" si="131"/>
        <v>0</v>
      </c>
      <c r="AH79" s="61">
        <f t="shared" si="132"/>
        <v>0</v>
      </c>
      <c r="AI79" s="62"/>
      <c r="AJ79" s="61">
        <f t="shared" si="105"/>
        <v>0</v>
      </c>
      <c r="AK79" s="61">
        <f t="shared" si="106"/>
        <v>0</v>
      </c>
      <c r="AL79" s="61">
        <f t="shared" si="107"/>
        <v>0</v>
      </c>
      <c r="AM79" s="62"/>
      <c r="AN79" s="61">
        <f t="shared" ref="AN79:AN107" si="173">AM79*$AN$5</f>
        <v>0</v>
      </c>
      <c r="AO79" s="61">
        <f t="shared" ref="AO79:AO107" si="174">AM79*$AO$5</f>
        <v>0</v>
      </c>
      <c r="AP79" s="61">
        <f t="shared" ref="AP79:AP107" si="175">AM79*$AP$5</f>
        <v>0</v>
      </c>
      <c r="AQ79" s="62"/>
      <c r="AR79" s="61">
        <f t="shared" si="156"/>
        <v>0</v>
      </c>
      <c r="AS79" s="61">
        <f t="shared" si="157"/>
        <v>0</v>
      </c>
      <c r="AT79" s="61">
        <f t="shared" si="158"/>
        <v>0</v>
      </c>
      <c r="AU79" s="62">
        <v>286</v>
      </c>
      <c r="AV79" s="61">
        <f t="shared" si="159"/>
        <v>0</v>
      </c>
      <c r="AW79" s="61">
        <f t="shared" si="160"/>
        <v>1430</v>
      </c>
      <c r="AX79" s="61">
        <f t="shared" si="161"/>
        <v>0</v>
      </c>
      <c r="AY79" s="186"/>
      <c r="AZ79" s="61">
        <f t="shared" si="162"/>
        <v>0</v>
      </c>
      <c r="BA79" s="61">
        <f t="shared" si="163"/>
        <v>0</v>
      </c>
      <c r="BB79" s="61">
        <f t="shared" si="164"/>
        <v>0</v>
      </c>
      <c r="BC79" s="62"/>
      <c r="BD79" s="61">
        <f t="shared" si="165"/>
        <v>0</v>
      </c>
      <c r="BE79" s="61">
        <f t="shared" si="166"/>
        <v>0</v>
      </c>
      <c r="BF79" s="61">
        <f t="shared" si="167"/>
        <v>0</v>
      </c>
      <c r="BG79" s="62"/>
      <c r="BH79" s="61">
        <f t="shared" si="168"/>
        <v>0</v>
      </c>
      <c r="BI79" s="61">
        <f t="shared" si="108"/>
        <v>0</v>
      </c>
      <c r="BJ79" s="61">
        <f t="shared" si="109"/>
        <v>0</v>
      </c>
      <c r="BK79" s="62"/>
      <c r="BL79" s="61">
        <f t="shared" si="100"/>
        <v>0</v>
      </c>
      <c r="BM79" s="61">
        <f t="shared" si="101"/>
        <v>0</v>
      </c>
      <c r="BN79" s="61">
        <f t="shared" si="102"/>
        <v>0</v>
      </c>
      <c r="BO79" s="62"/>
      <c r="BP79" s="61">
        <f t="shared" si="169"/>
        <v>0</v>
      </c>
      <c r="BQ79" s="61">
        <f t="shared" si="110"/>
        <v>0</v>
      </c>
      <c r="BR79" s="61">
        <f t="shared" si="111"/>
        <v>0</v>
      </c>
      <c r="BS79" s="62"/>
      <c r="BT79" s="61">
        <f t="shared" si="152"/>
        <v>0</v>
      </c>
      <c r="BU79" s="61">
        <f t="shared" si="153"/>
        <v>0</v>
      </c>
      <c r="BV79" s="61">
        <f t="shared" si="154"/>
        <v>0</v>
      </c>
      <c r="BW79" s="1"/>
      <c r="BX79" s="172">
        <f t="shared" si="155"/>
        <v>770</v>
      </c>
      <c r="BY79" s="1"/>
    </row>
    <row r="80" spans="1:77" x14ac:dyDescent="0.25">
      <c r="A80" s="49">
        <v>33</v>
      </c>
      <c r="B80" s="108" t="s">
        <v>210</v>
      </c>
      <c r="C80" s="1"/>
      <c r="D80" s="61">
        <f t="shared" si="140"/>
        <v>0</v>
      </c>
      <c r="E80" s="61">
        <f t="shared" si="141"/>
        <v>0</v>
      </c>
      <c r="F80" s="61">
        <f t="shared" si="142"/>
        <v>0</v>
      </c>
      <c r="G80" s="1"/>
      <c r="H80" s="62">
        <f t="shared" si="143"/>
        <v>0</v>
      </c>
      <c r="I80" s="62">
        <f t="shared" si="144"/>
        <v>0</v>
      </c>
      <c r="J80" s="62">
        <f t="shared" si="145"/>
        <v>0</v>
      </c>
      <c r="K80" s="62">
        <v>93</v>
      </c>
      <c r="L80" s="61">
        <f t="shared" si="146"/>
        <v>0</v>
      </c>
      <c r="M80" s="61">
        <f t="shared" si="147"/>
        <v>465</v>
      </c>
      <c r="N80" s="61">
        <f t="shared" si="148"/>
        <v>0</v>
      </c>
      <c r="O80" s="62"/>
      <c r="P80" s="61">
        <f t="shared" si="149"/>
        <v>0</v>
      </c>
      <c r="Q80" s="61">
        <f t="shared" si="150"/>
        <v>0</v>
      </c>
      <c r="R80" s="61">
        <f t="shared" si="151"/>
        <v>0</v>
      </c>
      <c r="S80" s="62"/>
      <c r="T80" s="61">
        <f t="shared" si="124"/>
        <v>0</v>
      </c>
      <c r="U80" s="61">
        <f t="shared" si="125"/>
        <v>0</v>
      </c>
      <c r="V80" s="61">
        <f t="shared" si="126"/>
        <v>0</v>
      </c>
      <c r="W80" s="62"/>
      <c r="X80" s="61">
        <f t="shared" si="127"/>
        <v>0</v>
      </c>
      <c r="Y80" s="61">
        <f t="shared" si="128"/>
        <v>0</v>
      </c>
      <c r="Z80" s="61">
        <f t="shared" si="129"/>
        <v>0</v>
      </c>
      <c r="AA80" s="62"/>
      <c r="AB80" s="61">
        <f t="shared" si="170"/>
        <v>0</v>
      </c>
      <c r="AC80" s="61">
        <f t="shared" si="171"/>
        <v>0</v>
      </c>
      <c r="AD80" s="61">
        <f t="shared" si="172"/>
        <v>0</v>
      </c>
      <c r="AE80" s="62"/>
      <c r="AF80" s="61">
        <f t="shared" si="130"/>
        <v>0</v>
      </c>
      <c r="AG80" s="61">
        <f t="shared" si="131"/>
        <v>0</v>
      </c>
      <c r="AH80" s="61">
        <f t="shared" si="132"/>
        <v>0</v>
      </c>
      <c r="AI80" s="62"/>
      <c r="AJ80" s="61">
        <f t="shared" si="105"/>
        <v>0</v>
      </c>
      <c r="AK80" s="61">
        <f t="shared" si="106"/>
        <v>0</v>
      </c>
      <c r="AL80" s="61">
        <f t="shared" si="107"/>
        <v>0</v>
      </c>
      <c r="AM80" s="62"/>
      <c r="AN80" s="61">
        <f t="shared" si="173"/>
        <v>0</v>
      </c>
      <c r="AO80" s="61">
        <f t="shared" si="174"/>
        <v>0</v>
      </c>
      <c r="AP80" s="61">
        <f t="shared" si="175"/>
        <v>0</v>
      </c>
      <c r="AQ80" s="62"/>
      <c r="AR80" s="61">
        <f t="shared" si="156"/>
        <v>0</v>
      </c>
      <c r="AS80" s="61">
        <f t="shared" si="157"/>
        <v>0</v>
      </c>
      <c r="AT80" s="61">
        <f t="shared" si="158"/>
        <v>0</v>
      </c>
      <c r="AU80" s="62"/>
      <c r="AV80" s="61">
        <f t="shared" si="159"/>
        <v>0</v>
      </c>
      <c r="AW80" s="61">
        <f t="shared" si="160"/>
        <v>0</v>
      </c>
      <c r="AX80" s="61">
        <f t="shared" si="161"/>
        <v>0</v>
      </c>
      <c r="AY80" s="186"/>
      <c r="AZ80" s="61">
        <f t="shared" si="162"/>
        <v>0</v>
      </c>
      <c r="BA80" s="61">
        <f t="shared" si="163"/>
        <v>0</v>
      </c>
      <c r="BB80" s="61">
        <f t="shared" si="164"/>
        <v>0</v>
      </c>
      <c r="BC80" s="62"/>
      <c r="BD80" s="61">
        <f t="shared" si="165"/>
        <v>0</v>
      </c>
      <c r="BE80" s="61">
        <f t="shared" si="166"/>
        <v>0</v>
      </c>
      <c r="BF80" s="61">
        <f t="shared" si="167"/>
        <v>0</v>
      </c>
      <c r="BG80" s="62"/>
      <c r="BH80" s="61">
        <f t="shared" si="168"/>
        <v>0</v>
      </c>
      <c r="BI80" s="61">
        <f t="shared" si="108"/>
        <v>0</v>
      </c>
      <c r="BJ80" s="61">
        <f t="shared" si="109"/>
        <v>0</v>
      </c>
      <c r="BK80" s="62"/>
      <c r="BL80" s="61">
        <f t="shared" si="100"/>
        <v>0</v>
      </c>
      <c r="BM80" s="61">
        <f t="shared" si="101"/>
        <v>0</v>
      </c>
      <c r="BN80" s="61">
        <f t="shared" si="102"/>
        <v>0</v>
      </c>
      <c r="BO80" s="62"/>
      <c r="BP80" s="61">
        <f t="shared" si="169"/>
        <v>0</v>
      </c>
      <c r="BQ80" s="61">
        <f t="shared" si="110"/>
        <v>0</v>
      </c>
      <c r="BR80" s="61">
        <f t="shared" si="111"/>
        <v>0</v>
      </c>
      <c r="BS80" s="62"/>
      <c r="BT80" s="61">
        <f t="shared" si="152"/>
        <v>0</v>
      </c>
      <c r="BU80" s="61">
        <f t="shared" si="153"/>
        <v>0</v>
      </c>
      <c r="BV80" s="61">
        <f t="shared" si="154"/>
        <v>0</v>
      </c>
      <c r="BW80" s="1"/>
      <c r="BX80" s="172">
        <f t="shared" si="155"/>
        <v>93</v>
      </c>
      <c r="BY80" s="1"/>
    </row>
    <row r="81" spans="1:77" x14ac:dyDescent="0.25">
      <c r="A81" s="49">
        <v>34</v>
      </c>
      <c r="B81" s="108" t="s">
        <v>211</v>
      </c>
      <c r="C81" s="1"/>
      <c r="D81" s="61">
        <f t="shared" si="140"/>
        <v>0</v>
      </c>
      <c r="E81" s="61">
        <f t="shared" si="141"/>
        <v>0</v>
      </c>
      <c r="F81" s="61">
        <f t="shared" si="142"/>
        <v>0</v>
      </c>
      <c r="G81" s="1"/>
      <c r="H81" s="62">
        <f t="shared" si="143"/>
        <v>0</v>
      </c>
      <c r="I81" s="62">
        <f t="shared" si="144"/>
        <v>0</v>
      </c>
      <c r="J81" s="62">
        <f t="shared" si="145"/>
        <v>0</v>
      </c>
      <c r="K81" s="62">
        <v>166</v>
      </c>
      <c r="L81" s="61">
        <f t="shared" si="146"/>
        <v>0</v>
      </c>
      <c r="M81" s="61">
        <f t="shared" si="147"/>
        <v>830</v>
      </c>
      <c r="N81" s="61">
        <f t="shared" si="148"/>
        <v>0</v>
      </c>
      <c r="O81" s="62"/>
      <c r="P81" s="61">
        <f t="shared" si="149"/>
        <v>0</v>
      </c>
      <c r="Q81" s="61">
        <f t="shared" si="150"/>
        <v>0</v>
      </c>
      <c r="R81" s="61">
        <f t="shared" si="151"/>
        <v>0</v>
      </c>
      <c r="S81" s="62"/>
      <c r="T81" s="61">
        <f t="shared" si="124"/>
        <v>0</v>
      </c>
      <c r="U81" s="61">
        <f t="shared" si="125"/>
        <v>0</v>
      </c>
      <c r="V81" s="61">
        <f t="shared" si="126"/>
        <v>0</v>
      </c>
      <c r="W81" s="62"/>
      <c r="X81" s="61">
        <f t="shared" si="127"/>
        <v>0</v>
      </c>
      <c r="Y81" s="61">
        <f t="shared" si="128"/>
        <v>0</v>
      </c>
      <c r="Z81" s="61">
        <f t="shared" si="129"/>
        <v>0</v>
      </c>
      <c r="AA81" s="62"/>
      <c r="AB81" s="61">
        <f t="shared" si="170"/>
        <v>0</v>
      </c>
      <c r="AC81" s="61">
        <f t="shared" si="171"/>
        <v>0</v>
      </c>
      <c r="AD81" s="61">
        <f t="shared" si="172"/>
        <v>0</v>
      </c>
      <c r="AE81" s="62"/>
      <c r="AF81" s="61">
        <f t="shared" si="130"/>
        <v>0</v>
      </c>
      <c r="AG81" s="61">
        <f t="shared" si="131"/>
        <v>0</v>
      </c>
      <c r="AH81" s="61">
        <f t="shared" si="132"/>
        <v>0</v>
      </c>
      <c r="AI81" s="62"/>
      <c r="AJ81" s="61">
        <f t="shared" si="105"/>
        <v>0</v>
      </c>
      <c r="AK81" s="61">
        <f t="shared" si="106"/>
        <v>0</v>
      </c>
      <c r="AL81" s="61">
        <f t="shared" si="107"/>
        <v>0</v>
      </c>
      <c r="AM81" s="62"/>
      <c r="AN81" s="61">
        <f t="shared" si="173"/>
        <v>0</v>
      </c>
      <c r="AO81" s="61">
        <f t="shared" si="174"/>
        <v>0</v>
      </c>
      <c r="AP81" s="61">
        <f t="shared" si="175"/>
        <v>0</v>
      </c>
      <c r="AQ81" s="62"/>
      <c r="AR81" s="61">
        <f>AQ81*$AR$5</f>
        <v>0</v>
      </c>
      <c r="AS81" s="61">
        <f t="shared" si="157"/>
        <v>0</v>
      </c>
      <c r="AT81" s="61">
        <f t="shared" si="158"/>
        <v>0</v>
      </c>
      <c r="AU81" s="62"/>
      <c r="AV81" s="61">
        <f t="shared" si="159"/>
        <v>0</v>
      </c>
      <c r="AW81" s="61">
        <f t="shared" si="160"/>
        <v>0</v>
      </c>
      <c r="AX81" s="61">
        <f t="shared" si="161"/>
        <v>0</v>
      </c>
      <c r="AY81" s="186"/>
      <c r="AZ81" s="61">
        <f t="shared" si="162"/>
        <v>0</v>
      </c>
      <c r="BA81" s="61">
        <f t="shared" si="163"/>
        <v>0</v>
      </c>
      <c r="BB81" s="61">
        <f t="shared" si="164"/>
        <v>0</v>
      </c>
      <c r="BC81" s="62"/>
      <c r="BD81" s="61">
        <f t="shared" si="165"/>
        <v>0</v>
      </c>
      <c r="BE81" s="61">
        <f t="shared" si="166"/>
        <v>0</v>
      </c>
      <c r="BF81" s="61">
        <f t="shared" si="167"/>
        <v>0</v>
      </c>
      <c r="BG81" s="62"/>
      <c r="BH81" s="61">
        <f t="shared" si="168"/>
        <v>0</v>
      </c>
      <c r="BI81" s="61">
        <f t="shared" si="108"/>
        <v>0</v>
      </c>
      <c r="BJ81" s="61">
        <f t="shared" si="109"/>
        <v>0</v>
      </c>
      <c r="BK81" s="62"/>
      <c r="BL81" s="61">
        <f t="shared" si="100"/>
        <v>0</v>
      </c>
      <c r="BM81" s="61">
        <f t="shared" si="101"/>
        <v>0</v>
      </c>
      <c r="BN81" s="61">
        <f t="shared" si="102"/>
        <v>0</v>
      </c>
      <c r="BO81" s="62"/>
      <c r="BP81" s="61">
        <f t="shared" si="169"/>
        <v>0</v>
      </c>
      <c r="BQ81" s="61">
        <f t="shared" si="110"/>
        <v>0</v>
      </c>
      <c r="BR81" s="61">
        <f t="shared" si="111"/>
        <v>0</v>
      </c>
      <c r="BS81" s="62"/>
      <c r="BT81" s="61">
        <f t="shared" si="152"/>
        <v>0</v>
      </c>
      <c r="BU81" s="61">
        <f t="shared" si="153"/>
        <v>0</v>
      </c>
      <c r="BV81" s="61">
        <f t="shared" si="154"/>
        <v>0</v>
      </c>
      <c r="BW81" s="1"/>
      <c r="BX81" s="172">
        <f t="shared" si="155"/>
        <v>166</v>
      </c>
      <c r="BY81" s="1"/>
    </row>
    <row r="82" spans="1:77" x14ac:dyDescent="0.25">
      <c r="A82" s="49">
        <v>35</v>
      </c>
      <c r="B82" s="108" t="s">
        <v>212</v>
      </c>
      <c r="C82" s="1"/>
      <c r="D82" s="61">
        <f t="shared" si="140"/>
        <v>0</v>
      </c>
      <c r="E82" s="61">
        <f t="shared" si="141"/>
        <v>0</v>
      </c>
      <c r="F82" s="61">
        <f t="shared" si="142"/>
        <v>0</v>
      </c>
      <c r="G82" s="1"/>
      <c r="H82" s="62">
        <f t="shared" si="143"/>
        <v>0</v>
      </c>
      <c r="I82" s="62">
        <f t="shared" si="144"/>
        <v>0</v>
      </c>
      <c r="J82" s="62">
        <f t="shared" si="145"/>
        <v>0</v>
      </c>
      <c r="K82" s="62">
        <v>109</v>
      </c>
      <c r="L82" s="61">
        <f t="shared" si="146"/>
        <v>0</v>
      </c>
      <c r="M82" s="61">
        <f t="shared" si="147"/>
        <v>545</v>
      </c>
      <c r="N82" s="61">
        <f t="shared" si="148"/>
        <v>0</v>
      </c>
      <c r="O82" s="62"/>
      <c r="P82" s="61">
        <f t="shared" si="149"/>
        <v>0</v>
      </c>
      <c r="Q82" s="61">
        <f t="shared" si="150"/>
        <v>0</v>
      </c>
      <c r="R82" s="61">
        <f t="shared" si="151"/>
        <v>0</v>
      </c>
      <c r="S82" s="62"/>
      <c r="T82" s="61">
        <f t="shared" si="124"/>
        <v>0</v>
      </c>
      <c r="U82" s="61">
        <f t="shared" si="125"/>
        <v>0</v>
      </c>
      <c r="V82" s="61">
        <f t="shared" si="126"/>
        <v>0</v>
      </c>
      <c r="W82" s="62"/>
      <c r="X82" s="61">
        <f t="shared" si="127"/>
        <v>0</v>
      </c>
      <c r="Y82" s="61">
        <f t="shared" si="128"/>
        <v>0</v>
      </c>
      <c r="Z82" s="61">
        <f t="shared" si="129"/>
        <v>0</v>
      </c>
      <c r="AA82" s="62"/>
      <c r="AB82" s="61">
        <f t="shared" si="170"/>
        <v>0</v>
      </c>
      <c r="AC82" s="61">
        <f t="shared" si="171"/>
        <v>0</v>
      </c>
      <c r="AD82" s="61">
        <f t="shared" si="172"/>
        <v>0</v>
      </c>
      <c r="AE82" s="62"/>
      <c r="AF82" s="61">
        <f t="shared" si="130"/>
        <v>0</v>
      </c>
      <c r="AG82" s="61">
        <f t="shared" si="131"/>
        <v>0</v>
      </c>
      <c r="AH82" s="61">
        <f t="shared" si="132"/>
        <v>0</v>
      </c>
      <c r="AI82" s="62"/>
      <c r="AJ82" s="61">
        <f t="shared" si="105"/>
        <v>0</v>
      </c>
      <c r="AK82" s="61">
        <f t="shared" si="106"/>
        <v>0</v>
      </c>
      <c r="AL82" s="61">
        <f t="shared" si="107"/>
        <v>0</v>
      </c>
      <c r="AM82" s="62"/>
      <c r="AN82" s="61">
        <f t="shared" si="173"/>
        <v>0</v>
      </c>
      <c r="AO82" s="61">
        <f t="shared" si="174"/>
        <v>0</v>
      </c>
      <c r="AP82" s="61">
        <f t="shared" si="175"/>
        <v>0</v>
      </c>
      <c r="AQ82" s="62"/>
      <c r="AR82" s="61">
        <f t="shared" si="156"/>
        <v>0</v>
      </c>
      <c r="AS82" s="61">
        <f t="shared" si="157"/>
        <v>0</v>
      </c>
      <c r="AT82" s="61">
        <f t="shared" si="158"/>
        <v>0</v>
      </c>
      <c r="AU82" s="62"/>
      <c r="AV82" s="61">
        <f t="shared" si="159"/>
        <v>0</v>
      </c>
      <c r="AW82" s="61">
        <f t="shared" si="160"/>
        <v>0</v>
      </c>
      <c r="AX82" s="61">
        <f t="shared" si="161"/>
        <v>0</v>
      </c>
      <c r="AY82" s="186"/>
      <c r="AZ82" s="61">
        <f t="shared" si="162"/>
        <v>0</v>
      </c>
      <c r="BA82" s="61">
        <f t="shared" si="163"/>
        <v>0</v>
      </c>
      <c r="BB82" s="61">
        <f t="shared" si="164"/>
        <v>0</v>
      </c>
      <c r="BC82" s="62"/>
      <c r="BD82" s="61">
        <f t="shared" si="165"/>
        <v>0</v>
      </c>
      <c r="BE82" s="61">
        <f t="shared" si="166"/>
        <v>0</v>
      </c>
      <c r="BF82" s="61">
        <f t="shared" si="167"/>
        <v>0</v>
      </c>
      <c r="BG82" s="62"/>
      <c r="BH82" s="61">
        <f t="shared" si="168"/>
        <v>0</v>
      </c>
      <c r="BI82" s="61">
        <f t="shared" si="108"/>
        <v>0</v>
      </c>
      <c r="BJ82" s="61">
        <f t="shared" si="109"/>
        <v>0</v>
      </c>
      <c r="BK82" s="62"/>
      <c r="BL82" s="61">
        <f t="shared" si="100"/>
        <v>0</v>
      </c>
      <c r="BM82" s="61">
        <f t="shared" si="101"/>
        <v>0</v>
      </c>
      <c r="BN82" s="61">
        <f t="shared" si="102"/>
        <v>0</v>
      </c>
      <c r="BO82" s="62"/>
      <c r="BP82" s="61">
        <f t="shared" si="169"/>
        <v>0</v>
      </c>
      <c r="BQ82" s="61">
        <f t="shared" si="110"/>
        <v>0</v>
      </c>
      <c r="BR82" s="61">
        <f t="shared" si="111"/>
        <v>0</v>
      </c>
      <c r="BS82" s="62"/>
      <c r="BT82" s="61">
        <f t="shared" si="152"/>
        <v>0</v>
      </c>
      <c r="BU82" s="61">
        <f t="shared" si="153"/>
        <v>0</v>
      </c>
      <c r="BV82" s="61">
        <f t="shared" si="154"/>
        <v>0</v>
      </c>
      <c r="BW82" s="1"/>
      <c r="BX82" s="172">
        <f t="shared" si="155"/>
        <v>109</v>
      </c>
      <c r="BY82" s="1"/>
    </row>
    <row r="83" spans="1:77" x14ac:dyDescent="0.25">
      <c r="A83" s="49">
        <v>36</v>
      </c>
      <c r="B83" s="108" t="s">
        <v>404</v>
      </c>
      <c r="C83" s="1"/>
      <c r="D83" s="61">
        <f t="shared" si="140"/>
        <v>0</v>
      </c>
      <c r="E83" s="61">
        <f t="shared" si="141"/>
        <v>0</v>
      </c>
      <c r="F83" s="61">
        <f t="shared" si="142"/>
        <v>0</v>
      </c>
      <c r="G83" s="1"/>
      <c r="H83" s="62">
        <f t="shared" si="143"/>
        <v>0</v>
      </c>
      <c r="I83" s="62">
        <f t="shared" si="144"/>
        <v>0</v>
      </c>
      <c r="J83" s="62">
        <f t="shared" si="145"/>
        <v>0</v>
      </c>
      <c r="K83" s="62"/>
      <c r="L83" s="61">
        <f t="shared" si="146"/>
        <v>0</v>
      </c>
      <c r="M83" s="61">
        <f t="shared" si="147"/>
        <v>0</v>
      </c>
      <c r="N83" s="61">
        <f t="shared" si="148"/>
        <v>0</v>
      </c>
      <c r="O83" s="62">
        <v>90</v>
      </c>
      <c r="P83" s="61">
        <f t="shared" si="149"/>
        <v>0</v>
      </c>
      <c r="Q83" s="61">
        <f t="shared" si="150"/>
        <v>0</v>
      </c>
      <c r="R83" s="61">
        <f t="shared" si="151"/>
        <v>450</v>
      </c>
      <c r="S83" s="62"/>
      <c r="T83" s="61">
        <f t="shared" si="124"/>
        <v>0</v>
      </c>
      <c r="U83" s="61">
        <f t="shared" si="125"/>
        <v>0</v>
      </c>
      <c r="V83" s="61">
        <f t="shared" si="126"/>
        <v>0</v>
      </c>
      <c r="W83" s="62"/>
      <c r="X83" s="61">
        <f t="shared" si="127"/>
        <v>0</v>
      </c>
      <c r="Y83" s="61">
        <f t="shared" si="128"/>
        <v>0</v>
      </c>
      <c r="Z83" s="61">
        <f t="shared" si="129"/>
        <v>0</v>
      </c>
      <c r="AA83" s="62"/>
      <c r="AB83" s="61">
        <f t="shared" si="170"/>
        <v>0</v>
      </c>
      <c r="AC83" s="61">
        <f t="shared" si="171"/>
        <v>0</v>
      </c>
      <c r="AD83" s="61">
        <f t="shared" si="172"/>
        <v>0</v>
      </c>
      <c r="AE83" s="62"/>
      <c r="AF83" s="61">
        <f t="shared" si="130"/>
        <v>0</v>
      </c>
      <c r="AG83" s="61">
        <f t="shared" si="131"/>
        <v>0</v>
      </c>
      <c r="AH83" s="61">
        <f t="shared" si="132"/>
        <v>0</v>
      </c>
      <c r="AI83" s="62">
        <v>131</v>
      </c>
      <c r="AJ83" s="61">
        <f t="shared" si="105"/>
        <v>589.5</v>
      </c>
      <c r="AK83" s="61">
        <f t="shared" si="106"/>
        <v>0</v>
      </c>
      <c r="AL83" s="61">
        <f t="shared" si="107"/>
        <v>0</v>
      </c>
      <c r="AM83" s="62"/>
      <c r="AN83" s="61">
        <f t="shared" si="173"/>
        <v>0</v>
      </c>
      <c r="AO83" s="61">
        <f t="shared" si="174"/>
        <v>0</v>
      </c>
      <c r="AP83" s="61">
        <f t="shared" si="175"/>
        <v>0</v>
      </c>
      <c r="AQ83" s="62"/>
      <c r="AR83" s="61">
        <f t="shared" si="156"/>
        <v>0</v>
      </c>
      <c r="AS83" s="61">
        <f t="shared" si="157"/>
        <v>0</v>
      </c>
      <c r="AT83" s="61">
        <f t="shared" si="158"/>
        <v>0</v>
      </c>
      <c r="AU83" s="62"/>
      <c r="AV83" s="61">
        <f t="shared" si="159"/>
        <v>0</v>
      </c>
      <c r="AW83" s="61">
        <f t="shared" si="160"/>
        <v>0</v>
      </c>
      <c r="AX83" s="61">
        <f t="shared" si="161"/>
        <v>0</v>
      </c>
      <c r="AY83" s="186"/>
      <c r="AZ83" s="61">
        <f t="shared" si="162"/>
        <v>0</v>
      </c>
      <c r="BA83" s="61">
        <f t="shared" si="163"/>
        <v>0</v>
      </c>
      <c r="BB83" s="61">
        <f t="shared" si="164"/>
        <v>0</v>
      </c>
      <c r="BC83" s="62"/>
      <c r="BD83" s="61">
        <f t="shared" si="165"/>
        <v>0</v>
      </c>
      <c r="BE83" s="61">
        <f t="shared" si="166"/>
        <v>0</v>
      </c>
      <c r="BF83" s="61">
        <f t="shared" si="167"/>
        <v>0</v>
      </c>
      <c r="BG83" s="62"/>
      <c r="BH83" s="61">
        <f t="shared" si="168"/>
        <v>0</v>
      </c>
      <c r="BI83" s="61">
        <f t="shared" si="108"/>
        <v>0</v>
      </c>
      <c r="BJ83" s="61">
        <f t="shared" si="109"/>
        <v>0</v>
      </c>
      <c r="BK83" s="62"/>
      <c r="BL83" s="61">
        <f t="shared" si="100"/>
        <v>0</v>
      </c>
      <c r="BM83" s="61">
        <f t="shared" si="101"/>
        <v>0</v>
      </c>
      <c r="BN83" s="61">
        <f t="shared" si="102"/>
        <v>0</v>
      </c>
      <c r="BO83" s="62"/>
      <c r="BP83" s="61">
        <f t="shared" si="169"/>
        <v>0</v>
      </c>
      <c r="BQ83" s="61">
        <f t="shared" si="110"/>
        <v>0</v>
      </c>
      <c r="BR83" s="61">
        <f t="shared" si="111"/>
        <v>0</v>
      </c>
      <c r="BS83" s="186">
        <v>92</v>
      </c>
      <c r="BT83" s="61">
        <f t="shared" si="152"/>
        <v>368</v>
      </c>
      <c r="BU83" s="61">
        <f t="shared" si="153"/>
        <v>0</v>
      </c>
      <c r="BV83" s="61">
        <f t="shared" si="154"/>
        <v>0</v>
      </c>
      <c r="BW83" s="1"/>
      <c r="BX83" s="172">
        <f t="shared" si="155"/>
        <v>313</v>
      </c>
      <c r="BY83" s="1"/>
    </row>
    <row r="84" spans="1:77" x14ac:dyDescent="0.25">
      <c r="A84" s="49">
        <v>37</v>
      </c>
      <c r="B84" s="108" t="s">
        <v>131</v>
      </c>
      <c r="C84" s="1"/>
      <c r="D84" s="61">
        <f t="shared" si="140"/>
        <v>0</v>
      </c>
      <c r="E84" s="61">
        <f t="shared" si="141"/>
        <v>0</v>
      </c>
      <c r="F84" s="61">
        <f t="shared" si="142"/>
        <v>0</v>
      </c>
      <c r="G84" s="1"/>
      <c r="H84" s="62">
        <f t="shared" si="143"/>
        <v>0</v>
      </c>
      <c r="I84" s="62">
        <f t="shared" si="144"/>
        <v>0</v>
      </c>
      <c r="J84" s="62">
        <f t="shared" si="145"/>
        <v>0</v>
      </c>
      <c r="K84" s="62"/>
      <c r="L84" s="61">
        <f t="shared" si="146"/>
        <v>0</v>
      </c>
      <c r="M84" s="61">
        <f t="shared" si="147"/>
        <v>0</v>
      </c>
      <c r="N84" s="61">
        <f t="shared" si="148"/>
        <v>0</v>
      </c>
      <c r="O84" s="62">
        <v>212</v>
      </c>
      <c r="P84" s="61">
        <f t="shared" si="149"/>
        <v>0</v>
      </c>
      <c r="Q84" s="61">
        <f t="shared" si="150"/>
        <v>0</v>
      </c>
      <c r="R84" s="61">
        <f t="shared" si="151"/>
        <v>1060</v>
      </c>
      <c r="S84" s="62">
        <v>268</v>
      </c>
      <c r="T84" s="61">
        <f t="shared" si="124"/>
        <v>1608</v>
      </c>
      <c r="U84" s="61">
        <f t="shared" si="125"/>
        <v>0</v>
      </c>
      <c r="V84" s="61">
        <f t="shared" si="126"/>
        <v>0</v>
      </c>
      <c r="W84" s="62"/>
      <c r="X84" s="61">
        <f t="shared" si="127"/>
        <v>0</v>
      </c>
      <c r="Y84" s="61">
        <f t="shared" si="128"/>
        <v>0</v>
      </c>
      <c r="Z84" s="61">
        <f t="shared" si="129"/>
        <v>0</v>
      </c>
      <c r="AA84" s="62"/>
      <c r="AB84" s="61">
        <f t="shared" si="170"/>
        <v>0</v>
      </c>
      <c r="AC84" s="61">
        <f t="shared" si="171"/>
        <v>0</v>
      </c>
      <c r="AD84" s="61">
        <f t="shared" si="172"/>
        <v>0</v>
      </c>
      <c r="AE84" s="62"/>
      <c r="AF84" s="61">
        <f t="shared" si="130"/>
        <v>0</v>
      </c>
      <c r="AG84" s="61">
        <f t="shared" si="131"/>
        <v>0</v>
      </c>
      <c r="AH84" s="61">
        <f t="shared" si="132"/>
        <v>0</v>
      </c>
      <c r="AI84" s="62"/>
      <c r="AJ84" s="61">
        <f t="shared" si="105"/>
        <v>0</v>
      </c>
      <c r="AK84" s="61">
        <f t="shared" si="106"/>
        <v>0</v>
      </c>
      <c r="AL84" s="61">
        <f t="shared" si="107"/>
        <v>0</v>
      </c>
      <c r="AM84" s="62"/>
      <c r="AN84" s="61">
        <f t="shared" si="173"/>
        <v>0</v>
      </c>
      <c r="AO84" s="61">
        <f t="shared" si="174"/>
        <v>0</v>
      </c>
      <c r="AP84" s="61">
        <f t="shared" si="175"/>
        <v>0</v>
      </c>
      <c r="AQ84" s="62"/>
      <c r="AR84" s="61">
        <f t="shared" si="156"/>
        <v>0</v>
      </c>
      <c r="AS84" s="61">
        <f t="shared" si="157"/>
        <v>0</v>
      </c>
      <c r="AT84" s="61">
        <f t="shared" si="158"/>
        <v>0</v>
      </c>
      <c r="AU84" s="62"/>
      <c r="AV84" s="61">
        <f t="shared" si="159"/>
        <v>0</v>
      </c>
      <c r="AW84" s="61">
        <f t="shared" si="160"/>
        <v>0</v>
      </c>
      <c r="AX84" s="61">
        <f t="shared" si="161"/>
        <v>0</v>
      </c>
      <c r="AY84" s="186"/>
      <c r="AZ84" s="61">
        <f t="shared" si="162"/>
        <v>0</v>
      </c>
      <c r="BA84" s="61">
        <f t="shared" si="163"/>
        <v>0</v>
      </c>
      <c r="BB84" s="61">
        <f t="shared" si="164"/>
        <v>0</v>
      </c>
      <c r="BC84" s="62"/>
      <c r="BD84" s="61">
        <f t="shared" si="165"/>
        <v>0</v>
      </c>
      <c r="BE84" s="61">
        <f t="shared" si="166"/>
        <v>0</v>
      </c>
      <c r="BF84" s="61">
        <f t="shared" si="167"/>
        <v>0</v>
      </c>
      <c r="BG84" s="62"/>
      <c r="BH84" s="61">
        <f t="shared" si="168"/>
        <v>0</v>
      </c>
      <c r="BI84" s="61">
        <f t="shared" si="108"/>
        <v>0</v>
      </c>
      <c r="BJ84" s="61">
        <f t="shared" si="109"/>
        <v>0</v>
      </c>
      <c r="BK84" s="62"/>
      <c r="BL84" s="61">
        <f t="shared" si="100"/>
        <v>0</v>
      </c>
      <c r="BM84" s="61">
        <f t="shared" si="101"/>
        <v>0</v>
      </c>
      <c r="BN84" s="61">
        <f t="shared" si="102"/>
        <v>0</v>
      </c>
      <c r="BO84" s="62"/>
      <c r="BP84" s="61">
        <f t="shared" si="169"/>
        <v>0</v>
      </c>
      <c r="BQ84" s="61">
        <f t="shared" si="110"/>
        <v>0</v>
      </c>
      <c r="BR84" s="61">
        <f t="shared" si="111"/>
        <v>0</v>
      </c>
      <c r="BS84" s="186"/>
      <c r="BT84" s="61">
        <f t="shared" si="152"/>
        <v>0</v>
      </c>
      <c r="BU84" s="61">
        <f t="shared" si="153"/>
        <v>0</v>
      </c>
      <c r="BV84" s="61">
        <f t="shared" si="154"/>
        <v>0</v>
      </c>
      <c r="BW84" s="1"/>
      <c r="BX84" s="172">
        <f t="shared" si="155"/>
        <v>480</v>
      </c>
      <c r="BY84" s="1"/>
    </row>
    <row r="85" spans="1:77" x14ac:dyDescent="0.25">
      <c r="A85" s="49"/>
      <c r="B85" s="108" t="s">
        <v>329</v>
      </c>
      <c r="C85" s="1"/>
      <c r="D85" s="61"/>
      <c r="E85" s="61"/>
      <c r="F85" s="61"/>
      <c r="G85" s="1"/>
      <c r="H85" s="62"/>
      <c r="I85" s="62"/>
      <c r="J85" s="62"/>
      <c r="K85" s="62"/>
      <c r="L85" s="61"/>
      <c r="M85" s="61"/>
      <c r="N85" s="61"/>
      <c r="O85" s="62"/>
      <c r="P85" s="61"/>
      <c r="Q85" s="61"/>
      <c r="R85" s="61"/>
      <c r="S85" s="62"/>
      <c r="T85" s="61"/>
      <c r="U85" s="61"/>
      <c r="V85" s="61"/>
      <c r="W85" s="62"/>
      <c r="X85" s="61"/>
      <c r="Y85" s="61"/>
      <c r="Z85" s="61"/>
      <c r="AA85" s="62"/>
      <c r="AB85" s="61">
        <f t="shared" si="170"/>
        <v>0</v>
      </c>
      <c r="AC85" s="61">
        <f t="shared" ref="AC85:AC86" si="176">AA85*$AC$5</f>
        <v>0</v>
      </c>
      <c r="AD85" s="61">
        <f t="shared" ref="AD85:AD86" si="177">AA85*$AD$5</f>
        <v>0</v>
      </c>
      <c r="AE85" s="62"/>
      <c r="AF85" s="61">
        <f t="shared" ref="AF85:AF91" si="178">AE85*$AF$5</f>
        <v>0</v>
      </c>
      <c r="AG85" s="61">
        <f t="shared" ref="AG85" si="179">AE85*$AG$5</f>
        <v>0</v>
      </c>
      <c r="AH85" s="61">
        <f t="shared" ref="AH85" si="180">AE85*$AH$5</f>
        <v>0</v>
      </c>
      <c r="AI85" s="62"/>
      <c r="AJ85" s="61">
        <f t="shared" si="105"/>
        <v>0</v>
      </c>
      <c r="AK85" s="61">
        <f t="shared" ref="AK85" si="181">AI85*$AK$5</f>
        <v>0</v>
      </c>
      <c r="AL85" s="61">
        <f t="shared" ref="AL85" si="182">AI85*$AL$5</f>
        <v>0</v>
      </c>
      <c r="AM85" s="62">
        <v>106</v>
      </c>
      <c r="AN85" s="61">
        <f t="shared" si="173"/>
        <v>636</v>
      </c>
      <c r="AO85" s="61">
        <f t="shared" ref="AO85" si="183">AM85*$AO$5</f>
        <v>0</v>
      </c>
      <c r="AP85" s="61">
        <f t="shared" ref="AP85" si="184">AM85*$AP$5</f>
        <v>0</v>
      </c>
      <c r="AQ85" s="62"/>
      <c r="AR85" s="61">
        <f t="shared" si="156"/>
        <v>0</v>
      </c>
      <c r="AS85" s="61">
        <f t="shared" si="157"/>
        <v>0</v>
      </c>
      <c r="AT85" s="61">
        <f t="shared" si="158"/>
        <v>0</v>
      </c>
      <c r="AU85" s="62"/>
      <c r="AV85" s="61">
        <f t="shared" si="159"/>
        <v>0</v>
      </c>
      <c r="AW85" s="61">
        <f t="shared" si="160"/>
        <v>0</v>
      </c>
      <c r="AX85" s="61">
        <f t="shared" si="161"/>
        <v>0</v>
      </c>
      <c r="AY85" s="186"/>
      <c r="AZ85" s="61">
        <f t="shared" si="162"/>
        <v>0</v>
      </c>
      <c r="BA85" s="61">
        <f t="shared" si="163"/>
        <v>0</v>
      </c>
      <c r="BB85" s="61">
        <f t="shared" si="164"/>
        <v>0</v>
      </c>
      <c r="BC85" s="62"/>
      <c r="BD85" s="61">
        <f t="shared" si="165"/>
        <v>0</v>
      </c>
      <c r="BE85" s="61">
        <f t="shared" si="166"/>
        <v>0</v>
      </c>
      <c r="BF85" s="61">
        <f t="shared" si="167"/>
        <v>0</v>
      </c>
      <c r="BG85" s="62"/>
      <c r="BH85" s="61">
        <f t="shared" si="168"/>
        <v>0</v>
      </c>
      <c r="BI85" s="61">
        <f t="shared" si="108"/>
        <v>0</v>
      </c>
      <c r="BJ85" s="61">
        <f t="shared" si="109"/>
        <v>0</v>
      </c>
      <c r="BK85" s="62"/>
      <c r="BL85" s="61">
        <f t="shared" si="100"/>
        <v>0</v>
      </c>
      <c r="BM85" s="61">
        <f t="shared" si="101"/>
        <v>0</v>
      </c>
      <c r="BN85" s="61">
        <f t="shared" si="102"/>
        <v>0</v>
      </c>
      <c r="BO85" s="62"/>
      <c r="BP85" s="61">
        <f t="shared" si="169"/>
        <v>0</v>
      </c>
      <c r="BQ85" s="61">
        <f t="shared" si="110"/>
        <v>0</v>
      </c>
      <c r="BR85" s="61">
        <f t="shared" si="111"/>
        <v>0</v>
      </c>
      <c r="BS85" s="186"/>
      <c r="BT85" s="61">
        <f t="shared" si="152"/>
        <v>0</v>
      </c>
      <c r="BU85" s="61">
        <f t="shared" si="153"/>
        <v>0</v>
      </c>
      <c r="BV85" s="61">
        <f t="shared" si="154"/>
        <v>0</v>
      </c>
      <c r="BW85" s="1"/>
      <c r="BX85" s="172">
        <f t="shared" si="155"/>
        <v>106</v>
      </c>
      <c r="BY85" s="1"/>
    </row>
    <row r="86" spans="1:77" x14ac:dyDescent="0.25">
      <c r="A86" s="49"/>
      <c r="B86" s="108" t="s">
        <v>330</v>
      </c>
      <c r="C86" s="1"/>
      <c r="D86" s="61"/>
      <c r="E86" s="61"/>
      <c r="F86" s="61"/>
      <c r="G86" s="1"/>
      <c r="H86" s="62"/>
      <c r="I86" s="62"/>
      <c r="J86" s="62"/>
      <c r="K86" s="62"/>
      <c r="L86" s="61"/>
      <c r="M86" s="61"/>
      <c r="N86" s="61"/>
      <c r="O86" s="62"/>
      <c r="P86" s="61"/>
      <c r="Q86" s="61"/>
      <c r="R86" s="61"/>
      <c r="S86" s="62"/>
      <c r="T86" s="61"/>
      <c r="U86" s="61"/>
      <c r="V86" s="61"/>
      <c r="W86" s="62"/>
      <c r="X86" s="61"/>
      <c r="Y86" s="61"/>
      <c r="Z86" s="61"/>
      <c r="AA86" s="62"/>
      <c r="AB86" s="61">
        <f t="shared" si="170"/>
        <v>0</v>
      </c>
      <c r="AC86" s="61">
        <f t="shared" si="176"/>
        <v>0</v>
      </c>
      <c r="AD86" s="61">
        <f t="shared" si="177"/>
        <v>0</v>
      </c>
      <c r="AE86" s="62"/>
      <c r="AF86" s="61">
        <f t="shared" si="178"/>
        <v>0</v>
      </c>
      <c r="AG86" s="61">
        <f t="shared" ref="AG86" si="185">AE86*$AG$5</f>
        <v>0</v>
      </c>
      <c r="AH86" s="61">
        <f t="shared" ref="AH86" si="186">AE86*$AH$5</f>
        <v>0</v>
      </c>
      <c r="AI86" s="62"/>
      <c r="AJ86" s="61">
        <f t="shared" si="105"/>
        <v>0</v>
      </c>
      <c r="AK86" s="61">
        <f t="shared" ref="AK86" si="187">AI86*$AK$5</f>
        <v>0</v>
      </c>
      <c r="AL86" s="61">
        <f t="shared" ref="AL86" si="188">AI86*$AL$5</f>
        <v>0</v>
      </c>
      <c r="AM86" s="62">
        <v>138</v>
      </c>
      <c r="AN86" s="61">
        <f t="shared" si="173"/>
        <v>828</v>
      </c>
      <c r="AO86" s="61">
        <f t="shared" ref="AO86:AO87" si="189">AM86*$AO$5</f>
        <v>0</v>
      </c>
      <c r="AP86" s="61">
        <f t="shared" ref="AP86:AP87" si="190">AM86*$AP$5</f>
        <v>0</v>
      </c>
      <c r="AQ86" s="62"/>
      <c r="AR86" s="61">
        <f t="shared" si="156"/>
        <v>0</v>
      </c>
      <c r="AS86" s="61">
        <f t="shared" si="157"/>
        <v>0</v>
      </c>
      <c r="AT86" s="61">
        <f t="shared" si="158"/>
        <v>0</v>
      </c>
      <c r="AU86" s="62">
        <v>209</v>
      </c>
      <c r="AV86" s="61">
        <f t="shared" si="159"/>
        <v>0</v>
      </c>
      <c r="AW86" s="61">
        <f t="shared" si="160"/>
        <v>1045</v>
      </c>
      <c r="AX86" s="61">
        <f t="shared" si="161"/>
        <v>0</v>
      </c>
      <c r="AY86" s="186"/>
      <c r="AZ86" s="61">
        <f t="shared" si="162"/>
        <v>0</v>
      </c>
      <c r="BA86" s="61">
        <f t="shared" si="163"/>
        <v>0</v>
      </c>
      <c r="BB86" s="61">
        <f t="shared" si="164"/>
        <v>0</v>
      </c>
      <c r="BC86" s="62"/>
      <c r="BD86" s="61">
        <f t="shared" si="165"/>
        <v>0</v>
      </c>
      <c r="BE86" s="61">
        <f t="shared" si="166"/>
        <v>0</v>
      </c>
      <c r="BF86" s="61">
        <f t="shared" si="167"/>
        <v>0</v>
      </c>
      <c r="BG86" s="62"/>
      <c r="BH86" s="61">
        <f t="shared" si="168"/>
        <v>0</v>
      </c>
      <c r="BI86" s="61">
        <f t="shared" si="108"/>
        <v>0</v>
      </c>
      <c r="BJ86" s="61">
        <f t="shared" si="109"/>
        <v>0</v>
      </c>
      <c r="BK86" s="62"/>
      <c r="BL86" s="61">
        <f t="shared" si="100"/>
        <v>0</v>
      </c>
      <c r="BM86" s="61">
        <f t="shared" si="101"/>
        <v>0</v>
      </c>
      <c r="BN86" s="61">
        <f t="shared" si="102"/>
        <v>0</v>
      </c>
      <c r="BO86" s="62"/>
      <c r="BP86" s="61">
        <f t="shared" si="169"/>
        <v>0</v>
      </c>
      <c r="BQ86" s="61">
        <f t="shared" si="110"/>
        <v>0</v>
      </c>
      <c r="BR86" s="61">
        <f t="shared" si="111"/>
        <v>0</v>
      </c>
      <c r="BS86" s="186"/>
      <c r="BT86" s="61">
        <f t="shared" si="152"/>
        <v>0</v>
      </c>
      <c r="BU86" s="61">
        <f t="shared" si="153"/>
        <v>0</v>
      </c>
      <c r="BV86" s="61">
        <f t="shared" si="154"/>
        <v>0</v>
      </c>
      <c r="BW86" s="1"/>
      <c r="BX86" s="172">
        <f t="shared" si="155"/>
        <v>347</v>
      </c>
      <c r="BY86" s="1"/>
    </row>
    <row r="87" spans="1:77" x14ac:dyDescent="0.25">
      <c r="A87" s="49"/>
      <c r="B87" s="108" t="s">
        <v>331</v>
      </c>
      <c r="C87" s="1"/>
      <c r="D87" s="61"/>
      <c r="E87" s="61"/>
      <c r="F87" s="61"/>
      <c r="G87" s="1"/>
      <c r="H87" s="62"/>
      <c r="I87" s="62"/>
      <c r="J87" s="62"/>
      <c r="K87" s="62"/>
      <c r="L87" s="61"/>
      <c r="M87" s="61"/>
      <c r="N87" s="61"/>
      <c r="O87" s="62"/>
      <c r="P87" s="61"/>
      <c r="Q87" s="61"/>
      <c r="R87" s="61"/>
      <c r="S87" s="62"/>
      <c r="T87" s="61"/>
      <c r="U87" s="61"/>
      <c r="V87" s="61"/>
      <c r="W87" s="62"/>
      <c r="X87" s="61"/>
      <c r="Y87" s="61"/>
      <c r="Z87" s="61"/>
      <c r="AA87" s="62"/>
      <c r="AB87" s="61">
        <f t="shared" si="170"/>
        <v>0</v>
      </c>
      <c r="AC87" s="61">
        <f t="shared" ref="AC87:AC91" si="191">AA87*$AC$5</f>
        <v>0</v>
      </c>
      <c r="AD87" s="61">
        <f t="shared" ref="AD87:AD91" si="192">AA87*$AD$5</f>
        <v>0</v>
      </c>
      <c r="AE87" s="62"/>
      <c r="AF87" s="61">
        <f t="shared" si="178"/>
        <v>0</v>
      </c>
      <c r="AG87" s="61">
        <f t="shared" ref="AG87" si="193">AE87*$AG$5</f>
        <v>0</v>
      </c>
      <c r="AH87" s="61">
        <f t="shared" ref="AH87" si="194">AE87*$AH$5</f>
        <v>0</v>
      </c>
      <c r="AI87" s="62"/>
      <c r="AJ87" s="61">
        <f t="shared" si="105"/>
        <v>0</v>
      </c>
      <c r="AK87" s="61">
        <f t="shared" ref="AK87" si="195">AI87*$AK$5</f>
        <v>0</v>
      </c>
      <c r="AL87" s="61">
        <f t="shared" ref="AL87" si="196">AI87*$AL$5</f>
        <v>0</v>
      </c>
      <c r="AM87" s="62">
        <v>97</v>
      </c>
      <c r="AN87" s="61">
        <f t="shared" si="173"/>
        <v>582</v>
      </c>
      <c r="AO87" s="61">
        <f t="shared" si="189"/>
        <v>0</v>
      </c>
      <c r="AP87" s="61">
        <f t="shared" si="190"/>
        <v>0</v>
      </c>
      <c r="AQ87" s="62"/>
      <c r="AR87" s="61">
        <f t="shared" si="156"/>
        <v>0</v>
      </c>
      <c r="AS87" s="61">
        <f t="shared" si="157"/>
        <v>0</v>
      </c>
      <c r="AT87" s="61">
        <f t="shared" si="158"/>
        <v>0</v>
      </c>
      <c r="AU87" s="62">
        <v>137</v>
      </c>
      <c r="AV87" s="61">
        <f t="shared" si="159"/>
        <v>0</v>
      </c>
      <c r="AW87" s="61">
        <f t="shared" si="160"/>
        <v>685</v>
      </c>
      <c r="AX87" s="61">
        <f t="shared" si="161"/>
        <v>0</v>
      </c>
      <c r="AY87" s="186"/>
      <c r="AZ87" s="61">
        <f t="shared" si="162"/>
        <v>0</v>
      </c>
      <c r="BA87" s="61">
        <f t="shared" si="163"/>
        <v>0</v>
      </c>
      <c r="BB87" s="61">
        <f t="shared" si="164"/>
        <v>0</v>
      </c>
      <c r="BC87" s="62"/>
      <c r="BD87" s="61">
        <f t="shared" si="165"/>
        <v>0</v>
      </c>
      <c r="BE87" s="61">
        <f t="shared" si="166"/>
        <v>0</v>
      </c>
      <c r="BF87" s="61">
        <f t="shared" si="167"/>
        <v>0</v>
      </c>
      <c r="BG87" s="62"/>
      <c r="BH87" s="61">
        <f t="shared" si="168"/>
        <v>0</v>
      </c>
      <c r="BI87" s="61">
        <f t="shared" si="108"/>
        <v>0</v>
      </c>
      <c r="BJ87" s="61">
        <f t="shared" si="109"/>
        <v>0</v>
      </c>
      <c r="BK87" s="62"/>
      <c r="BL87" s="61">
        <f t="shared" si="100"/>
        <v>0</v>
      </c>
      <c r="BM87" s="61">
        <f t="shared" si="101"/>
        <v>0</v>
      </c>
      <c r="BN87" s="61">
        <f t="shared" si="102"/>
        <v>0</v>
      </c>
      <c r="BO87" s="62"/>
      <c r="BP87" s="61">
        <f t="shared" si="169"/>
        <v>0</v>
      </c>
      <c r="BQ87" s="61">
        <f t="shared" si="110"/>
        <v>0</v>
      </c>
      <c r="BR87" s="61">
        <f t="shared" si="111"/>
        <v>0</v>
      </c>
      <c r="BS87" s="186"/>
      <c r="BT87" s="61">
        <f t="shared" si="152"/>
        <v>0</v>
      </c>
      <c r="BU87" s="61">
        <f t="shared" si="153"/>
        <v>0</v>
      </c>
      <c r="BV87" s="61">
        <f t="shared" si="154"/>
        <v>0</v>
      </c>
      <c r="BW87" s="1"/>
      <c r="BX87" s="172">
        <f t="shared" si="155"/>
        <v>234</v>
      </c>
      <c r="BY87" s="1"/>
    </row>
    <row r="88" spans="1:77" x14ac:dyDescent="0.25">
      <c r="A88" s="49"/>
      <c r="B88" s="108" t="s">
        <v>371</v>
      </c>
      <c r="C88" s="1"/>
      <c r="D88" s="61"/>
      <c r="E88" s="61"/>
      <c r="F88" s="61"/>
      <c r="G88" s="1"/>
      <c r="H88" s="62"/>
      <c r="I88" s="62"/>
      <c r="J88" s="62"/>
      <c r="K88" s="62"/>
      <c r="L88" s="61"/>
      <c r="M88" s="61"/>
      <c r="N88" s="61"/>
      <c r="O88" s="62"/>
      <c r="P88" s="61"/>
      <c r="Q88" s="61"/>
      <c r="R88" s="61"/>
      <c r="S88" s="62"/>
      <c r="T88" s="61"/>
      <c r="U88" s="61"/>
      <c r="V88" s="61"/>
      <c r="W88" s="62"/>
      <c r="X88" s="61"/>
      <c r="Y88" s="61"/>
      <c r="Z88" s="61"/>
      <c r="AA88" s="62"/>
      <c r="AB88" s="61">
        <f t="shared" si="170"/>
        <v>0</v>
      </c>
      <c r="AC88" s="61">
        <f t="shared" si="191"/>
        <v>0</v>
      </c>
      <c r="AD88" s="61">
        <f t="shared" si="192"/>
        <v>0</v>
      </c>
      <c r="AE88" s="62"/>
      <c r="AF88" s="61">
        <f t="shared" si="178"/>
        <v>0</v>
      </c>
      <c r="AG88" s="61">
        <f t="shared" ref="AG88" si="197">AE88*$AG$5</f>
        <v>0</v>
      </c>
      <c r="AH88" s="61">
        <f t="shared" ref="AH88" si="198">AE88*$AH$5</f>
        <v>0</v>
      </c>
      <c r="AI88" s="62"/>
      <c r="AJ88" s="61">
        <f t="shared" si="105"/>
        <v>0</v>
      </c>
      <c r="AK88" s="61">
        <f t="shared" ref="AK88" si="199">AI88*$AK$5</f>
        <v>0</v>
      </c>
      <c r="AL88" s="61">
        <f t="shared" ref="AL88" si="200">AI88*$AL$5</f>
        <v>0</v>
      </c>
      <c r="AM88" s="62">
        <v>101</v>
      </c>
      <c r="AN88" s="61">
        <f t="shared" si="173"/>
        <v>606</v>
      </c>
      <c r="AO88" s="61">
        <f t="shared" ref="AO88" si="201">AM88*$AO$5</f>
        <v>0</v>
      </c>
      <c r="AP88" s="61">
        <f t="shared" ref="AP88" si="202">AM88*$AP$5</f>
        <v>0</v>
      </c>
      <c r="AQ88" s="62"/>
      <c r="AR88" s="61">
        <f t="shared" si="156"/>
        <v>0</v>
      </c>
      <c r="AS88" s="61">
        <f t="shared" si="157"/>
        <v>0</v>
      </c>
      <c r="AT88" s="61">
        <f t="shared" si="158"/>
        <v>0</v>
      </c>
      <c r="AU88" s="62">
        <v>159</v>
      </c>
      <c r="AV88" s="61">
        <f t="shared" si="159"/>
        <v>0</v>
      </c>
      <c r="AW88" s="61">
        <f t="shared" si="160"/>
        <v>795</v>
      </c>
      <c r="AX88" s="61">
        <f t="shared" si="161"/>
        <v>0</v>
      </c>
      <c r="AY88" s="186">
        <v>114</v>
      </c>
      <c r="AZ88" s="61">
        <f t="shared" si="162"/>
        <v>0</v>
      </c>
      <c r="BA88" s="61">
        <f t="shared" si="163"/>
        <v>0</v>
      </c>
      <c r="BB88" s="61">
        <f t="shared" si="164"/>
        <v>684</v>
      </c>
      <c r="BC88" s="62"/>
      <c r="BD88" s="61">
        <f t="shared" si="165"/>
        <v>0</v>
      </c>
      <c r="BE88" s="61">
        <f t="shared" si="166"/>
        <v>0</v>
      </c>
      <c r="BF88" s="61">
        <f t="shared" si="167"/>
        <v>0</v>
      </c>
      <c r="BG88" s="62"/>
      <c r="BH88" s="61">
        <f t="shared" si="168"/>
        <v>0</v>
      </c>
      <c r="BI88" s="61">
        <f t="shared" si="108"/>
        <v>0</v>
      </c>
      <c r="BJ88" s="61">
        <f t="shared" si="109"/>
        <v>0</v>
      </c>
      <c r="BK88" s="62"/>
      <c r="BL88" s="61">
        <f t="shared" si="100"/>
        <v>0</v>
      </c>
      <c r="BM88" s="61">
        <f t="shared" si="101"/>
        <v>0</v>
      </c>
      <c r="BN88" s="61">
        <f t="shared" si="102"/>
        <v>0</v>
      </c>
      <c r="BO88" s="62"/>
      <c r="BP88" s="61">
        <f t="shared" si="169"/>
        <v>0</v>
      </c>
      <c r="BQ88" s="61">
        <f t="shared" si="110"/>
        <v>0</v>
      </c>
      <c r="BR88" s="61">
        <f t="shared" si="111"/>
        <v>0</v>
      </c>
      <c r="BS88" s="186"/>
      <c r="BT88" s="61">
        <f t="shared" si="152"/>
        <v>0</v>
      </c>
      <c r="BU88" s="61">
        <f t="shared" si="153"/>
        <v>0</v>
      </c>
      <c r="BV88" s="61">
        <f t="shared" si="154"/>
        <v>0</v>
      </c>
      <c r="BW88" s="1"/>
      <c r="BX88" s="172">
        <f t="shared" si="155"/>
        <v>374</v>
      </c>
      <c r="BY88" s="1"/>
    </row>
    <row r="89" spans="1:77" x14ac:dyDescent="0.25">
      <c r="A89" s="49"/>
      <c r="B89" s="108" t="s">
        <v>332</v>
      </c>
      <c r="C89" s="1"/>
      <c r="D89" s="61"/>
      <c r="E89" s="61"/>
      <c r="F89" s="61"/>
      <c r="G89" s="1"/>
      <c r="H89" s="62"/>
      <c r="I89" s="62"/>
      <c r="J89" s="62"/>
      <c r="K89" s="62"/>
      <c r="L89" s="61"/>
      <c r="M89" s="61"/>
      <c r="N89" s="61"/>
      <c r="O89" s="62"/>
      <c r="P89" s="61"/>
      <c r="Q89" s="61"/>
      <c r="R89" s="61"/>
      <c r="S89" s="62"/>
      <c r="T89" s="61"/>
      <c r="U89" s="61"/>
      <c r="V89" s="61"/>
      <c r="W89" s="62"/>
      <c r="X89" s="61"/>
      <c r="Y89" s="61"/>
      <c r="Z89" s="61"/>
      <c r="AA89" s="62"/>
      <c r="AB89" s="61">
        <f t="shared" si="170"/>
        <v>0</v>
      </c>
      <c r="AC89" s="61">
        <f t="shared" si="191"/>
        <v>0</v>
      </c>
      <c r="AD89" s="61">
        <f t="shared" si="192"/>
        <v>0</v>
      </c>
      <c r="AE89" s="62"/>
      <c r="AF89" s="61">
        <f t="shared" si="178"/>
        <v>0</v>
      </c>
      <c r="AG89" s="61">
        <f t="shared" ref="AG89" si="203">AE89*$AG$5</f>
        <v>0</v>
      </c>
      <c r="AH89" s="61">
        <f t="shared" ref="AH89" si="204">AE89*$AH$5</f>
        <v>0</v>
      </c>
      <c r="AI89" s="62"/>
      <c r="AJ89" s="61">
        <f t="shared" si="105"/>
        <v>0</v>
      </c>
      <c r="AK89" s="61">
        <f t="shared" ref="AK89" si="205">AI89*$AK$5</f>
        <v>0</v>
      </c>
      <c r="AL89" s="61">
        <f t="shared" ref="AL89" si="206">AI89*$AL$5</f>
        <v>0</v>
      </c>
      <c r="AM89" s="62">
        <v>152</v>
      </c>
      <c r="AN89" s="61">
        <f t="shared" si="173"/>
        <v>912</v>
      </c>
      <c r="AO89" s="61">
        <f t="shared" ref="AO89" si="207">AM89*$AO$5</f>
        <v>0</v>
      </c>
      <c r="AP89" s="61">
        <f t="shared" ref="AP89" si="208">AM89*$AP$5</f>
        <v>0</v>
      </c>
      <c r="AQ89" s="62"/>
      <c r="AR89" s="61">
        <f t="shared" si="156"/>
        <v>0</v>
      </c>
      <c r="AS89" s="61">
        <f t="shared" si="157"/>
        <v>0</v>
      </c>
      <c r="AT89" s="61">
        <f t="shared" si="158"/>
        <v>0</v>
      </c>
      <c r="AU89" s="62">
        <v>143</v>
      </c>
      <c r="AV89" s="61">
        <f t="shared" si="159"/>
        <v>0</v>
      </c>
      <c r="AW89" s="61">
        <f t="shared" si="160"/>
        <v>715</v>
      </c>
      <c r="AX89" s="61">
        <f t="shared" si="161"/>
        <v>0</v>
      </c>
      <c r="AY89" s="186">
        <v>109</v>
      </c>
      <c r="AZ89" s="61">
        <f t="shared" si="162"/>
        <v>0</v>
      </c>
      <c r="BA89" s="61">
        <f t="shared" si="163"/>
        <v>0</v>
      </c>
      <c r="BB89" s="61">
        <f t="shared" si="164"/>
        <v>654</v>
      </c>
      <c r="BC89" s="62"/>
      <c r="BD89" s="61">
        <f t="shared" si="165"/>
        <v>0</v>
      </c>
      <c r="BE89" s="61">
        <f t="shared" si="166"/>
        <v>0</v>
      </c>
      <c r="BF89" s="61">
        <f t="shared" si="167"/>
        <v>0</v>
      </c>
      <c r="BG89" s="62"/>
      <c r="BH89" s="61">
        <f t="shared" si="168"/>
        <v>0</v>
      </c>
      <c r="BI89" s="61">
        <f t="shared" si="108"/>
        <v>0</v>
      </c>
      <c r="BJ89" s="61">
        <f t="shared" si="109"/>
        <v>0</v>
      </c>
      <c r="BK89" s="62"/>
      <c r="BL89" s="61">
        <f t="shared" si="100"/>
        <v>0</v>
      </c>
      <c r="BM89" s="61">
        <f t="shared" si="101"/>
        <v>0</v>
      </c>
      <c r="BN89" s="61">
        <f t="shared" si="102"/>
        <v>0</v>
      </c>
      <c r="BO89" s="62"/>
      <c r="BP89" s="61">
        <f t="shared" si="169"/>
        <v>0</v>
      </c>
      <c r="BQ89" s="61">
        <f t="shared" si="110"/>
        <v>0</v>
      </c>
      <c r="BR89" s="61">
        <f t="shared" si="111"/>
        <v>0</v>
      </c>
      <c r="BS89" s="186"/>
      <c r="BT89" s="61">
        <f t="shared" si="152"/>
        <v>0</v>
      </c>
      <c r="BU89" s="61">
        <f t="shared" si="153"/>
        <v>0</v>
      </c>
      <c r="BV89" s="61">
        <f t="shared" si="154"/>
        <v>0</v>
      </c>
      <c r="BW89" s="1"/>
      <c r="BX89" s="172">
        <f t="shared" si="155"/>
        <v>404</v>
      </c>
      <c r="BY89" s="1"/>
    </row>
    <row r="90" spans="1:77" x14ac:dyDescent="0.25">
      <c r="A90" s="49"/>
      <c r="B90" s="108" t="s">
        <v>333</v>
      </c>
      <c r="C90" s="1"/>
      <c r="D90" s="61"/>
      <c r="E90" s="61"/>
      <c r="F90" s="61"/>
      <c r="G90" s="1"/>
      <c r="H90" s="62"/>
      <c r="I90" s="62"/>
      <c r="J90" s="62"/>
      <c r="K90" s="62"/>
      <c r="L90" s="61"/>
      <c r="M90" s="61"/>
      <c r="N90" s="61"/>
      <c r="O90" s="62"/>
      <c r="P90" s="61"/>
      <c r="Q90" s="61"/>
      <c r="R90" s="61"/>
      <c r="S90" s="62"/>
      <c r="T90" s="61"/>
      <c r="U90" s="61"/>
      <c r="V90" s="61"/>
      <c r="W90" s="62"/>
      <c r="X90" s="61"/>
      <c r="Y90" s="61"/>
      <c r="Z90" s="61"/>
      <c r="AA90" s="62"/>
      <c r="AB90" s="61">
        <f t="shared" si="170"/>
        <v>0</v>
      </c>
      <c r="AC90" s="61">
        <f t="shared" si="191"/>
        <v>0</v>
      </c>
      <c r="AD90" s="61">
        <f t="shared" si="192"/>
        <v>0</v>
      </c>
      <c r="AE90" s="62"/>
      <c r="AF90" s="61">
        <f t="shared" si="178"/>
        <v>0</v>
      </c>
      <c r="AG90" s="61">
        <f t="shared" ref="AG90" si="209">AE90*$AG$5</f>
        <v>0</v>
      </c>
      <c r="AH90" s="61">
        <f t="shared" ref="AH90" si="210">AE90*$AH$5</f>
        <v>0</v>
      </c>
      <c r="AI90" s="62"/>
      <c r="AJ90" s="61">
        <f t="shared" si="105"/>
        <v>0</v>
      </c>
      <c r="AK90" s="61">
        <f t="shared" ref="AK90" si="211">AI90*$AK$5</f>
        <v>0</v>
      </c>
      <c r="AL90" s="61">
        <f t="shared" ref="AL90" si="212">AI90*$AL$5</f>
        <v>0</v>
      </c>
      <c r="AM90" s="62">
        <v>64</v>
      </c>
      <c r="AN90" s="61">
        <f t="shared" si="173"/>
        <v>384</v>
      </c>
      <c r="AO90" s="61">
        <f t="shared" ref="AO90" si="213">AM90*$AO$5</f>
        <v>0</v>
      </c>
      <c r="AP90" s="61">
        <f t="shared" ref="AP90" si="214">AM90*$AP$5</f>
        <v>0</v>
      </c>
      <c r="AQ90" s="62"/>
      <c r="AR90" s="61">
        <f t="shared" si="156"/>
        <v>0</v>
      </c>
      <c r="AS90" s="61">
        <f t="shared" si="157"/>
        <v>0</v>
      </c>
      <c r="AT90" s="61">
        <f t="shared" si="158"/>
        <v>0</v>
      </c>
      <c r="AU90" s="62">
        <v>60</v>
      </c>
      <c r="AV90" s="61">
        <f t="shared" si="159"/>
        <v>0</v>
      </c>
      <c r="AW90" s="61">
        <f t="shared" si="160"/>
        <v>300</v>
      </c>
      <c r="AX90" s="61">
        <f t="shared" si="161"/>
        <v>0</v>
      </c>
      <c r="AY90" s="186">
        <v>62</v>
      </c>
      <c r="AZ90" s="61">
        <f t="shared" si="162"/>
        <v>0</v>
      </c>
      <c r="BA90" s="61">
        <f t="shared" si="163"/>
        <v>0</v>
      </c>
      <c r="BB90" s="61">
        <f t="shared" si="164"/>
        <v>372</v>
      </c>
      <c r="BC90" s="62"/>
      <c r="BD90" s="61">
        <f t="shared" si="165"/>
        <v>0</v>
      </c>
      <c r="BE90" s="61">
        <f t="shared" si="166"/>
        <v>0</v>
      </c>
      <c r="BF90" s="61">
        <f t="shared" si="167"/>
        <v>0</v>
      </c>
      <c r="BG90" s="62">
        <v>31</v>
      </c>
      <c r="BH90" s="61">
        <f t="shared" si="168"/>
        <v>186</v>
      </c>
      <c r="BI90" s="61">
        <f t="shared" si="108"/>
        <v>0</v>
      </c>
      <c r="BJ90" s="61">
        <f t="shared" si="109"/>
        <v>0</v>
      </c>
      <c r="BK90" s="62"/>
      <c r="BL90" s="61">
        <f t="shared" si="100"/>
        <v>0</v>
      </c>
      <c r="BM90" s="61">
        <f t="shared" si="101"/>
        <v>0</v>
      </c>
      <c r="BN90" s="61">
        <f t="shared" si="102"/>
        <v>0</v>
      </c>
      <c r="BO90" s="62"/>
      <c r="BP90" s="61">
        <f t="shared" si="169"/>
        <v>0</v>
      </c>
      <c r="BQ90" s="61">
        <f t="shared" si="110"/>
        <v>0</v>
      </c>
      <c r="BR90" s="61">
        <f t="shared" si="111"/>
        <v>0</v>
      </c>
      <c r="BS90" s="186">
        <v>134</v>
      </c>
      <c r="BT90" s="61">
        <f t="shared" si="152"/>
        <v>536</v>
      </c>
      <c r="BU90" s="61">
        <f t="shared" si="153"/>
        <v>0</v>
      </c>
      <c r="BV90" s="61">
        <f t="shared" si="154"/>
        <v>0</v>
      </c>
      <c r="BW90" s="1"/>
      <c r="BX90" s="172">
        <f t="shared" si="155"/>
        <v>351</v>
      </c>
      <c r="BY90" s="1"/>
    </row>
    <row r="91" spans="1:77" x14ac:dyDescent="0.25">
      <c r="A91" s="49"/>
      <c r="B91" s="108" t="s">
        <v>98</v>
      </c>
      <c r="C91" s="1"/>
      <c r="D91" s="61"/>
      <c r="E91" s="61"/>
      <c r="F91" s="61"/>
      <c r="G91" s="1"/>
      <c r="H91" s="62"/>
      <c r="I91" s="62"/>
      <c r="J91" s="62"/>
      <c r="K91" s="62"/>
      <c r="L91" s="61"/>
      <c r="M91" s="61"/>
      <c r="N91" s="61"/>
      <c r="O91" s="62"/>
      <c r="P91" s="61"/>
      <c r="Q91" s="61"/>
      <c r="R91" s="61"/>
      <c r="S91" s="62"/>
      <c r="T91" s="61"/>
      <c r="U91" s="61"/>
      <c r="V91" s="61"/>
      <c r="W91" s="62"/>
      <c r="X91" s="61"/>
      <c r="Y91" s="61"/>
      <c r="Z91" s="61"/>
      <c r="AA91" s="62"/>
      <c r="AB91" s="61">
        <f t="shared" si="170"/>
        <v>0</v>
      </c>
      <c r="AC91" s="61">
        <f t="shared" si="191"/>
        <v>0</v>
      </c>
      <c r="AD91" s="61">
        <f t="shared" si="192"/>
        <v>0</v>
      </c>
      <c r="AE91" s="62"/>
      <c r="AF91" s="61">
        <f t="shared" si="178"/>
        <v>0</v>
      </c>
      <c r="AG91" s="61">
        <f t="shared" ref="AG91" si="215">AE91*$AG$5</f>
        <v>0</v>
      </c>
      <c r="AH91" s="61">
        <f t="shared" ref="AH91" si="216">AE91*$AH$5</f>
        <v>0</v>
      </c>
      <c r="AI91" s="62">
        <v>115</v>
      </c>
      <c r="AJ91" s="61">
        <f t="shared" si="105"/>
        <v>517.5</v>
      </c>
      <c r="AK91" s="61">
        <f t="shared" ref="AK91" si="217">AI91*$AK$5</f>
        <v>0</v>
      </c>
      <c r="AL91" s="61">
        <f t="shared" ref="AL91" si="218">AI91*$AL$5</f>
        <v>0</v>
      </c>
      <c r="AM91" s="62">
        <v>18</v>
      </c>
      <c r="AN91" s="61">
        <f t="shared" si="173"/>
        <v>108</v>
      </c>
      <c r="AO91" s="61">
        <f t="shared" ref="AO91" si="219">AM91*$AO$5</f>
        <v>0</v>
      </c>
      <c r="AP91" s="61">
        <f t="shared" ref="AP91" si="220">AM91*$AP$5</f>
        <v>0</v>
      </c>
      <c r="AQ91" s="62"/>
      <c r="AR91" s="61">
        <f t="shared" si="156"/>
        <v>0</v>
      </c>
      <c r="AS91" s="61">
        <f t="shared" si="157"/>
        <v>0</v>
      </c>
      <c r="AT91" s="61">
        <f t="shared" si="158"/>
        <v>0</v>
      </c>
      <c r="AU91" s="62">
        <v>48</v>
      </c>
      <c r="AV91" s="61">
        <f t="shared" si="159"/>
        <v>0</v>
      </c>
      <c r="AW91" s="61">
        <f t="shared" si="160"/>
        <v>240</v>
      </c>
      <c r="AX91" s="61">
        <f t="shared" si="161"/>
        <v>0</v>
      </c>
      <c r="AY91" s="186"/>
      <c r="AZ91" s="61">
        <f t="shared" si="162"/>
        <v>0</v>
      </c>
      <c r="BA91" s="61">
        <f t="shared" si="163"/>
        <v>0</v>
      </c>
      <c r="BB91" s="61">
        <f t="shared" si="164"/>
        <v>0</v>
      </c>
      <c r="BC91" s="62"/>
      <c r="BD91" s="61">
        <f t="shared" si="165"/>
        <v>0</v>
      </c>
      <c r="BE91" s="61">
        <f t="shared" si="166"/>
        <v>0</v>
      </c>
      <c r="BF91" s="61">
        <f t="shared" si="167"/>
        <v>0</v>
      </c>
      <c r="BG91" s="62"/>
      <c r="BH91" s="61">
        <f t="shared" si="168"/>
        <v>0</v>
      </c>
      <c r="BI91" s="61">
        <f t="shared" si="108"/>
        <v>0</v>
      </c>
      <c r="BJ91" s="61">
        <f t="shared" si="109"/>
        <v>0</v>
      </c>
      <c r="BK91" s="62"/>
      <c r="BL91" s="61">
        <f t="shared" si="100"/>
        <v>0</v>
      </c>
      <c r="BM91" s="61">
        <f t="shared" si="101"/>
        <v>0</v>
      </c>
      <c r="BN91" s="61">
        <f t="shared" si="102"/>
        <v>0</v>
      </c>
      <c r="BO91" s="62"/>
      <c r="BP91" s="61">
        <f t="shared" si="169"/>
        <v>0</v>
      </c>
      <c r="BQ91" s="61">
        <f t="shared" si="110"/>
        <v>0</v>
      </c>
      <c r="BR91" s="61">
        <f t="shared" si="111"/>
        <v>0</v>
      </c>
      <c r="BS91" s="186"/>
      <c r="BT91" s="61">
        <f t="shared" si="152"/>
        <v>0</v>
      </c>
      <c r="BU91" s="61">
        <f t="shared" si="153"/>
        <v>0</v>
      </c>
      <c r="BV91" s="61">
        <f t="shared" si="154"/>
        <v>0</v>
      </c>
      <c r="BW91" s="1"/>
      <c r="BX91" s="172">
        <f t="shared" si="155"/>
        <v>181</v>
      </c>
      <c r="BY91" s="1"/>
    </row>
    <row r="92" spans="1:77" x14ac:dyDescent="0.25">
      <c r="A92" s="49"/>
      <c r="B92" s="108" t="s">
        <v>133</v>
      </c>
      <c r="C92" s="1"/>
      <c r="D92" s="61"/>
      <c r="E92" s="61"/>
      <c r="F92" s="61"/>
      <c r="G92" s="1"/>
      <c r="H92" s="62"/>
      <c r="I92" s="62"/>
      <c r="J92" s="62"/>
      <c r="K92" s="62"/>
      <c r="L92" s="61"/>
      <c r="M92" s="61"/>
      <c r="N92" s="61"/>
      <c r="O92" s="62"/>
      <c r="P92" s="61"/>
      <c r="Q92" s="61"/>
      <c r="R92" s="61"/>
      <c r="S92" s="62"/>
      <c r="T92" s="61"/>
      <c r="U92" s="61"/>
      <c r="V92" s="61"/>
      <c r="W92" s="62"/>
      <c r="X92" s="61"/>
      <c r="Y92" s="61"/>
      <c r="Z92" s="61"/>
      <c r="AA92" s="62"/>
      <c r="AB92" s="61">
        <f t="shared" ref="AB92" si="221">AA92*$AB$5</f>
        <v>0</v>
      </c>
      <c r="AC92" s="61">
        <f t="shared" ref="AC92" si="222">AA92*$AC$5</f>
        <v>0</v>
      </c>
      <c r="AD92" s="61">
        <f t="shared" ref="AD92" si="223">AA92*$AD$5</f>
        <v>0</v>
      </c>
      <c r="AE92" s="62"/>
      <c r="AF92" s="61">
        <f t="shared" ref="AF92" si="224">AE92*$AF$5</f>
        <v>0</v>
      </c>
      <c r="AG92" s="61">
        <f t="shared" ref="AG92" si="225">AE92*$AG$5</f>
        <v>0</v>
      </c>
      <c r="AH92" s="61">
        <f t="shared" ref="AH92" si="226">AE92*$AH$5</f>
        <v>0</v>
      </c>
      <c r="AI92" s="62">
        <v>116</v>
      </c>
      <c r="AJ92" s="61">
        <f t="shared" ref="AJ92" si="227">AI92*$AJ$5</f>
        <v>522</v>
      </c>
      <c r="AK92" s="61">
        <f t="shared" ref="AK92" si="228">AI92*$AK$5</f>
        <v>0</v>
      </c>
      <c r="AL92" s="61">
        <f t="shared" ref="AL92" si="229">AI92*$AL$5</f>
        <v>0</v>
      </c>
      <c r="AM92" s="62">
        <v>19</v>
      </c>
      <c r="AN92" s="61">
        <f t="shared" ref="AN92" si="230">AM92*$AN$5</f>
        <v>114</v>
      </c>
      <c r="AO92" s="61">
        <f t="shared" ref="AO92" si="231">AM92*$AO$5</f>
        <v>0</v>
      </c>
      <c r="AP92" s="61">
        <f t="shared" ref="AP92" si="232">AM92*$AP$5</f>
        <v>0</v>
      </c>
      <c r="AQ92" s="62"/>
      <c r="AR92" s="61">
        <f t="shared" ref="AR92" si="233">AQ92*$AR$5</f>
        <v>0</v>
      </c>
      <c r="AS92" s="61">
        <f t="shared" ref="AS92" si="234">AQ92*$AS$5</f>
        <v>0</v>
      </c>
      <c r="AT92" s="61">
        <f t="shared" ref="AT92" si="235">AQ92*$AT$5</f>
        <v>0</v>
      </c>
      <c r="AU92" s="62">
        <v>110</v>
      </c>
      <c r="AV92" s="61">
        <f t="shared" ref="AV92" si="236">AU92*$AV$5</f>
        <v>0</v>
      </c>
      <c r="AW92" s="61">
        <f t="shared" ref="AW92" si="237">AU92*$AW$5</f>
        <v>550</v>
      </c>
      <c r="AX92" s="61">
        <f t="shared" ref="AX92" si="238">AU92*$AX$5</f>
        <v>0</v>
      </c>
      <c r="AY92" s="186"/>
      <c r="AZ92" s="61">
        <f t="shared" ref="AZ92" si="239">AY92*$AZ$5</f>
        <v>0</v>
      </c>
      <c r="BA92" s="61">
        <f t="shared" ref="BA92" si="240">AY92*$BA$5</f>
        <v>0</v>
      </c>
      <c r="BB92" s="61">
        <f t="shared" ref="BB92" si="241">AY92*$BB$5</f>
        <v>0</v>
      </c>
      <c r="BC92" s="62"/>
      <c r="BD92" s="61">
        <f t="shared" ref="BD92" si="242">BC92*$BD$5</f>
        <v>0</v>
      </c>
      <c r="BE92" s="61">
        <f t="shared" ref="BE92" si="243">BC92*$BE$5</f>
        <v>0</v>
      </c>
      <c r="BF92" s="61">
        <f t="shared" ref="BF92" si="244">BC92*$BF$5</f>
        <v>0</v>
      </c>
      <c r="BG92" s="62"/>
      <c r="BH92" s="61">
        <f t="shared" ref="BH92" si="245">BG92*$BH$5</f>
        <v>0</v>
      </c>
      <c r="BI92" s="61">
        <f t="shared" ref="BI92" si="246">BG92*$BI$5</f>
        <v>0</v>
      </c>
      <c r="BJ92" s="61">
        <f t="shared" ref="BJ92" si="247">BG92*$BJ$5</f>
        <v>0</v>
      </c>
      <c r="BK92" s="62"/>
      <c r="BL92" s="61">
        <f t="shared" si="100"/>
        <v>0</v>
      </c>
      <c r="BM92" s="61">
        <f t="shared" si="101"/>
        <v>0</v>
      </c>
      <c r="BN92" s="61">
        <f t="shared" si="102"/>
        <v>0</v>
      </c>
      <c r="BO92" s="62"/>
      <c r="BP92" s="61">
        <f t="shared" ref="BP92" si="248">BO92*$BP$5</f>
        <v>0</v>
      </c>
      <c r="BQ92" s="61">
        <f t="shared" ref="BQ92" si="249">BO92*$BQ$5</f>
        <v>0</v>
      </c>
      <c r="BR92" s="61">
        <f t="shared" ref="BR92" si="250">BO92*$BR$5</f>
        <v>0</v>
      </c>
      <c r="BS92" s="186"/>
      <c r="BT92" s="61">
        <f t="shared" si="152"/>
        <v>0</v>
      </c>
      <c r="BU92" s="61">
        <f t="shared" si="153"/>
        <v>0</v>
      </c>
      <c r="BV92" s="61">
        <f t="shared" si="154"/>
        <v>0</v>
      </c>
      <c r="BW92" s="1"/>
      <c r="BX92" s="172">
        <f t="shared" si="155"/>
        <v>245</v>
      </c>
      <c r="BY92" s="1"/>
    </row>
    <row r="93" spans="1:77" x14ac:dyDescent="0.25">
      <c r="A93" s="49"/>
      <c r="B93" s="108" t="s">
        <v>372</v>
      </c>
      <c r="C93" s="1"/>
      <c r="D93" s="61"/>
      <c r="E93" s="61"/>
      <c r="F93" s="61"/>
      <c r="G93" s="1"/>
      <c r="H93" s="62"/>
      <c r="I93" s="62"/>
      <c r="J93" s="62"/>
      <c r="K93" s="62"/>
      <c r="L93" s="61"/>
      <c r="M93" s="61"/>
      <c r="N93" s="61"/>
      <c r="O93" s="62"/>
      <c r="P93" s="61"/>
      <c r="Q93" s="61"/>
      <c r="R93" s="61"/>
      <c r="S93" s="62"/>
      <c r="T93" s="61"/>
      <c r="U93" s="61"/>
      <c r="V93" s="61"/>
      <c r="W93" s="62"/>
      <c r="X93" s="61"/>
      <c r="Y93" s="61"/>
      <c r="Z93" s="61"/>
      <c r="AA93" s="62"/>
      <c r="AB93" s="61"/>
      <c r="AC93" s="61"/>
      <c r="AD93" s="61"/>
      <c r="AE93" s="62"/>
      <c r="AF93" s="61"/>
      <c r="AG93" s="61"/>
      <c r="AH93" s="61"/>
      <c r="AI93" s="62"/>
      <c r="AJ93" s="61"/>
      <c r="AK93" s="61"/>
      <c r="AL93" s="61"/>
      <c r="AM93" s="62"/>
      <c r="AN93" s="61"/>
      <c r="AO93" s="61"/>
      <c r="AP93" s="61"/>
      <c r="AQ93" s="62"/>
      <c r="AR93" s="61"/>
      <c r="AS93" s="61"/>
      <c r="AT93" s="61"/>
      <c r="AU93" s="62">
        <v>110</v>
      </c>
      <c r="AV93" s="61">
        <f t="shared" ref="AV93:AV94" si="251">AU93*$AV$5</f>
        <v>0</v>
      </c>
      <c r="AW93" s="61">
        <f t="shared" ref="AW93:AW94" si="252">AU93*$AW$5</f>
        <v>550</v>
      </c>
      <c r="AX93" s="61">
        <f t="shared" ref="AX93:AX94" si="253">AU93*$AX$5</f>
        <v>0</v>
      </c>
      <c r="AY93" s="186"/>
      <c r="AZ93" s="61">
        <f t="shared" ref="AZ93" si="254">AY93*$AZ$5</f>
        <v>0</v>
      </c>
      <c r="BA93" s="61">
        <f t="shared" ref="BA93" si="255">AY93*$BA$5</f>
        <v>0</v>
      </c>
      <c r="BB93" s="61">
        <f t="shared" ref="BB93" si="256">AY93*$BB$5</f>
        <v>0</v>
      </c>
      <c r="BC93" s="62"/>
      <c r="BD93" s="61">
        <f t="shared" ref="BD93" si="257">BC93*$BD$5</f>
        <v>0</v>
      </c>
      <c r="BE93" s="61">
        <f t="shared" ref="BE93" si="258">BC93*$BE$5</f>
        <v>0</v>
      </c>
      <c r="BF93" s="61">
        <f t="shared" ref="BF93" si="259">BC93*$BF$5</f>
        <v>0</v>
      </c>
      <c r="BG93" s="62"/>
      <c r="BH93" s="61">
        <f t="shared" ref="BH93" si="260">BG93*$BH$5</f>
        <v>0</v>
      </c>
      <c r="BI93" s="61">
        <f t="shared" ref="BI93" si="261">BG93*$BI$5</f>
        <v>0</v>
      </c>
      <c r="BJ93" s="61">
        <f t="shared" ref="BJ93" si="262">BG93*$BJ$5</f>
        <v>0</v>
      </c>
      <c r="BK93" s="62"/>
      <c r="BL93" s="61">
        <f t="shared" si="100"/>
        <v>0</v>
      </c>
      <c r="BM93" s="61">
        <f t="shared" si="101"/>
        <v>0</v>
      </c>
      <c r="BN93" s="61">
        <f t="shared" si="102"/>
        <v>0</v>
      </c>
      <c r="BO93" s="62"/>
      <c r="BP93" s="61">
        <f t="shared" ref="BP93" si="263">BO93*$BP$5</f>
        <v>0</v>
      </c>
      <c r="BQ93" s="61">
        <f t="shared" ref="BQ93" si="264">BO93*$BQ$5</f>
        <v>0</v>
      </c>
      <c r="BR93" s="61">
        <f t="shared" ref="BR93" si="265">BO93*$BR$5</f>
        <v>0</v>
      </c>
      <c r="BS93" s="186"/>
      <c r="BT93" s="61">
        <f t="shared" si="152"/>
        <v>0</v>
      </c>
      <c r="BU93" s="61">
        <f t="shared" si="153"/>
        <v>0</v>
      </c>
      <c r="BV93" s="61">
        <f t="shared" si="154"/>
        <v>0</v>
      </c>
      <c r="BW93" s="1"/>
      <c r="BX93" s="172">
        <f t="shared" si="155"/>
        <v>110</v>
      </c>
      <c r="BY93" s="1"/>
    </row>
    <row r="94" spans="1:77" x14ac:dyDescent="0.25">
      <c r="A94" s="49"/>
      <c r="B94" s="108" t="s">
        <v>373</v>
      </c>
      <c r="C94" s="1"/>
      <c r="D94" s="61"/>
      <c r="E94" s="61"/>
      <c r="F94" s="61"/>
      <c r="G94" s="1"/>
      <c r="H94" s="62"/>
      <c r="I94" s="62"/>
      <c r="J94" s="62"/>
      <c r="K94" s="62"/>
      <c r="L94" s="61"/>
      <c r="M94" s="61"/>
      <c r="N94" s="61"/>
      <c r="O94" s="62"/>
      <c r="P94" s="61"/>
      <c r="Q94" s="61"/>
      <c r="R94" s="61"/>
      <c r="S94" s="62"/>
      <c r="T94" s="61"/>
      <c r="U94" s="61"/>
      <c r="V94" s="61"/>
      <c r="W94" s="62"/>
      <c r="X94" s="61"/>
      <c r="Y94" s="61"/>
      <c r="Z94" s="61"/>
      <c r="AA94" s="62"/>
      <c r="AB94" s="61"/>
      <c r="AC94" s="61"/>
      <c r="AD94" s="61"/>
      <c r="AE94" s="62"/>
      <c r="AF94" s="61"/>
      <c r="AG94" s="61"/>
      <c r="AH94" s="61"/>
      <c r="AI94" s="62"/>
      <c r="AJ94" s="61"/>
      <c r="AK94" s="61"/>
      <c r="AL94" s="61"/>
      <c r="AM94" s="62"/>
      <c r="AN94" s="61"/>
      <c r="AO94" s="61"/>
      <c r="AP94" s="61"/>
      <c r="AQ94" s="62"/>
      <c r="AR94" s="61"/>
      <c r="AS94" s="61"/>
      <c r="AT94" s="61"/>
      <c r="AU94" s="62">
        <v>225</v>
      </c>
      <c r="AV94" s="61">
        <f t="shared" si="251"/>
        <v>0</v>
      </c>
      <c r="AW94" s="61">
        <f t="shared" si="252"/>
        <v>1125</v>
      </c>
      <c r="AX94" s="61">
        <f t="shared" si="253"/>
        <v>0</v>
      </c>
      <c r="AY94" s="186"/>
      <c r="AZ94" s="61">
        <f t="shared" ref="AZ94:AZ95" si="266">AY94*$AZ$5</f>
        <v>0</v>
      </c>
      <c r="BA94" s="61">
        <f t="shared" ref="BA94:BA95" si="267">AY94*$BA$5</f>
        <v>0</v>
      </c>
      <c r="BB94" s="61">
        <f t="shared" ref="BB94:BB95" si="268">AY94*$BB$5</f>
        <v>0</v>
      </c>
      <c r="BC94" s="62"/>
      <c r="BD94" s="61">
        <f t="shared" ref="BD94:BD95" si="269">BC94*$BD$5</f>
        <v>0</v>
      </c>
      <c r="BE94" s="61">
        <f t="shared" ref="BE94:BE95" si="270">BC94*$BE$5</f>
        <v>0</v>
      </c>
      <c r="BF94" s="61">
        <f t="shared" ref="BF94:BF95" si="271">BC94*$BF$5</f>
        <v>0</v>
      </c>
      <c r="BG94" s="62"/>
      <c r="BH94" s="61">
        <f t="shared" ref="BH94:BH95" si="272">BG94*$BH$5</f>
        <v>0</v>
      </c>
      <c r="BI94" s="61">
        <f t="shared" ref="BI94:BI95" si="273">BG94*$BI$5</f>
        <v>0</v>
      </c>
      <c r="BJ94" s="61">
        <f t="shared" ref="BJ94:BJ95" si="274">BG94*$BJ$5</f>
        <v>0</v>
      </c>
      <c r="BK94" s="62"/>
      <c r="BL94" s="61">
        <f t="shared" si="100"/>
        <v>0</v>
      </c>
      <c r="BM94" s="61">
        <f t="shared" si="101"/>
        <v>0</v>
      </c>
      <c r="BN94" s="61">
        <f t="shared" si="102"/>
        <v>0</v>
      </c>
      <c r="BO94" s="62"/>
      <c r="BP94" s="61">
        <f t="shared" ref="BP94:BP95" si="275">BO94*$BP$5</f>
        <v>0</v>
      </c>
      <c r="BQ94" s="61">
        <f t="shared" ref="BQ94:BQ95" si="276">BO94*$BQ$5</f>
        <v>0</v>
      </c>
      <c r="BR94" s="61">
        <f t="shared" ref="BR94:BR95" si="277">BO94*$BR$5</f>
        <v>0</v>
      </c>
      <c r="BS94" s="186"/>
      <c r="BT94" s="61">
        <f t="shared" si="152"/>
        <v>0</v>
      </c>
      <c r="BU94" s="61">
        <f t="shared" si="153"/>
        <v>0</v>
      </c>
      <c r="BV94" s="61">
        <f t="shared" si="154"/>
        <v>0</v>
      </c>
      <c r="BW94" s="1"/>
      <c r="BX94" s="172">
        <f t="shared" si="155"/>
        <v>225</v>
      </c>
      <c r="BY94" s="1"/>
    </row>
    <row r="95" spans="1:77" x14ac:dyDescent="0.25">
      <c r="A95" s="49"/>
      <c r="B95" s="108" t="s">
        <v>374</v>
      </c>
      <c r="C95" s="1"/>
      <c r="D95" s="61"/>
      <c r="E95" s="61"/>
      <c r="F95" s="61"/>
      <c r="G95" s="1"/>
      <c r="H95" s="62"/>
      <c r="I95" s="62"/>
      <c r="J95" s="62"/>
      <c r="K95" s="62"/>
      <c r="L95" s="61"/>
      <c r="M95" s="61"/>
      <c r="N95" s="61"/>
      <c r="O95" s="62"/>
      <c r="P95" s="61"/>
      <c r="Q95" s="61"/>
      <c r="R95" s="61"/>
      <c r="S95" s="62"/>
      <c r="T95" s="61"/>
      <c r="U95" s="61"/>
      <c r="V95" s="61"/>
      <c r="W95" s="62"/>
      <c r="X95" s="61"/>
      <c r="Y95" s="61"/>
      <c r="Z95" s="61"/>
      <c r="AA95" s="62"/>
      <c r="AB95" s="61"/>
      <c r="AC95" s="61"/>
      <c r="AD95" s="61"/>
      <c r="AE95" s="62"/>
      <c r="AF95" s="61"/>
      <c r="AG95" s="61"/>
      <c r="AH95" s="61"/>
      <c r="AI95" s="62"/>
      <c r="AJ95" s="61"/>
      <c r="AK95" s="61"/>
      <c r="AL95" s="61"/>
      <c r="AM95" s="62"/>
      <c r="AN95" s="61"/>
      <c r="AO95" s="61"/>
      <c r="AP95" s="61"/>
      <c r="AQ95" s="62"/>
      <c r="AR95" s="61"/>
      <c r="AS95" s="61"/>
      <c r="AT95" s="61"/>
      <c r="AU95" s="62"/>
      <c r="AV95" s="61"/>
      <c r="AW95" s="61"/>
      <c r="AX95" s="61"/>
      <c r="AY95" s="186">
        <v>145</v>
      </c>
      <c r="AZ95" s="61">
        <f t="shared" si="266"/>
        <v>0</v>
      </c>
      <c r="BA95" s="61">
        <f t="shared" si="267"/>
        <v>0</v>
      </c>
      <c r="BB95" s="61">
        <f t="shared" si="268"/>
        <v>870</v>
      </c>
      <c r="BC95" s="62"/>
      <c r="BD95" s="61">
        <f t="shared" si="269"/>
        <v>0</v>
      </c>
      <c r="BE95" s="61">
        <f t="shared" si="270"/>
        <v>0</v>
      </c>
      <c r="BF95" s="61">
        <f t="shared" si="271"/>
        <v>0</v>
      </c>
      <c r="BG95" s="62">
        <v>41</v>
      </c>
      <c r="BH95" s="61">
        <f t="shared" si="272"/>
        <v>246</v>
      </c>
      <c r="BI95" s="61">
        <f t="shared" si="273"/>
        <v>0</v>
      </c>
      <c r="BJ95" s="61">
        <f t="shared" si="274"/>
        <v>0</v>
      </c>
      <c r="BK95" s="62"/>
      <c r="BL95" s="61">
        <f t="shared" si="100"/>
        <v>0</v>
      </c>
      <c r="BM95" s="61">
        <f t="shared" si="101"/>
        <v>0</v>
      </c>
      <c r="BN95" s="61">
        <f t="shared" si="102"/>
        <v>0</v>
      </c>
      <c r="BO95" s="62"/>
      <c r="BP95" s="61">
        <f t="shared" si="275"/>
        <v>0</v>
      </c>
      <c r="BQ95" s="61">
        <f t="shared" si="276"/>
        <v>0</v>
      </c>
      <c r="BR95" s="61">
        <f t="shared" si="277"/>
        <v>0</v>
      </c>
      <c r="BS95" s="186">
        <v>255</v>
      </c>
      <c r="BT95" s="61">
        <f t="shared" si="152"/>
        <v>1020</v>
      </c>
      <c r="BU95" s="61">
        <f t="shared" si="153"/>
        <v>0</v>
      </c>
      <c r="BV95" s="61">
        <f t="shared" si="154"/>
        <v>0</v>
      </c>
      <c r="BW95" s="1"/>
      <c r="BX95" s="172">
        <f t="shared" si="155"/>
        <v>441</v>
      </c>
      <c r="BY95" s="1"/>
    </row>
    <row r="96" spans="1:77" x14ac:dyDescent="0.25">
      <c r="A96" s="49">
        <v>38</v>
      </c>
      <c r="B96" s="108" t="s">
        <v>214</v>
      </c>
      <c r="C96" s="1"/>
      <c r="D96" s="61">
        <f t="shared" si="140"/>
        <v>0</v>
      </c>
      <c r="E96" s="61">
        <f t="shared" si="141"/>
        <v>0</v>
      </c>
      <c r="F96" s="61">
        <f t="shared" si="142"/>
        <v>0</v>
      </c>
      <c r="G96" s="1">
        <v>28</v>
      </c>
      <c r="H96" s="62">
        <f t="shared" si="143"/>
        <v>0</v>
      </c>
      <c r="I96" s="62">
        <f t="shared" si="144"/>
        <v>140</v>
      </c>
      <c r="J96" s="62">
        <f t="shared" si="145"/>
        <v>0</v>
      </c>
      <c r="K96" s="62">
        <v>93</v>
      </c>
      <c r="L96" s="61">
        <f t="shared" si="146"/>
        <v>0</v>
      </c>
      <c r="M96" s="61">
        <f t="shared" si="147"/>
        <v>465</v>
      </c>
      <c r="N96" s="61">
        <f t="shared" si="148"/>
        <v>0</v>
      </c>
      <c r="O96" s="62">
        <v>98</v>
      </c>
      <c r="P96" s="61">
        <f t="shared" si="149"/>
        <v>0</v>
      </c>
      <c r="Q96" s="61">
        <f t="shared" si="150"/>
        <v>0</v>
      </c>
      <c r="R96" s="61">
        <f t="shared" si="151"/>
        <v>490</v>
      </c>
      <c r="S96" s="62">
        <v>70</v>
      </c>
      <c r="T96" s="61">
        <f t="shared" si="124"/>
        <v>420</v>
      </c>
      <c r="U96" s="61">
        <f t="shared" si="125"/>
        <v>0</v>
      </c>
      <c r="V96" s="61">
        <f t="shared" si="126"/>
        <v>0</v>
      </c>
      <c r="W96" s="62">
        <v>25</v>
      </c>
      <c r="X96" s="61">
        <f t="shared" si="127"/>
        <v>150</v>
      </c>
      <c r="Y96" s="61">
        <f t="shared" si="128"/>
        <v>0</v>
      </c>
      <c r="Z96" s="61">
        <f t="shared" si="129"/>
        <v>0</v>
      </c>
      <c r="AA96" s="62">
        <v>10</v>
      </c>
      <c r="AB96" s="61">
        <f t="shared" si="170"/>
        <v>60</v>
      </c>
      <c r="AC96" s="61">
        <f t="shared" si="171"/>
        <v>0</v>
      </c>
      <c r="AD96" s="61">
        <f t="shared" si="172"/>
        <v>0</v>
      </c>
      <c r="AE96" s="62">
        <v>142</v>
      </c>
      <c r="AF96" s="61">
        <f t="shared" si="130"/>
        <v>852</v>
      </c>
      <c r="AG96" s="61">
        <f t="shared" si="131"/>
        <v>0</v>
      </c>
      <c r="AH96" s="61">
        <f t="shared" si="132"/>
        <v>0</v>
      </c>
      <c r="AI96" s="62">
        <v>52</v>
      </c>
      <c r="AJ96" s="61">
        <f t="shared" si="105"/>
        <v>234</v>
      </c>
      <c r="AK96" s="61">
        <f t="shared" si="106"/>
        <v>0</v>
      </c>
      <c r="AL96" s="61">
        <f t="shared" si="107"/>
        <v>0</v>
      </c>
      <c r="AM96" s="62"/>
      <c r="AN96" s="61">
        <f t="shared" si="173"/>
        <v>0</v>
      </c>
      <c r="AO96" s="61">
        <f t="shared" si="174"/>
        <v>0</v>
      </c>
      <c r="AP96" s="61">
        <f t="shared" si="175"/>
        <v>0</v>
      </c>
      <c r="AQ96" s="62"/>
      <c r="AR96" s="61">
        <f t="shared" si="156"/>
        <v>0</v>
      </c>
      <c r="AS96" s="61">
        <f t="shared" si="157"/>
        <v>0</v>
      </c>
      <c r="AT96" s="61">
        <f t="shared" si="158"/>
        <v>0</v>
      </c>
      <c r="AU96" s="62"/>
      <c r="AV96" s="61">
        <f t="shared" si="159"/>
        <v>0</v>
      </c>
      <c r="AW96" s="61">
        <f t="shared" si="160"/>
        <v>0</v>
      </c>
      <c r="AX96" s="61">
        <f t="shared" si="161"/>
        <v>0</v>
      </c>
      <c r="AY96" s="186">
        <v>92</v>
      </c>
      <c r="AZ96" s="61">
        <f t="shared" si="162"/>
        <v>0</v>
      </c>
      <c r="BA96" s="61">
        <f t="shared" si="163"/>
        <v>0</v>
      </c>
      <c r="BB96" s="61">
        <f t="shared" si="164"/>
        <v>552</v>
      </c>
      <c r="BC96" s="62"/>
      <c r="BD96" s="61">
        <f t="shared" si="165"/>
        <v>0</v>
      </c>
      <c r="BE96" s="61">
        <f t="shared" si="166"/>
        <v>0</v>
      </c>
      <c r="BF96" s="61">
        <f t="shared" si="167"/>
        <v>0</v>
      </c>
      <c r="BG96" s="62">
        <v>83</v>
      </c>
      <c r="BH96" s="61">
        <f t="shared" si="168"/>
        <v>498</v>
      </c>
      <c r="BI96" s="61">
        <f t="shared" si="108"/>
        <v>0</v>
      </c>
      <c r="BJ96" s="61">
        <f t="shared" si="109"/>
        <v>0</v>
      </c>
      <c r="BK96" s="62"/>
      <c r="BL96" s="61">
        <f t="shared" si="100"/>
        <v>0</v>
      </c>
      <c r="BM96" s="61">
        <f t="shared" si="101"/>
        <v>0</v>
      </c>
      <c r="BN96" s="61">
        <f t="shared" si="102"/>
        <v>0</v>
      </c>
      <c r="BO96" s="62"/>
      <c r="BP96" s="61">
        <f t="shared" si="169"/>
        <v>0</v>
      </c>
      <c r="BQ96" s="61">
        <f t="shared" si="110"/>
        <v>0</v>
      </c>
      <c r="BR96" s="61">
        <f t="shared" si="111"/>
        <v>0</v>
      </c>
      <c r="BS96" s="186">
        <v>161</v>
      </c>
      <c r="BT96" s="61">
        <f t="shared" si="152"/>
        <v>644</v>
      </c>
      <c r="BU96" s="61">
        <f t="shared" si="153"/>
        <v>0</v>
      </c>
      <c r="BV96" s="61">
        <f t="shared" si="154"/>
        <v>0</v>
      </c>
      <c r="BW96" s="1"/>
      <c r="BX96" s="172">
        <f t="shared" si="155"/>
        <v>854</v>
      </c>
      <c r="BY96" s="1"/>
    </row>
    <row r="97" spans="1:77" x14ac:dyDescent="0.25">
      <c r="A97" s="49">
        <v>39</v>
      </c>
      <c r="B97" s="60" t="s">
        <v>203</v>
      </c>
      <c r="C97" s="1">
        <v>259</v>
      </c>
      <c r="D97" s="61">
        <f t="shared" si="140"/>
        <v>0</v>
      </c>
      <c r="E97" s="61">
        <f t="shared" si="141"/>
        <v>1295</v>
      </c>
      <c r="F97" s="61">
        <f t="shared" si="142"/>
        <v>0</v>
      </c>
      <c r="G97" s="1">
        <v>180</v>
      </c>
      <c r="H97" s="62">
        <f t="shared" si="143"/>
        <v>0</v>
      </c>
      <c r="I97" s="62">
        <f t="shared" si="144"/>
        <v>900</v>
      </c>
      <c r="J97" s="62">
        <f t="shared" si="145"/>
        <v>0</v>
      </c>
      <c r="K97" s="62">
        <v>291</v>
      </c>
      <c r="L97" s="61">
        <f t="shared" si="146"/>
        <v>0</v>
      </c>
      <c r="M97" s="61">
        <f t="shared" si="147"/>
        <v>1455</v>
      </c>
      <c r="N97" s="61">
        <f t="shared" si="148"/>
        <v>0</v>
      </c>
      <c r="O97" s="62">
        <v>296</v>
      </c>
      <c r="P97" s="61">
        <f t="shared" si="149"/>
        <v>0</v>
      </c>
      <c r="Q97" s="61">
        <f t="shared" si="150"/>
        <v>0</v>
      </c>
      <c r="R97" s="61">
        <f t="shared" si="151"/>
        <v>1480</v>
      </c>
      <c r="S97" s="62">
        <v>283</v>
      </c>
      <c r="T97" s="61">
        <f t="shared" si="124"/>
        <v>1698</v>
      </c>
      <c r="U97" s="61">
        <f t="shared" si="125"/>
        <v>0</v>
      </c>
      <c r="V97" s="61">
        <f t="shared" si="126"/>
        <v>0</v>
      </c>
      <c r="W97" s="62">
        <v>225</v>
      </c>
      <c r="X97" s="61">
        <f t="shared" si="127"/>
        <v>1350</v>
      </c>
      <c r="Y97" s="61">
        <f t="shared" si="128"/>
        <v>0</v>
      </c>
      <c r="Z97" s="61">
        <f t="shared" si="129"/>
        <v>0</v>
      </c>
      <c r="AA97" s="62">
        <v>316</v>
      </c>
      <c r="AB97" s="61">
        <f t="shared" si="170"/>
        <v>1896</v>
      </c>
      <c r="AC97" s="61">
        <f t="shared" si="171"/>
        <v>0</v>
      </c>
      <c r="AD97" s="61">
        <f t="shared" si="172"/>
        <v>0</v>
      </c>
      <c r="AE97" s="62">
        <v>291</v>
      </c>
      <c r="AF97" s="61">
        <f t="shared" si="130"/>
        <v>1746</v>
      </c>
      <c r="AG97" s="61">
        <f t="shared" si="131"/>
        <v>0</v>
      </c>
      <c r="AH97" s="61">
        <f t="shared" si="132"/>
        <v>0</v>
      </c>
      <c r="AI97" s="62">
        <v>296</v>
      </c>
      <c r="AJ97" s="61">
        <f>AI97*$AJ$5</f>
        <v>1332</v>
      </c>
      <c r="AK97" s="61">
        <f t="shared" si="106"/>
        <v>0</v>
      </c>
      <c r="AL97" s="61">
        <f t="shared" si="107"/>
        <v>0</v>
      </c>
      <c r="AM97" s="62">
        <v>133</v>
      </c>
      <c r="AN97" s="61">
        <f t="shared" si="173"/>
        <v>798</v>
      </c>
      <c r="AO97" s="61">
        <f t="shared" si="174"/>
        <v>0</v>
      </c>
      <c r="AP97" s="61">
        <f t="shared" si="175"/>
        <v>0</v>
      </c>
      <c r="AQ97" s="62"/>
      <c r="AR97" s="61">
        <f t="shared" si="156"/>
        <v>0</v>
      </c>
      <c r="AS97" s="61">
        <f t="shared" si="157"/>
        <v>0</v>
      </c>
      <c r="AT97" s="61">
        <f t="shared" si="158"/>
        <v>0</v>
      </c>
      <c r="AU97" s="62"/>
      <c r="AV97" s="61">
        <f t="shared" si="159"/>
        <v>0</v>
      </c>
      <c r="AW97" s="61">
        <f t="shared" si="160"/>
        <v>0</v>
      </c>
      <c r="AX97" s="61">
        <f t="shared" si="161"/>
        <v>0</v>
      </c>
      <c r="AY97" s="186">
        <v>218</v>
      </c>
      <c r="AZ97" s="61">
        <f t="shared" si="162"/>
        <v>0</v>
      </c>
      <c r="BA97" s="61">
        <f t="shared" si="163"/>
        <v>0</v>
      </c>
      <c r="BB97" s="61">
        <f t="shared" si="164"/>
        <v>1308</v>
      </c>
      <c r="BC97" s="62"/>
      <c r="BD97" s="61">
        <f t="shared" si="165"/>
        <v>0</v>
      </c>
      <c r="BE97" s="61">
        <f t="shared" si="166"/>
        <v>0</v>
      </c>
      <c r="BF97" s="61">
        <f t="shared" si="167"/>
        <v>0</v>
      </c>
      <c r="BG97" s="62"/>
      <c r="BH97" s="61">
        <f t="shared" si="168"/>
        <v>0</v>
      </c>
      <c r="BI97" s="61">
        <f t="shared" si="108"/>
        <v>0</v>
      </c>
      <c r="BJ97" s="61">
        <f t="shared" si="109"/>
        <v>0</v>
      </c>
      <c r="BK97" s="62"/>
      <c r="BL97" s="61">
        <f t="shared" si="100"/>
        <v>0</v>
      </c>
      <c r="BM97" s="61">
        <f t="shared" si="101"/>
        <v>0</v>
      </c>
      <c r="BN97" s="61">
        <f t="shared" si="102"/>
        <v>0</v>
      </c>
      <c r="BO97" s="62"/>
      <c r="BP97" s="61">
        <f t="shared" si="169"/>
        <v>0</v>
      </c>
      <c r="BQ97" s="61">
        <f t="shared" si="110"/>
        <v>0</v>
      </c>
      <c r="BR97" s="61">
        <f t="shared" si="111"/>
        <v>0</v>
      </c>
      <c r="BS97" s="186"/>
      <c r="BT97" s="61">
        <f t="shared" si="152"/>
        <v>0</v>
      </c>
      <c r="BU97" s="61">
        <f t="shared" si="153"/>
        <v>0</v>
      </c>
      <c r="BV97" s="61">
        <f t="shared" si="154"/>
        <v>0</v>
      </c>
      <c r="BW97" s="1"/>
      <c r="BX97" s="172">
        <f t="shared" si="155"/>
        <v>2788</v>
      </c>
      <c r="BY97" s="1"/>
    </row>
    <row r="98" spans="1:77" x14ac:dyDescent="0.25">
      <c r="A98" s="49">
        <v>40</v>
      </c>
      <c r="B98" s="60" t="s">
        <v>204</v>
      </c>
      <c r="C98" s="1">
        <v>175</v>
      </c>
      <c r="D98" s="61">
        <f t="shared" si="140"/>
        <v>0</v>
      </c>
      <c r="E98" s="61">
        <f t="shared" si="141"/>
        <v>875</v>
      </c>
      <c r="F98" s="61">
        <f t="shared" si="142"/>
        <v>0</v>
      </c>
      <c r="G98" s="1">
        <v>323</v>
      </c>
      <c r="H98" s="62">
        <f t="shared" si="143"/>
        <v>0</v>
      </c>
      <c r="I98" s="62">
        <f t="shared" si="144"/>
        <v>1615</v>
      </c>
      <c r="J98" s="62">
        <f t="shared" si="145"/>
        <v>0</v>
      </c>
      <c r="K98" s="62">
        <v>249.5</v>
      </c>
      <c r="L98" s="61">
        <f t="shared" si="146"/>
        <v>0</v>
      </c>
      <c r="M98" s="61">
        <f t="shared" si="147"/>
        <v>1247.5</v>
      </c>
      <c r="N98" s="61">
        <f t="shared" si="148"/>
        <v>0</v>
      </c>
      <c r="O98" s="62">
        <v>145.5</v>
      </c>
      <c r="P98" s="61">
        <f t="shared" si="149"/>
        <v>0</v>
      </c>
      <c r="Q98" s="61">
        <f t="shared" si="150"/>
        <v>0</v>
      </c>
      <c r="R98" s="61">
        <f t="shared" si="151"/>
        <v>727.5</v>
      </c>
      <c r="S98" s="62">
        <v>172.5</v>
      </c>
      <c r="T98" s="61">
        <f t="shared" si="124"/>
        <v>1035</v>
      </c>
      <c r="U98" s="61">
        <f t="shared" si="125"/>
        <v>0</v>
      </c>
      <c r="V98" s="61">
        <f t="shared" si="126"/>
        <v>0</v>
      </c>
      <c r="W98" s="62">
        <v>192</v>
      </c>
      <c r="X98" s="61">
        <f t="shared" si="127"/>
        <v>1152</v>
      </c>
      <c r="Y98" s="61">
        <f t="shared" si="128"/>
        <v>0</v>
      </c>
      <c r="Z98" s="61">
        <f t="shared" si="129"/>
        <v>0</v>
      </c>
      <c r="AA98" s="62">
        <v>265</v>
      </c>
      <c r="AB98" s="61">
        <f t="shared" si="170"/>
        <v>1590</v>
      </c>
      <c r="AC98" s="61">
        <f t="shared" si="171"/>
        <v>0</v>
      </c>
      <c r="AD98" s="61">
        <f t="shared" si="172"/>
        <v>0</v>
      </c>
      <c r="AE98" s="62">
        <v>201</v>
      </c>
      <c r="AF98" s="61">
        <f t="shared" si="130"/>
        <v>1206</v>
      </c>
      <c r="AG98" s="61">
        <f t="shared" si="131"/>
        <v>0</v>
      </c>
      <c r="AH98" s="61">
        <f t="shared" si="132"/>
        <v>0</v>
      </c>
      <c r="AI98" s="62">
        <v>313</v>
      </c>
      <c r="AJ98" s="61">
        <f t="shared" si="105"/>
        <v>1408.5</v>
      </c>
      <c r="AK98" s="61">
        <f t="shared" si="106"/>
        <v>0</v>
      </c>
      <c r="AL98" s="61">
        <f t="shared" si="107"/>
        <v>0</v>
      </c>
      <c r="AM98" s="62">
        <v>138</v>
      </c>
      <c r="AN98" s="61">
        <f t="shared" si="173"/>
        <v>828</v>
      </c>
      <c r="AO98" s="61">
        <f t="shared" si="174"/>
        <v>0</v>
      </c>
      <c r="AP98" s="61">
        <f t="shared" si="175"/>
        <v>0</v>
      </c>
      <c r="AQ98" s="62"/>
      <c r="AR98" s="61">
        <f t="shared" si="156"/>
        <v>0</v>
      </c>
      <c r="AS98" s="61">
        <f t="shared" si="157"/>
        <v>0</v>
      </c>
      <c r="AT98" s="61">
        <f t="shared" si="158"/>
        <v>0</v>
      </c>
      <c r="AU98" s="62"/>
      <c r="AV98" s="61">
        <f t="shared" si="159"/>
        <v>0</v>
      </c>
      <c r="AW98" s="61">
        <f t="shared" si="160"/>
        <v>0</v>
      </c>
      <c r="AX98" s="61">
        <f t="shared" si="161"/>
        <v>0</v>
      </c>
      <c r="AY98" s="186">
        <v>213</v>
      </c>
      <c r="AZ98" s="61">
        <f t="shared" si="162"/>
        <v>0</v>
      </c>
      <c r="BA98" s="61">
        <f t="shared" si="163"/>
        <v>0</v>
      </c>
      <c r="BB98" s="61">
        <f t="shared" si="164"/>
        <v>1278</v>
      </c>
      <c r="BC98" s="62"/>
      <c r="BD98" s="61">
        <f t="shared" si="165"/>
        <v>0</v>
      </c>
      <c r="BE98" s="61">
        <f t="shared" si="166"/>
        <v>0</v>
      </c>
      <c r="BF98" s="61">
        <f t="shared" si="167"/>
        <v>0</v>
      </c>
      <c r="BG98" s="62"/>
      <c r="BH98" s="61">
        <f t="shared" si="168"/>
        <v>0</v>
      </c>
      <c r="BI98" s="61">
        <f t="shared" si="108"/>
        <v>0</v>
      </c>
      <c r="BJ98" s="61">
        <f t="shared" si="109"/>
        <v>0</v>
      </c>
      <c r="BK98" s="62"/>
      <c r="BL98" s="61">
        <f t="shared" si="100"/>
        <v>0</v>
      </c>
      <c r="BM98" s="61">
        <f t="shared" si="101"/>
        <v>0</v>
      </c>
      <c r="BN98" s="61">
        <f t="shared" si="102"/>
        <v>0</v>
      </c>
      <c r="BO98" s="62"/>
      <c r="BP98" s="61">
        <f t="shared" si="169"/>
        <v>0</v>
      </c>
      <c r="BQ98" s="61">
        <f t="shared" si="110"/>
        <v>0</v>
      </c>
      <c r="BR98" s="61">
        <f t="shared" si="111"/>
        <v>0</v>
      </c>
      <c r="BS98" s="186">
        <v>276</v>
      </c>
      <c r="BT98" s="61">
        <f t="shared" si="152"/>
        <v>1104</v>
      </c>
      <c r="BU98" s="61">
        <f t="shared" si="153"/>
        <v>0</v>
      </c>
      <c r="BV98" s="61">
        <f t="shared" si="154"/>
        <v>0</v>
      </c>
      <c r="BW98" s="1"/>
      <c r="BX98" s="172">
        <f t="shared" si="155"/>
        <v>2663.5</v>
      </c>
      <c r="BY98" s="1"/>
    </row>
    <row r="99" spans="1:77" x14ac:dyDescent="0.25">
      <c r="A99" s="49">
        <v>41</v>
      </c>
      <c r="B99" s="60" t="s">
        <v>213</v>
      </c>
      <c r="C99" s="1"/>
      <c r="D99" s="61"/>
      <c r="E99" s="61"/>
      <c r="F99" s="61"/>
      <c r="G99" s="1"/>
      <c r="H99" s="62"/>
      <c r="I99" s="62"/>
      <c r="J99" s="62"/>
      <c r="K99" s="62">
        <v>249.5</v>
      </c>
      <c r="L99" s="61">
        <f t="shared" si="146"/>
        <v>0</v>
      </c>
      <c r="M99" s="61">
        <f t="shared" si="147"/>
        <v>1247.5</v>
      </c>
      <c r="N99" s="61">
        <f t="shared" si="148"/>
        <v>0</v>
      </c>
      <c r="O99" s="62">
        <v>145.5</v>
      </c>
      <c r="P99" s="61">
        <f t="shared" si="149"/>
        <v>0</v>
      </c>
      <c r="Q99" s="61">
        <f t="shared" si="150"/>
        <v>0</v>
      </c>
      <c r="R99" s="61">
        <f t="shared" si="151"/>
        <v>727.5</v>
      </c>
      <c r="S99" s="62">
        <v>172.5</v>
      </c>
      <c r="T99" s="61">
        <f t="shared" si="124"/>
        <v>1035</v>
      </c>
      <c r="U99" s="61">
        <f t="shared" si="125"/>
        <v>0</v>
      </c>
      <c r="V99" s="61">
        <f t="shared" si="126"/>
        <v>0</v>
      </c>
      <c r="W99" s="62">
        <v>192</v>
      </c>
      <c r="X99" s="61">
        <f t="shared" si="127"/>
        <v>1152</v>
      </c>
      <c r="Y99" s="61">
        <f t="shared" si="128"/>
        <v>0</v>
      </c>
      <c r="Z99" s="61">
        <f t="shared" si="129"/>
        <v>0</v>
      </c>
      <c r="AA99" s="62"/>
      <c r="AB99" s="61">
        <f t="shared" si="170"/>
        <v>0</v>
      </c>
      <c r="AC99" s="61">
        <f t="shared" si="171"/>
        <v>0</v>
      </c>
      <c r="AD99" s="61">
        <f t="shared" si="172"/>
        <v>0</v>
      </c>
      <c r="AE99" s="62"/>
      <c r="AF99" s="61">
        <f t="shared" si="130"/>
        <v>0</v>
      </c>
      <c r="AG99" s="61">
        <f t="shared" si="131"/>
        <v>0</v>
      </c>
      <c r="AH99" s="61">
        <f t="shared" si="132"/>
        <v>0</v>
      </c>
      <c r="AI99" s="62"/>
      <c r="AJ99" s="61">
        <f t="shared" si="105"/>
        <v>0</v>
      </c>
      <c r="AK99" s="61">
        <f t="shared" si="106"/>
        <v>0</v>
      </c>
      <c r="AL99" s="61">
        <f t="shared" si="107"/>
        <v>0</v>
      </c>
      <c r="AM99" s="62">
        <v>138</v>
      </c>
      <c r="AN99" s="61">
        <f t="shared" si="173"/>
        <v>828</v>
      </c>
      <c r="AO99" s="61">
        <f t="shared" si="174"/>
        <v>0</v>
      </c>
      <c r="AP99" s="61">
        <f t="shared" si="175"/>
        <v>0</v>
      </c>
      <c r="AQ99" s="62"/>
      <c r="AR99" s="61">
        <f t="shared" si="156"/>
        <v>0</v>
      </c>
      <c r="AS99" s="61">
        <f t="shared" si="157"/>
        <v>0</v>
      </c>
      <c r="AT99" s="61">
        <f t="shared" si="158"/>
        <v>0</v>
      </c>
      <c r="AU99" s="62"/>
      <c r="AV99" s="61">
        <f t="shared" si="159"/>
        <v>0</v>
      </c>
      <c r="AW99" s="61">
        <f t="shared" si="160"/>
        <v>0</v>
      </c>
      <c r="AX99" s="61">
        <f t="shared" si="161"/>
        <v>0</v>
      </c>
      <c r="AY99" s="186">
        <v>213</v>
      </c>
      <c r="AZ99" s="61">
        <f t="shared" si="162"/>
        <v>0</v>
      </c>
      <c r="BA99" s="61">
        <f t="shared" si="163"/>
        <v>0</v>
      </c>
      <c r="BB99" s="61">
        <f t="shared" si="164"/>
        <v>1278</v>
      </c>
      <c r="BC99" s="62"/>
      <c r="BD99" s="61">
        <f t="shared" si="165"/>
        <v>0</v>
      </c>
      <c r="BE99" s="61">
        <f t="shared" si="166"/>
        <v>0</v>
      </c>
      <c r="BF99" s="61">
        <f t="shared" si="167"/>
        <v>0</v>
      </c>
      <c r="BG99" s="62"/>
      <c r="BH99" s="61">
        <f t="shared" si="168"/>
        <v>0</v>
      </c>
      <c r="BI99" s="61">
        <f t="shared" si="108"/>
        <v>0</v>
      </c>
      <c r="BJ99" s="61">
        <f t="shared" si="109"/>
        <v>0</v>
      </c>
      <c r="BK99" s="62"/>
      <c r="BL99" s="61">
        <f t="shared" si="100"/>
        <v>0</v>
      </c>
      <c r="BM99" s="61">
        <f t="shared" si="101"/>
        <v>0</v>
      </c>
      <c r="BN99" s="61">
        <f t="shared" si="102"/>
        <v>0</v>
      </c>
      <c r="BO99" s="62"/>
      <c r="BP99" s="61">
        <f t="shared" si="169"/>
        <v>0</v>
      </c>
      <c r="BQ99" s="61">
        <f t="shared" si="110"/>
        <v>0</v>
      </c>
      <c r="BR99" s="61">
        <f t="shared" si="111"/>
        <v>0</v>
      </c>
      <c r="BS99" s="186">
        <v>276</v>
      </c>
      <c r="BT99" s="61">
        <f t="shared" si="152"/>
        <v>1104</v>
      </c>
      <c r="BU99" s="61">
        <f t="shared" si="153"/>
        <v>0</v>
      </c>
      <c r="BV99" s="61">
        <f t="shared" si="154"/>
        <v>0</v>
      </c>
      <c r="BW99" s="1"/>
      <c r="BX99" s="172">
        <f t="shared" si="155"/>
        <v>1386.5</v>
      </c>
      <c r="BY99" s="1"/>
    </row>
    <row r="100" spans="1:77" x14ac:dyDescent="0.25">
      <c r="A100" s="49">
        <v>42</v>
      </c>
      <c r="B100" s="60" t="s">
        <v>108</v>
      </c>
      <c r="C100" s="1">
        <v>175</v>
      </c>
      <c r="D100" s="61">
        <f>C100*$D$5</f>
        <v>0</v>
      </c>
      <c r="E100" s="61">
        <f>C100*$E$5</f>
        <v>875</v>
      </c>
      <c r="F100" s="61">
        <f>C100*$F$5</f>
        <v>0</v>
      </c>
      <c r="G100" s="1">
        <v>148</v>
      </c>
      <c r="H100" s="62">
        <f>G100*$H$5</f>
        <v>0</v>
      </c>
      <c r="I100" s="62">
        <f>G100*$I$5</f>
        <v>740</v>
      </c>
      <c r="J100" s="62">
        <f>G100*$J$5</f>
        <v>0</v>
      </c>
      <c r="K100" s="62">
        <v>192</v>
      </c>
      <c r="L100" s="61">
        <f t="shared" si="146"/>
        <v>0</v>
      </c>
      <c r="M100" s="61">
        <f t="shared" si="147"/>
        <v>960</v>
      </c>
      <c r="N100" s="61">
        <f t="shared" si="148"/>
        <v>0</v>
      </c>
      <c r="O100" s="62">
        <v>191</v>
      </c>
      <c r="P100" s="61">
        <f t="shared" si="149"/>
        <v>0</v>
      </c>
      <c r="Q100" s="61">
        <f t="shared" si="150"/>
        <v>0</v>
      </c>
      <c r="R100" s="61">
        <f t="shared" si="151"/>
        <v>955</v>
      </c>
      <c r="S100" s="62">
        <v>326</v>
      </c>
      <c r="T100" s="61">
        <f t="shared" si="124"/>
        <v>1956</v>
      </c>
      <c r="U100" s="61">
        <f t="shared" si="125"/>
        <v>0</v>
      </c>
      <c r="V100" s="61">
        <f t="shared" si="126"/>
        <v>0</v>
      </c>
      <c r="W100" s="62">
        <v>206</v>
      </c>
      <c r="X100" s="61">
        <f t="shared" si="127"/>
        <v>1236</v>
      </c>
      <c r="Y100" s="61">
        <f t="shared" si="128"/>
        <v>0</v>
      </c>
      <c r="Z100" s="61">
        <f t="shared" si="129"/>
        <v>0</v>
      </c>
      <c r="AA100" s="62">
        <v>219</v>
      </c>
      <c r="AB100" s="61">
        <f t="shared" si="170"/>
        <v>1314</v>
      </c>
      <c r="AC100" s="61">
        <f t="shared" si="171"/>
        <v>0</v>
      </c>
      <c r="AD100" s="61">
        <f t="shared" si="172"/>
        <v>0</v>
      </c>
      <c r="AE100" s="62">
        <v>180</v>
      </c>
      <c r="AF100" s="61">
        <f t="shared" si="130"/>
        <v>1080</v>
      </c>
      <c r="AG100" s="61">
        <f t="shared" si="131"/>
        <v>0</v>
      </c>
      <c r="AH100" s="61">
        <f t="shared" si="132"/>
        <v>0</v>
      </c>
      <c r="AI100" s="62">
        <v>336</v>
      </c>
      <c r="AJ100" s="61">
        <f t="shared" si="105"/>
        <v>1512</v>
      </c>
      <c r="AK100" s="61">
        <f t="shared" si="106"/>
        <v>0</v>
      </c>
      <c r="AL100" s="61">
        <f t="shared" si="107"/>
        <v>0</v>
      </c>
      <c r="AM100" s="62"/>
      <c r="AN100" s="61">
        <f t="shared" si="173"/>
        <v>0</v>
      </c>
      <c r="AO100" s="61">
        <f t="shared" si="174"/>
        <v>0</v>
      </c>
      <c r="AP100" s="61">
        <f t="shared" si="175"/>
        <v>0</v>
      </c>
      <c r="AQ100" s="62"/>
      <c r="AR100" s="61">
        <f t="shared" si="156"/>
        <v>0</v>
      </c>
      <c r="AS100" s="61">
        <f t="shared" si="157"/>
        <v>0</v>
      </c>
      <c r="AT100" s="61">
        <f t="shared" si="158"/>
        <v>0</v>
      </c>
      <c r="AU100" s="62"/>
      <c r="AV100" s="61">
        <f t="shared" si="159"/>
        <v>0</v>
      </c>
      <c r="AW100" s="61">
        <f t="shared" si="160"/>
        <v>0</v>
      </c>
      <c r="AX100" s="61">
        <f t="shared" si="161"/>
        <v>0</v>
      </c>
      <c r="AY100" s="186"/>
      <c r="AZ100" s="61">
        <f t="shared" si="162"/>
        <v>0</v>
      </c>
      <c r="BA100" s="61">
        <f t="shared" si="163"/>
        <v>0</v>
      </c>
      <c r="BB100" s="61">
        <f t="shared" si="164"/>
        <v>0</v>
      </c>
      <c r="BC100" s="62"/>
      <c r="BD100" s="61">
        <f t="shared" si="165"/>
        <v>0</v>
      </c>
      <c r="BE100" s="61">
        <f t="shared" si="166"/>
        <v>0</v>
      </c>
      <c r="BF100" s="61">
        <f t="shared" si="167"/>
        <v>0</v>
      </c>
      <c r="BG100" s="62"/>
      <c r="BH100" s="61">
        <f t="shared" si="168"/>
        <v>0</v>
      </c>
      <c r="BI100" s="61">
        <f t="shared" si="108"/>
        <v>0</v>
      </c>
      <c r="BJ100" s="61">
        <f t="shared" si="109"/>
        <v>0</v>
      </c>
      <c r="BK100" s="62"/>
      <c r="BL100" s="61">
        <f t="shared" si="100"/>
        <v>0</v>
      </c>
      <c r="BM100" s="61">
        <f t="shared" si="101"/>
        <v>0</v>
      </c>
      <c r="BN100" s="61">
        <f t="shared" si="102"/>
        <v>0</v>
      </c>
      <c r="BO100" s="62"/>
      <c r="BP100" s="61">
        <f t="shared" si="169"/>
        <v>0</v>
      </c>
      <c r="BQ100" s="61">
        <f t="shared" si="110"/>
        <v>0</v>
      </c>
      <c r="BR100" s="61">
        <f t="shared" si="111"/>
        <v>0</v>
      </c>
      <c r="BS100" s="186">
        <v>249</v>
      </c>
      <c r="BT100" s="61">
        <f t="shared" si="152"/>
        <v>996</v>
      </c>
      <c r="BU100" s="61">
        <f t="shared" si="153"/>
        <v>0</v>
      </c>
      <c r="BV100" s="61">
        <f t="shared" si="154"/>
        <v>0</v>
      </c>
      <c r="BW100" s="1"/>
      <c r="BX100" s="172">
        <f t="shared" si="155"/>
        <v>2222</v>
      </c>
      <c r="BY100" s="1"/>
    </row>
    <row r="101" spans="1:77" x14ac:dyDescent="0.25">
      <c r="A101" s="49">
        <v>43</v>
      </c>
      <c r="B101" s="60" t="s">
        <v>205</v>
      </c>
      <c r="C101" s="1">
        <v>159</v>
      </c>
      <c r="D101" s="61">
        <f>C101*$D$5</f>
        <v>0</v>
      </c>
      <c r="E101" s="61">
        <f>C101*$E$5</f>
        <v>795</v>
      </c>
      <c r="F101" s="61">
        <f>C101*$F$5</f>
        <v>0</v>
      </c>
      <c r="G101" s="1">
        <v>152</v>
      </c>
      <c r="H101" s="62">
        <f>G101*$H$5</f>
        <v>0</v>
      </c>
      <c r="I101" s="62">
        <f>G101*$I$5</f>
        <v>760</v>
      </c>
      <c r="J101" s="62">
        <f>G101*$J$5</f>
        <v>0</v>
      </c>
      <c r="K101" s="62">
        <v>161</v>
      </c>
      <c r="L101" s="61">
        <f t="shared" si="146"/>
        <v>0</v>
      </c>
      <c r="M101" s="61">
        <f t="shared" si="147"/>
        <v>805</v>
      </c>
      <c r="N101" s="61">
        <f t="shared" si="148"/>
        <v>0</v>
      </c>
      <c r="O101" s="62">
        <v>286</v>
      </c>
      <c r="P101" s="61">
        <f t="shared" si="149"/>
        <v>0</v>
      </c>
      <c r="Q101" s="61">
        <f t="shared" si="150"/>
        <v>0</v>
      </c>
      <c r="R101" s="61">
        <f t="shared" si="151"/>
        <v>1430</v>
      </c>
      <c r="S101" s="62">
        <v>259</v>
      </c>
      <c r="T101" s="61">
        <f t="shared" si="124"/>
        <v>1554</v>
      </c>
      <c r="U101" s="61">
        <f t="shared" si="125"/>
        <v>0</v>
      </c>
      <c r="V101" s="61">
        <f t="shared" si="126"/>
        <v>0</v>
      </c>
      <c r="W101" s="62"/>
      <c r="X101" s="61">
        <f t="shared" si="127"/>
        <v>0</v>
      </c>
      <c r="Y101" s="61">
        <f t="shared" si="128"/>
        <v>0</v>
      </c>
      <c r="Z101" s="61">
        <f t="shared" si="129"/>
        <v>0</v>
      </c>
      <c r="AA101" s="62">
        <v>306</v>
      </c>
      <c r="AB101" s="61">
        <f t="shared" si="170"/>
        <v>1836</v>
      </c>
      <c r="AC101" s="61">
        <f t="shared" si="171"/>
        <v>0</v>
      </c>
      <c r="AD101" s="61">
        <f t="shared" si="172"/>
        <v>0</v>
      </c>
      <c r="AE101" s="62">
        <v>212</v>
      </c>
      <c r="AF101" s="61">
        <f t="shared" si="130"/>
        <v>1272</v>
      </c>
      <c r="AG101" s="61">
        <f t="shared" si="131"/>
        <v>0</v>
      </c>
      <c r="AH101" s="61">
        <f t="shared" si="132"/>
        <v>0</v>
      </c>
      <c r="AI101" s="62">
        <v>422</v>
      </c>
      <c r="AJ101" s="61">
        <f t="shared" si="105"/>
        <v>1899</v>
      </c>
      <c r="AK101" s="61">
        <f t="shared" si="106"/>
        <v>0</v>
      </c>
      <c r="AL101" s="61">
        <f t="shared" si="107"/>
        <v>0</v>
      </c>
      <c r="AM101" s="62">
        <v>101</v>
      </c>
      <c r="AN101" s="61">
        <f t="shared" si="173"/>
        <v>606</v>
      </c>
      <c r="AO101" s="61">
        <f t="shared" si="174"/>
        <v>0</v>
      </c>
      <c r="AP101" s="61">
        <f t="shared" si="175"/>
        <v>0</v>
      </c>
      <c r="AQ101" s="62"/>
      <c r="AR101" s="61">
        <f t="shared" si="156"/>
        <v>0</v>
      </c>
      <c r="AS101" s="61">
        <f t="shared" si="157"/>
        <v>0</v>
      </c>
      <c r="AT101" s="61">
        <f t="shared" si="158"/>
        <v>0</v>
      </c>
      <c r="AU101" s="62"/>
      <c r="AV101" s="61">
        <f t="shared" si="159"/>
        <v>0</v>
      </c>
      <c r="AW101" s="61">
        <f t="shared" si="160"/>
        <v>0</v>
      </c>
      <c r="AX101" s="61">
        <f t="shared" si="161"/>
        <v>0</v>
      </c>
      <c r="AY101" s="186"/>
      <c r="AZ101" s="61">
        <f t="shared" si="162"/>
        <v>0</v>
      </c>
      <c r="BA101" s="61">
        <f t="shared" si="163"/>
        <v>0</v>
      </c>
      <c r="BB101" s="61">
        <f t="shared" si="164"/>
        <v>0</v>
      </c>
      <c r="BC101" s="62"/>
      <c r="BD101" s="61">
        <f t="shared" si="165"/>
        <v>0</v>
      </c>
      <c r="BE101" s="61">
        <f t="shared" si="166"/>
        <v>0</v>
      </c>
      <c r="BF101" s="61">
        <f t="shared" si="167"/>
        <v>0</v>
      </c>
      <c r="BG101" s="62"/>
      <c r="BH101" s="61">
        <f t="shared" si="168"/>
        <v>0</v>
      </c>
      <c r="BI101" s="61">
        <f t="shared" si="108"/>
        <v>0</v>
      </c>
      <c r="BJ101" s="61">
        <f t="shared" si="109"/>
        <v>0</v>
      </c>
      <c r="BK101" s="62"/>
      <c r="BL101" s="61">
        <f t="shared" si="100"/>
        <v>0</v>
      </c>
      <c r="BM101" s="61">
        <f t="shared" si="101"/>
        <v>0</v>
      </c>
      <c r="BN101" s="61">
        <f t="shared" si="102"/>
        <v>0</v>
      </c>
      <c r="BO101" s="62"/>
      <c r="BP101" s="61">
        <f t="shared" si="169"/>
        <v>0</v>
      </c>
      <c r="BQ101" s="61">
        <f t="shared" si="110"/>
        <v>0</v>
      </c>
      <c r="BR101" s="61">
        <f t="shared" si="111"/>
        <v>0</v>
      </c>
      <c r="BS101" s="186">
        <v>233</v>
      </c>
      <c r="BT101" s="61">
        <f t="shared" si="152"/>
        <v>932</v>
      </c>
      <c r="BU101" s="61">
        <f t="shared" si="153"/>
        <v>0</v>
      </c>
      <c r="BV101" s="61">
        <f t="shared" si="154"/>
        <v>0</v>
      </c>
      <c r="BW101" s="1"/>
      <c r="BX101" s="172">
        <f t="shared" si="155"/>
        <v>2291</v>
      </c>
      <c r="BY101" s="1"/>
    </row>
    <row r="102" spans="1:77" x14ac:dyDescent="0.25">
      <c r="A102" s="49">
        <v>44</v>
      </c>
      <c r="B102" s="60" t="s">
        <v>206</v>
      </c>
      <c r="C102" s="1">
        <v>222</v>
      </c>
      <c r="D102" s="61">
        <f>C102*$D$5</f>
        <v>0</v>
      </c>
      <c r="E102" s="61">
        <f>C102*$E$5</f>
        <v>1110</v>
      </c>
      <c r="F102" s="61">
        <f>C102*$F$5</f>
        <v>0</v>
      </c>
      <c r="G102" s="1">
        <v>116</v>
      </c>
      <c r="H102" s="62">
        <f>G102*$H$5</f>
        <v>0</v>
      </c>
      <c r="I102" s="62">
        <f>G102*$I$5</f>
        <v>580</v>
      </c>
      <c r="J102" s="62">
        <f>G102*$J$5</f>
        <v>0</v>
      </c>
      <c r="K102" s="62">
        <v>275</v>
      </c>
      <c r="L102" s="61">
        <f t="shared" si="146"/>
        <v>0</v>
      </c>
      <c r="M102" s="61">
        <f t="shared" si="147"/>
        <v>1375</v>
      </c>
      <c r="N102" s="61">
        <f t="shared" si="148"/>
        <v>0</v>
      </c>
      <c r="O102" s="62">
        <v>238</v>
      </c>
      <c r="P102" s="61">
        <f t="shared" si="149"/>
        <v>0</v>
      </c>
      <c r="Q102" s="61">
        <f t="shared" si="150"/>
        <v>0</v>
      </c>
      <c r="R102" s="61">
        <f t="shared" si="151"/>
        <v>1190</v>
      </c>
      <c r="S102" s="62">
        <v>201.5</v>
      </c>
      <c r="T102" s="61">
        <f t="shared" si="124"/>
        <v>1209</v>
      </c>
      <c r="U102" s="61">
        <f t="shared" si="125"/>
        <v>0</v>
      </c>
      <c r="V102" s="61">
        <f t="shared" si="126"/>
        <v>0</v>
      </c>
      <c r="W102" s="62">
        <v>302</v>
      </c>
      <c r="X102" s="61">
        <f t="shared" si="127"/>
        <v>1812</v>
      </c>
      <c r="Y102" s="61">
        <f t="shared" si="128"/>
        <v>0</v>
      </c>
      <c r="Z102" s="61">
        <f t="shared" si="129"/>
        <v>0</v>
      </c>
      <c r="AA102" s="62">
        <v>260</v>
      </c>
      <c r="AB102" s="61">
        <f t="shared" si="170"/>
        <v>1560</v>
      </c>
      <c r="AC102" s="61">
        <f t="shared" si="171"/>
        <v>0</v>
      </c>
      <c r="AD102" s="61">
        <f t="shared" si="172"/>
        <v>0</v>
      </c>
      <c r="AE102" s="62">
        <v>138</v>
      </c>
      <c r="AF102" s="61">
        <f t="shared" si="130"/>
        <v>828</v>
      </c>
      <c r="AG102" s="61">
        <f t="shared" si="131"/>
        <v>0</v>
      </c>
      <c r="AH102" s="61">
        <f t="shared" si="132"/>
        <v>0</v>
      </c>
      <c r="AI102" s="62">
        <v>239</v>
      </c>
      <c r="AJ102" s="61">
        <f t="shared" si="105"/>
        <v>1075.5</v>
      </c>
      <c r="AK102" s="61">
        <f t="shared" si="106"/>
        <v>0</v>
      </c>
      <c r="AL102" s="61">
        <f t="shared" si="107"/>
        <v>0</v>
      </c>
      <c r="AM102" s="62">
        <v>103</v>
      </c>
      <c r="AN102" s="61">
        <f t="shared" si="173"/>
        <v>618</v>
      </c>
      <c r="AO102" s="61">
        <f t="shared" si="174"/>
        <v>0</v>
      </c>
      <c r="AP102" s="61">
        <f t="shared" si="175"/>
        <v>0</v>
      </c>
      <c r="AQ102" s="62"/>
      <c r="AR102" s="61">
        <f t="shared" si="156"/>
        <v>0</v>
      </c>
      <c r="AS102" s="61">
        <f t="shared" si="157"/>
        <v>0</v>
      </c>
      <c r="AT102" s="61">
        <f t="shared" si="158"/>
        <v>0</v>
      </c>
      <c r="AU102" s="62"/>
      <c r="AV102" s="61">
        <f t="shared" si="159"/>
        <v>0</v>
      </c>
      <c r="AW102" s="61">
        <f t="shared" si="160"/>
        <v>0</v>
      </c>
      <c r="AX102" s="61">
        <f t="shared" si="161"/>
        <v>0</v>
      </c>
      <c r="AY102" s="62"/>
      <c r="AZ102" s="61">
        <f t="shared" si="162"/>
        <v>0</v>
      </c>
      <c r="BA102" s="61">
        <f t="shared" si="163"/>
        <v>0</v>
      </c>
      <c r="BB102" s="61">
        <f t="shared" si="164"/>
        <v>0</v>
      </c>
      <c r="BC102" s="62"/>
      <c r="BD102" s="61">
        <f t="shared" si="165"/>
        <v>0</v>
      </c>
      <c r="BE102" s="61">
        <f t="shared" si="166"/>
        <v>0</v>
      </c>
      <c r="BF102" s="61">
        <f t="shared" si="167"/>
        <v>0</v>
      </c>
      <c r="BG102" s="62"/>
      <c r="BH102" s="61">
        <f t="shared" si="168"/>
        <v>0</v>
      </c>
      <c r="BI102" s="61">
        <f t="shared" si="108"/>
        <v>0</v>
      </c>
      <c r="BJ102" s="61">
        <f t="shared" si="109"/>
        <v>0</v>
      </c>
      <c r="BK102" s="62"/>
      <c r="BL102" s="61">
        <f t="shared" si="100"/>
        <v>0</v>
      </c>
      <c r="BM102" s="61">
        <f t="shared" si="101"/>
        <v>0</v>
      </c>
      <c r="BN102" s="61">
        <f t="shared" si="102"/>
        <v>0</v>
      </c>
      <c r="BO102" s="62"/>
      <c r="BP102" s="61">
        <f t="shared" si="169"/>
        <v>0</v>
      </c>
      <c r="BQ102" s="61">
        <f t="shared" si="110"/>
        <v>0</v>
      </c>
      <c r="BR102" s="61">
        <f t="shared" si="111"/>
        <v>0</v>
      </c>
      <c r="BS102" s="186">
        <v>156</v>
      </c>
      <c r="BT102" s="61">
        <f t="shared" si="152"/>
        <v>624</v>
      </c>
      <c r="BU102" s="61">
        <f t="shared" si="153"/>
        <v>0</v>
      </c>
      <c r="BV102" s="61">
        <f t="shared" si="154"/>
        <v>0</v>
      </c>
      <c r="BW102" s="1"/>
      <c r="BX102" s="172">
        <f t="shared" si="155"/>
        <v>2250.5</v>
      </c>
      <c r="BY102" s="1"/>
    </row>
    <row r="103" spans="1:77" x14ac:dyDescent="0.25">
      <c r="A103" s="49">
        <v>45</v>
      </c>
      <c r="B103" s="60" t="s">
        <v>222</v>
      </c>
      <c r="C103" s="1"/>
      <c r="D103" s="61"/>
      <c r="E103" s="61"/>
      <c r="F103" s="61"/>
      <c r="G103" s="1"/>
      <c r="H103" s="62"/>
      <c r="I103" s="62"/>
      <c r="J103" s="62"/>
      <c r="K103" s="62"/>
      <c r="L103" s="61"/>
      <c r="M103" s="61"/>
      <c r="N103" s="61"/>
      <c r="O103" s="62"/>
      <c r="P103" s="61"/>
      <c r="Q103" s="61"/>
      <c r="R103" s="61"/>
      <c r="S103" s="62">
        <v>201.5</v>
      </c>
      <c r="T103" s="61">
        <f t="shared" si="124"/>
        <v>1209</v>
      </c>
      <c r="U103" s="61">
        <f t="shared" si="125"/>
        <v>0</v>
      </c>
      <c r="V103" s="61">
        <f t="shared" si="126"/>
        <v>0</v>
      </c>
      <c r="W103" s="62"/>
      <c r="X103" s="61">
        <f t="shared" si="127"/>
        <v>0</v>
      </c>
      <c r="Y103" s="61">
        <f t="shared" si="128"/>
        <v>0</v>
      </c>
      <c r="Z103" s="61">
        <f t="shared" si="129"/>
        <v>0</v>
      </c>
      <c r="AA103" s="62"/>
      <c r="AB103" s="61">
        <f t="shared" si="170"/>
        <v>0</v>
      </c>
      <c r="AC103" s="61">
        <f t="shared" si="171"/>
        <v>0</v>
      </c>
      <c r="AD103" s="61">
        <f t="shared" si="172"/>
        <v>0</v>
      </c>
      <c r="AE103" s="62"/>
      <c r="AF103" s="61">
        <f t="shared" si="130"/>
        <v>0</v>
      </c>
      <c r="AG103" s="61">
        <f t="shared" si="131"/>
        <v>0</v>
      </c>
      <c r="AH103" s="61">
        <f t="shared" si="132"/>
        <v>0</v>
      </c>
      <c r="AI103" s="62"/>
      <c r="AJ103" s="61">
        <f t="shared" si="105"/>
        <v>0</v>
      </c>
      <c r="AK103" s="61">
        <f t="shared" si="106"/>
        <v>0</v>
      </c>
      <c r="AL103" s="61">
        <f t="shared" si="107"/>
        <v>0</v>
      </c>
      <c r="AM103" s="62">
        <v>104</v>
      </c>
      <c r="AN103" s="61">
        <f t="shared" si="173"/>
        <v>624</v>
      </c>
      <c r="AO103" s="61">
        <f t="shared" si="174"/>
        <v>0</v>
      </c>
      <c r="AP103" s="61">
        <f t="shared" si="175"/>
        <v>0</v>
      </c>
      <c r="AQ103" s="62"/>
      <c r="AR103" s="61">
        <f t="shared" si="156"/>
        <v>0</v>
      </c>
      <c r="AS103" s="61">
        <f t="shared" si="157"/>
        <v>0</v>
      </c>
      <c r="AT103" s="61">
        <f t="shared" si="158"/>
        <v>0</v>
      </c>
      <c r="AU103" s="62"/>
      <c r="AV103" s="61">
        <f t="shared" si="159"/>
        <v>0</v>
      </c>
      <c r="AW103" s="61">
        <f t="shared" si="160"/>
        <v>0</v>
      </c>
      <c r="AX103" s="61">
        <f t="shared" si="161"/>
        <v>0</v>
      </c>
      <c r="AY103" s="62"/>
      <c r="AZ103" s="61">
        <f t="shared" si="162"/>
        <v>0</v>
      </c>
      <c r="BA103" s="61">
        <f t="shared" si="163"/>
        <v>0</v>
      </c>
      <c r="BB103" s="61">
        <f t="shared" si="164"/>
        <v>0</v>
      </c>
      <c r="BC103" s="62"/>
      <c r="BD103" s="61">
        <f t="shared" si="165"/>
        <v>0</v>
      </c>
      <c r="BE103" s="61">
        <f t="shared" si="166"/>
        <v>0</v>
      </c>
      <c r="BF103" s="61">
        <f t="shared" si="167"/>
        <v>0</v>
      </c>
      <c r="BG103" s="62"/>
      <c r="BH103" s="61">
        <f t="shared" si="168"/>
        <v>0</v>
      </c>
      <c r="BI103" s="61">
        <f t="shared" si="108"/>
        <v>0</v>
      </c>
      <c r="BJ103" s="61">
        <f t="shared" si="109"/>
        <v>0</v>
      </c>
      <c r="BK103" s="62"/>
      <c r="BL103" s="61">
        <f t="shared" si="100"/>
        <v>0</v>
      </c>
      <c r="BM103" s="61">
        <f t="shared" si="101"/>
        <v>0</v>
      </c>
      <c r="BN103" s="61">
        <f t="shared" si="102"/>
        <v>0</v>
      </c>
      <c r="BO103" s="62"/>
      <c r="BP103" s="61">
        <f t="shared" si="169"/>
        <v>0</v>
      </c>
      <c r="BQ103" s="61">
        <f t="shared" si="110"/>
        <v>0</v>
      </c>
      <c r="BR103" s="61">
        <f t="shared" si="111"/>
        <v>0</v>
      </c>
      <c r="BS103" s="186"/>
      <c r="BT103" s="61">
        <f t="shared" si="152"/>
        <v>0</v>
      </c>
      <c r="BU103" s="61">
        <f t="shared" si="153"/>
        <v>0</v>
      </c>
      <c r="BV103" s="61">
        <f t="shared" si="154"/>
        <v>0</v>
      </c>
      <c r="BW103" s="1"/>
      <c r="BX103" s="172">
        <f t="shared" si="155"/>
        <v>305.5</v>
      </c>
      <c r="BY103" s="1"/>
    </row>
    <row r="104" spans="1:77" x14ac:dyDescent="0.25">
      <c r="A104" s="49">
        <v>46</v>
      </c>
      <c r="B104" s="60" t="s">
        <v>110</v>
      </c>
      <c r="C104" s="1">
        <v>132</v>
      </c>
      <c r="D104" s="61">
        <f>C104*$D$5</f>
        <v>0</v>
      </c>
      <c r="E104" s="61">
        <f>C104*$E$5</f>
        <v>660</v>
      </c>
      <c r="F104" s="61">
        <f>C104*$F$5</f>
        <v>0</v>
      </c>
      <c r="G104" s="1">
        <v>153</v>
      </c>
      <c r="H104" s="62">
        <f>G104*$H$5</f>
        <v>0</v>
      </c>
      <c r="I104" s="62">
        <f>G104*$I$5</f>
        <v>765</v>
      </c>
      <c r="J104" s="62">
        <f>G104*$J$5</f>
        <v>0</v>
      </c>
      <c r="K104" s="62">
        <v>187</v>
      </c>
      <c r="L104" s="61">
        <f>K104*$L$5</f>
        <v>0</v>
      </c>
      <c r="M104" s="61">
        <f>K104*$M$5</f>
        <v>935</v>
      </c>
      <c r="N104" s="61">
        <f>K104*$N$5</f>
        <v>0</v>
      </c>
      <c r="O104" s="62">
        <v>175</v>
      </c>
      <c r="P104" s="61">
        <f>O104*$P$5</f>
        <v>0</v>
      </c>
      <c r="Q104" s="61">
        <f>O104*$Q$5</f>
        <v>0</v>
      </c>
      <c r="R104" s="61">
        <f>O104*$R$5</f>
        <v>875</v>
      </c>
      <c r="S104" s="62">
        <v>297</v>
      </c>
      <c r="T104" s="61">
        <f t="shared" si="124"/>
        <v>1782</v>
      </c>
      <c r="U104" s="61">
        <f t="shared" si="125"/>
        <v>0</v>
      </c>
      <c r="V104" s="61">
        <f t="shared" si="126"/>
        <v>0</v>
      </c>
      <c r="W104" s="62">
        <v>225</v>
      </c>
      <c r="X104" s="61">
        <f t="shared" si="127"/>
        <v>1350</v>
      </c>
      <c r="Y104" s="61">
        <f t="shared" si="128"/>
        <v>0</v>
      </c>
      <c r="Z104" s="61">
        <f t="shared" si="129"/>
        <v>0</v>
      </c>
      <c r="AA104" s="62">
        <v>199</v>
      </c>
      <c r="AB104" s="61">
        <f t="shared" si="170"/>
        <v>1194</v>
      </c>
      <c r="AC104" s="61">
        <f t="shared" si="171"/>
        <v>0</v>
      </c>
      <c r="AD104" s="61">
        <f t="shared" si="172"/>
        <v>0</v>
      </c>
      <c r="AE104" s="62">
        <v>169</v>
      </c>
      <c r="AF104" s="61">
        <f t="shared" si="130"/>
        <v>1014</v>
      </c>
      <c r="AG104" s="61">
        <f t="shared" si="131"/>
        <v>0</v>
      </c>
      <c r="AH104" s="61">
        <f t="shared" si="132"/>
        <v>0</v>
      </c>
      <c r="AI104" s="62">
        <v>91</v>
      </c>
      <c r="AJ104" s="61">
        <f t="shared" si="105"/>
        <v>409.5</v>
      </c>
      <c r="AK104" s="61">
        <f t="shared" si="106"/>
        <v>0</v>
      </c>
      <c r="AL104" s="61">
        <f t="shared" si="107"/>
        <v>0</v>
      </c>
      <c r="AM104" s="62"/>
      <c r="AN104" s="61">
        <f t="shared" si="173"/>
        <v>0</v>
      </c>
      <c r="AO104" s="61">
        <f t="shared" si="174"/>
        <v>0</v>
      </c>
      <c r="AP104" s="61">
        <f t="shared" si="175"/>
        <v>0</v>
      </c>
      <c r="AQ104" s="62"/>
      <c r="AR104" s="61">
        <f t="shared" si="156"/>
        <v>0</v>
      </c>
      <c r="AS104" s="61">
        <f t="shared" si="157"/>
        <v>0</v>
      </c>
      <c r="AT104" s="61">
        <f t="shared" si="158"/>
        <v>0</v>
      </c>
      <c r="AU104" s="62"/>
      <c r="AV104" s="61">
        <f t="shared" si="159"/>
        <v>0</v>
      </c>
      <c r="AW104" s="61">
        <f t="shared" si="160"/>
        <v>0</v>
      </c>
      <c r="AX104" s="61">
        <f t="shared" si="161"/>
        <v>0</v>
      </c>
      <c r="AY104" s="62"/>
      <c r="AZ104" s="61">
        <f t="shared" si="162"/>
        <v>0</v>
      </c>
      <c r="BA104" s="61">
        <f t="shared" si="163"/>
        <v>0</v>
      </c>
      <c r="BB104" s="61">
        <f t="shared" si="164"/>
        <v>0</v>
      </c>
      <c r="BC104" s="62"/>
      <c r="BD104" s="61">
        <f t="shared" si="165"/>
        <v>0</v>
      </c>
      <c r="BE104" s="61">
        <f t="shared" si="166"/>
        <v>0</v>
      </c>
      <c r="BF104" s="61">
        <f t="shared" si="167"/>
        <v>0</v>
      </c>
      <c r="BG104" s="62"/>
      <c r="BH104" s="61">
        <f t="shared" si="168"/>
        <v>0</v>
      </c>
      <c r="BI104" s="61">
        <f t="shared" si="108"/>
        <v>0</v>
      </c>
      <c r="BJ104" s="61">
        <f t="shared" si="109"/>
        <v>0</v>
      </c>
      <c r="BK104" s="62"/>
      <c r="BL104" s="61">
        <f t="shared" si="100"/>
        <v>0</v>
      </c>
      <c r="BM104" s="61">
        <f t="shared" si="101"/>
        <v>0</v>
      </c>
      <c r="BN104" s="61">
        <f t="shared" si="102"/>
        <v>0</v>
      </c>
      <c r="BO104" s="62"/>
      <c r="BP104" s="61">
        <f t="shared" si="169"/>
        <v>0</v>
      </c>
      <c r="BQ104" s="61">
        <f t="shared" si="110"/>
        <v>0</v>
      </c>
      <c r="BR104" s="61">
        <f t="shared" si="111"/>
        <v>0</v>
      </c>
      <c r="BS104" s="186"/>
      <c r="BT104" s="61">
        <f t="shared" si="152"/>
        <v>0</v>
      </c>
      <c r="BU104" s="61">
        <f t="shared" si="153"/>
        <v>0</v>
      </c>
      <c r="BV104" s="61">
        <f t="shared" si="154"/>
        <v>0</v>
      </c>
      <c r="BW104" s="1"/>
      <c r="BX104" s="172">
        <f t="shared" si="155"/>
        <v>1628</v>
      </c>
      <c r="BY104" s="1"/>
    </row>
    <row r="105" spans="1:77" x14ac:dyDescent="0.25">
      <c r="A105" s="49">
        <v>47</v>
      </c>
      <c r="B105" s="1"/>
      <c r="C105" s="1"/>
      <c r="D105" s="61">
        <f>C105*$D$5</f>
        <v>0</v>
      </c>
      <c r="E105" s="61">
        <f>C105*$E$5</f>
        <v>0</v>
      </c>
      <c r="F105" s="61">
        <f>C105*$F$5</f>
        <v>0</v>
      </c>
      <c r="G105" s="1"/>
      <c r="H105" s="62">
        <f>G105*$H$5</f>
        <v>0</v>
      </c>
      <c r="I105" s="62">
        <f>G105*$I$5</f>
        <v>0</v>
      </c>
      <c r="J105" s="62">
        <f>G105*$J$5</f>
        <v>0</v>
      </c>
      <c r="K105" s="62"/>
      <c r="L105" s="61">
        <f>K105*$L$5</f>
        <v>0</v>
      </c>
      <c r="M105" s="61">
        <f>K105*$M$5</f>
        <v>0</v>
      </c>
      <c r="N105" s="61">
        <f>K105*$N$5</f>
        <v>0</v>
      </c>
      <c r="O105" s="62"/>
      <c r="P105" s="61">
        <f>O105*$P$5</f>
        <v>0</v>
      </c>
      <c r="Q105" s="61">
        <f>O105*$Q$5</f>
        <v>0</v>
      </c>
      <c r="R105" s="61">
        <f>O105*$R$5</f>
        <v>0</v>
      </c>
      <c r="S105" s="62"/>
      <c r="T105" s="61">
        <f t="shared" si="124"/>
        <v>0</v>
      </c>
      <c r="U105" s="61">
        <f t="shared" si="125"/>
        <v>0</v>
      </c>
      <c r="V105" s="61">
        <f t="shared" si="126"/>
        <v>0</v>
      </c>
      <c r="W105" s="62"/>
      <c r="X105" s="61">
        <f t="shared" si="127"/>
        <v>0</v>
      </c>
      <c r="Y105" s="61">
        <f t="shared" si="128"/>
        <v>0</v>
      </c>
      <c r="Z105" s="61">
        <f t="shared" si="129"/>
        <v>0</v>
      </c>
      <c r="AA105" s="62"/>
      <c r="AB105" s="61">
        <f t="shared" si="170"/>
        <v>0</v>
      </c>
      <c r="AC105" s="61">
        <f t="shared" si="171"/>
        <v>0</v>
      </c>
      <c r="AD105" s="61">
        <f t="shared" si="172"/>
        <v>0</v>
      </c>
      <c r="AE105" s="62"/>
      <c r="AF105" s="61">
        <f t="shared" si="130"/>
        <v>0</v>
      </c>
      <c r="AG105" s="61">
        <f t="shared" si="131"/>
        <v>0</v>
      </c>
      <c r="AH105" s="61">
        <f t="shared" si="132"/>
        <v>0</v>
      </c>
      <c r="AI105" s="62"/>
      <c r="AJ105" s="61">
        <f t="shared" si="105"/>
        <v>0</v>
      </c>
      <c r="AK105" s="61">
        <f t="shared" si="106"/>
        <v>0</v>
      </c>
      <c r="AL105" s="61">
        <f t="shared" si="107"/>
        <v>0</v>
      </c>
      <c r="AM105" s="62"/>
      <c r="AN105" s="61">
        <f t="shared" si="173"/>
        <v>0</v>
      </c>
      <c r="AO105" s="61">
        <f t="shared" si="174"/>
        <v>0</v>
      </c>
      <c r="AP105" s="61">
        <f t="shared" si="175"/>
        <v>0</v>
      </c>
      <c r="AQ105" s="62"/>
      <c r="AR105" s="61">
        <f t="shared" si="156"/>
        <v>0</v>
      </c>
      <c r="AS105" s="61">
        <f t="shared" si="157"/>
        <v>0</v>
      </c>
      <c r="AT105" s="61">
        <f t="shared" si="158"/>
        <v>0</v>
      </c>
      <c r="AU105" s="62"/>
      <c r="AV105" s="61">
        <f t="shared" si="159"/>
        <v>0</v>
      </c>
      <c r="AW105" s="61">
        <f t="shared" si="160"/>
        <v>0</v>
      </c>
      <c r="AX105" s="61">
        <f t="shared" si="161"/>
        <v>0</v>
      </c>
      <c r="AY105" s="62"/>
      <c r="AZ105" s="61">
        <f t="shared" si="162"/>
        <v>0</v>
      </c>
      <c r="BA105" s="61">
        <f t="shared" si="163"/>
        <v>0</v>
      </c>
      <c r="BB105" s="61">
        <f t="shared" si="164"/>
        <v>0</v>
      </c>
      <c r="BC105" s="62"/>
      <c r="BD105" s="61">
        <f t="shared" si="165"/>
        <v>0</v>
      </c>
      <c r="BE105" s="61">
        <f t="shared" si="166"/>
        <v>0</v>
      </c>
      <c r="BF105" s="61">
        <f t="shared" si="167"/>
        <v>0</v>
      </c>
      <c r="BG105" s="62"/>
      <c r="BH105" s="61">
        <f t="shared" si="168"/>
        <v>0</v>
      </c>
      <c r="BI105" s="61">
        <f t="shared" si="108"/>
        <v>0</v>
      </c>
      <c r="BJ105" s="61">
        <f t="shared" si="109"/>
        <v>0</v>
      </c>
      <c r="BK105" s="62"/>
      <c r="BL105" s="61">
        <f t="shared" si="100"/>
        <v>0</v>
      </c>
      <c r="BM105" s="61">
        <f t="shared" si="101"/>
        <v>0</v>
      </c>
      <c r="BN105" s="61">
        <f t="shared" si="102"/>
        <v>0</v>
      </c>
      <c r="BO105" s="62"/>
      <c r="BP105" s="61">
        <f t="shared" si="169"/>
        <v>0</v>
      </c>
      <c r="BQ105" s="61">
        <f t="shared" si="110"/>
        <v>0</v>
      </c>
      <c r="BR105" s="61">
        <f t="shared" si="111"/>
        <v>0</v>
      </c>
      <c r="BS105" s="186"/>
      <c r="BT105" s="61">
        <f t="shared" si="152"/>
        <v>0</v>
      </c>
      <c r="BU105" s="61">
        <f t="shared" si="153"/>
        <v>0</v>
      </c>
      <c r="BV105" s="61">
        <f t="shared" si="154"/>
        <v>0</v>
      </c>
      <c r="BW105" s="1"/>
      <c r="BX105" s="172">
        <f t="shared" si="155"/>
        <v>0</v>
      </c>
      <c r="BY105" s="1"/>
    </row>
    <row r="106" spans="1:77" x14ac:dyDescent="0.25">
      <c r="A106" s="49">
        <v>48</v>
      </c>
      <c r="B106" s="1"/>
      <c r="C106" s="1"/>
      <c r="D106" s="61">
        <f>C106*$D$5</f>
        <v>0</v>
      </c>
      <c r="E106" s="61">
        <f>C106*$E$5</f>
        <v>0</v>
      </c>
      <c r="F106" s="61">
        <f>C106*$F$5</f>
        <v>0</v>
      </c>
      <c r="G106" s="1"/>
      <c r="H106" s="62">
        <f>G106*$H$5</f>
        <v>0</v>
      </c>
      <c r="I106" s="62">
        <f>G106*$I$5</f>
        <v>0</v>
      </c>
      <c r="J106" s="62">
        <f>G106*$J$5</f>
        <v>0</v>
      </c>
      <c r="K106" s="62"/>
      <c r="L106" s="61">
        <f>K106*$L$5</f>
        <v>0</v>
      </c>
      <c r="M106" s="61">
        <f>K106*$M$5</f>
        <v>0</v>
      </c>
      <c r="N106" s="61">
        <f>K106*$N$5</f>
        <v>0</v>
      </c>
      <c r="O106" s="62"/>
      <c r="P106" s="61">
        <f>O106*$P$5</f>
        <v>0</v>
      </c>
      <c r="Q106" s="61">
        <f>O106*$Q$5</f>
        <v>0</v>
      </c>
      <c r="R106" s="61">
        <f>O106*$R$5</f>
        <v>0</v>
      </c>
      <c r="S106" s="62"/>
      <c r="T106" s="61">
        <f t="shared" si="124"/>
        <v>0</v>
      </c>
      <c r="U106" s="61">
        <f t="shared" si="125"/>
        <v>0</v>
      </c>
      <c r="V106" s="61">
        <f t="shared" si="126"/>
        <v>0</v>
      </c>
      <c r="W106" s="62"/>
      <c r="X106" s="61">
        <f t="shared" si="127"/>
        <v>0</v>
      </c>
      <c r="Y106" s="61">
        <f t="shared" si="128"/>
        <v>0</v>
      </c>
      <c r="Z106" s="61">
        <f t="shared" si="129"/>
        <v>0</v>
      </c>
      <c r="AA106" s="62"/>
      <c r="AB106" s="61">
        <f t="shared" si="170"/>
        <v>0</v>
      </c>
      <c r="AC106" s="61">
        <f t="shared" si="171"/>
        <v>0</v>
      </c>
      <c r="AD106" s="61">
        <f t="shared" si="172"/>
        <v>0</v>
      </c>
      <c r="AE106" s="62"/>
      <c r="AF106" s="61">
        <f t="shared" si="130"/>
        <v>0</v>
      </c>
      <c r="AG106" s="61">
        <f t="shared" si="131"/>
        <v>0</v>
      </c>
      <c r="AH106" s="61">
        <f t="shared" si="132"/>
        <v>0</v>
      </c>
      <c r="AI106" s="62"/>
      <c r="AJ106" s="61">
        <f t="shared" si="105"/>
        <v>0</v>
      </c>
      <c r="AK106" s="61">
        <f t="shared" si="106"/>
        <v>0</v>
      </c>
      <c r="AL106" s="61">
        <f t="shared" si="107"/>
        <v>0</v>
      </c>
      <c r="AM106" s="62"/>
      <c r="AN106" s="61">
        <f t="shared" si="173"/>
        <v>0</v>
      </c>
      <c r="AO106" s="61">
        <f t="shared" si="174"/>
        <v>0</v>
      </c>
      <c r="AP106" s="61">
        <f t="shared" si="175"/>
        <v>0</v>
      </c>
      <c r="AQ106" s="62"/>
      <c r="AR106" s="61">
        <f t="shared" si="156"/>
        <v>0</v>
      </c>
      <c r="AS106" s="61">
        <f t="shared" si="157"/>
        <v>0</v>
      </c>
      <c r="AT106" s="61">
        <f t="shared" si="158"/>
        <v>0</v>
      </c>
      <c r="AU106" s="62"/>
      <c r="AV106" s="61">
        <f t="shared" si="159"/>
        <v>0</v>
      </c>
      <c r="AW106" s="61">
        <f t="shared" si="160"/>
        <v>0</v>
      </c>
      <c r="AX106" s="61">
        <f t="shared" si="161"/>
        <v>0</v>
      </c>
      <c r="AY106" s="62"/>
      <c r="AZ106" s="61">
        <f t="shared" si="162"/>
        <v>0</v>
      </c>
      <c r="BA106" s="61">
        <f t="shared" si="163"/>
        <v>0</v>
      </c>
      <c r="BB106" s="61">
        <f t="shared" si="164"/>
        <v>0</v>
      </c>
      <c r="BC106" s="62"/>
      <c r="BD106" s="61">
        <f t="shared" si="165"/>
        <v>0</v>
      </c>
      <c r="BE106" s="61">
        <f t="shared" si="166"/>
        <v>0</v>
      </c>
      <c r="BF106" s="61">
        <f t="shared" si="167"/>
        <v>0</v>
      </c>
      <c r="BG106" s="62"/>
      <c r="BH106" s="61">
        <f t="shared" si="168"/>
        <v>0</v>
      </c>
      <c r="BI106" s="61">
        <f t="shared" si="108"/>
        <v>0</v>
      </c>
      <c r="BJ106" s="61">
        <f t="shared" si="109"/>
        <v>0</v>
      </c>
      <c r="BK106" s="62"/>
      <c r="BL106" s="61">
        <f t="shared" si="100"/>
        <v>0</v>
      </c>
      <c r="BM106" s="61">
        <f t="shared" si="101"/>
        <v>0</v>
      </c>
      <c r="BN106" s="61">
        <f t="shared" si="102"/>
        <v>0</v>
      </c>
      <c r="BO106" s="62"/>
      <c r="BP106" s="61">
        <f t="shared" si="169"/>
        <v>0</v>
      </c>
      <c r="BQ106" s="61">
        <f t="shared" si="110"/>
        <v>0</v>
      </c>
      <c r="BR106" s="61">
        <f t="shared" si="111"/>
        <v>0</v>
      </c>
      <c r="BS106" s="62"/>
      <c r="BT106" s="61">
        <f t="shared" si="152"/>
        <v>0</v>
      </c>
      <c r="BU106" s="61">
        <f t="shared" si="153"/>
        <v>0</v>
      </c>
      <c r="BV106" s="61">
        <f t="shared" si="154"/>
        <v>0</v>
      </c>
      <c r="BW106" s="1"/>
      <c r="BX106" s="172">
        <f t="shared" si="155"/>
        <v>0</v>
      </c>
      <c r="BY106" s="1"/>
    </row>
    <row r="107" spans="1:77" x14ac:dyDescent="0.25">
      <c r="A107" s="49">
        <v>49</v>
      </c>
      <c r="B107" s="1"/>
      <c r="C107" s="1"/>
      <c r="D107" s="61">
        <f>C107*$D$5</f>
        <v>0</v>
      </c>
      <c r="E107" s="61">
        <f>C107*$E$5</f>
        <v>0</v>
      </c>
      <c r="F107" s="61">
        <f>C107*$F$5</f>
        <v>0</v>
      </c>
      <c r="G107" s="1"/>
      <c r="H107" s="62">
        <f>G107*$H$5</f>
        <v>0</v>
      </c>
      <c r="I107" s="62">
        <f>G107*$I$5</f>
        <v>0</v>
      </c>
      <c r="J107" s="62">
        <f>G107*$J$5</f>
        <v>0</v>
      </c>
      <c r="K107" s="62"/>
      <c r="L107" s="61">
        <f>K107*$L$5</f>
        <v>0</v>
      </c>
      <c r="M107" s="61">
        <f>K107*$M$5</f>
        <v>0</v>
      </c>
      <c r="N107" s="61">
        <f>K107*$N$5</f>
        <v>0</v>
      </c>
      <c r="O107" s="62"/>
      <c r="P107" s="61">
        <f>O107*$P$5</f>
        <v>0</v>
      </c>
      <c r="Q107" s="61">
        <f>O107*$Q$5</f>
        <v>0</v>
      </c>
      <c r="R107" s="61">
        <f>O107*$R$5</f>
        <v>0</v>
      </c>
      <c r="S107" s="62"/>
      <c r="T107" s="61">
        <f t="shared" si="124"/>
        <v>0</v>
      </c>
      <c r="U107" s="61">
        <f t="shared" si="125"/>
        <v>0</v>
      </c>
      <c r="V107" s="61">
        <f t="shared" si="126"/>
        <v>0</v>
      </c>
      <c r="W107" s="62"/>
      <c r="X107" s="61">
        <f t="shared" si="127"/>
        <v>0</v>
      </c>
      <c r="Y107" s="61">
        <f t="shared" si="128"/>
        <v>0</v>
      </c>
      <c r="Z107" s="61">
        <f t="shared" si="129"/>
        <v>0</v>
      </c>
      <c r="AA107" s="62"/>
      <c r="AB107" s="61">
        <f t="shared" si="170"/>
        <v>0</v>
      </c>
      <c r="AC107" s="61">
        <f t="shared" si="171"/>
        <v>0</v>
      </c>
      <c r="AD107" s="61">
        <f t="shared" si="172"/>
        <v>0</v>
      </c>
      <c r="AE107" s="62"/>
      <c r="AF107" s="61">
        <f t="shared" si="130"/>
        <v>0</v>
      </c>
      <c r="AG107" s="61">
        <f t="shared" si="131"/>
        <v>0</v>
      </c>
      <c r="AH107" s="61">
        <f t="shared" si="132"/>
        <v>0</v>
      </c>
      <c r="AI107" s="62"/>
      <c r="AJ107" s="61">
        <f t="shared" si="105"/>
        <v>0</v>
      </c>
      <c r="AK107" s="61">
        <f t="shared" si="106"/>
        <v>0</v>
      </c>
      <c r="AL107" s="61">
        <f t="shared" si="107"/>
        <v>0</v>
      </c>
      <c r="AM107" s="62"/>
      <c r="AN107" s="61">
        <f t="shared" si="173"/>
        <v>0</v>
      </c>
      <c r="AO107" s="61">
        <f t="shared" si="174"/>
        <v>0</v>
      </c>
      <c r="AP107" s="61">
        <f t="shared" si="175"/>
        <v>0</v>
      </c>
      <c r="AQ107" s="62"/>
      <c r="AR107" s="61">
        <f t="shared" si="156"/>
        <v>0</v>
      </c>
      <c r="AS107" s="61">
        <f t="shared" si="157"/>
        <v>0</v>
      </c>
      <c r="AT107" s="61">
        <f t="shared" si="158"/>
        <v>0</v>
      </c>
      <c r="AU107" s="62"/>
      <c r="AV107" s="61">
        <f t="shared" si="159"/>
        <v>0</v>
      </c>
      <c r="AW107" s="61">
        <f t="shared" si="160"/>
        <v>0</v>
      </c>
      <c r="AX107" s="61">
        <f t="shared" si="161"/>
        <v>0</v>
      </c>
      <c r="AY107" s="62"/>
      <c r="AZ107" s="61">
        <f t="shared" si="162"/>
        <v>0</v>
      </c>
      <c r="BA107" s="61">
        <f t="shared" si="163"/>
        <v>0</v>
      </c>
      <c r="BB107" s="61">
        <f t="shared" si="164"/>
        <v>0</v>
      </c>
      <c r="BC107" s="62"/>
      <c r="BD107" s="61">
        <f t="shared" si="165"/>
        <v>0</v>
      </c>
      <c r="BE107" s="61">
        <f t="shared" si="166"/>
        <v>0</v>
      </c>
      <c r="BF107" s="61">
        <f t="shared" si="167"/>
        <v>0</v>
      </c>
      <c r="BG107" s="62"/>
      <c r="BH107" s="61">
        <f t="shared" si="168"/>
        <v>0</v>
      </c>
      <c r="BI107" s="61">
        <f t="shared" si="108"/>
        <v>0</v>
      </c>
      <c r="BJ107" s="61">
        <f t="shared" si="109"/>
        <v>0</v>
      </c>
      <c r="BK107" s="62"/>
      <c r="BL107" s="61">
        <f t="shared" si="100"/>
        <v>0</v>
      </c>
      <c r="BM107" s="61">
        <f t="shared" si="101"/>
        <v>0</v>
      </c>
      <c r="BN107" s="61">
        <f t="shared" si="102"/>
        <v>0</v>
      </c>
      <c r="BO107" s="62"/>
      <c r="BP107" s="61">
        <f t="shared" si="169"/>
        <v>0</v>
      </c>
      <c r="BQ107" s="61">
        <f t="shared" si="110"/>
        <v>0</v>
      </c>
      <c r="BR107" s="61">
        <f t="shared" si="111"/>
        <v>0</v>
      </c>
      <c r="BS107" s="62"/>
      <c r="BT107" s="61">
        <f t="shared" si="152"/>
        <v>0</v>
      </c>
      <c r="BU107" s="61">
        <f t="shared" si="153"/>
        <v>0</v>
      </c>
      <c r="BV107" s="61">
        <f t="shared" si="154"/>
        <v>0</v>
      </c>
      <c r="BW107" s="1"/>
      <c r="BX107" s="172">
        <f t="shared" si="155"/>
        <v>0</v>
      </c>
      <c r="BY107" s="1"/>
    </row>
    <row r="108" spans="1:77" x14ac:dyDescent="0.25">
      <c r="A108" s="150"/>
      <c r="B108" s="151" t="s">
        <v>334</v>
      </c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9"/>
      <c r="AW108" s="159"/>
      <c r="AX108" s="159"/>
      <c r="AY108" s="150"/>
      <c r="AZ108" s="159"/>
      <c r="BA108" s="159"/>
      <c r="BB108" s="159"/>
      <c r="BC108" s="150"/>
      <c r="BD108" s="159"/>
      <c r="BE108" s="159"/>
      <c r="BF108" s="159"/>
      <c r="BG108" s="150"/>
      <c r="BH108" s="159"/>
      <c r="BI108" s="159"/>
      <c r="BJ108" s="159"/>
      <c r="BK108" s="150"/>
      <c r="BL108" s="159"/>
      <c r="BM108" s="159"/>
      <c r="BN108" s="159"/>
      <c r="BO108" s="150"/>
      <c r="BP108" s="159"/>
      <c r="BQ108" s="159"/>
      <c r="BR108" s="159"/>
      <c r="BS108" s="150"/>
      <c r="BT108" s="179"/>
      <c r="BU108" s="179"/>
      <c r="BV108" s="179"/>
      <c r="BW108" s="1"/>
      <c r="BX108" s="172">
        <f t="shared" si="155"/>
        <v>0</v>
      </c>
      <c r="BY108" s="1"/>
    </row>
    <row r="109" spans="1:77" x14ac:dyDescent="0.25">
      <c r="A109" s="1">
        <v>1</v>
      </c>
      <c r="B109" s="1" t="s">
        <v>21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>
        <v>151</v>
      </c>
      <c r="AR109" s="1">
        <f t="shared" si="156"/>
        <v>0</v>
      </c>
      <c r="AS109" s="1">
        <f t="shared" ref="AS109" si="278">AQ109*$AS$5</f>
        <v>604</v>
      </c>
      <c r="AT109" s="1">
        <f t="shared" ref="AT109" si="279">AQ109*$AT$5</f>
        <v>0</v>
      </c>
      <c r="AU109" s="1"/>
      <c r="AV109" s="61">
        <f t="shared" si="159"/>
        <v>0</v>
      </c>
      <c r="AW109" s="61">
        <f t="shared" si="160"/>
        <v>0</v>
      </c>
      <c r="AX109" s="61">
        <f t="shared" si="161"/>
        <v>0</v>
      </c>
      <c r="AY109" s="1"/>
      <c r="AZ109" s="61">
        <f t="shared" si="162"/>
        <v>0</v>
      </c>
      <c r="BA109" s="61">
        <f t="shared" si="163"/>
        <v>0</v>
      </c>
      <c r="BB109" s="61">
        <f t="shared" si="164"/>
        <v>0</v>
      </c>
      <c r="BC109" s="1"/>
      <c r="BD109" s="61">
        <f t="shared" si="165"/>
        <v>0</v>
      </c>
      <c r="BE109" s="61">
        <f t="shared" si="166"/>
        <v>0</v>
      </c>
      <c r="BF109" s="61">
        <f t="shared" si="167"/>
        <v>0</v>
      </c>
      <c r="BG109" s="1"/>
      <c r="BH109" s="61">
        <f t="shared" si="168"/>
        <v>0</v>
      </c>
      <c r="BI109" s="61">
        <f t="shared" ref="BI109" si="280">BG109*$BI$5</f>
        <v>0</v>
      </c>
      <c r="BJ109" s="61">
        <f t="shared" ref="BJ109" si="281">BG109*$BJ$5</f>
        <v>0</v>
      </c>
      <c r="BK109" s="1"/>
      <c r="BL109" s="61">
        <f t="shared" ref="BL109:BL171" si="282">BK109*$BH$5</f>
        <v>0</v>
      </c>
      <c r="BM109" s="61">
        <f t="shared" ref="BM109:BM133" si="283">BK109*$BI$5</f>
        <v>0</v>
      </c>
      <c r="BN109" s="61">
        <f t="shared" ref="BN109:BN133" si="284">BK109*$BJ$5</f>
        <v>0</v>
      </c>
      <c r="BO109" s="1"/>
      <c r="BP109" s="61">
        <f t="shared" si="169"/>
        <v>0</v>
      </c>
      <c r="BQ109" s="61">
        <f t="shared" ref="BQ109" si="285">BO109*$BQ$5</f>
        <v>0</v>
      </c>
      <c r="BR109" s="61">
        <f t="shared" ref="BR109" si="286">BO109*$BR$5</f>
        <v>0</v>
      </c>
      <c r="BS109" s="1"/>
      <c r="BT109" s="61">
        <f t="shared" si="152"/>
        <v>0</v>
      </c>
      <c r="BU109" s="61">
        <f t="shared" si="153"/>
        <v>0</v>
      </c>
      <c r="BV109" s="61">
        <f t="shared" si="154"/>
        <v>0</v>
      </c>
      <c r="BW109" s="1"/>
      <c r="BX109" s="172">
        <f t="shared" si="155"/>
        <v>151</v>
      </c>
      <c r="BY109" s="1"/>
    </row>
    <row r="110" spans="1:77" x14ac:dyDescent="0.25">
      <c r="A110" s="1">
        <v>2</v>
      </c>
      <c r="B110" s="1" t="s">
        <v>312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>
        <v>151</v>
      </c>
      <c r="AR110" s="1">
        <f t="shared" si="156"/>
        <v>0</v>
      </c>
      <c r="AS110" s="1">
        <f t="shared" ref="AS110:AS131" si="287">AQ110*$AS$5</f>
        <v>604</v>
      </c>
      <c r="AT110" s="1">
        <f t="shared" ref="AT110:AT131" si="288">AQ110*$AT$5</f>
        <v>0</v>
      </c>
      <c r="AU110" s="1"/>
      <c r="AV110" s="61">
        <f t="shared" si="159"/>
        <v>0</v>
      </c>
      <c r="AW110" s="61">
        <f t="shared" si="160"/>
        <v>0</v>
      </c>
      <c r="AX110" s="61">
        <f t="shared" si="161"/>
        <v>0</v>
      </c>
      <c r="AY110" s="1"/>
      <c r="AZ110" s="61">
        <f t="shared" si="162"/>
        <v>0</v>
      </c>
      <c r="BA110" s="61">
        <f t="shared" si="163"/>
        <v>0</v>
      </c>
      <c r="BB110" s="61">
        <f t="shared" si="164"/>
        <v>0</v>
      </c>
      <c r="BC110" s="1"/>
      <c r="BD110" s="61">
        <f t="shared" si="165"/>
        <v>0</v>
      </c>
      <c r="BE110" s="61">
        <f t="shared" si="166"/>
        <v>0</v>
      </c>
      <c r="BF110" s="61">
        <f t="shared" si="167"/>
        <v>0</v>
      </c>
      <c r="BG110" s="1"/>
      <c r="BH110" s="61">
        <f t="shared" si="168"/>
        <v>0</v>
      </c>
      <c r="BI110" s="61">
        <f t="shared" ref="BI110:BI133" si="289">BG110*$BI$5</f>
        <v>0</v>
      </c>
      <c r="BJ110" s="61">
        <f t="shared" ref="BJ110:BJ133" si="290">BG110*$BJ$5</f>
        <v>0</v>
      </c>
      <c r="BK110" s="1"/>
      <c r="BL110" s="61">
        <f t="shared" si="282"/>
        <v>0</v>
      </c>
      <c r="BM110" s="61">
        <f t="shared" si="283"/>
        <v>0</v>
      </c>
      <c r="BN110" s="61">
        <f t="shared" si="284"/>
        <v>0</v>
      </c>
      <c r="BO110" s="1"/>
      <c r="BP110" s="61">
        <f t="shared" si="169"/>
        <v>0</v>
      </c>
      <c r="BQ110" s="61">
        <f t="shared" ref="BQ110:BQ133" si="291">BO110*$BQ$5</f>
        <v>0</v>
      </c>
      <c r="BR110" s="61">
        <f t="shared" ref="BR110:BR133" si="292">BO110*$BR$5</f>
        <v>0</v>
      </c>
      <c r="BS110" s="1"/>
      <c r="BT110" s="61">
        <f t="shared" si="152"/>
        <v>0</v>
      </c>
      <c r="BU110" s="61">
        <f t="shared" si="153"/>
        <v>0</v>
      </c>
      <c r="BV110" s="61">
        <f t="shared" si="154"/>
        <v>0</v>
      </c>
      <c r="BW110" s="1"/>
      <c r="BX110" s="172">
        <f t="shared" si="155"/>
        <v>151</v>
      </c>
      <c r="BY110" s="1"/>
    </row>
    <row r="111" spans="1:77" x14ac:dyDescent="0.25">
      <c r="A111" s="1">
        <v>3</v>
      </c>
      <c r="B111" s="1" t="s">
        <v>335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>
        <v>102</v>
      </c>
      <c r="AR111" s="1">
        <f t="shared" si="156"/>
        <v>0</v>
      </c>
      <c r="AS111" s="1">
        <f t="shared" si="287"/>
        <v>408</v>
      </c>
      <c r="AT111" s="1">
        <f t="shared" si="288"/>
        <v>0</v>
      </c>
      <c r="AU111" s="1"/>
      <c r="AV111" s="61">
        <f t="shared" si="159"/>
        <v>0</v>
      </c>
      <c r="AW111" s="61">
        <f t="shared" si="160"/>
        <v>0</v>
      </c>
      <c r="AX111" s="61">
        <f t="shared" si="161"/>
        <v>0</v>
      </c>
      <c r="AY111" s="1"/>
      <c r="AZ111" s="61">
        <f t="shared" si="162"/>
        <v>0</v>
      </c>
      <c r="BA111" s="61">
        <f t="shared" si="163"/>
        <v>0</v>
      </c>
      <c r="BB111" s="61">
        <f t="shared" si="164"/>
        <v>0</v>
      </c>
      <c r="BC111" s="1"/>
      <c r="BD111" s="61">
        <f t="shared" si="165"/>
        <v>0</v>
      </c>
      <c r="BE111" s="61">
        <f t="shared" si="166"/>
        <v>0</v>
      </c>
      <c r="BF111" s="61">
        <f t="shared" si="167"/>
        <v>0</v>
      </c>
      <c r="BG111" s="1"/>
      <c r="BH111" s="61">
        <f t="shared" si="168"/>
        <v>0</v>
      </c>
      <c r="BI111" s="61">
        <f t="shared" si="289"/>
        <v>0</v>
      </c>
      <c r="BJ111" s="61">
        <f t="shared" si="290"/>
        <v>0</v>
      </c>
      <c r="BK111" s="1"/>
      <c r="BL111" s="61">
        <f t="shared" si="282"/>
        <v>0</v>
      </c>
      <c r="BM111" s="61">
        <f t="shared" si="283"/>
        <v>0</v>
      </c>
      <c r="BN111" s="61">
        <f t="shared" si="284"/>
        <v>0</v>
      </c>
      <c r="BO111" s="1"/>
      <c r="BP111" s="61">
        <f t="shared" si="169"/>
        <v>0</v>
      </c>
      <c r="BQ111" s="61">
        <f t="shared" si="291"/>
        <v>0</v>
      </c>
      <c r="BR111" s="61">
        <f t="shared" si="292"/>
        <v>0</v>
      </c>
      <c r="BS111" s="1"/>
      <c r="BT111" s="61">
        <f t="shared" si="152"/>
        <v>0</v>
      </c>
      <c r="BU111" s="61">
        <f t="shared" si="153"/>
        <v>0</v>
      </c>
      <c r="BV111" s="61">
        <f t="shared" si="154"/>
        <v>0</v>
      </c>
      <c r="BW111" s="1"/>
      <c r="BX111" s="172">
        <f t="shared" si="155"/>
        <v>102</v>
      </c>
      <c r="BY111" s="1"/>
    </row>
    <row r="112" spans="1:77" x14ac:dyDescent="0.25">
      <c r="A112" s="1">
        <v>4</v>
      </c>
      <c r="B112" s="1" t="s">
        <v>311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>
        <v>119</v>
      </c>
      <c r="AR112" s="1">
        <f t="shared" si="156"/>
        <v>0</v>
      </c>
      <c r="AS112" s="1">
        <f t="shared" si="287"/>
        <v>476</v>
      </c>
      <c r="AT112" s="1">
        <f t="shared" si="288"/>
        <v>0</v>
      </c>
      <c r="AU112" s="1"/>
      <c r="AV112" s="61">
        <f t="shared" si="159"/>
        <v>0</v>
      </c>
      <c r="AW112" s="61">
        <f t="shared" si="160"/>
        <v>0</v>
      </c>
      <c r="AX112" s="61">
        <f t="shared" si="161"/>
        <v>0</v>
      </c>
      <c r="AY112" s="1"/>
      <c r="AZ112" s="61">
        <f t="shared" si="162"/>
        <v>0</v>
      </c>
      <c r="BA112" s="61">
        <f t="shared" si="163"/>
        <v>0</v>
      </c>
      <c r="BB112" s="61">
        <f t="shared" si="164"/>
        <v>0</v>
      </c>
      <c r="BC112" s="1"/>
      <c r="BD112" s="61">
        <f t="shared" si="165"/>
        <v>0</v>
      </c>
      <c r="BE112" s="61">
        <f t="shared" si="166"/>
        <v>0</v>
      </c>
      <c r="BF112" s="61">
        <f t="shared" si="167"/>
        <v>0</v>
      </c>
      <c r="BG112" s="1"/>
      <c r="BH112" s="61">
        <f t="shared" si="168"/>
        <v>0</v>
      </c>
      <c r="BI112" s="61">
        <f t="shared" si="289"/>
        <v>0</v>
      </c>
      <c r="BJ112" s="61">
        <f t="shared" si="290"/>
        <v>0</v>
      </c>
      <c r="BK112" s="1"/>
      <c r="BL112" s="61">
        <f t="shared" si="282"/>
        <v>0</v>
      </c>
      <c r="BM112" s="61">
        <f t="shared" si="283"/>
        <v>0</v>
      </c>
      <c r="BN112" s="61">
        <f t="shared" si="284"/>
        <v>0</v>
      </c>
      <c r="BO112" s="1"/>
      <c r="BP112" s="61">
        <f t="shared" si="169"/>
        <v>0</v>
      </c>
      <c r="BQ112" s="61">
        <f t="shared" si="291"/>
        <v>0</v>
      </c>
      <c r="BR112" s="61">
        <f t="shared" si="292"/>
        <v>0</v>
      </c>
      <c r="BS112" s="1"/>
      <c r="BT112" s="61">
        <f t="shared" si="152"/>
        <v>0</v>
      </c>
      <c r="BU112" s="61">
        <f t="shared" si="153"/>
        <v>0</v>
      </c>
      <c r="BV112" s="61">
        <f t="shared" si="154"/>
        <v>0</v>
      </c>
      <c r="BW112" s="1"/>
      <c r="BX112" s="172">
        <f t="shared" si="155"/>
        <v>119</v>
      </c>
      <c r="BY112" s="1"/>
    </row>
    <row r="113" spans="1:77" x14ac:dyDescent="0.25">
      <c r="A113" s="1">
        <v>5</v>
      </c>
      <c r="B113" s="1" t="s">
        <v>24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>
        <v>146</v>
      </c>
      <c r="AR113" s="1">
        <f t="shared" si="156"/>
        <v>0</v>
      </c>
      <c r="AS113" s="1">
        <f t="shared" si="287"/>
        <v>584</v>
      </c>
      <c r="AT113" s="1">
        <f t="shared" si="288"/>
        <v>0</v>
      </c>
      <c r="AU113" s="1"/>
      <c r="AV113" s="61">
        <f t="shared" si="159"/>
        <v>0</v>
      </c>
      <c r="AW113" s="61">
        <f t="shared" si="160"/>
        <v>0</v>
      </c>
      <c r="AX113" s="61">
        <f t="shared" si="161"/>
        <v>0</v>
      </c>
      <c r="AY113" s="1"/>
      <c r="AZ113" s="61">
        <f t="shared" si="162"/>
        <v>0</v>
      </c>
      <c r="BA113" s="61">
        <f t="shared" si="163"/>
        <v>0</v>
      </c>
      <c r="BB113" s="61">
        <f t="shared" si="164"/>
        <v>0</v>
      </c>
      <c r="BC113" s="1"/>
      <c r="BD113" s="61">
        <f t="shared" si="165"/>
        <v>0</v>
      </c>
      <c r="BE113" s="61">
        <f t="shared" si="166"/>
        <v>0</v>
      </c>
      <c r="BF113" s="61">
        <f t="shared" si="167"/>
        <v>0</v>
      </c>
      <c r="BG113" s="1"/>
      <c r="BH113" s="61">
        <f t="shared" si="168"/>
        <v>0</v>
      </c>
      <c r="BI113" s="61">
        <f t="shared" si="289"/>
        <v>0</v>
      </c>
      <c r="BJ113" s="61">
        <f t="shared" si="290"/>
        <v>0</v>
      </c>
      <c r="BK113" s="1"/>
      <c r="BL113" s="61">
        <f t="shared" si="282"/>
        <v>0</v>
      </c>
      <c r="BM113" s="61">
        <f t="shared" si="283"/>
        <v>0</v>
      </c>
      <c r="BN113" s="61">
        <f t="shared" si="284"/>
        <v>0</v>
      </c>
      <c r="BO113" s="1"/>
      <c r="BP113" s="61">
        <f t="shared" si="169"/>
        <v>0</v>
      </c>
      <c r="BQ113" s="61">
        <f t="shared" si="291"/>
        <v>0</v>
      </c>
      <c r="BR113" s="61">
        <f t="shared" si="292"/>
        <v>0</v>
      </c>
      <c r="BS113" s="1"/>
      <c r="BT113" s="61">
        <f t="shared" si="152"/>
        <v>0</v>
      </c>
      <c r="BU113" s="61">
        <f t="shared" si="153"/>
        <v>0</v>
      </c>
      <c r="BV113" s="61">
        <f t="shared" si="154"/>
        <v>0</v>
      </c>
      <c r="BW113" s="1"/>
      <c r="BX113" s="172">
        <f t="shared" si="155"/>
        <v>146</v>
      </c>
      <c r="BY113" s="1"/>
    </row>
    <row r="114" spans="1:77" x14ac:dyDescent="0.25">
      <c r="A114" s="1">
        <v>6</v>
      </c>
      <c r="B114" s="1" t="s">
        <v>336</v>
      </c>
      <c r="C114" s="1"/>
      <c r="D114" s="1"/>
      <c r="E114" s="1"/>
      <c r="F114" s="1"/>
      <c r="G114" s="1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>
        <v>151</v>
      </c>
      <c r="AR114" s="1">
        <f t="shared" si="156"/>
        <v>0</v>
      </c>
      <c r="AS114" s="1">
        <f t="shared" si="287"/>
        <v>604</v>
      </c>
      <c r="AT114" s="1">
        <f t="shared" si="288"/>
        <v>0</v>
      </c>
      <c r="AU114" s="1"/>
      <c r="AV114" s="61">
        <f t="shared" si="159"/>
        <v>0</v>
      </c>
      <c r="AW114" s="61">
        <f t="shared" si="160"/>
        <v>0</v>
      </c>
      <c r="AX114" s="61">
        <f t="shared" si="161"/>
        <v>0</v>
      </c>
      <c r="AY114" s="1"/>
      <c r="AZ114" s="61">
        <f t="shared" si="162"/>
        <v>0</v>
      </c>
      <c r="BA114" s="61">
        <f t="shared" si="163"/>
        <v>0</v>
      </c>
      <c r="BB114" s="61">
        <f t="shared" si="164"/>
        <v>0</v>
      </c>
      <c r="BC114" s="1"/>
      <c r="BD114" s="61">
        <f t="shared" si="165"/>
        <v>0</v>
      </c>
      <c r="BE114" s="61">
        <f t="shared" si="166"/>
        <v>0</v>
      </c>
      <c r="BF114" s="61">
        <f t="shared" si="167"/>
        <v>0</v>
      </c>
      <c r="BG114" s="1"/>
      <c r="BH114" s="61">
        <f t="shared" si="168"/>
        <v>0</v>
      </c>
      <c r="BI114" s="61">
        <f t="shared" si="289"/>
        <v>0</v>
      </c>
      <c r="BJ114" s="61">
        <f t="shared" si="290"/>
        <v>0</v>
      </c>
      <c r="BK114" s="1"/>
      <c r="BL114" s="61">
        <f t="shared" si="282"/>
        <v>0</v>
      </c>
      <c r="BM114" s="61">
        <f t="shared" si="283"/>
        <v>0</v>
      </c>
      <c r="BN114" s="61">
        <f t="shared" si="284"/>
        <v>0</v>
      </c>
      <c r="BO114" s="1"/>
      <c r="BP114" s="61">
        <f t="shared" si="169"/>
        <v>0</v>
      </c>
      <c r="BQ114" s="61">
        <f t="shared" si="291"/>
        <v>0</v>
      </c>
      <c r="BR114" s="61">
        <f t="shared" si="292"/>
        <v>0</v>
      </c>
      <c r="BS114" s="1"/>
      <c r="BT114" s="61">
        <f t="shared" si="152"/>
        <v>0</v>
      </c>
      <c r="BU114" s="61">
        <f t="shared" si="153"/>
        <v>0</v>
      </c>
      <c r="BV114" s="61">
        <f t="shared" si="154"/>
        <v>0</v>
      </c>
      <c r="BW114" s="1"/>
      <c r="BX114" s="172">
        <f t="shared" si="155"/>
        <v>151</v>
      </c>
      <c r="BY114" s="1"/>
    </row>
    <row r="115" spans="1:77" x14ac:dyDescent="0.25">
      <c r="A115" s="1">
        <v>7</v>
      </c>
      <c r="B115" s="1" t="s">
        <v>20</v>
      </c>
      <c r="C115" s="1"/>
      <c r="D115" s="1"/>
      <c r="E115" s="1"/>
      <c r="F115" s="1"/>
      <c r="G115" s="1"/>
      <c r="H115" s="16"/>
      <c r="I115" s="16"/>
      <c r="J115" s="16"/>
      <c r="K115" s="16"/>
      <c r="L115" s="1"/>
      <c r="M115" s="1"/>
      <c r="N115" s="1"/>
      <c r="O115" s="1"/>
      <c r="P115" s="1"/>
      <c r="Q115" s="1"/>
      <c r="R115" s="1"/>
      <c r="S115" s="53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>
        <v>156</v>
      </c>
      <c r="AR115" s="1">
        <f t="shared" si="156"/>
        <v>0</v>
      </c>
      <c r="AS115" s="1">
        <f t="shared" si="287"/>
        <v>624</v>
      </c>
      <c r="AT115" s="1">
        <f t="shared" si="288"/>
        <v>0</v>
      </c>
      <c r="AU115" s="1"/>
      <c r="AV115" s="61">
        <f t="shared" si="159"/>
        <v>0</v>
      </c>
      <c r="AW115" s="61">
        <f t="shared" si="160"/>
        <v>0</v>
      </c>
      <c r="AX115" s="61">
        <f t="shared" si="161"/>
        <v>0</v>
      </c>
      <c r="AY115" s="1"/>
      <c r="AZ115" s="61">
        <f t="shared" si="162"/>
        <v>0</v>
      </c>
      <c r="BA115" s="61">
        <f t="shared" si="163"/>
        <v>0</v>
      </c>
      <c r="BB115" s="61">
        <f t="shared" si="164"/>
        <v>0</v>
      </c>
      <c r="BC115" s="1"/>
      <c r="BD115" s="61">
        <f t="shared" si="165"/>
        <v>0</v>
      </c>
      <c r="BE115" s="61">
        <f t="shared" si="166"/>
        <v>0</v>
      </c>
      <c r="BF115" s="61">
        <f t="shared" si="167"/>
        <v>0</v>
      </c>
      <c r="BG115" s="1"/>
      <c r="BH115" s="61">
        <f t="shared" si="168"/>
        <v>0</v>
      </c>
      <c r="BI115" s="61">
        <f t="shared" si="289"/>
        <v>0</v>
      </c>
      <c r="BJ115" s="61">
        <f t="shared" si="290"/>
        <v>0</v>
      </c>
      <c r="BK115" s="1"/>
      <c r="BL115" s="61">
        <f t="shared" si="282"/>
        <v>0</v>
      </c>
      <c r="BM115" s="61">
        <f t="shared" si="283"/>
        <v>0</v>
      </c>
      <c r="BN115" s="61">
        <f t="shared" si="284"/>
        <v>0</v>
      </c>
      <c r="BO115" s="1"/>
      <c r="BP115" s="61">
        <f t="shared" si="169"/>
        <v>0</v>
      </c>
      <c r="BQ115" s="61">
        <f t="shared" si="291"/>
        <v>0</v>
      </c>
      <c r="BR115" s="61">
        <f t="shared" si="292"/>
        <v>0</v>
      </c>
      <c r="BS115" s="1"/>
      <c r="BT115" s="61">
        <f t="shared" si="152"/>
        <v>0</v>
      </c>
      <c r="BU115" s="61">
        <f t="shared" si="153"/>
        <v>0</v>
      </c>
      <c r="BV115" s="61">
        <f t="shared" si="154"/>
        <v>0</v>
      </c>
      <c r="BW115" s="1"/>
      <c r="BX115" s="172">
        <f t="shared" si="155"/>
        <v>156</v>
      </c>
      <c r="BY115" s="1"/>
    </row>
    <row r="116" spans="1:77" x14ac:dyDescent="0.25">
      <c r="A116" s="1">
        <v>8</v>
      </c>
      <c r="B116" s="1" t="s">
        <v>337</v>
      </c>
      <c r="C116" s="1"/>
      <c r="D116" s="1"/>
      <c r="E116" s="1"/>
      <c r="F116" s="1"/>
      <c r="G116" s="1"/>
      <c r="H116" s="16"/>
      <c r="I116" s="16"/>
      <c r="J116" s="16"/>
      <c r="K116" s="16"/>
      <c r="L116" s="1"/>
      <c r="M116" s="1"/>
      <c r="N116" s="1"/>
      <c r="O116" s="1"/>
      <c r="P116" s="1"/>
      <c r="Q116" s="1"/>
      <c r="R116" s="1"/>
      <c r="S116" s="53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>
        <v>140</v>
      </c>
      <c r="AR116" s="1">
        <f t="shared" si="156"/>
        <v>0</v>
      </c>
      <c r="AS116" s="1">
        <f t="shared" si="287"/>
        <v>560</v>
      </c>
      <c r="AT116" s="1">
        <f t="shared" si="288"/>
        <v>0</v>
      </c>
      <c r="AU116" s="1"/>
      <c r="AV116" s="61">
        <f t="shared" si="159"/>
        <v>0</v>
      </c>
      <c r="AW116" s="61">
        <f t="shared" si="160"/>
        <v>0</v>
      </c>
      <c r="AX116" s="61">
        <f t="shared" si="161"/>
        <v>0</v>
      </c>
      <c r="AY116" s="1"/>
      <c r="AZ116" s="61">
        <f t="shared" si="162"/>
        <v>0</v>
      </c>
      <c r="BA116" s="61">
        <f t="shared" si="163"/>
        <v>0</v>
      </c>
      <c r="BB116" s="61">
        <f t="shared" si="164"/>
        <v>0</v>
      </c>
      <c r="BC116" s="1"/>
      <c r="BD116" s="61">
        <f t="shared" si="165"/>
        <v>0</v>
      </c>
      <c r="BE116" s="61">
        <f t="shared" si="166"/>
        <v>0</v>
      </c>
      <c r="BF116" s="61">
        <f t="shared" si="167"/>
        <v>0</v>
      </c>
      <c r="BG116" s="1"/>
      <c r="BH116" s="61">
        <f t="shared" si="168"/>
        <v>0</v>
      </c>
      <c r="BI116" s="61">
        <f t="shared" si="289"/>
        <v>0</v>
      </c>
      <c r="BJ116" s="61">
        <f t="shared" si="290"/>
        <v>0</v>
      </c>
      <c r="BK116" s="1"/>
      <c r="BL116" s="61">
        <f t="shared" si="282"/>
        <v>0</v>
      </c>
      <c r="BM116" s="61">
        <f t="shared" si="283"/>
        <v>0</v>
      </c>
      <c r="BN116" s="61">
        <f t="shared" si="284"/>
        <v>0</v>
      </c>
      <c r="BO116" s="1"/>
      <c r="BP116" s="61">
        <f t="shared" si="169"/>
        <v>0</v>
      </c>
      <c r="BQ116" s="61">
        <f t="shared" si="291"/>
        <v>0</v>
      </c>
      <c r="BR116" s="61">
        <f t="shared" si="292"/>
        <v>0</v>
      </c>
      <c r="BS116" s="1"/>
      <c r="BT116" s="61">
        <f t="shared" si="152"/>
        <v>0</v>
      </c>
      <c r="BU116" s="61">
        <f t="shared" si="153"/>
        <v>0</v>
      </c>
      <c r="BV116" s="61">
        <f t="shared" si="154"/>
        <v>0</v>
      </c>
      <c r="BW116" s="1"/>
      <c r="BX116" s="172">
        <f t="shared" si="155"/>
        <v>140</v>
      </c>
      <c r="BY116" s="1"/>
    </row>
    <row r="117" spans="1:77" x14ac:dyDescent="0.25">
      <c r="A117" s="1">
        <v>9</v>
      </c>
      <c r="B117" s="1" t="s">
        <v>338</v>
      </c>
      <c r="C117" s="1"/>
      <c r="D117" s="1"/>
      <c r="E117" s="1"/>
      <c r="F117" s="1"/>
      <c r="G117" s="1"/>
      <c r="H117" s="16"/>
      <c r="I117" s="16"/>
      <c r="J117" s="16"/>
      <c r="K117" s="16"/>
      <c r="L117" s="1"/>
      <c r="M117" s="1"/>
      <c r="N117" s="1"/>
      <c r="O117" s="1"/>
      <c r="P117" s="1"/>
      <c r="Q117" s="1"/>
      <c r="R117" s="1"/>
      <c r="S117" s="53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>
        <v>108</v>
      </c>
      <c r="AR117" s="1">
        <f t="shared" si="156"/>
        <v>0</v>
      </c>
      <c r="AS117" s="1">
        <f t="shared" si="287"/>
        <v>432</v>
      </c>
      <c r="AT117" s="1">
        <f t="shared" si="288"/>
        <v>0</v>
      </c>
      <c r="AU117" s="1"/>
      <c r="AV117" s="61">
        <f t="shared" si="159"/>
        <v>0</v>
      </c>
      <c r="AW117" s="61">
        <f t="shared" si="160"/>
        <v>0</v>
      </c>
      <c r="AX117" s="61">
        <f t="shared" si="161"/>
        <v>0</v>
      </c>
      <c r="AY117" s="1"/>
      <c r="AZ117" s="61">
        <f t="shared" si="162"/>
        <v>0</v>
      </c>
      <c r="BA117" s="61">
        <f t="shared" si="163"/>
        <v>0</v>
      </c>
      <c r="BB117" s="61">
        <f t="shared" si="164"/>
        <v>0</v>
      </c>
      <c r="BC117" s="1"/>
      <c r="BD117" s="61">
        <f t="shared" si="165"/>
        <v>0</v>
      </c>
      <c r="BE117" s="61">
        <f t="shared" si="166"/>
        <v>0</v>
      </c>
      <c r="BF117" s="61">
        <f t="shared" si="167"/>
        <v>0</v>
      </c>
      <c r="BG117" s="1"/>
      <c r="BH117" s="61">
        <f t="shared" si="168"/>
        <v>0</v>
      </c>
      <c r="BI117" s="61">
        <f t="shared" si="289"/>
        <v>0</v>
      </c>
      <c r="BJ117" s="61">
        <f t="shared" si="290"/>
        <v>0</v>
      </c>
      <c r="BK117" s="1"/>
      <c r="BL117" s="61">
        <f t="shared" si="282"/>
        <v>0</v>
      </c>
      <c r="BM117" s="61">
        <f t="shared" si="283"/>
        <v>0</v>
      </c>
      <c r="BN117" s="61">
        <f t="shared" si="284"/>
        <v>0</v>
      </c>
      <c r="BO117" s="1"/>
      <c r="BP117" s="61">
        <f t="shared" si="169"/>
        <v>0</v>
      </c>
      <c r="BQ117" s="61">
        <f t="shared" si="291"/>
        <v>0</v>
      </c>
      <c r="BR117" s="61">
        <f t="shared" si="292"/>
        <v>0</v>
      </c>
      <c r="BS117" s="1"/>
      <c r="BT117" s="61">
        <f t="shared" si="152"/>
        <v>0</v>
      </c>
      <c r="BU117" s="61">
        <f t="shared" si="153"/>
        <v>0</v>
      </c>
      <c r="BV117" s="61">
        <f t="shared" si="154"/>
        <v>0</v>
      </c>
      <c r="BW117" s="1"/>
      <c r="BX117" s="172">
        <f t="shared" si="155"/>
        <v>108</v>
      </c>
      <c r="BY117" s="1"/>
    </row>
    <row r="118" spans="1:77" ht="12.75" customHeight="1" x14ac:dyDescent="0.25">
      <c r="A118" s="1">
        <v>10</v>
      </c>
      <c r="B118" s="1" t="s">
        <v>339</v>
      </c>
      <c r="C118" s="1"/>
      <c r="D118" s="1"/>
      <c r="E118" s="1"/>
      <c r="F118" s="1"/>
      <c r="G118" s="1"/>
      <c r="H118" s="16"/>
      <c r="I118" s="16"/>
      <c r="J118" s="16"/>
      <c r="K118" s="16"/>
      <c r="L118" s="1"/>
      <c r="M118" s="1"/>
      <c r="N118" s="1"/>
      <c r="O118" s="1"/>
      <c r="P118" s="1"/>
      <c r="Q118" s="1"/>
      <c r="R118" s="1"/>
      <c r="S118" s="53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>
        <v>71</v>
      </c>
      <c r="AR118" s="1">
        <f t="shared" si="156"/>
        <v>0</v>
      </c>
      <c r="AS118" s="1">
        <f t="shared" si="287"/>
        <v>284</v>
      </c>
      <c r="AT118" s="1">
        <f t="shared" si="288"/>
        <v>0</v>
      </c>
      <c r="AU118" s="1"/>
      <c r="AV118" s="61">
        <f t="shared" si="159"/>
        <v>0</v>
      </c>
      <c r="AW118" s="61">
        <f t="shared" si="160"/>
        <v>0</v>
      </c>
      <c r="AX118" s="61">
        <f t="shared" si="161"/>
        <v>0</v>
      </c>
      <c r="AY118" s="1"/>
      <c r="AZ118" s="61">
        <f t="shared" si="162"/>
        <v>0</v>
      </c>
      <c r="BA118" s="61">
        <f t="shared" si="163"/>
        <v>0</v>
      </c>
      <c r="BB118" s="61">
        <f t="shared" si="164"/>
        <v>0</v>
      </c>
      <c r="BC118" s="1"/>
      <c r="BD118" s="61">
        <f t="shared" si="165"/>
        <v>0</v>
      </c>
      <c r="BE118" s="61">
        <f t="shared" si="166"/>
        <v>0</v>
      </c>
      <c r="BF118" s="61">
        <f t="shared" si="167"/>
        <v>0</v>
      </c>
      <c r="BG118" s="1"/>
      <c r="BH118" s="61">
        <f t="shared" si="168"/>
        <v>0</v>
      </c>
      <c r="BI118" s="61">
        <f t="shared" si="289"/>
        <v>0</v>
      </c>
      <c r="BJ118" s="61">
        <f t="shared" si="290"/>
        <v>0</v>
      </c>
      <c r="BK118" s="1"/>
      <c r="BL118" s="61">
        <f t="shared" si="282"/>
        <v>0</v>
      </c>
      <c r="BM118" s="61">
        <f t="shared" si="283"/>
        <v>0</v>
      </c>
      <c r="BN118" s="61">
        <f t="shared" si="284"/>
        <v>0</v>
      </c>
      <c r="BO118" s="1"/>
      <c r="BP118" s="61">
        <f t="shared" si="169"/>
        <v>0</v>
      </c>
      <c r="BQ118" s="61">
        <f t="shared" si="291"/>
        <v>0</v>
      </c>
      <c r="BR118" s="61">
        <f t="shared" si="292"/>
        <v>0</v>
      </c>
      <c r="BS118" s="1"/>
      <c r="BT118" s="61">
        <f t="shared" si="152"/>
        <v>0</v>
      </c>
      <c r="BU118" s="61">
        <f t="shared" si="153"/>
        <v>0</v>
      </c>
      <c r="BV118" s="61">
        <f t="shared" si="154"/>
        <v>0</v>
      </c>
      <c r="BW118" s="1"/>
      <c r="BX118" s="172">
        <f t="shared" si="155"/>
        <v>71</v>
      </c>
      <c r="BY118" s="1"/>
    </row>
    <row r="119" spans="1:77" x14ac:dyDescent="0.25">
      <c r="A119" s="1">
        <v>11</v>
      </c>
      <c r="B119" s="1" t="s">
        <v>293</v>
      </c>
      <c r="C119" s="1"/>
      <c r="D119" s="1"/>
      <c r="E119" s="1"/>
      <c r="F119" s="1"/>
      <c r="G119" s="1"/>
      <c r="H119" s="16"/>
      <c r="I119" s="16"/>
      <c r="J119" s="16"/>
      <c r="K119" s="16"/>
      <c r="L119" s="16"/>
      <c r="M119" s="16"/>
      <c r="N119" s="16"/>
      <c r="O119" s="1"/>
      <c r="P119" s="16"/>
      <c r="Q119" s="16"/>
      <c r="R119" s="16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>
        <v>71</v>
      </c>
      <c r="AR119" s="1">
        <f t="shared" si="156"/>
        <v>0</v>
      </c>
      <c r="AS119" s="1">
        <f t="shared" si="287"/>
        <v>284</v>
      </c>
      <c r="AT119" s="1">
        <f t="shared" si="288"/>
        <v>0</v>
      </c>
      <c r="AU119" s="1"/>
      <c r="AV119" s="61">
        <f t="shared" si="159"/>
        <v>0</v>
      </c>
      <c r="AW119" s="61">
        <f t="shared" si="160"/>
        <v>0</v>
      </c>
      <c r="AX119" s="61">
        <f t="shared" si="161"/>
        <v>0</v>
      </c>
      <c r="AY119" s="1"/>
      <c r="AZ119" s="61">
        <f t="shared" si="162"/>
        <v>0</v>
      </c>
      <c r="BA119" s="61">
        <f t="shared" si="163"/>
        <v>0</v>
      </c>
      <c r="BB119" s="61">
        <f t="shared" si="164"/>
        <v>0</v>
      </c>
      <c r="BC119" s="1"/>
      <c r="BD119" s="61">
        <f t="shared" si="165"/>
        <v>0</v>
      </c>
      <c r="BE119" s="61">
        <f t="shared" si="166"/>
        <v>0</v>
      </c>
      <c r="BF119" s="61">
        <f t="shared" si="167"/>
        <v>0</v>
      </c>
      <c r="BG119" s="1"/>
      <c r="BH119" s="61">
        <f t="shared" si="168"/>
        <v>0</v>
      </c>
      <c r="BI119" s="61">
        <f t="shared" si="289"/>
        <v>0</v>
      </c>
      <c r="BJ119" s="61">
        <f t="shared" si="290"/>
        <v>0</v>
      </c>
      <c r="BK119" s="1"/>
      <c r="BL119" s="61">
        <f t="shared" si="282"/>
        <v>0</v>
      </c>
      <c r="BM119" s="61">
        <f t="shared" si="283"/>
        <v>0</v>
      </c>
      <c r="BN119" s="61">
        <f t="shared" si="284"/>
        <v>0</v>
      </c>
      <c r="BO119" s="1"/>
      <c r="BP119" s="61">
        <f t="shared" si="169"/>
        <v>0</v>
      </c>
      <c r="BQ119" s="61">
        <f t="shared" si="291"/>
        <v>0</v>
      </c>
      <c r="BR119" s="61">
        <f t="shared" si="292"/>
        <v>0</v>
      </c>
      <c r="BS119" s="1"/>
      <c r="BT119" s="61">
        <f t="shared" si="152"/>
        <v>0</v>
      </c>
      <c r="BU119" s="61">
        <f t="shared" si="153"/>
        <v>0</v>
      </c>
      <c r="BV119" s="61">
        <f t="shared" si="154"/>
        <v>0</v>
      </c>
      <c r="BW119" s="1"/>
      <c r="BX119" s="172">
        <f t="shared" si="155"/>
        <v>71</v>
      </c>
      <c r="BY119" s="1"/>
    </row>
    <row r="120" spans="1:77" x14ac:dyDescent="0.25">
      <c r="A120" s="1">
        <v>12</v>
      </c>
      <c r="B120" s="1" t="s">
        <v>340</v>
      </c>
      <c r="C120" s="1"/>
      <c r="D120" s="1"/>
      <c r="E120" s="1"/>
      <c r="F120" s="1"/>
      <c r="G120" s="1"/>
      <c r="H120" s="16"/>
      <c r="I120" s="16"/>
      <c r="J120" s="16"/>
      <c r="K120" s="16"/>
      <c r="L120" s="16"/>
      <c r="M120" s="16"/>
      <c r="N120" s="16"/>
      <c r="O120" s="1"/>
      <c r="P120" s="16"/>
      <c r="Q120" s="16"/>
      <c r="R120" s="16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>
        <v>71</v>
      </c>
      <c r="AR120" s="1">
        <f t="shared" si="156"/>
        <v>0</v>
      </c>
      <c r="AS120" s="1">
        <f t="shared" si="287"/>
        <v>284</v>
      </c>
      <c r="AT120" s="1">
        <f t="shared" si="288"/>
        <v>0</v>
      </c>
      <c r="AU120" s="1"/>
      <c r="AV120" s="61">
        <f t="shared" si="159"/>
        <v>0</v>
      </c>
      <c r="AW120" s="61">
        <f t="shared" si="160"/>
        <v>0</v>
      </c>
      <c r="AX120" s="61">
        <f t="shared" si="161"/>
        <v>0</v>
      </c>
      <c r="AY120" s="1"/>
      <c r="AZ120" s="61">
        <f t="shared" si="162"/>
        <v>0</v>
      </c>
      <c r="BA120" s="61">
        <f t="shared" si="163"/>
        <v>0</v>
      </c>
      <c r="BB120" s="61">
        <f t="shared" si="164"/>
        <v>0</v>
      </c>
      <c r="BC120" s="1"/>
      <c r="BD120" s="61">
        <f t="shared" si="165"/>
        <v>0</v>
      </c>
      <c r="BE120" s="61">
        <f t="shared" si="166"/>
        <v>0</v>
      </c>
      <c r="BF120" s="61">
        <f t="shared" si="167"/>
        <v>0</v>
      </c>
      <c r="BG120" s="1"/>
      <c r="BH120" s="61">
        <f t="shared" si="168"/>
        <v>0</v>
      </c>
      <c r="BI120" s="61">
        <f t="shared" si="289"/>
        <v>0</v>
      </c>
      <c r="BJ120" s="61">
        <f t="shared" si="290"/>
        <v>0</v>
      </c>
      <c r="BK120" s="1"/>
      <c r="BL120" s="61">
        <f t="shared" si="282"/>
        <v>0</v>
      </c>
      <c r="BM120" s="61">
        <f t="shared" si="283"/>
        <v>0</v>
      </c>
      <c r="BN120" s="61">
        <f t="shared" si="284"/>
        <v>0</v>
      </c>
      <c r="BO120" s="1"/>
      <c r="BP120" s="61">
        <f t="shared" si="169"/>
        <v>0</v>
      </c>
      <c r="BQ120" s="61">
        <f t="shared" si="291"/>
        <v>0</v>
      </c>
      <c r="BR120" s="61">
        <f t="shared" si="292"/>
        <v>0</v>
      </c>
      <c r="BS120" s="1"/>
      <c r="BT120" s="61">
        <f t="shared" si="152"/>
        <v>0</v>
      </c>
      <c r="BU120" s="61">
        <f t="shared" si="153"/>
        <v>0</v>
      </c>
      <c r="BV120" s="61">
        <f t="shared" si="154"/>
        <v>0</v>
      </c>
      <c r="BW120" s="1"/>
      <c r="BX120" s="172">
        <f t="shared" si="155"/>
        <v>71</v>
      </c>
      <c r="BY120" s="1"/>
    </row>
    <row r="121" spans="1:77" x14ac:dyDescent="0.25">
      <c r="A121" s="1">
        <v>13</v>
      </c>
      <c r="B121" s="1" t="s">
        <v>58</v>
      </c>
      <c r="C121" s="1"/>
      <c r="D121" s="1"/>
      <c r="E121" s="1"/>
      <c r="F121" s="1"/>
      <c r="G121" s="1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>
        <v>71</v>
      </c>
      <c r="AR121" s="1">
        <f t="shared" si="156"/>
        <v>0</v>
      </c>
      <c r="AS121" s="1">
        <f t="shared" si="287"/>
        <v>284</v>
      </c>
      <c r="AT121" s="1">
        <f t="shared" si="288"/>
        <v>0</v>
      </c>
      <c r="AU121" s="1"/>
      <c r="AV121" s="61">
        <f t="shared" si="159"/>
        <v>0</v>
      </c>
      <c r="AW121" s="61">
        <f t="shared" si="160"/>
        <v>0</v>
      </c>
      <c r="AX121" s="61">
        <f t="shared" si="161"/>
        <v>0</v>
      </c>
      <c r="AY121" s="1"/>
      <c r="AZ121" s="61">
        <f t="shared" si="162"/>
        <v>0</v>
      </c>
      <c r="BA121" s="61">
        <f t="shared" si="163"/>
        <v>0</v>
      </c>
      <c r="BB121" s="61">
        <f t="shared" si="164"/>
        <v>0</v>
      </c>
      <c r="BC121" s="1"/>
      <c r="BD121" s="61">
        <f t="shared" si="165"/>
        <v>0</v>
      </c>
      <c r="BE121" s="61">
        <f t="shared" si="166"/>
        <v>0</v>
      </c>
      <c r="BF121" s="61">
        <f t="shared" si="167"/>
        <v>0</v>
      </c>
      <c r="BG121" s="1"/>
      <c r="BH121" s="61">
        <f t="shared" si="168"/>
        <v>0</v>
      </c>
      <c r="BI121" s="61">
        <f t="shared" si="289"/>
        <v>0</v>
      </c>
      <c r="BJ121" s="61">
        <f t="shared" si="290"/>
        <v>0</v>
      </c>
      <c r="BK121" s="1"/>
      <c r="BL121" s="61">
        <f t="shared" si="282"/>
        <v>0</v>
      </c>
      <c r="BM121" s="61">
        <f t="shared" si="283"/>
        <v>0</v>
      </c>
      <c r="BN121" s="61">
        <f t="shared" si="284"/>
        <v>0</v>
      </c>
      <c r="BO121" s="1"/>
      <c r="BP121" s="61">
        <f t="shared" si="169"/>
        <v>0</v>
      </c>
      <c r="BQ121" s="61">
        <f t="shared" si="291"/>
        <v>0</v>
      </c>
      <c r="BR121" s="61">
        <f t="shared" si="292"/>
        <v>0</v>
      </c>
      <c r="BS121" s="1"/>
      <c r="BT121" s="61">
        <f t="shared" si="152"/>
        <v>0</v>
      </c>
      <c r="BU121" s="61">
        <f t="shared" si="153"/>
        <v>0</v>
      </c>
      <c r="BV121" s="61">
        <f t="shared" si="154"/>
        <v>0</v>
      </c>
      <c r="BW121" s="1"/>
      <c r="BX121" s="172">
        <f t="shared" si="155"/>
        <v>71</v>
      </c>
      <c r="BY121" s="1"/>
    </row>
    <row r="122" spans="1:77" x14ac:dyDescent="0.25">
      <c r="A122" s="1">
        <v>14</v>
      </c>
      <c r="B122" s="1" t="s">
        <v>296</v>
      </c>
      <c r="C122" s="1"/>
      <c r="D122" s="1"/>
      <c r="E122" s="1"/>
      <c r="F122" s="1"/>
      <c r="G122" s="1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>
        <v>71</v>
      </c>
      <c r="AR122" s="1">
        <f t="shared" si="156"/>
        <v>0</v>
      </c>
      <c r="AS122" s="1">
        <f t="shared" si="287"/>
        <v>284</v>
      </c>
      <c r="AT122" s="1">
        <f t="shared" si="288"/>
        <v>0</v>
      </c>
      <c r="AU122" s="1"/>
      <c r="AV122" s="61">
        <f t="shared" si="159"/>
        <v>0</v>
      </c>
      <c r="AW122" s="61">
        <f t="shared" si="160"/>
        <v>0</v>
      </c>
      <c r="AX122" s="61">
        <f t="shared" si="161"/>
        <v>0</v>
      </c>
      <c r="AY122" s="1"/>
      <c r="AZ122" s="61">
        <f t="shared" si="162"/>
        <v>0</v>
      </c>
      <c r="BA122" s="61">
        <f t="shared" si="163"/>
        <v>0</v>
      </c>
      <c r="BB122" s="61">
        <f t="shared" si="164"/>
        <v>0</v>
      </c>
      <c r="BC122" s="1"/>
      <c r="BD122" s="61">
        <f t="shared" si="165"/>
        <v>0</v>
      </c>
      <c r="BE122" s="61">
        <f t="shared" si="166"/>
        <v>0</v>
      </c>
      <c r="BF122" s="61">
        <f t="shared" si="167"/>
        <v>0</v>
      </c>
      <c r="BG122" s="1"/>
      <c r="BH122" s="61">
        <f t="shared" si="168"/>
        <v>0</v>
      </c>
      <c r="BI122" s="61">
        <f t="shared" si="289"/>
        <v>0</v>
      </c>
      <c r="BJ122" s="61">
        <f t="shared" si="290"/>
        <v>0</v>
      </c>
      <c r="BK122" s="1"/>
      <c r="BL122" s="61">
        <f t="shared" si="282"/>
        <v>0</v>
      </c>
      <c r="BM122" s="61">
        <f t="shared" si="283"/>
        <v>0</v>
      </c>
      <c r="BN122" s="61">
        <f t="shared" si="284"/>
        <v>0</v>
      </c>
      <c r="BO122" s="1"/>
      <c r="BP122" s="61">
        <f t="shared" si="169"/>
        <v>0</v>
      </c>
      <c r="BQ122" s="61">
        <f t="shared" si="291"/>
        <v>0</v>
      </c>
      <c r="BR122" s="61">
        <f t="shared" si="292"/>
        <v>0</v>
      </c>
      <c r="BS122" s="1"/>
      <c r="BT122" s="61">
        <f t="shared" si="152"/>
        <v>0</v>
      </c>
      <c r="BU122" s="61">
        <f t="shared" si="153"/>
        <v>0</v>
      </c>
      <c r="BV122" s="61">
        <f t="shared" si="154"/>
        <v>0</v>
      </c>
      <c r="BW122" s="1"/>
      <c r="BX122" s="172">
        <f t="shared" si="155"/>
        <v>71</v>
      </c>
      <c r="BY122" s="1"/>
    </row>
    <row r="123" spans="1:77" x14ac:dyDescent="0.25">
      <c r="A123" s="1">
        <v>15</v>
      </c>
      <c r="B123" s="1" t="s">
        <v>341</v>
      </c>
      <c r="C123" s="1"/>
      <c r="D123" s="1"/>
      <c r="E123" s="1"/>
      <c r="F123" s="1"/>
      <c r="G123" s="1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>
        <v>71</v>
      </c>
      <c r="AR123" s="1">
        <f t="shared" si="156"/>
        <v>0</v>
      </c>
      <c r="AS123" s="1">
        <f t="shared" si="287"/>
        <v>284</v>
      </c>
      <c r="AT123" s="1">
        <f t="shared" si="288"/>
        <v>0</v>
      </c>
      <c r="AU123" s="1"/>
      <c r="AV123" s="61">
        <f t="shared" si="159"/>
        <v>0</v>
      </c>
      <c r="AW123" s="61">
        <f t="shared" si="160"/>
        <v>0</v>
      </c>
      <c r="AX123" s="61">
        <f t="shared" si="161"/>
        <v>0</v>
      </c>
      <c r="AY123" s="1"/>
      <c r="AZ123" s="61">
        <f t="shared" si="162"/>
        <v>0</v>
      </c>
      <c r="BA123" s="61">
        <f t="shared" si="163"/>
        <v>0</v>
      </c>
      <c r="BB123" s="61">
        <f t="shared" si="164"/>
        <v>0</v>
      </c>
      <c r="BC123" s="1"/>
      <c r="BD123" s="61">
        <f t="shared" si="165"/>
        <v>0</v>
      </c>
      <c r="BE123" s="61">
        <f t="shared" si="166"/>
        <v>0</v>
      </c>
      <c r="BF123" s="61">
        <f t="shared" si="167"/>
        <v>0</v>
      </c>
      <c r="BG123" s="1"/>
      <c r="BH123" s="61">
        <f t="shared" si="168"/>
        <v>0</v>
      </c>
      <c r="BI123" s="61">
        <f t="shared" si="289"/>
        <v>0</v>
      </c>
      <c r="BJ123" s="61">
        <f t="shared" si="290"/>
        <v>0</v>
      </c>
      <c r="BK123" s="1"/>
      <c r="BL123" s="61">
        <f t="shared" si="282"/>
        <v>0</v>
      </c>
      <c r="BM123" s="61">
        <f t="shared" si="283"/>
        <v>0</v>
      </c>
      <c r="BN123" s="61">
        <f t="shared" si="284"/>
        <v>0</v>
      </c>
      <c r="BO123" s="1"/>
      <c r="BP123" s="61">
        <f t="shared" si="169"/>
        <v>0</v>
      </c>
      <c r="BQ123" s="61">
        <f t="shared" si="291"/>
        <v>0</v>
      </c>
      <c r="BR123" s="61">
        <f t="shared" si="292"/>
        <v>0</v>
      </c>
      <c r="BS123" s="1"/>
      <c r="BT123" s="61">
        <f t="shared" si="152"/>
        <v>0</v>
      </c>
      <c r="BU123" s="61">
        <f t="shared" si="153"/>
        <v>0</v>
      </c>
      <c r="BV123" s="61">
        <f t="shared" si="154"/>
        <v>0</v>
      </c>
      <c r="BW123" s="1"/>
      <c r="BX123" s="172">
        <f t="shared" si="155"/>
        <v>71</v>
      </c>
      <c r="BY123" s="1"/>
    </row>
    <row r="124" spans="1:77" x14ac:dyDescent="0.25">
      <c r="A124" s="1">
        <v>16</v>
      </c>
      <c r="B124" s="1" t="s">
        <v>290</v>
      </c>
      <c r="C124" s="1"/>
      <c r="D124" s="1"/>
      <c r="E124" s="1"/>
      <c r="F124" s="1"/>
      <c r="G124" s="1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>
        <v>71</v>
      </c>
      <c r="AR124" s="1">
        <f t="shared" si="156"/>
        <v>0</v>
      </c>
      <c r="AS124" s="1">
        <f t="shared" si="287"/>
        <v>284</v>
      </c>
      <c r="AT124" s="1">
        <f t="shared" si="288"/>
        <v>0</v>
      </c>
      <c r="AU124" s="1"/>
      <c r="AV124" s="61">
        <f t="shared" si="159"/>
        <v>0</v>
      </c>
      <c r="AW124" s="61">
        <f t="shared" si="160"/>
        <v>0</v>
      </c>
      <c r="AX124" s="61">
        <f t="shared" si="161"/>
        <v>0</v>
      </c>
      <c r="AY124" s="1"/>
      <c r="AZ124" s="61">
        <f t="shared" si="162"/>
        <v>0</v>
      </c>
      <c r="BA124" s="61">
        <f t="shared" si="163"/>
        <v>0</v>
      </c>
      <c r="BB124" s="61">
        <f t="shared" si="164"/>
        <v>0</v>
      </c>
      <c r="BC124" s="1"/>
      <c r="BD124" s="61">
        <f t="shared" si="165"/>
        <v>0</v>
      </c>
      <c r="BE124" s="61">
        <f t="shared" si="166"/>
        <v>0</v>
      </c>
      <c r="BF124" s="61">
        <f t="shared" si="167"/>
        <v>0</v>
      </c>
      <c r="BG124" s="1"/>
      <c r="BH124" s="61">
        <f t="shared" si="168"/>
        <v>0</v>
      </c>
      <c r="BI124" s="61">
        <f t="shared" si="289"/>
        <v>0</v>
      </c>
      <c r="BJ124" s="61">
        <f t="shared" si="290"/>
        <v>0</v>
      </c>
      <c r="BK124" s="1"/>
      <c r="BL124" s="61">
        <f t="shared" si="282"/>
        <v>0</v>
      </c>
      <c r="BM124" s="61">
        <f t="shared" si="283"/>
        <v>0</v>
      </c>
      <c r="BN124" s="61">
        <f t="shared" si="284"/>
        <v>0</v>
      </c>
      <c r="BO124" s="1"/>
      <c r="BP124" s="61">
        <f t="shared" si="169"/>
        <v>0</v>
      </c>
      <c r="BQ124" s="61">
        <f t="shared" si="291"/>
        <v>0</v>
      </c>
      <c r="BR124" s="61">
        <f t="shared" si="292"/>
        <v>0</v>
      </c>
      <c r="BS124" s="1"/>
      <c r="BT124" s="61">
        <f t="shared" si="152"/>
        <v>0</v>
      </c>
      <c r="BU124" s="61">
        <f t="shared" si="153"/>
        <v>0</v>
      </c>
      <c r="BV124" s="61">
        <f t="shared" si="154"/>
        <v>0</v>
      </c>
      <c r="BW124" s="1"/>
      <c r="BX124" s="172">
        <f t="shared" si="155"/>
        <v>71</v>
      </c>
      <c r="BY124" s="1"/>
    </row>
    <row r="125" spans="1:77" x14ac:dyDescent="0.25">
      <c r="A125" s="1">
        <v>17</v>
      </c>
      <c r="B125" s="1" t="s">
        <v>342</v>
      </c>
      <c r="C125" s="1"/>
      <c r="D125" s="1"/>
      <c r="E125" s="1"/>
      <c r="F125" s="1"/>
      <c r="G125" s="1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>
        <v>71</v>
      </c>
      <c r="AR125" s="1">
        <f t="shared" si="156"/>
        <v>0</v>
      </c>
      <c r="AS125" s="1">
        <f t="shared" si="287"/>
        <v>284</v>
      </c>
      <c r="AT125" s="1">
        <f t="shared" si="288"/>
        <v>0</v>
      </c>
      <c r="AU125" s="1"/>
      <c r="AV125" s="61">
        <f t="shared" si="159"/>
        <v>0</v>
      </c>
      <c r="AW125" s="61">
        <f t="shared" si="160"/>
        <v>0</v>
      </c>
      <c r="AX125" s="61">
        <f t="shared" si="161"/>
        <v>0</v>
      </c>
      <c r="AY125" s="1"/>
      <c r="AZ125" s="61">
        <f t="shared" si="162"/>
        <v>0</v>
      </c>
      <c r="BA125" s="61">
        <f t="shared" si="163"/>
        <v>0</v>
      </c>
      <c r="BB125" s="61">
        <f t="shared" si="164"/>
        <v>0</v>
      </c>
      <c r="BC125" s="1"/>
      <c r="BD125" s="61">
        <f t="shared" si="165"/>
        <v>0</v>
      </c>
      <c r="BE125" s="61">
        <f t="shared" si="166"/>
        <v>0</v>
      </c>
      <c r="BF125" s="61">
        <f t="shared" si="167"/>
        <v>0</v>
      </c>
      <c r="BG125" s="1"/>
      <c r="BH125" s="61">
        <f t="shared" si="168"/>
        <v>0</v>
      </c>
      <c r="BI125" s="61">
        <f t="shared" si="289"/>
        <v>0</v>
      </c>
      <c r="BJ125" s="61">
        <f t="shared" si="290"/>
        <v>0</v>
      </c>
      <c r="BK125" s="1"/>
      <c r="BL125" s="61">
        <f t="shared" si="282"/>
        <v>0</v>
      </c>
      <c r="BM125" s="61">
        <f t="shared" si="283"/>
        <v>0</v>
      </c>
      <c r="BN125" s="61">
        <f t="shared" si="284"/>
        <v>0</v>
      </c>
      <c r="BO125" s="1"/>
      <c r="BP125" s="61">
        <f t="shared" si="169"/>
        <v>0</v>
      </c>
      <c r="BQ125" s="61">
        <f t="shared" si="291"/>
        <v>0</v>
      </c>
      <c r="BR125" s="61">
        <f t="shared" si="292"/>
        <v>0</v>
      </c>
      <c r="BS125" s="1"/>
      <c r="BT125" s="61">
        <f t="shared" si="152"/>
        <v>0</v>
      </c>
      <c r="BU125" s="61">
        <f t="shared" si="153"/>
        <v>0</v>
      </c>
      <c r="BV125" s="61">
        <f t="shared" si="154"/>
        <v>0</v>
      </c>
      <c r="BW125" s="1"/>
      <c r="BX125" s="172">
        <f t="shared" si="155"/>
        <v>71</v>
      </c>
      <c r="BY125" s="1"/>
    </row>
    <row r="126" spans="1:77" x14ac:dyDescent="0.25">
      <c r="A126" s="1">
        <v>18</v>
      </c>
      <c r="B126" s="1" t="s">
        <v>343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>
        <v>71</v>
      </c>
      <c r="AR126" s="1">
        <f t="shared" si="156"/>
        <v>0</v>
      </c>
      <c r="AS126" s="1">
        <f t="shared" si="287"/>
        <v>284</v>
      </c>
      <c r="AT126" s="1">
        <f t="shared" si="288"/>
        <v>0</v>
      </c>
      <c r="AU126" s="1"/>
      <c r="AV126" s="61">
        <f t="shared" si="159"/>
        <v>0</v>
      </c>
      <c r="AW126" s="61">
        <f t="shared" si="160"/>
        <v>0</v>
      </c>
      <c r="AX126" s="61">
        <f t="shared" si="161"/>
        <v>0</v>
      </c>
      <c r="AY126" s="1"/>
      <c r="AZ126" s="61">
        <f t="shared" si="162"/>
        <v>0</v>
      </c>
      <c r="BA126" s="61">
        <f t="shared" si="163"/>
        <v>0</v>
      </c>
      <c r="BB126" s="61">
        <f t="shared" si="164"/>
        <v>0</v>
      </c>
      <c r="BC126" s="1"/>
      <c r="BD126" s="61">
        <f t="shared" si="165"/>
        <v>0</v>
      </c>
      <c r="BE126" s="61">
        <f t="shared" si="166"/>
        <v>0</v>
      </c>
      <c r="BF126" s="61">
        <f t="shared" si="167"/>
        <v>0</v>
      </c>
      <c r="BG126" s="1"/>
      <c r="BH126" s="61">
        <f t="shared" si="168"/>
        <v>0</v>
      </c>
      <c r="BI126" s="61">
        <f t="shared" si="289"/>
        <v>0</v>
      </c>
      <c r="BJ126" s="61">
        <f t="shared" si="290"/>
        <v>0</v>
      </c>
      <c r="BK126" s="1"/>
      <c r="BL126" s="61">
        <f t="shared" si="282"/>
        <v>0</v>
      </c>
      <c r="BM126" s="61">
        <f t="shared" si="283"/>
        <v>0</v>
      </c>
      <c r="BN126" s="61">
        <f t="shared" si="284"/>
        <v>0</v>
      </c>
      <c r="BO126" s="1"/>
      <c r="BP126" s="61">
        <f t="shared" si="169"/>
        <v>0</v>
      </c>
      <c r="BQ126" s="61">
        <f t="shared" si="291"/>
        <v>0</v>
      </c>
      <c r="BR126" s="61">
        <f t="shared" si="292"/>
        <v>0</v>
      </c>
      <c r="BS126" s="1"/>
      <c r="BT126" s="61">
        <f t="shared" si="152"/>
        <v>0</v>
      </c>
      <c r="BU126" s="61">
        <f t="shared" si="153"/>
        <v>0</v>
      </c>
      <c r="BV126" s="61">
        <f t="shared" si="154"/>
        <v>0</v>
      </c>
      <c r="BW126" s="1"/>
      <c r="BX126" s="172">
        <f t="shared" si="155"/>
        <v>71</v>
      </c>
      <c r="BY126" s="1"/>
    </row>
    <row r="127" spans="1:77" x14ac:dyDescent="0.25">
      <c r="A127" s="1">
        <v>19</v>
      </c>
      <c r="B127" s="1" t="s">
        <v>344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>
        <v>71</v>
      </c>
      <c r="AR127" s="1">
        <f t="shared" si="156"/>
        <v>0</v>
      </c>
      <c r="AS127" s="1">
        <f t="shared" si="287"/>
        <v>284</v>
      </c>
      <c r="AT127" s="1">
        <f t="shared" si="288"/>
        <v>0</v>
      </c>
      <c r="AU127" s="1"/>
      <c r="AV127" s="61">
        <f t="shared" si="159"/>
        <v>0</v>
      </c>
      <c r="AW127" s="61">
        <f t="shared" si="160"/>
        <v>0</v>
      </c>
      <c r="AX127" s="61">
        <f t="shared" si="161"/>
        <v>0</v>
      </c>
      <c r="AY127" s="1"/>
      <c r="AZ127" s="61">
        <f t="shared" si="162"/>
        <v>0</v>
      </c>
      <c r="BA127" s="61">
        <f t="shared" si="163"/>
        <v>0</v>
      </c>
      <c r="BB127" s="61">
        <f t="shared" si="164"/>
        <v>0</v>
      </c>
      <c r="BC127" s="1"/>
      <c r="BD127" s="61">
        <f t="shared" si="165"/>
        <v>0</v>
      </c>
      <c r="BE127" s="61">
        <f t="shared" si="166"/>
        <v>0</v>
      </c>
      <c r="BF127" s="61">
        <f t="shared" si="167"/>
        <v>0</v>
      </c>
      <c r="BG127" s="1"/>
      <c r="BH127" s="61">
        <f t="shared" si="168"/>
        <v>0</v>
      </c>
      <c r="BI127" s="61">
        <f t="shared" si="289"/>
        <v>0</v>
      </c>
      <c r="BJ127" s="61">
        <f t="shared" si="290"/>
        <v>0</v>
      </c>
      <c r="BK127" s="1"/>
      <c r="BL127" s="61">
        <f t="shared" si="282"/>
        <v>0</v>
      </c>
      <c r="BM127" s="61">
        <f t="shared" si="283"/>
        <v>0</v>
      </c>
      <c r="BN127" s="61">
        <f t="shared" si="284"/>
        <v>0</v>
      </c>
      <c r="BO127" s="1"/>
      <c r="BP127" s="61">
        <f t="shared" si="169"/>
        <v>0</v>
      </c>
      <c r="BQ127" s="61">
        <f t="shared" si="291"/>
        <v>0</v>
      </c>
      <c r="BR127" s="61">
        <f t="shared" si="292"/>
        <v>0</v>
      </c>
      <c r="BS127" s="1"/>
      <c r="BT127" s="61">
        <f t="shared" si="152"/>
        <v>0</v>
      </c>
      <c r="BU127" s="61">
        <f t="shared" si="153"/>
        <v>0</v>
      </c>
      <c r="BV127" s="61">
        <f t="shared" si="154"/>
        <v>0</v>
      </c>
      <c r="BW127" s="1"/>
      <c r="BX127" s="172">
        <f t="shared" si="155"/>
        <v>71</v>
      </c>
      <c r="BY127" s="1"/>
    </row>
    <row r="128" spans="1:77" x14ac:dyDescent="0.25">
      <c r="A128" s="1">
        <v>20</v>
      </c>
      <c r="B128" s="1" t="s">
        <v>345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>
        <v>76</v>
      </c>
      <c r="AR128" s="1">
        <f t="shared" si="156"/>
        <v>0</v>
      </c>
      <c r="AS128" s="1">
        <f t="shared" si="287"/>
        <v>304</v>
      </c>
      <c r="AT128" s="1">
        <f t="shared" si="288"/>
        <v>0</v>
      </c>
      <c r="AU128" s="1"/>
      <c r="AV128" s="61">
        <f t="shared" si="159"/>
        <v>0</v>
      </c>
      <c r="AW128" s="61">
        <f t="shared" si="160"/>
        <v>0</v>
      </c>
      <c r="AX128" s="61">
        <f t="shared" si="161"/>
        <v>0</v>
      </c>
      <c r="AY128" s="1"/>
      <c r="AZ128" s="61">
        <f t="shared" si="162"/>
        <v>0</v>
      </c>
      <c r="BA128" s="61">
        <f t="shared" si="163"/>
        <v>0</v>
      </c>
      <c r="BB128" s="61">
        <f t="shared" si="164"/>
        <v>0</v>
      </c>
      <c r="BC128" s="1"/>
      <c r="BD128" s="61">
        <f t="shared" si="165"/>
        <v>0</v>
      </c>
      <c r="BE128" s="61">
        <f t="shared" si="166"/>
        <v>0</v>
      </c>
      <c r="BF128" s="61">
        <f t="shared" si="167"/>
        <v>0</v>
      </c>
      <c r="BG128" s="1"/>
      <c r="BH128" s="61">
        <f t="shared" si="168"/>
        <v>0</v>
      </c>
      <c r="BI128" s="61">
        <f t="shared" si="289"/>
        <v>0</v>
      </c>
      <c r="BJ128" s="61">
        <f t="shared" si="290"/>
        <v>0</v>
      </c>
      <c r="BK128" s="1"/>
      <c r="BL128" s="61">
        <f t="shared" si="282"/>
        <v>0</v>
      </c>
      <c r="BM128" s="61">
        <f t="shared" si="283"/>
        <v>0</v>
      </c>
      <c r="BN128" s="61">
        <f t="shared" si="284"/>
        <v>0</v>
      </c>
      <c r="BO128" s="1"/>
      <c r="BP128" s="61">
        <f t="shared" si="169"/>
        <v>0</v>
      </c>
      <c r="BQ128" s="61">
        <f t="shared" si="291"/>
        <v>0</v>
      </c>
      <c r="BR128" s="61">
        <f t="shared" si="292"/>
        <v>0</v>
      </c>
      <c r="BS128" s="1"/>
      <c r="BT128" s="61">
        <f t="shared" si="152"/>
        <v>0</v>
      </c>
      <c r="BU128" s="61">
        <f t="shared" si="153"/>
        <v>0</v>
      </c>
      <c r="BV128" s="61">
        <f t="shared" si="154"/>
        <v>0</v>
      </c>
      <c r="BW128" s="1"/>
      <c r="BX128" s="172">
        <f t="shared" si="155"/>
        <v>76</v>
      </c>
      <c r="BY128" s="1"/>
    </row>
    <row r="129" spans="1:77" x14ac:dyDescent="0.25">
      <c r="A129" s="1">
        <v>21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>
        <f t="shared" si="156"/>
        <v>0</v>
      </c>
      <c r="AS129" s="1">
        <f t="shared" si="287"/>
        <v>0</v>
      </c>
      <c r="AT129" s="1">
        <f t="shared" si="288"/>
        <v>0</v>
      </c>
      <c r="AU129" s="1"/>
      <c r="AV129" s="61">
        <f t="shared" si="159"/>
        <v>0</v>
      </c>
      <c r="AW129" s="61">
        <f t="shared" si="160"/>
        <v>0</v>
      </c>
      <c r="AX129" s="61">
        <f t="shared" si="161"/>
        <v>0</v>
      </c>
      <c r="AY129" s="1"/>
      <c r="AZ129" s="61">
        <f t="shared" si="162"/>
        <v>0</v>
      </c>
      <c r="BA129" s="61">
        <f t="shared" si="163"/>
        <v>0</v>
      </c>
      <c r="BB129" s="61">
        <f t="shared" si="164"/>
        <v>0</v>
      </c>
      <c r="BC129" s="1"/>
      <c r="BD129" s="61">
        <f t="shared" si="165"/>
        <v>0</v>
      </c>
      <c r="BE129" s="61">
        <f t="shared" si="166"/>
        <v>0</v>
      </c>
      <c r="BF129" s="61">
        <f t="shared" si="167"/>
        <v>0</v>
      </c>
      <c r="BG129" s="1"/>
      <c r="BH129" s="61">
        <f t="shared" si="168"/>
        <v>0</v>
      </c>
      <c r="BI129" s="61">
        <f t="shared" si="289"/>
        <v>0</v>
      </c>
      <c r="BJ129" s="61">
        <f t="shared" si="290"/>
        <v>0</v>
      </c>
      <c r="BK129" s="1"/>
      <c r="BL129" s="61">
        <f t="shared" si="282"/>
        <v>0</v>
      </c>
      <c r="BM129" s="61">
        <f t="shared" si="283"/>
        <v>0</v>
      </c>
      <c r="BN129" s="61">
        <f t="shared" si="284"/>
        <v>0</v>
      </c>
      <c r="BO129" s="1"/>
      <c r="BP129" s="61">
        <f t="shared" si="169"/>
        <v>0</v>
      </c>
      <c r="BQ129" s="61">
        <f t="shared" si="291"/>
        <v>0</v>
      </c>
      <c r="BR129" s="61">
        <f t="shared" si="292"/>
        <v>0</v>
      </c>
      <c r="BS129" s="1"/>
      <c r="BT129" s="61">
        <f t="shared" si="152"/>
        <v>0</v>
      </c>
      <c r="BU129" s="61">
        <f t="shared" si="153"/>
        <v>0</v>
      </c>
      <c r="BV129" s="61">
        <f t="shared" si="154"/>
        <v>0</v>
      </c>
      <c r="BW129" s="1"/>
      <c r="BX129" s="172">
        <f t="shared" si="155"/>
        <v>0</v>
      </c>
      <c r="BY129" s="1"/>
    </row>
    <row r="130" spans="1:77" x14ac:dyDescent="0.25">
      <c r="A130" s="1">
        <v>22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>
        <f t="shared" si="156"/>
        <v>0</v>
      </c>
      <c r="AS130" s="1">
        <f t="shared" si="287"/>
        <v>0</v>
      </c>
      <c r="AT130" s="1">
        <f t="shared" si="288"/>
        <v>0</v>
      </c>
      <c r="AU130" s="1"/>
      <c r="AV130" s="61">
        <f t="shared" si="159"/>
        <v>0</v>
      </c>
      <c r="AW130" s="61">
        <f t="shared" si="160"/>
        <v>0</v>
      </c>
      <c r="AX130" s="61">
        <f t="shared" si="161"/>
        <v>0</v>
      </c>
      <c r="AY130" s="1"/>
      <c r="AZ130" s="61">
        <f t="shared" si="162"/>
        <v>0</v>
      </c>
      <c r="BA130" s="61">
        <f t="shared" si="163"/>
        <v>0</v>
      </c>
      <c r="BB130" s="61">
        <f t="shared" si="164"/>
        <v>0</v>
      </c>
      <c r="BC130" s="1"/>
      <c r="BD130" s="61">
        <f t="shared" si="165"/>
        <v>0</v>
      </c>
      <c r="BE130" s="61">
        <f t="shared" si="166"/>
        <v>0</v>
      </c>
      <c r="BF130" s="61">
        <f t="shared" si="167"/>
        <v>0</v>
      </c>
      <c r="BG130" s="1"/>
      <c r="BH130" s="61">
        <f t="shared" si="168"/>
        <v>0</v>
      </c>
      <c r="BI130" s="61">
        <f t="shared" si="289"/>
        <v>0</v>
      </c>
      <c r="BJ130" s="61">
        <f t="shared" si="290"/>
        <v>0</v>
      </c>
      <c r="BK130" s="1"/>
      <c r="BL130" s="61">
        <f t="shared" si="282"/>
        <v>0</v>
      </c>
      <c r="BM130" s="61">
        <f t="shared" si="283"/>
        <v>0</v>
      </c>
      <c r="BN130" s="61">
        <f t="shared" si="284"/>
        <v>0</v>
      </c>
      <c r="BO130" s="1"/>
      <c r="BP130" s="61">
        <f t="shared" si="169"/>
        <v>0</v>
      </c>
      <c r="BQ130" s="61">
        <f t="shared" si="291"/>
        <v>0</v>
      </c>
      <c r="BR130" s="61">
        <f t="shared" si="292"/>
        <v>0</v>
      </c>
      <c r="BS130" s="1"/>
      <c r="BT130" s="61">
        <f t="shared" si="152"/>
        <v>0</v>
      </c>
      <c r="BU130" s="61">
        <f t="shared" si="153"/>
        <v>0</v>
      </c>
      <c r="BV130" s="61">
        <f t="shared" si="154"/>
        <v>0</v>
      </c>
      <c r="BW130" s="1"/>
      <c r="BX130" s="172">
        <f t="shared" si="155"/>
        <v>0</v>
      </c>
      <c r="BY130" s="1"/>
    </row>
    <row r="131" spans="1:77" x14ac:dyDescent="0.25">
      <c r="A131" s="1">
        <v>23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>
        <f t="shared" si="156"/>
        <v>0</v>
      </c>
      <c r="AS131" s="1">
        <f t="shared" si="287"/>
        <v>0</v>
      </c>
      <c r="AT131" s="1">
        <f t="shared" si="288"/>
        <v>0</v>
      </c>
      <c r="AU131" s="1"/>
      <c r="AV131" s="61">
        <f t="shared" si="159"/>
        <v>0</v>
      </c>
      <c r="AW131" s="61">
        <f t="shared" si="160"/>
        <v>0</v>
      </c>
      <c r="AX131" s="61">
        <f t="shared" si="161"/>
        <v>0</v>
      </c>
      <c r="AY131" s="1"/>
      <c r="AZ131" s="61">
        <f t="shared" si="162"/>
        <v>0</v>
      </c>
      <c r="BA131" s="61">
        <f t="shared" si="163"/>
        <v>0</v>
      </c>
      <c r="BB131" s="61">
        <f t="shared" si="164"/>
        <v>0</v>
      </c>
      <c r="BC131" s="1"/>
      <c r="BD131" s="61">
        <f t="shared" si="165"/>
        <v>0</v>
      </c>
      <c r="BE131" s="61">
        <f t="shared" si="166"/>
        <v>0</v>
      </c>
      <c r="BF131" s="61">
        <f t="shared" si="167"/>
        <v>0</v>
      </c>
      <c r="BG131" s="1"/>
      <c r="BH131" s="61">
        <f t="shared" si="168"/>
        <v>0</v>
      </c>
      <c r="BI131" s="61">
        <f t="shared" si="289"/>
        <v>0</v>
      </c>
      <c r="BJ131" s="61">
        <f t="shared" si="290"/>
        <v>0</v>
      </c>
      <c r="BK131" s="1"/>
      <c r="BL131" s="61">
        <f t="shared" si="282"/>
        <v>0</v>
      </c>
      <c r="BM131" s="61">
        <f t="shared" si="283"/>
        <v>0</v>
      </c>
      <c r="BN131" s="61">
        <f t="shared" si="284"/>
        <v>0</v>
      </c>
      <c r="BO131" s="1"/>
      <c r="BP131" s="61">
        <f t="shared" si="169"/>
        <v>0</v>
      </c>
      <c r="BQ131" s="61">
        <f t="shared" si="291"/>
        <v>0</v>
      </c>
      <c r="BR131" s="61">
        <f t="shared" si="292"/>
        <v>0</v>
      </c>
      <c r="BS131" s="1"/>
      <c r="BT131" s="61">
        <f t="shared" si="152"/>
        <v>0</v>
      </c>
      <c r="BU131" s="61">
        <f t="shared" si="153"/>
        <v>0</v>
      </c>
      <c r="BV131" s="61">
        <f t="shared" si="154"/>
        <v>0</v>
      </c>
      <c r="BW131" s="1"/>
      <c r="BX131" s="172">
        <f t="shared" si="155"/>
        <v>0</v>
      </c>
      <c r="BY131" s="1"/>
    </row>
    <row r="132" spans="1:7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61">
        <f t="shared" si="159"/>
        <v>0</v>
      </c>
      <c r="AW132" s="61">
        <f t="shared" si="160"/>
        <v>0</v>
      </c>
      <c r="AX132" s="61">
        <f t="shared" si="161"/>
        <v>0</v>
      </c>
      <c r="AY132" s="1"/>
      <c r="AZ132" s="61">
        <f t="shared" si="162"/>
        <v>0</v>
      </c>
      <c r="BA132" s="61">
        <f t="shared" si="163"/>
        <v>0</v>
      </c>
      <c r="BB132" s="61">
        <f t="shared" si="164"/>
        <v>0</v>
      </c>
      <c r="BC132" s="1"/>
      <c r="BD132" s="61">
        <f t="shared" si="165"/>
        <v>0</v>
      </c>
      <c r="BE132" s="61">
        <f t="shared" si="166"/>
        <v>0</v>
      </c>
      <c r="BF132" s="61">
        <f t="shared" si="167"/>
        <v>0</v>
      </c>
      <c r="BG132" s="1"/>
      <c r="BH132" s="61">
        <f t="shared" si="168"/>
        <v>0</v>
      </c>
      <c r="BI132" s="61">
        <f t="shared" si="289"/>
        <v>0</v>
      </c>
      <c r="BJ132" s="61">
        <f t="shared" si="290"/>
        <v>0</v>
      </c>
      <c r="BK132" s="1"/>
      <c r="BL132" s="61">
        <f t="shared" si="282"/>
        <v>0</v>
      </c>
      <c r="BM132" s="61">
        <f t="shared" si="283"/>
        <v>0</v>
      </c>
      <c r="BN132" s="61">
        <f t="shared" si="284"/>
        <v>0</v>
      </c>
      <c r="BO132" s="1"/>
      <c r="BP132" s="61">
        <f t="shared" si="169"/>
        <v>0</v>
      </c>
      <c r="BQ132" s="61">
        <f t="shared" si="291"/>
        <v>0</v>
      </c>
      <c r="BR132" s="61">
        <f t="shared" si="292"/>
        <v>0</v>
      </c>
      <c r="BS132" s="1"/>
      <c r="BT132" s="61">
        <f t="shared" si="152"/>
        <v>0</v>
      </c>
      <c r="BU132" s="61">
        <f t="shared" si="153"/>
        <v>0</v>
      </c>
      <c r="BV132" s="61">
        <f t="shared" si="154"/>
        <v>0</v>
      </c>
      <c r="BW132" s="1"/>
      <c r="BX132" s="172">
        <f t="shared" si="155"/>
        <v>0</v>
      </c>
      <c r="BY132" s="1"/>
    </row>
    <row r="133" spans="1:7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61">
        <f t="shared" si="159"/>
        <v>0</v>
      </c>
      <c r="AW133" s="61">
        <f t="shared" si="160"/>
        <v>0</v>
      </c>
      <c r="AX133" s="61">
        <f t="shared" si="161"/>
        <v>0</v>
      </c>
      <c r="AY133" s="1"/>
      <c r="AZ133" s="61">
        <f t="shared" si="162"/>
        <v>0</v>
      </c>
      <c r="BA133" s="61">
        <f t="shared" si="163"/>
        <v>0</v>
      </c>
      <c r="BB133" s="61">
        <f t="shared" si="164"/>
        <v>0</v>
      </c>
      <c r="BC133" s="1"/>
      <c r="BD133" s="61">
        <f t="shared" si="165"/>
        <v>0</v>
      </c>
      <c r="BE133" s="61">
        <f t="shared" si="166"/>
        <v>0</v>
      </c>
      <c r="BF133" s="61">
        <f t="shared" si="167"/>
        <v>0</v>
      </c>
      <c r="BG133" s="1"/>
      <c r="BH133" s="61">
        <f t="shared" si="168"/>
        <v>0</v>
      </c>
      <c r="BI133" s="61">
        <f t="shared" si="289"/>
        <v>0</v>
      </c>
      <c r="BJ133" s="61">
        <f t="shared" si="290"/>
        <v>0</v>
      </c>
      <c r="BK133" s="1"/>
      <c r="BL133" s="61">
        <f t="shared" si="282"/>
        <v>0</v>
      </c>
      <c r="BM133" s="61">
        <f t="shared" si="283"/>
        <v>0</v>
      </c>
      <c r="BN133" s="61">
        <f t="shared" si="284"/>
        <v>0</v>
      </c>
      <c r="BO133" s="1"/>
      <c r="BP133" s="61">
        <f t="shared" si="169"/>
        <v>0</v>
      </c>
      <c r="BQ133" s="61">
        <f t="shared" si="291"/>
        <v>0</v>
      </c>
      <c r="BR133" s="61">
        <f t="shared" si="292"/>
        <v>0</v>
      </c>
      <c r="BS133" s="1"/>
      <c r="BT133" s="61">
        <f t="shared" si="152"/>
        <v>0</v>
      </c>
      <c r="BU133" s="61">
        <f t="shared" si="153"/>
        <v>0</v>
      </c>
      <c r="BV133" s="61">
        <f t="shared" si="154"/>
        <v>0</v>
      </c>
      <c r="BW133" s="1"/>
      <c r="BX133" s="172">
        <f t="shared" si="155"/>
        <v>0</v>
      </c>
      <c r="BY133" s="1"/>
    </row>
    <row r="134" spans="1:77" ht="17.25" x14ac:dyDescent="0.3">
      <c r="A134" s="160"/>
      <c r="B134" s="161" t="s">
        <v>346</v>
      </c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2"/>
      <c r="BA134" s="162"/>
      <c r="BB134" s="162"/>
      <c r="BC134" s="160"/>
      <c r="BD134" s="160"/>
      <c r="BE134" s="160"/>
      <c r="BF134" s="160"/>
      <c r="BG134" s="160"/>
      <c r="BH134" s="160"/>
      <c r="BI134" s="160"/>
      <c r="BJ134" s="160"/>
      <c r="BK134" s="160"/>
      <c r="BL134" s="160"/>
      <c r="BM134" s="160"/>
      <c r="BN134" s="160"/>
      <c r="BO134" s="160"/>
      <c r="BP134" s="160"/>
      <c r="BQ134" s="160"/>
      <c r="BR134" s="160"/>
      <c r="BS134" s="160"/>
      <c r="BT134" s="162"/>
      <c r="BU134" s="162"/>
      <c r="BV134" s="162"/>
      <c r="BW134" s="1"/>
      <c r="BX134" s="172">
        <f t="shared" si="155"/>
        <v>0</v>
      </c>
      <c r="BY134" s="1"/>
    </row>
    <row r="135" spans="1:77" x14ac:dyDescent="0.25">
      <c r="A135" s="1">
        <v>1</v>
      </c>
      <c r="B135" s="1" t="s">
        <v>378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61">
        <f t="shared" si="162"/>
        <v>0</v>
      </c>
      <c r="BA135" s="61">
        <f t="shared" si="163"/>
        <v>0</v>
      </c>
      <c r="BB135" s="61">
        <f t="shared" si="164"/>
        <v>0</v>
      </c>
      <c r="BC135" s="20">
        <v>374</v>
      </c>
      <c r="BD135" s="115">
        <v>1500.0018</v>
      </c>
      <c r="BE135" s="154">
        <f t="shared" ref="BE135" si="293">BC135*$BE$5</f>
        <v>0</v>
      </c>
      <c r="BF135" s="154">
        <f t="shared" ref="BF135" si="294">BC135*$BF$5</f>
        <v>0</v>
      </c>
      <c r="BG135" s="1"/>
      <c r="BH135" s="171">
        <f t="shared" si="168"/>
        <v>0</v>
      </c>
      <c r="BI135" s="171">
        <f t="shared" ref="BI135" si="295">BG135*$BI$5</f>
        <v>0</v>
      </c>
      <c r="BJ135" s="171">
        <f t="shared" ref="BJ135" si="296">BG135*$BJ$5</f>
        <v>0</v>
      </c>
      <c r="BK135" s="1">
        <v>332</v>
      </c>
      <c r="BL135" s="178">
        <f t="shared" ref="BL135:BL171" si="297">BK135*$BH$5</f>
        <v>1992</v>
      </c>
      <c r="BM135" s="178">
        <f t="shared" ref="BM135:BM171" si="298">BK135*$BI$5</f>
        <v>0</v>
      </c>
      <c r="BN135" s="178">
        <f t="shared" ref="BN135:BN171" si="299">BK135*$BJ$5</f>
        <v>0</v>
      </c>
      <c r="BO135" s="1"/>
      <c r="BP135" s="171">
        <f t="shared" si="169"/>
        <v>0</v>
      </c>
      <c r="BQ135" s="171">
        <f t="shared" ref="BQ135" si="300">BO135*$BQ$5</f>
        <v>0</v>
      </c>
      <c r="BR135" s="171">
        <f t="shared" ref="BR135" si="301">BO135*$BR$5</f>
        <v>0</v>
      </c>
      <c r="BS135" s="1"/>
      <c r="BT135" s="61">
        <f t="shared" si="152"/>
        <v>0</v>
      </c>
      <c r="BU135" s="61">
        <f t="shared" si="153"/>
        <v>0</v>
      </c>
      <c r="BV135" s="61">
        <f t="shared" si="154"/>
        <v>0</v>
      </c>
      <c r="BW135" s="1"/>
      <c r="BX135" s="172">
        <f t="shared" si="155"/>
        <v>706</v>
      </c>
      <c r="BY135" s="1"/>
    </row>
    <row r="136" spans="1:77" x14ac:dyDescent="0.25">
      <c r="A136" s="1">
        <v>2</v>
      </c>
      <c r="B136" s="1" t="s">
        <v>379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61">
        <f t="shared" si="162"/>
        <v>0</v>
      </c>
      <c r="BA136" s="61">
        <f t="shared" si="163"/>
        <v>0</v>
      </c>
      <c r="BB136" s="61">
        <f t="shared" si="164"/>
        <v>0</v>
      </c>
      <c r="BC136" s="20">
        <v>251.99783080260303</v>
      </c>
      <c r="BD136" s="115">
        <v>1010.6877000000001</v>
      </c>
      <c r="BE136" s="154">
        <f t="shared" ref="BE136:BE171" si="302">BC136*$BE$5</f>
        <v>0</v>
      </c>
      <c r="BF136" s="154">
        <f t="shared" ref="BF136:BF171" si="303">BC136*$BF$5</f>
        <v>0</v>
      </c>
      <c r="BG136" s="1"/>
      <c r="BH136" s="171">
        <f t="shared" si="168"/>
        <v>0</v>
      </c>
      <c r="BI136" s="171">
        <f t="shared" ref="BI136:BI171" si="304">BG136*$BI$5</f>
        <v>0</v>
      </c>
      <c r="BJ136" s="171">
        <f t="shared" ref="BJ136:BJ171" si="305">BG136*$BJ$5</f>
        <v>0</v>
      </c>
      <c r="BK136" s="1">
        <v>271</v>
      </c>
      <c r="BL136" s="178">
        <f t="shared" si="297"/>
        <v>1626</v>
      </c>
      <c r="BM136" s="178">
        <f t="shared" si="298"/>
        <v>0</v>
      </c>
      <c r="BN136" s="178">
        <f t="shared" si="299"/>
        <v>0</v>
      </c>
      <c r="BO136" s="1"/>
      <c r="BP136" s="171">
        <f t="shared" si="169"/>
        <v>0</v>
      </c>
      <c r="BQ136" s="171">
        <f t="shared" ref="BQ136:BQ171" si="306">BO136*$BQ$5</f>
        <v>0</v>
      </c>
      <c r="BR136" s="171">
        <f t="shared" ref="BR136:BR171" si="307">BO136*$BR$5</f>
        <v>0</v>
      </c>
      <c r="BS136" s="1"/>
      <c r="BT136" s="61">
        <f t="shared" si="152"/>
        <v>0</v>
      </c>
      <c r="BU136" s="61">
        <f t="shared" si="153"/>
        <v>0</v>
      </c>
      <c r="BV136" s="61">
        <f t="shared" si="154"/>
        <v>0</v>
      </c>
      <c r="BW136" s="1"/>
      <c r="BX136" s="172">
        <f t="shared" si="155"/>
        <v>522.99783080260306</v>
      </c>
      <c r="BY136" s="1"/>
    </row>
    <row r="137" spans="1:77" x14ac:dyDescent="0.25">
      <c r="A137" s="1">
        <v>3</v>
      </c>
      <c r="B137" s="1" t="s">
        <v>380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61">
        <f t="shared" si="162"/>
        <v>0</v>
      </c>
      <c r="BA137" s="61">
        <f t="shared" si="163"/>
        <v>0</v>
      </c>
      <c r="BB137" s="61">
        <f t="shared" si="164"/>
        <v>0</v>
      </c>
      <c r="BC137" s="20">
        <v>252</v>
      </c>
      <c r="BD137" s="115">
        <v>1010.6964</v>
      </c>
      <c r="BE137" s="154">
        <f t="shared" si="302"/>
        <v>0</v>
      </c>
      <c r="BF137" s="154">
        <f t="shared" si="303"/>
        <v>0</v>
      </c>
      <c r="BG137" s="1"/>
      <c r="BH137" s="171">
        <f t="shared" si="168"/>
        <v>0</v>
      </c>
      <c r="BI137" s="171">
        <f t="shared" si="304"/>
        <v>0</v>
      </c>
      <c r="BJ137" s="171">
        <f t="shared" si="305"/>
        <v>0</v>
      </c>
      <c r="BK137" s="1">
        <v>271</v>
      </c>
      <c r="BL137" s="178">
        <f t="shared" si="297"/>
        <v>1626</v>
      </c>
      <c r="BM137" s="178">
        <f t="shared" si="298"/>
        <v>0</v>
      </c>
      <c r="BN137" s="178">
        <f t="shared" si="299"/>
        <v>0</v>
      </c>
      <c r="BO137" s="1"/>
      <c r="BP137" s="171">
        <f t="shared" si="169"/>
        <v>0</v>
      </c>
      <c r="BQ137" s="171">
        <f t="shared" si="306"/>
        <v>0</v>
      </c>
      <c r="BR137" s="171">
        <f t="shared" si="307"/>
        <v>0</v>
      </c>
      <c r="BS137" s="1"/>
      <c r="BT137" s="61">
        <f t="shared" si="152"/>
        <v>0</v>
      </c>
      <c r="BU137" s="61">
        <f t="shared" si="153"/>
        <v>0</v>
      </c>
      <c r="BV137" s="61">
        <f t="shared" si="154"/>
        <v>0</v>
      </c>
      <c r="BW137" s="1"/>
      <c r="BX137" s="172">
        <f t="shared" si="155"/>
        <v>523</v>
      </c>
      <c r="BY137" s="1"/>
    </row>
    <row r="138" spans="1:77" x14ac:dyDescent="0.25">
      <c r="A138" s="1">
        <v>4</v>
      </c>
      <c r="B138" s="1" t="s">
        <v>381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61">
        <f t="shared" si="162"/>
        <v>0</v>
      </c>
      <c r="BA138" s="61">
        <f t="shared" si="163"/>
        <v>0</v>
      </c>
      <c r="BB138" s="61">
        <f t="shared" si="164"/>
        <v>0</v>
      </c>
      <c r="BC138" s="20">
        <v>250.99999999999997</v>
      </c>
      <c r="BD138" s="115">
        <v>1006.6856999999999</v>
      </c>
      <c r="BE138" s="154">
        <f t="shared" si="302"/>
        <v>0</v>
      </c>
      <c r="BF138" s="154">
        <f t="shared" si="303"/>
        <v>0</v>
      </c>
      <c r="BG138" s="1"/>
      <c r="BH138" s="171">
        <f t="shared" si="168"/>
        <v>0</v>
      </c>
      <c r="BI138" s="171">
        <f t="shared" si="304"/>
        <v>0</v>
      </c>
      <c r="BJ138" s="171">
        <f t="shared" si="305"/>
        <v>0</v>
      </c>
      <c r="BK138" s="1">
        <v>218</v>
      </c>
      <c r="BL138" s="178">
        <f t="shared" si="297"/>
        <v>1308</v>
      </c>
      <c r="BM138" s="178">
        <f t="shared" si="298"/>
        <v>0</v>
      </c>
      <c r="BN138" s="178">
        <f t="shared" si="299"/>
        <v>0</v>
      </c>
      <c r="BO138" s="1"/>
      <c r="BP138" s="171">
        <f t="shared" si="169"/>
        <v>0</v>
      </c>
      <c r="BQ138" s="171">
        <f t="shared" si="306"/>
        <v>0</v>
      </c>
      <c r="BR138" s="171">
        <f t="shared" si="307"/>
        <v>0</v>
      </c>
      <c r="BS138" s="1"/>
      <c r="BT138" s="61">
        <f t="shared" si="152"/>
        <v>0</v>
      </c>
      <c r="BU138" s="61">
        <f t="shared" si="153"/>
        <v>0</v>
      </c>
      <c r="BV138" s="61">
        <f t="shared" si="154"/>
        <v>0</v>
      </c>
      <c r="BW138" s="1"/>
      <c r="BX138" s="172">
        <f t="shared" si="155"/>
        <v>469</v>
      </c>
      <c r="BY138" s="1"/>
    </row>
    <row r="139" spans="1:77" x14ac:dyDescent="0.25">
      <c r="A139" s="1">
        <v>5</v>
      </c>
      <c r="B139" s="1" t="s">
        <v>382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61">
        <f t="shared" si="162"/>
        <v>0</v>
      </c>
      <c r="BA139" s="61">
        <f t="shared" si="163"/>
        <v>0</v>
      </c>
      <c r="BB139" s="61">
        <f t="shared" si="164"/>
        <v>0</v>
      </c>
      <c r="BC139" s="20">
        <v>250.99999999999997</v>
      </c>
      <c r="BD139" s="115">
        <v>1006.6856999999999</v>
      </c>
      <c r="BE139" s="154">
        <f t="shared" si="302"/>
        <v>0</v>
      </c>
      <c r="BF139" s="154">
        <f t="shared" si="303"/>
        <v>0</v>
      </c>
      <c r="BG139" s="1"/>
      <c r="BH139" s="171">
        <f t="shared" si="168"/>
        <v>0</v>
      </c>
      <c r="BI139" s="171">
        <f t="shared" si="304"/>
        <v>0</v>
      </c>
      <c r="BJ139" s="171">
        <f t="shared" si="305"/>
        <v>0</v>
      </c>
      <c r="BK139" s="1">
        <v>219</v>
      </c>
      <c r="BL139" s="178">
        <f t="shared" si="297"/>
        <v>1314</v>
      </c>
      <c r="BM139" s="178">
        <f t="shared" si="298"/>
        <v>0</v>
      </c>
      <c r="BN139" s="178">
        <f t="shared" si="299"/>
        <v>0</v>
      </c>
      <c r="BO139" s="1"/>
      <c r="BP139" s="171">
        <f t="shared" si="169"/>
        <v>0</v>
      </c>
      <c r="BQ139" s="171">
        <f t="shared" si="306"/>
        <v>0</v>
      </c>
      <c r="BR139" s="171">
        <f t="shared" si="307"/>
        <v>0</v>
      </c>
      <c r="BS139" s="1"/>
      <c r="BT139" s="61">
        <f t="shared" si="152"/>
        <v>0</v>
      </c>
      <c r="BU139" s="61">
        <f t="shared" si="153"/>
        <v>0</v>
      </c>
      <c r="BV139" s="61">
        <f t="shared" si="154"/>
        <v>0</v>
      </c>
      <c r="BW139" s="1"/>
      <c r="BX139" s="172">
        <f t="shared" si="155"/>
        <v>470</v>
      </c>
      <c r="BY139" s="1"/>
    </row>
    <row r="140" spans="1:77" x14ac:dyDescent="0.25">
      <c r="A140" s="1">
        <v>6</v>
      </c>
      <c r="B140" s="1" t="s">
        <v>383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61">
        <f t="shared" si="162"/>
        <v>0</v>
      </c>
      <c r="BA140" s="61">
        <f t="shared" si="163"/>
        <v>0</v>
      </c>
      <c r="BB140" s="61">
        <f t="shared" si="164"/>
        <v>0</v>
      </c>
      <c r="BC140" s="20">
        <v>374</v>
      </c>
      <c r="BD140" s="115">
        <v>1500.0018</v>
      </c>
      <c r="BE140" s="154">
        <f t="shared" si="302"/>
        <v>0</v>
      </c>
      <c r="BF140" s="154">
        <f t="shared" si="303"/>
        <v>0</v>
      </c>
      <c r="BG140" s="1"/>
      <c r="BH140" s="171">
        <f t="shared" si="168"/>
        <v>0</v>
      </c>
      <c r="BI140" s="171">
        <f t="shared" si="304"/>
        <v>0</v>
      </c>
      <c r="BJ140" s="171">
        <f t="shared" si="305"/>
        <v>0</v>
      </c>
      <c r="BK140" s="1">
        <v>332</v>
      </c>
      <c r="BL140" s="178">
        <f t="shared" si="297"/>
        <v>1992</v>
      </c>
      <c r="BM140" s="178">
        <f t="shared" si="298"/>
        <v>0</v>
      </c>
      <c r="BN140" s="178">
        <f t="shared" si="299"/>
        <v>0</v>
      </c>
      <c r="BO140" s="1"/>
      <c r="BP140" s="171">
        <f t="shared" si="169"/>
        <v>0</v>
      </c>
      <c r="BQ140" s="171">
        <f t="shared" si="306"/>
        <v>0</v>
      </c>
      <c r="BR140" s="171">
        <f t="shared" si="307"/>
        <v>0</v>
      </c>
      <c r="BS140" s="1"/>
      <c r="BT140" s="61">
        <f t="shared" si="152"/>
        <v>0</v>
      </c>
      <c r="BU140" s="61">
        <f t="shared" si="153"/>
        <v>0</v>
      </c>
      <c r="BV140" s="61">
        <f t="shared" si="154"/>
        <v>0</v>
      </c>
      <c r="BW140" s="1"/>
      <c r="BX140" s="172">
        <f t="shared" si="155"/>
        <v>706</v>
      </c>
      <c r="BY140" s="1"/>
    </row>
    <row r="141" spans="1:77" x14ac:dyDescent="0.25">
      <c r="A141" s="1">
        <v>7</v>
      </c>
      <c r="B141" s="1" t="s">
        <v>384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61">
        <f t="shared" si="162"/>
        <v>0</v>
      </c>
      <c r="BA141" s="61">
        <f t="shared" si="163"/>
        <v>0</v>
      </c>
      <c r="BB141" s="61">
        <f t="shared" si="164"/>
        <v>0</v>
      </c>
      <c r="BC141" s="20">
        <v>374</v>
      </c>
      <c r="BD141" s="115">
        <v>1500.0018</v>
      </c>
      <c r="BE141" s="154">
        <f t="shared" si="302"/>
        <v>0</v>
      </c>
      <c r="BF141" s="154">
        <f t="shared" si="303"/>
        <v>0</v>
      </c>
      <c r="BG141" s="1"/>
      <c r="BH141" s="171">
        <f t="shared" si="168"/>
        <v>0</v>
      </c>
      <c r="BI141" s="171">
        <f t="shared" si="304"/>
        <v>0</v>
      </c>
      <c r="BJ141" s="171">
        <f t="shared" si="305"/>
        <v>0</v>
      </c>
      <c r="BK141" s="1">
        <v>331</v>
      </c>
      <c r="BL141" s="178">
        <f t="shared" si="297"/>
        <v>1986</v>
      </c>
      <c r="BM141" s="178">
        <f t="shared" si="298"/>
        <v>0</v>
      </c>
      <c r="BN141" s="178">
        <f t="shared" si="299"/>
        <v>0</v>
      </c>
      <c r="BO141" s="1"/>
      <c r="BP141" s="171">
        <f t="shared" si="169"/>
        <v>0</v>
      </c>
      <c r="BQ141" s="171">
        <f t="shared" si="306"/>
        <v>0</v>
      </c>
      <c r="BR141" s="171">
        <f t="shared" si="307"/>
        <v>0</v>
      </c>
      <c r="BS141" s="1"/>
      <c r="BT141" s="61">
        <f t="shared" ref="BT141:BT170" si="308">BS141*$BT$5</f>
        <v>0</v>
      </c>
      <c r="BU141" s="61">
        <f t="shared" ref="BU141:BU171" si="309">BS141*$BU$5</f>
        <v>0</v>
      </c>
      <c r="BV141" s="61">
        <f t="shared" ref="BV141:BV171" si="310">BS141*$BV$5</f>
        <v>0</v>
      </c>
      <c r="BW141" s="1"/>
      <c r="BX141" s="172">
        <f t="shared" ref="BX141:BX171" si="311">C141+G141+K141+O141+S141+W141+AA141+AE141+AI141+AM141+AQ141+AU141+AY141+BC141+BG141+BK141+BO141+BS141</f>
        <v>705</v>
      </c>
      <c r="BY141" s="1"/>
    </row>
    <row r="142" spans="1:77" x14ac:dyDescent="0.25">
      <c r="A142" s="1">
        <v>8</v>
      </c>
      <c r="B142" s="1" t="s">
        <v>385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61">
        <f t="shared" si="162"/>
        <v>0</v>
      </c>
      <c r="BA142" s="61">
        <f t="shared" si="163"/>
        <v>0</v>
      </c>
      <c r="BB142" s="61">
        <f t="shared" si="164"/>
        <v>0</v>
      </c>
      <c r="BC142" s="20">
        <v>300.99999999999994</v>
      </c>
      <c r="BD142" s="115">
        <v>1207.2206999999999</v>
      </c>
      <c r="BE142" s="154">
        <f t="shared" si="302"/>
        <v>0</v>
      </c>
      <c r="BF142" s="154">
        <f t="shared" si="303"/>
        <v>0</v>
      </c>
      <c r="BG142" s="1"/>
      <c r="BH142" s="171">
        <f t="shared" si="168"/>
        <v>0</v>
      </c>
      <c r="BI142" s="171">
        <f t="shared" si="304"/>
        <v>0</v>
      </c>
      <c r="BJ142" s="171">
        <f t="shared" si="305"/>
        <v>0</v>
      </c>
      <c r="BK142" s="1">
        <v>319</v>
      </c>
      <c r="BL142" s="178">
        <f t="shared" si="297"/>
        <v>1914</v>
      </c>
      <c r="BM142" s="178">
        <f t="shared" si="298"/>
        <v>0</v>
      </c>
      <c r="BN142" s="178">
        <f t="shared" si="299"/>
        <v>0</v>
      </c>
      <c r="BO142" s="1"/>
      <c r="BP142" s="171">
        <f t="shared" si="169"/>
        <v>0</v>
      </c>
      <c r="BQ142" s="171">
        <f t="shared" si="306"/>
        <v>0</v>
      </c>
      <c r="BR142" s="171">
        <f t="shared" si="307"/>
        <v>0</v>
      </c>
      <c r="BS142" s="1"/>
      <c r="BT142" s="61">
        <f t="shared" si="308"/>
        <v>0</v>
      </c>
      <c r="BU142" s="61">
        <f t="shared" si="309"/>
        <v>0</v>
      </c>
      <c r="BV142" s="61">
        <f t="shared" si="310"/>
        <v>0</v>
      </c>
      <c r="BW142" s="1"/>
      <c r="BX142" s="172">
        <f t="shared" si="311"/>
        <v>620</v>
      </c>
      <c r="BY142" s="1"/>
    </row>
    <row r="143" spans="1:77" x14ac:dyDescent="0.25">
      <c r="A143" s="1">
        <v>9</v>
      </c>
      <c r="B143" s="1" t="s">
        <v>386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61">
        <f t="shared" si="162"/>
        <v>0</v>
      </c>
      <c r="BA143" s="61">
        <f t="shared" si="163"/>
        <v>0</v>
      </c>
      <c r="BB143" s="61">
        <f t="shared" si="164"/>
        <v>0</v>
      </c>
      <c r="BC143" s="20">
        <v>300.99999999999994</v>
      </c>
      <c r="BD143" s="115">
        <v>1207.2206999999999</v>
      </c>
      <c r="BE143" s="154">
        <f t="shared" si="302"/>
        <v>0</v>
      </c>
      <c r="BF143" s="154">
        <f t="shared" si="303"/>
        <v>0</v>
      </c>
      <c r="BG143" s="1"/>
      <c r="BH143" s="171">
        <f t="shared" si="168"/>
        <v>0</v>
      </c>
      <c r="BI143" s="171">
        <f t="shared" si="304"/>
        <v>0</v>
      </c>
      <c r="BJ143" s="171">
        <f t="shared" si="305"/>
        <v>0</v>
      </c>
      <c r="BK143" s="1">
        <v>318</v>
      </c>
      <c r="BL143" s="178">
        <f t="shared" si="297"/>
        <v>1908</v>
      </c>
      <c r="BM143" s="178">
        <f t="shared" si="298"/>
        <v>0</v>
      </c>
      <c r="BN143" s="178">
        <f t="shared" si="299"/>
        <v>0</v>
      </c>
      <c r="BO143" s="1"/>
      <c r="BP143" s="171">
        <f t="shared" si="169"/>
        <v>0</v>
      </c>
      <c r="BQ143" s="171">
        <f t="shared" si="306"/>
        <v>0</v>
      </c>
      <c r="BR143" s="171">
        <f t="shared" si="307"/>
        <v>0</v>
      </c>
      <c r="BS143" s="1"/>
      <c r="BT143" s="61">
        <f t="shared" si="308"/>
        <v>0</v>
      </c>
      <c r="BU143" s="61">
        <f t="shared" si="309"/>
        <v>0</v>
      </c>
      <c r="BV143" s="61">
        <f t="shared" si="310"/>
        <v>0</v>
      </c>
      <c r="BW143" s="1"/>
      <c r="BX143" s="172">
        <f t="shared" si="311"/>
        <v>619</v>
      </c>
      <c r="BY143" s="1"/>
    </row>
    <row r="144" spans="1:77" x14ac:dyDescent="0.25">
      <c r="A144" s="1">
        <v>10</v>
      </c>
      <c r="B144" s="1" t="s">
        <v>387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61">
        <f t="shared" si="162"/>
        <v>0</v>
      </c>
      <c r="BA144" s="61">
        <f t="shared" si="163"/>
        <v>0</v>
      </c>
      <c r="BB144" s="61">
        <f t="shared" si="164"/>
        <v>0</v>
      </c>
      <c r="BC144" s="20">
        <v>172.99999999999997</v>
      </c>
      <c r="BD144" s="115">
        <v>693.85109999999997</v>
      </c>
      <c r="BE144" s="154">
        <f t="shared" si="302"/>
        <v>0</v>
      </c>
      <c r="BF144" s="154">
        <f t="shared" si="303"/>
        <v>0</v>
      </c>
      <c r="BG144" s="1"/>
      <c r="BH144" s="171">
        <f t="shared" si="168"/>
        <v>0</v>
      </c>
      <c r="BI144" s="171">
        <f t="shared" si="304"/>
        <v>0</v>
      </c>
      <c r="BJ144" s="171">
        <f t="shared" si="305"/>
        <v>0</v>
      </c>
      <c r="BK144" s="1"/>
      <c r="BL144" s="178">
        <f t="shared" si="297"/>
        <v>0</v>
      </c>
      <c r="BM144" s="178">
        <f t="shared" si="298"/>
        <v>0</v>
      </c>
      <c r="BN144" s="178">
        <f t="shared" si="299"/>
        <v>0</v>
      </c>
      <c r="BO144" s="1"/>
      <c r="BP144" s="171">
        <f t="shared" si="169"/>
        <v>0</v>
      </c>
      <c r="BQ144" s="171">
        <f t="shared" si="306"/>
        <v>0</v>
      </c>
      <c r="BR144" s="171">
        <f t="shared" si="307"/>
        <v>0</v>
      </c>
      <c r="BS144" s="1"/>
      <c r="BT144" s="61">
        <f t="shared" si="308"/>
        <v>0</v>
      </c>
      <c r="BU144" s="61">
        <f t="shared" si="309"/>
        <v>0</v>
      </c>
      <c r="BV144" s="61">
        <f t="shared" si="310"/>
        <v>0</v>
      </c>
      <c r="BW144" s="1"/>
      <c r="BX144" s="172">
        <f t="shared" si="311"/>
        <v>172.99999999999997</v>
      </c>
      <c r="BY144" s="1"/>
    </row>
    <row r="145" spans="1:77" x14ac:dyDescent="0.25">
      <c r="A145" s="1">
        <v>11</v>
      </c>
      <c r="B145" s="1" t="s">
        <v>388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61">
        <f t="shared" si="162"/>
        <v>0</v>
      </c>
      <c r="BA145" s="61">
        <f t="shared" si="163"/>
        <v>0</v>
      </c>
      <c r="BB145" s="61">
        <f t="shared" si="164"/>
        <v>0</v>
      </c>
      <c r="BC145" s="20">
        <v>240.01518438177874</v>
      </c>
      <c r="BD145" s="115">
        <v>962.62890000000004</v>
      </c>
      <c r="BE145" s="154">
        <f t="shared" si="302"/>
        <v>0</v>
      </c>
      <c r="BF145" s="154">
        <f t="shared" si="303"/>
        <v>0</v>
      </c>
      <c r="BG145" s="1"/>
      <c r="BH145" s="171">
        <f t="shared" si="168"/>
        <v>0</v>
      </c>
      <c r="BI145" s="171">
        <f t="shared" si="304"/>
        <v>0</v>
      </c>
      <c r="BJ145" s="171">
        <f t="shared" si="305"/>
        <v>0</v>
      </c>
      <c r="BK145" s="1">
        <v>211</v>
      </c>
      <c r="BL145" s="178">
        <f t="shared" si="297"/>
        <v>1266</v>
      </c>
      <c r="BM145" s="178">
        <f t="shared" si="298"/>
        <v>0</v>
      </c>
      <c r="BN145" s="178">
        <f t="shared" si="299"/>
        <v>0</v>
      </c>
      <c r="BO145" s="1"/>
      <c r="BP145" s="171">
        <f t="shared" si="169"/>
        <v>0</v>
      </c>
      <c r="BQ145" s="171">
        <f t="shared" si="306"/>
        <v>0</v>
      </c>
      <c r="BR145" s="171">
        <f t="shared" si="307"/>
        <v>0</v>
      </c>
      <c r="BS145" s="1"/>
      <c r="BT145" s="61">
        <f t="shared" si="308"/>
        <v>0</v>
      </c>
      <c r="BU145" s="61">
        <f t="shared" si="309"/>
        <v>0</v>
      </c>
      <c r="BV145" s="61">
        <f t="shared" si="310"/>
        <v>0</v>
      </c>
      <c r="BW145" s="1"/>
      <c r="BX145" s="172">
        <f t="shared" si="311"/>
        <v>451.01518438177874</v>
      </c>
      <c r="BY145" s="1"/>
    </row>
    <row r="146" spans="1:77" x14ac:dyDescent="0.25">
      <c r="A146" s="1">
        <v>12</v>
      </c>
      <c r="B146" s="1" t="s">
        <v>389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61">
        <f t="shared" ref="AZ146:AZ171" si="312">AY146*$AZ$5</f>
        <v>0</v>
      </c>
      <c r="BA146" s="61">
        <f t="shared" ref="BA146:BA171" si="313">AY146*$BA$5</f>
        <v>0</v>
      </c>
      <c r="BB146" s="61">
        <f t="shared" ref="BB146:BB171" si="314">AY146*$BB$5</f>
        <v>0</v>
      </c>
      <c r="BC146" s="20">
        <v>366</v>
      </c>
      <c r="BD146" s="115">
        <v>1467.9162000000001</v>
      </c>
      <c r="BE146" s="154">
        <f t="shared" si="302"/>
        <v>0</v>
      </c>
      <c r="BF146" s="154">
        <f t="shared" si="303"/>
        <v>0</v>
      </c>
      <c r="BG146" s="1"/>
      <c r="BH146" s="171">
        <f t="shared" ref="BH146:BH171" si="315">BG146*$BH$5</f>
        <v>0</v>
      </c>
      <c r="BI146" s="171">
        <f t="shared" si="304"/>
        <v>0</v>
      </c>
      <c r="BJ146" s="171">
        <f t="shared" si="305"/>
        <v>0</v>
      </c>
      <c r="BK146" s="1">
        <v>309</v>
      </c>
      <c r="BL146" s="178">
        <f>BK146*$BH$5</f>
        <v>1854</v>
      </c>
      <c r="BM146" s="178">
        <f t="shared" si="298"/>
        <v>0</v>
      </c>
      <c r="BN146" s="178">
        <f t="shared" si="299"/>
        <v>0</v>
      </c>
      <c r="BO146" s="1"/>
      <c r="BP146" s="171">
        <f t="shared" ref="BP146:BP171" si="316">BO146*$BP$5</f>
        <v>0</v>
      </c>
      <c r="BQ146" s="171">
        <f t="shared" si="306"/>
        <v>0</v>
      </c>
      <c r="BR146" s="171">
        <f t="shared" si="307"/>
        <v>0</v>
      </c>
      <c r="BS146" s="1"/>
      <c r="BT146" s="61">
        <f t="shared" si="308"/>
        <v>0</v>
      </c>
      <c r="BU146" s="61">
        <f t="shared" si="309"/>
        <v>0</v>
      </c>
      <c r="BV146" s="61">
        <f t="shared" si="310"/>
        <v>0</v>
      </c>
      <c r="BW146" s="1"/>
      <c r="BX146" s="172">
        <f t="shared" si="311"/>
        <v>675</v>
      </c>
      <c r="BY146" s="1"/>
    </row>
    <row r="147" spans="1:77" x14ac:dyDescent="0.25">
      <c r="A147" s="1">
        <v>13</v>
      </c>
      <c r="B147" s="1" t="s">
        <v>390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61">
        <f t="shared" si="312"/>
        <v>0</v>
      </c>
      <c r="BA147" s="61">
        <f t="shared" si="313"/>
        <v>0</v>
      </c>
      <c r="BB147" s="61">
        <f t="shared" si="314"/>
        <v>0</v>
      </c>
      <c r="BC147" s="20">
        <v>366</v>
      </c>
      <c r="BD147" s="115">
        <v>1467.9162000000001</v>
      </c>
      <c r="BE147" s="154">
        <f t="shared" si="302"/>
        <v>0</v>
      </c>
      <c r="BF147" s="154">
        <f t="shared" si="303"/>
        <v>0</v>
      </c>
      <c r="BG147" s="1"/>
      <c r="BH147" s="171">
        <f t="shared" si="315"/>
        <v>0</v>
      </c>
      <c r="BI147" s="171">
        <f t="shared" si="304"/>
        <v>0</v>
      </c>
      <c r="BJ147" s="171">
        <f t="shared" si="305"/>
        <v>0</v>
      </c>
      <c r="BK147" s="1"/>
      <c r="BL147" s="178">
        <f t="shared" si="297"/>
        <v>0</v>
      </c>
      <c r="BM147" s="178">
        <f t="shared" si="298"/>
        <v>0</v>
      </c>
      <c r="BN147" s="178">
        <f t="shared" si="299"/>
        <v>0</v>
      </c>
      <c r="BO147" s="1"/>
      <c r="BP147" s="171">
        <f t="shared" si="316"/>
        <v>0</v>
      </c>
      <c r="BQ147" s="171">
        <f t="shared" si="306"/>
        <v>0</v>
      </c>
      <c r="BR147" s="171">
        <f t="shared" si="307"/>
        <v>0</v>
      </c>
      <c r="BS147" s="1"/>
      <c r="BT147" s="61">
        <f t="shared" si="308"/>
        <v>0</v>
      </c>
      <c r="BU147" s="61">
        <f t="shared" si="309"/>
        <v>0</v>
      </c>
      <c r="BV147" s="61">
        <f t="shared" si="310"/>
        <v>0</v>
      </c>
      <c r="BW147" s="1"/>
      <c r="BX147" s="172">
        <f t="shared" si="311"/>
        <v>366</v>
      </c>
      <c r="BY147" s="1"/>
    </row>
    <row r="148" spans="1:77" x14ac:dyDescent="0.25">
      <c r="A148" s="1">
        <v>14</v>
      </c>
      <c r="B148" s="1" t="s">
        <v>391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61">
        <f t="shared" si="312"/>
        <v>0</v>
      </c>
      <c r="BA148" s="61">
        <f t="shared" si="313"/>
        <v>0</v>
      </c>
      <c r="BB148" s="61">
        <f t="shared" si="314"/>
        <v>0</v>
      </c>
      <c r="BC148" s="20">
        <v>240</v>
      </c>
      <c r="BD148" s="115">
        <v>962.5680000000001</v>
      </c>
      <c r="BE148" s="154">
        <f t="shared" si="302"/>
        <v>0</v>
      </c>
      <c r="BF148" s="154">
        <f t="shared" si="303"/>
        <v>0</v>
      </c>
      <c r="BG148" s="1"/>
      <c r="BH148" s="171">
        <f t="shared" si="315"/>
        <v>0</v>
      </c>
      <c r="BI148" s="171">
        <f t="shared" si="304"/>
        <v>0</v>
      </c>
      <c r="BJ148" s="171">
        <f t="shared" si="305"/>
        <v>0</v>
      </c>
      <c r="BK148" s="1">
        <v>211</v>
      </c>
      <c r="BL148" s="178">
        <f t="shared" si="297"/>
        <v>1266</v>
      </c>
      <c r="BM148" s="178">
        <f t="shared" si="298"/>
        <v>0</v>
      </c>
      <c r="BN148" s="178">
        <f t="shared" si="299"/>
        <v>0</v>
      </c>
      <c r="BO148" s="1"/>
      <c r="BP148" s="171">
        <f t="shared" si="316"/>
        <v>0</v>
      </c>
      <c r="BQ148" s="171">
        <f t="shared" si="306"/>
        <v>0</v>
      </c>
      <c r="BR148" s="171">
        <f t="shared" si="307"/>
        <v>0</v>
      </c>
      <c r="BS148" s="1"/>
      <c r="BT148" s="61">
        <f t="shared" si="308"/>
        <v>0</v>
      </c>
      <c r="BU148" s="61">
        <f t="shared" si="309"/>
        <v>0</v>
      </c>
      <c r="BV148" s="61">
        <f t="shared" si="310"/>
        <v>0</v>
      </c>
      <c r="BW148" s="1"/>
      <c r="BX148" s="172">
        <f t="shared" si="311"/>
        <v>451</v>
      </c>
      <c r="BY148" s="1"/>
    </row>
    <row r="149" spans="1:77" x14ac:dyDescent="0.25">
      <c r="A149" s="1">
        <v>15</v>
      </c>
      <c r="B149" s="1" t="s">
        <v>392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61">
        <f t="shared" si="312"/>
        <v>0</v>
      </c>
      <c r="BA149" s="61">
        <f t="shared" si="313"/>
        <v>0</v>
      </c>
      <c r="BB149" s="61">
        <f t="shared" si="314"/>
        <v>0</v>
      </c>
      <c r="BC149" s="20">
        <v>415.99999999999994</v>
      </c>
      <c r="BD149" s="115">
        <v>1668.4511999999997</v>
      </c>
      <c r="BE149" s="154">
        <f t="shared" si="302"/>
        <v>0</v>
      </c>
      <c r="BF149" s="154">
        <f t="shared" si="303"/>
        <v>0</v>
      </c>
      <c r="BG149" s="1"/>
      <c r="BH149" s="171">
        <f t="shared" si="315"/>
        <v>0</v>
      </c>
      <c r="BI149" s="171">
        <f t="shared" si="304"/>
        <v>0</v>
      </c>
      <c r="BJ149" s="171">
        <f t="shared" si="305"/>
        <v>0</v>
      </c>
      <c r="BK149" s="1">
        <v>383</v>
      </c>
      <c r="BL149" s="178">
        <f t="shared" si="297"/>
        <v>2298</v>
      </c>
      <c r="BM149" s="178">
        <f t="shared" si="298"/>
        <v>0</v>
      </c>
      <c r="BN149" s="178">
        <f t="shared" si="299"/>
        <v>0</v>
      </c>
      <c r="BO149" s="1"/>
      <c r="BP149" s="171">
        <f t="shared" si="316"/>
        <v>0</v>
      </c>
      <c r="BQ149" s="171">
        <f t="shared" si="306"/>
        <v>0</v>
      </c>
      <c r="BR149" s="171">
        <f t="shared" si="307"/>
        <v>0</v>
      </c>
      <c r="BS149" s="1"/>
      <c r="BT149" s="61">
        <f t="shared" si="308"/>
        <v>0</v>
      </c>
      <c r="BU149" s="61">
        <f t="shared" si="309"/>
        <v>0</v>
      </c>
      <c r="BV149" s="61">
        <f t="shared" si="310"/>
        <v>0</v>
      </c>
      <c r="BW149" s="1"/>
      <c r="BX149" s="172">
        <f t="shared" si="311"/>
        <v>799</v>
      </c>
      <c r="BY149" s="1"/>
    </row>
    <row r="150" spans="1:77" x14ac:dyDescent="0.25">
      <c r="A150" s="1">
        <v>16</v>
      </c>
      <c r="B150" s="1" t="s">
        <v>393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61">
        <f t="shared" si="312"/>
        <v>0</v>
      </c>
      <c r="BA150" s="61">
        <f t="shared" si="313"/>
        <v>0</v>
      </c>
      <c r="BB150" s="61">
        <f t="shared" si="314"/>
        <v>0</v>
      </c>
      <c r="BC150" s="20">
        <v>220</v>
      </c>
      <c r="BD150" s="115">
        <v>882.35400000000004</v>
      </c>
      <c r="BE150" s="154">
        <f t="shared" si="302"/>
        <v>0</v>
      </c>
      <c r="BF150" s="154">
        <f t="shared" si="303"/>
        <v>0</v>
      </c>
      <c r="BG150" s="1"/>
      <c r="BH150" s="171">
        <f t="shared" si="315"/>
        <v>0</v>
      </c>
      <c r="BI150" s="171">
        <f t="shared" si="304"/>
        <v>0</v>
      </c>
      <c r="BJ150" s="171">
        <f t="shared" si="305"/>
        <v>0</v>
      </c>
      <c r="BK150" s="1">
        <v>165</v>
      </c>
      <c r="BL150" s="178">
        <f t="shared" si="297"/>
        <v>990</v>
      </c>
      <c r="BM150" s="178">
        <f t="shared" si="298"/>
        <v>0</v>
      </c>
      <c r="BN150" s="178">
        <f t="shared" si="299"/>
        <v>0</v>
      </c>
      <c r="BO150" s="1"/>
      <c r="BP150" s="171">
        <f t="shared" si="316"/>
        <v>0</v>
      </c>
      <c r="BQ150" s="171">
        <f t="shared" si="306"/>
        <v>0</v>
      </c>
      <c r="BR150" s="171">
        <f t="shared" si="307"/>
        <v>0</v>
      </c>
      <c r="BS150" s="1"/>
      <c r="BT150" s="61">
        <f t="shared" si="308"/>
        <v>0</v>
      </c>
      <c r="BU150" s="61">
        <f t="shared" si="309"/>
        <v>0</v>
      </c>
      <c r="BV150" s="61">
        <f t="shared" si="310"/>
        <v>0</v>
      </c>
      <c r="BW150" s="1"/>
      <c r="BX150" s="172">
        <f t="shared" si="311"/>
        <v>385</v>
      </c>
      <c r="BY150" s="1"/>
    </row>
    <row r="151" spans="1:77" x14ac:dyDescent="0.25">
      <c r="A151" s="1">
        <v>17</v>
      </c>
      <c r="B151" s="1" t="s">
        <v>394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61">
        <f t="shared" si="312"/>
        <v>0</v>
      </c>
      <c r="BA151" s="61">
        <f t="shared" si="313"/>
        <v>0</v>
      </c>
      <c r="BB151" s="61">
        <f t="shared" si="314"/>
        <v>0</v>
      </c>
      <c r="BC151" s="20">
        <v>250.99999999999997</v>
      </c>
      <c r="BD151" s="115">
        <v>1006.6856999999999</v>
      </c>
      <c r="BE151" s="154">
        <f t="shared" si="302"/>
        <v>0</v>
      </c>
      <c r="BF151" s="154">
        <f t="shared" si="303"/>
        <v>0</v>
      </c>
      <c r="BG151" s="1"/>
      <c r="BH151" s="171">
        <f t="shared" si="315"/>
        <v>0</v>
      </c>
      <c r="BI151" s="171">
        <f t="shared" si="304"/>
        <v>0</v>
      </c>
      <c r="BJ151" s="171">
        <f t="shared" si="305"/>
        <v>0</v>
      </c>
      <c r="BK151" s="1">
        <v>219</v>
      </c>
      <c r="BL151" s="178">
        <f t="shared" si="297"/>
        <v>1314</v>
      </c>
      <c r="BM151" s="178">
        <f t="shared" si="298"/>
        <v>0</v>
      </c>
      <c r="BN151" s="178">
        <f t="shared" si="299"/>
        <v>0</v>
      </c>
      <c r="BO151" s="1"/>
      <c r="BP151" s="171">
        <f t="shared" si="316"/>
        <v>0</v>
      </c>
      <c r="BQ151" s="171">
        <f t="shared" si="306"/>
        <v>0</v>
      </c>
      <c r="BR151" s="171">
        <f t="shared" si="307"/>
        <v>0</v>
      </c>
      <c r="BS151" s="1"/>
      <c r="BT151" s="61">
        <f t="shared" si="308"/>
        <v>0</v>
      </c>
      <c r="BU151" s="61">
        <f t="shared" si="309"/>
        <v>0</v>
      </c>
      <c r="BV151" s="61">
        <f t="shared" si="310"/>
        <v>0</v>
      </c>
      <c r="BW151" s="1"/>
      <c r="BX151" s="172">
        <f t="shared" si="311"/>
        <v>470</v>
      </c>
      <c r="BY151" s="1"/>
    </row>
    <row r="152" spans="1:77" x14ac:dyDescent="0.25">
      <c r="A152" s="1">
        <v>18</v>
      </c>
      <c r="B152" s="1" t="s">
        <v>395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61">
        <f t="shared" si="312"/>
        <v>0</v>
      </c>
      <c r="BA152" s="61">
        <f t="shared" si="313"/>
        <v>0</v>
      </c>
      <c r="BB152" s="61">
        <f t="shared" si="314"/>
        <v>0</v>
      </c>
      <c r="BC152" s="20">
        <v>366</v>
      </c>
      <c r="BD152" s="115">
        <v>1467.9162000000001</v>
      </c>
      <c r="BE152" s="154">
        <f t="shared" si="302"/>
        <v>0</v>
      </c>
      <c r="BF152" s="154">
        <f t="shared" si="303"/>
        <v>0</v>
      </c>
      <c r="BG152" s="1"/>
      <c r="BH152" s="171">
        <f t="shared" si="315"/>
        <v>0</v>
      </c>
      <c r="BI152" s="171">
        <f t="shared" si="304"/>
        <v>0</v>
      </c>
      <c r="BJ152" s="171">
        <f t="shared" si="305"/>
        <v>0</v>
      </c>
      <c r="BK152" s="1"/>
      <c r="BL152" s="178">
        <f t="shared" si="297"/>
        <v>0</v>
      </c>
      <c r="BM152" s="178">
        <f t="shared" si="298"/>
        <v>0</v>
      </c>
      <c r="BN152" s="178">
        <f t="shared" si="299"/>
        <v>0</v>
      </c>
      <c r="BO152" s="1"/>
      <c r="BP152" s="171">
        <f t="shared" si="316"/>
        <v>0</v>
      </c>
      <c r="BQ152" s="171">
        <f t="shared" si="306"/>
        <v>0</v>
      </c>
      <c r="BR152" s="171">
        <f t="shared" si="307"/>
        <v>0</v>
      </c>
      <c r="BS152" s="1"/>
      <c r="BT152" s="61">
        <f t="shared" si="308"/>
        <v>0</v>
      </c>
      <c r="BU152" s="61">
        <f t="shared" si="309"/>
        <v>0</v>
      </c>
      <c r="BV152" s="61">
        <f t="shared" si="310"/>
        <v>0</v>
      </c>
      <c r="BW152" s="1"/>
      <c r="BX152" s="172">
        <f t="shared" si="311"/>
        <v>366</v>
      </c>
      <c r="BY152" s="1"/>
    </row>
    <row r="153" spans="1:77" x14ac:dyDescent="0.25">
      <c r="A153" s="1">
        <v>19</v>
      </c>
      <c r="B153" s="1" t="s">
        <v>396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61">
        <f t="shared" si="312"/>
        <v>0</v>
      </c>
      <c r="BA153" s="61">
        <f t="shared" si="313"/>
        <v>0</v>
      </c>
      <c r="BB153" s="61">
        <f t="shared" si="314"/>
        <v>0</v>
      </c>
      <c r="BC153" s="20">
        <v>306</v>
      </c>
      <c r="BD153" s="115">
        <v>1227.2742000000001</v>
      </c>
      <c r="BE153" s="154">
        <f t="shared" si="302"/>
        <v>0</v>
      </c>
      <c r="BF153" s="154">
        <f t="shared" si="303"/>
        <v>0</v>
      </c>
      <c r="BG153" s="1"/>
      <c r="BH153" s="171">
        <f t="shared" si="315"/>
        <v>0</v>
      </c>
      <c r="BI153" s="171">
        <f t="shared" si="304"/>
        <v>0</v>
      </c>
      <c r="BJ153" s="171">
        <f t="shared" si="305"/>
        <v>0</v>
      </c>
      <c r="BK153" s="1">
        <v>225</v>
      </c>
      <c r="BL153" s="178">
        <f t="shared" si="297"/>
        <v>1350</v>
      </c>
      <c r="BM153" s="178">
        <f t="shared" si="298"/>
        <v>0</v>
      </c>
      <c r="BN153" s="178">
        <f t="shared" si="299"/>
        <v>0</v>
      </c>
      <c r="BO153" s="1"/>
      <c r="BP153" s="171">
        <f t="shared" si="316"/>
        <v>0</v>
      </c>
      <c r="BQ153" s="171">
        <f t="shared" si="306"/>
        <v>0</v>
      </c>
      <c r="BR153" s="171">
        <f t="shared" si="307"/>
        <v>0</v>
      </c>
      <c r="BS153" s="1"/>
      <c r="BT153" s="61">
        <f t="shared" si="308"/>
        <v>0</v>
      </c>
      <c r="BU153" s="61">
        <f t="shared" si="309"/>
        <v>0</v>
      </c>
      <c r="BV153" s="61">
        <f t="shared" si="310"/>
        <v>0</v>
      </c>
      <c r="BW153" s="1"/>
      <c r="BX153" s="172">
        <f t="shared" si="311"/>
        <v>531</v>
      </c>
      <c r="BY153" s="1"/>
    </row>
    <row r="154" spans="1:77" x14ac:dyDescent="0.25">
      <c r="A154" s="1">
        <v>20</v>
      </c>
      <c r="B154" s="1" t="s">
        <v>397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61">
        <f t="shared" si="312"/>
        <v>0</v>
      </c>
      <c r="BA154" s="61">
        <f t="shared" si="313"/>
        <v>0</v>
      </c>
      <c r="BB154" s="61">
        <f t="shared" si="314"/>
        <v>0</v>
      </c>
      <c r="BC154" s="20">
        <v>240</v>
      </c>
      <c r="BD154" s="115">
        <v>962.5680000000001</v>
      </c>
      <c r="BE154" s="154">
        <f t="shared" si="302"/>
        <v>0</v>
      </c>
      <c r="BF154" s="154">
        <f t="shared" si="303"/>
        <v>0</v>
      </c>
      <c r="BG154" s="1"/>
      <c r="BH154" s="171">
        <f t="shared" si="315"/>
        <v>0</v>
      </c>
      <c r="BI154" s="171">
        <f t="shared" si="304"/>
        <v>0</v>
      </c>
      <c r="BJ154" s="171">
        <f t="shared" si="305"/>
        <v>0</v>
      </c>
      <c r="BK154" s="1">
        <v>211</v>
      </c>
      <c r="BL154" s="178">
        <f t="shared" si="297"/>
        <v>1266</v>
      </c>
      <c r="BM154" s="178">
        <f t="shared" si="298"/>
        <v>0</v>
      </c>
      <c r="BN154" s="178">
        <f t="shared" si="299"/>
        <v>0</v>
      </c>
      <c r="BO154" s="1"/>
      <c r="BP154" s="171">
        <f t="shared" si="316"/>
        <v>0</v>
      </c>
      <c r="BQ154" s="171">
        <f t="shared" si="306"/>
        <v>0</v>
      </c>
      <c r="BR154" s="171">
        <f t="shared" si="307"/>
        <v>0</v>
      </c>
      <c r="BS154" s="1"/>
      <c r="BT154" s="61">
        <f t="shared" si="308"/>
        <v>0</v>
      </c>
      <c r="BU154" s="61">
        <f t="shared" si="309"/>
        <v>0</v>
      </c>
      <c r="BV154" s="61">
        <f t="shared" si="310"/>
        <v>0</v>
      </c>
      <c r="BW154" s="1"/>
      <c r="BX154" s="172">
        <f t="shared" si="311"/>
        <v>451</v>
      </c>
      <c r="BY154" s="1"/>
    </row>
    <row r="155" spans="1:77" x14ac:dyDescent="0.25">
      <c r="A155" s="1">
        <v>21</v>
      </c>
      <c r="B155" s="1" t="s">
        <v>398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61">
        <f t="shared" si="312"/>
        <v>0</v>
      </c>
      <c r="BA155" s="61">
        <f t="shared" si="313"/>
        <v>0</v>
      </c>
      <c r="BB155" s="61">
        <f t="shared" si="314"/>
        <v>0</v>
      </c>
      <c r="BC155" s="20">
        <v>415.99999999999994</v>
      </c>
      <c r="BD155" s="115">
        <v>1668.4511999999997</v>
      </c>
      <c r="BE155" s="154">
        <f t="shared" si="302"/>
        <v>0</v>
      </c>
      <c r="BF155" s="154">
        <f t="shared" si="303"/>
        <v>0</v>
      </c>
      <c r="BG155" s="1"/>
      <c r="BH155" s="171">
        <f t="shared" si="315"/>
        <v>0</v>
      </c>
      <c r="BI155" s="171">
        <f t="shared" si="304"/>
        <v>0</v>
      </c>
      <c r="BJ155" s="171">
        <f t="shared" si="305"/>
        <v>0</v>
      </c>
      <c r="BK155" s="1">
        <v>383</v>
      </c>
      <c r="BL155" s="178">
        <f t="shared" si="297"/>
        <v>2298</v>
      </c>
      <c r="BM155" s="178">
        <f t="shared" si="298"/>
        <v>0</v>
      </c>
      <c r="BN155" s="178">
        <f t="shared" si="299"/>
        <v>0</v>
      </c>
      <c r="BO155" s="1"/>
      <c r="BP155" s="171">
        <f t="shared" si="316"/>
        <v>0</v>
      </c>
      <c r="BQ155" s="171">
        <f t="shared" si="306"/>
        <v>0</v>
      </c>
      <c r="BR155" s="171">
        <f t="shared" si="307"/>
        <v>0</v>
      </c>
      <c r="BS155" s="1"/>
      <c r="BT155" s="61">
        <f t="shared" si="308"/>
        <v>0</v>
      </c>
      <c r="BU155" s="61">
        <f t="shared" si="309"/>
        <v>0</v>
      </c>
      <c r="BV155" s="61">
        <f t="shared" si="310"/>
        <v>0</v>
      </c>
      <c r="BW155" s="1"/>
      <c r="BX155" s="172">
        <f t="shared" si="311"/>
        <v>799</v>
      </c>
      <c r="BY155" s="1"/>
    </row>
    <row r="156" spans="1:77" x14ac:dyDescent="0.25">
      <c r="A156" s="1">
        <v>22</v>
      </c>
      <c r="B156" s="1" t="s">
        <v>399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61">
        <f t="shared" si="312"/>
        <v>0</v>
      </c>
      <c r="BA156" s="61">
        <f t="shared" si="313"/>
        <v>0</v>
      </c>
      <c r="BB156" s="61">
        <f t="shared" si="314"/>
        <v>0</v>
      </c>
      <c r="BC156" s="20">
        <v>220</v>
      </c>
      <c r="BD156" s="115">
        <v>882.35400000000004</v>
      </c>
      <c r="BE156" s="154">
        <f t="shared" si="302"/>
        <v>0</v>
      </c>
      <c r="BF156" s="154">
        <f t="shared" si="303"/>
        <v>0</v>
      </c>
      <c r="BG156" s="1"/>
      <c r="BH156" s="171">
        <f t="shared" si="315"/>
        <v>0</v>
      </c>
      <c r="BI156" s="171">
        <f t="shared" si="304"/>
        <v>0</v>
      </c>
      <c r="BJ156" s="171">
        <f t="shared" si="305"/>
        <v>0</v>
      </c>
      <c r="BK156" s="1">
        <v>164</v>
      </c>
      <c r="BL156" s="178">
        <f t="shared" si="297"/>
        <v>984</v>
      </c>
      <c r="BM156" s="178">
        <f t="shared" si="298"/>
        <v>0</v>
      </c>
      <c r="BN156" s="178">
        <f t="shared" si="299"/>
        <v>0</v>
      </c>
      <c r="BO156" s="1"/>
      <c r="BP156" s="171">
        <f t="shared" si="316"/>
        <v>0</v>
      </c>
      <c r="BQ156" s="171">
        <f t="shared" si="306"/>
        <v>0</v>
      </c>
      <c r="BR156" s="171">
        <f t="shared" si="307"/>
        <v>0</v>
      </c>
      <c r="BS156" s="1"/>
      <c r="BT156" s="61">
        <f t="shared" si="308"/>
        <v>0</v>
      </c>
      <c r="BU156" s="61">
        <f t="shared" si="309"/>
        <v>0</v>
      </c>
      <c r="BV156" s="61">
        <f t="shared" si="310"/>
        <v>0</v>
      </c>
      <c r="BW156" s="1"/>
      <c r="BX156" s="172">
        <f t="shared" si="311"/>
        <v>384</v>
      </c>
      <c r="BY156" s="1"/>
    </row>
    <row r="157" spans="1:77" x14ac:dyDescent="0.25">
      <c r="A157" s="1">
        <v>23</v>
      </c>
      <c r="B157" s="1" t="s">
        <v>400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61">
        <f t="shared" si="312"/>
        <v>0</v>
      </c>
      <c r="BA157" s="61">
        <f t="shared" si="313"/>
        <v>0</v>
      </c>
      <c r="BB157" s="61">
        <f t="shared" si="314"/>
        <v>0</v>
      </c>
      <c r="BC157" s="20">
        <v>0</v>
      </c>
      <c r="BD157" s="115">
        <v>0</v>
      </c>
      <c r="BE157" s="154">
        <f t="shared" si="302"/>
        <v>0</v>
      </c>
      <c r="BF157" s="154">
        <f t="shared" si="303"/>
        <v>0</v>
      </c>
      <c r="BG157" s="1"/>
      <c r="BH157" s="171">
        <f t="shared" si="315"/>
        <v>0</v>
      </c>
      <c r="BI157" s="171">
        <f t="shared" si="304"/>
        <v>0</v>
      </c>
      <c r="BJ157" s="171">
        <f t="shared" si="305"/>
        <v>0</v>
      </c>
      <c r="BK157" s="1">
        <v>308</v>
      </c>
      <c r="BL157" s="178">
        <f t="shared" si="297"/>
        <v>1848</v>
      </c>
      <c r="BM157" s="178">
        <f t="shared" si="298"/>
        <v>0</v>
      </c>
      <c r="BN157" s="178">
        <f t="shared" si="299"/>
        <v>0</v>
      </c>
      <c r="BO157" s="1"/>
      <c r="BP157" s="171">
        <f t="shared" si="316"/>
        <v>0</v>
      </c>
      <c r="BQ157" s="171">
        <f t="shared" si="306"/>
        <v>0</v>
      </c>
      <c r="BR157" s="171">
        <f t="shared" si="307"/>
        <v>0</v>
      </c>
      <c r="BS157" s="1"/>
      <c r="BT157" s="61">
        <f t="shared" si="308"/>
        <v>0</v>
      </c>
      <c r="BU157" s="61">
        <f t="shared" si="309"/>
        <v>0</v>
      </c>
      <c r="BV157" s="61">
        <f t="shared" si="310"/>
        <v>0</v>
      </c>
      <c r="BW157" s="1"/>
      <c r="BX157" s="172">
        <f t="shared" si="311"/>
        <v>308</v>
      </c>
      <c r="BY157" s="1"/>
    </row>
    <row r="158" spans="1:77" x14ac:dyDescent="0.25">
      <c r="A158" s="1">
        <v>24</v>
      </c>
      <c r="B158" s="1" t="s">
        <v>401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61">
        <f t="shared" si="312"/>
        <v>0</v>
      </c>
      <c r="BA158" s="61">
        <f t="shared" si="313"/>
        <v>0</v>
      </c>
      <c r="BB158" s="61">
        <f t="shared" si="314"/>
        <v>0</v>
      </c>
      <c r="BC158" s="20">
        <v>0</v>
      </c>
      <c r="BD158" s="115">
        <v>0</v>
      </c>
      <c r="BE158" s="154">
        <f t="shared" si="302"/>
        <v>0</v>
      </c>
      <c r="BF158" s="154">
        <f t="shared" si="303"/>
        <v>0</v>
      </c>
      <c r="BG158" s="1"/>
      <c r="BH158" s="171">
        <f t="shared" si="315"/>
        <v>0</v>
      </c>
      <c r="BI158" s="171">
        <f t="shared" si="304"/>
        <v>0</v>
      </c>
      <c r="BJ158" s="171">
        <f t="shared" si="305"/>
        <v>0</v>
      </c>
      <c r="BK158" s="1">
        <v>308</v>
      </c>
      <c r="BL158" s="178">
        <f t="shared" si="297"/>
        <v>1848</v>
      </c>
      <c r="BM158" s="178">
        <f t="shared" si="298"/>
        <v>0</v>
      </c>
      <c r="BN158" s="178">
        <f t="shared" si="299"/>
        <v>0</v>
      </c>
      <c r="BO158" s="1"/>
      <c r="BP158" s="171">
        <f t="shared" si="316"/>
        <v>0</v>
      </c>
      <c r="BQ158" s="171">
        <f t="shared" si="306"/>
        <v>0</v>
      </c>
      <c r="BR158" s="171">
        <f t="shared" si="307"/>
        <v>0</v>
      </c>
      <c r="BS158" s="1"/>
      <c r="BT158" s="61">
        <f t="shared" si="308"/>
        <v>0</v>
      </c>
      <c r="BU158" s="61">
        <f t="shared" si="309"/>
        <v>0</v>
      </c>
      <c r="BV158" s="61">
        <f t="shared" si="310"/>
        <v>0</v>
      </c>
      <c r="BW158" s="1"/>
      <c r="BX158" s="172">
        <f t="shared" si="311"/>
        <v>308</v>
      </c>
      <c r="BY158" s="1"/>
    </row>
    <row r="159" spans="1:77" x14ac:dyDescent="0.25">
      <c r="A159" s="1">
        <v>25</v>
      </c>
      <c r="B159" s="1" t="s">
        <v>402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61">
        <f t="shared" si="312"/>
        <v>0</v>
      </c>
      <c r="BA159" s="61">
        <f t="shared" si="313"/>
        <v>0</v>
      </c>
      <c r="BB159" s="61">
        <f t="shared" si="314"/>
        <v>0</v>
      </c>
      <c r="BC159" s="20">
        <v>0</v>
      </c>
      <c r="BD159" s="115">
        <v>0</v>
      </c>
      <c r="BE159" s="154">
        <f t="shared" si="302"/>
        <v>0</v>
      </c>
      <c r="BF159" s="154">
        <f t="shared" si="303"/>
        <v>0</v>
      </c>
      <c r="BG159" s="1"/>
      <c r="BH159" s="171">
        <f t="shared" si="315"/>
        <v>0</v>
      </c>
      <c r="BI159" s="171">
        <f t="shared" si="304"/>
        <v>0</v>
      </c>
      <c r="BJ159" s="171">
        <f t="shared" si="305"/>
        <v>0</v>
      </c>
      <c r="BK159" s="1">
        <v>491</v>
      </c>
      <c r="BL159" s="178">
        <f t="shared" si="297"/>
        <v>2946</v>
      </c>
      <c r="BM159" s="178">
        <f t="shared" si="298"/>
        <v>0</v>
      </c>
      <c r="BN159" s="178">
        <f t="shared" si="299"/>
        <v>0</v>
      </c>
      <c r="BO159" s="1"/>
      <c r="BP159" s="171">
        <f t="shared" si="316"/>
        <v>0</v>
      </c>
      <c r="BQ159" s="171">
        <f t="shared" si="306"/>
        <v>0</v>
      </c>
      <c r="BR159" s="171">
        <f t="shared" si="307"/>
        <v>0</v>
      </c>
      <c r="BS159" s="1"/>
      <c r="BT159" s="61">
        <f t="shared" si="308"/>
        <v>0</v>
      </c>
      <c r="BU159" s="61">
        <f t="shared" si="309"/>
        <v>0</v>
      </c>
      <c r="BV159" s="61">
        <f t="shared" si="310"/>
        <v>0</v>
      </c>
      <c r="BW159" s="1"/>
      <c r="BX159" s="172">
        <f t="shared" si="311"/>
        <v>491</v>
      </c>
      <c r="BY159" s="1"/>
    </row>
    <row r="160" spans="1:77" x14ac:dyDescent="0.25">
      <c r="A160" s="1">
        <v>26</v>
      </c>
      <c r="B160" s="1" t="s">
        <v>403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61">
        <f t="shared" si="312"/>
        <v>0</v>
      </c>
      <c r="BA160" s="61">
        <f t="shared" si="313"/>
        <v>0</v>
      </c>
      <c r="BB160" s="61">
        <f t="shared" si="314"/>
        <v>0</v>
      </c>
      <c r="BC160" s="20">
        <v>0</v>
      </c>
      <c r="BD160" s="115">
        <v>0</v>
      </c>
      <c r="BE160" s="154">
        <f t="shared" si="302"/>
        <v>0</v>
      </c>
      <c r="BF160" s="154">
        <f t="shared" si="303"/>
        <v>0</v>
      </c>
      <c r="BG160" s="1"/>
      <c r="BH160" s="171">
        <f t="shared" si="315"/>
        <v>0</v>
      </c>
      <c r="BI160" s="171">
        <f t="shared" si="304"/>
        <v>0</v>
      </c>
      <c r="BJ160" s="171">
        <f t="shared" si="305"/>
        <v>0</v>
      </c>
      <c r="BK160" s="1">
        <v>491</v>
      </c>
      <c r="BL160" s="178">
        <f t="shared" si="297"/>
        <v>2946</v>
      </c>
      <c r="BM160" s="178">
        <f t="shared" si="298"/>
        <v>0</v>
      </c>
      <c r="BN160" s="178">
        <f t="shared" si="299"/>
        <v>0</v>
      </c>
      <c r="BO160" s="1"/>
      <c r="BP160" s="171">
        <f t="shared" si="316"/>
        <v>0</v>
      </c>
      <c r="BQ160" s="171">
        <f t="shared" si="306"/>
        <v>0</v>
      </c>
      <c r="BR160" s="171">
        <f t="shared" si="307"/>
        <v>0</v>
      </c>
      <c r="BS160" s="1"/>
      <c r="BT160" s="61">
        <f t="shared" si="308"/>
        <v>0</v>
      </c>
      <c r="BU160" s="61">
        <f t="shared" si="309"/>
        <v>0</v>
      </c>
      <c r="BV160" s="61">
        <f t="shared" si="310"/>
        <v>0</v>
      </c>
      <c r="BW160" s="1"/>
      <c r="BX160" s="172">
        <f t="shared" si="311"/>
        <v>491</v>
      </c>
      <c r="BY160" s="1"/>
    </row>
    <row r="161" spans="1:77" x14ac:dyDescent="0.25">
      <c r="A161" s="1">
        <v>27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61">
        <f t="shared" si="312"/>
        <v>0</v>
      </c>
      <c r="BA161" s="61">
        <f t="shared" si="313"/>
        <v>0</v>
      </c>
      <c r="BB161" s="61">
        <f t="shared" si="314"/>
        <v>0</v>
      </c>
      <c r="BC161" s="1"/>
      <c r="BD161" s="154">
        <f t="shared" ref="BD136:BD171" si="317">BC161*$BD$5</f>
        <v>0</v>
      </c>
      <c r="BE161" s="154">
        <f t="shared" si="302"/>
        <v>0</v>
      </c>
      <c r="BF161" s="154">
        <f t="shared" si="303"/>
        <v>0</v>
      </c>
      <c r="BG161" s="1"/>
      <c r="BH161" s="171">
        <f t="shared" si="315"/>
        <v>0</v>
      </c>
      <c r="BI161" s="171">
        <f t="shared" si="304"/>
        <v>0</v>
      </c>
      <c r="BJ161" s="171">
        <f t="shared" si="305"/>
        <v>0</v>
      </c>
      <c r="BK161" s="1"/>
      <c r="BL161" s="178">
        <f t="shared" si="297"/>
        <v>0</v>
      </c>
      <c r="BM161" s="178">
        <f t="shared" si="298"/>
        <v>0</v>
      </c>
      <c r="BN161" s="178">
        <f t="shared" si="299"/>
        <v>0</v>
      </c>
      <c r="BO161" s="1"/>
      <c r="BP161" s="171">
        <f t="shared" si="316"/>
        <v>0</v>
      </c>
      <c r="BQ161" s="171">
        <f t="shared" si="306"/>
        <v>0</v>
      </c>
      <c r="BR161" s="171">
        <f t="shared" si="307"/>
        <v>0</v>
      </c>
      <c r="BS161" s="1"/>
      <c r="BT161" s="61">
        <f t="shared" si="308"/>
        <v>0</v>
      </c>
      <c r="BU161" s="61">
        <f t="shared" si="309"/>
        <v>0</v>
      </c>
      <c r="BV161" s="61">
        <f t="shared" si="310"/>
        <v>0</v>
      </c>
      <c r="BW161" s="1"/>
      <c r="BX161" s="172">
        <f t="shared" si="311"/>
        <v>0</v>
      </c>
      <c r="BY161" s="1"/>
    </row>
    <row r="162" spans="1:77" x14ac:dyDescent="0.25">
      <c r="A162" s="1">
        <v>28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61">
        <f t="shared" si="312"/>
        <v>0</v>
      </c>
      <c r="BA162" s="61">
        <f t="shared" si="313"/>
        <v>0</v>
      </c>
      <c r="BB162" s="61">
        <f t="shared" si="314"/>
        <v>0</v>
      </c>
      <c r="BC162" s="1"/>
      <c r="BD162" s="154">
        <f t="shared" si="317"/>
        <v>0</v>
      </c>
      <c r="BE162" s="154">
        <f t="shared" si="302"/>
        <v>0</v>
      </c>
      <c r="BF162" s="154">
        <f t="shared" si="303"/>
        <v>0</v>
      </c>
      <c r="BG162" s="1"/>
      <c r="BH162" s="171">
        <f t="shared" si="315"/>
        <v>0</v>
      </c>
      <c r="BI162" s="171">
        <f t="shared" si="304"/>
        <v>0</v>
      </c>
      <c r="BJ162" s="171">
        <f t="shared" si="305"/>
        <v>0</v>
      </c>
      <c r="BK162" s="1"/>
      <c r="BL162" s="178">
        <f t="shared" si="297"/>
        <v>0</v>
      </c>
      <c r="BM162" s="178">
        <f t="shared" si="298"/>
        <v>0</v>
      </c>
      <c r="BN162" s="178">
        <f t="shared" si="299"/>
        <v>0</v>
      </c>
      <c r="BO162" s="1"/>
      <c r="BP162" s="171">
        <f t="shared" si="316"/>
        <v>0</v>
      </c>
      <c r="BQ162" s="171">
        <f t="shared" si="306"/>
        <v>0</v>
      </c>
      <c r="BR162" s="171">
        <f t="shared" si="307"/>
        <v>0</v>
      </c>
      <c r="BS162" s="1"/>
      <c r="BT162" s="61">
        <f t="shared" si="308"/>
        <v>0</v>
      </c>
      <c r="BU162" s="61">
        <f t="shared" si="309"/>
        <v>0</v>
      </c>
      <c r="BV162" s="61">
        <f t="shared" si="310"/>
        <v>0</v>
      </c>
      <c r="BW162" s="1"/>
      <c r="BX162" s="172">
        <f t="shared" si="311"/>
        <v>0</v>
      </c>
      <c r="BY162" s="1"/>
    </row>
    <row r="163" spans="1:77" x14ac:dyDescent="0.25">
      <c r="A163" s="1">
        <v>29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61">
        <f t="shared" si="312"/>
        <v>0</v>
      </c>
      <c r="BA163" s="61">
        <f t="shared" si="313"/>
        <v>0</v>
      </c>
      <c r="BB163" s="61">
        <f t="shared" si="314"/>
        <v>0</v>
      </c>
      <c r="BC163" s="1"/>
      <c r="BD163" s="154">
        <f t="shared" si="317"/>
        <v>0</v>
      </c>
      <c r="BE163" s="154">
        <f t="shared" si="302"/>
        <v>0</v>
      </c>
      <c r="BF163" s="154">
        <f t="shared" si="303"/>
        <v>0</v>
      </c>
      <c r="BG163" s="1"/>
      <c r="BH163" s="171">
        <f t="shared" si="315"/>
        <v>0</v>
      </c>
      <c r="BI163" s="171">
        <f t="shared" si="304"/>
        <v>0</v>
      </c>
      <c r="BJ163" s="171">
        <f t="shared" si="305"/>
        <v>0</v>
      </c>
      <c r="BK163" s="1"/>
      <c r="BL163" s="178">
        <f t="shared" si="297"/>
        <v>0</v>
      </c>
      <c r="BM163" s="178">
        <f t="shared" si="298"/>
        <v>0</v>
      </c>
      <c r="BN163" s="178">
        <f t="shared" si="299"/>
        <v>0</v>
      </c>
      <c r="BO163" s="1"/>
      <c r="BP163" s="171">
        <f t="shared" si="316"/>
        <v>0</v>
      </c>
      <c r="BQ163" s="171">
        <f t="shared" si="306"/>
        <v>0</v>
      </c>
      <c r="BR163" s="171">
        <f t="shared" si="307"/>
        <v>0</v>
      </c>
      <c r="BS163" s="1"/>
      <c r="BT163" s="61">
        <f t="shared" si="308"/>
        <v>0</v>
      </c>
      <c r="BU163" s="61">
        <f t="shared" si="309"/>
        <v>0</v>
      </c>
      <c r="BV163" s="61">
        <f t="shared" si="310"/>
        <v>0</v>
      </c>
      <c r="BW163" s="1"/>
      <c r="BX163" s="172">
        <f t="shared" si="311"/>
        <v>0</v>
      </c>
      <c r="BY163" s="1"/>
    </row>
    <row r="164" spans="1:77" x14ac:dyDescent="0.25">
      <c r="A164" s="1">
        <v>30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61">
        <f t="shared" si="312"/>
        <v>0</v>
      </c>
      <c r="BA164" s="61">
        <f t="shared" si="313"/>
        <v>0</v>
      </c>
      <c r="BB164" s="61">
        <f t="shared" si="314"/>
        <v>0</v>
      </c>
      <c r="BC164" s="1"/>
      <c r="BD164" s="154">
        <f t="shared" si="317"/>
        <v>0</v>
      </c>
      <c r="BE164" s="154">
        <f t="shared" si="302"/>
        <v>0</v>
      </c>
      <c r="BF164" s="154">
        <f t="shared" si="303"/>
        <v>0</v>
      </c>
      <c r="BG164" s="1"/>
      <c r="BH164" s="171">
        <f t="shared" si="315"/>
        <v>0</v>
      </c>
      <c r="BI164" s="171">
        <f t="shared" si="304"/>
        <v>0</v>
      </c>
      <c r="BJ164" s="171">
        <f t="shared" si="305"/>
        <v>0</v>
      </c>
      <c r="BK164" s="1"/>
      <c r="BL164" s="178">
        <f t="shared" si="297"/>
        <v>0</v>
      </c>
      <c r="BM164" s="178">
        <f t="shared" si="298"/>
        <v>0</v>
      </c>
      <c r="BN164" s="178">
        <f t="shared" si="299"/>
        <v>0</v>
      </c>
      <c r="BO164" s="1"/>
      <c r="BP164" s="171">
        <f t="shared" si="316"/>
        <v>0</v>
      </c>
      <c r="BQ164" s="171">
        <f t="shared" si="306"/>
        <v>0</v>
      </c>
      <c r="BR164" s="171">
        <f t="shared" si="307"/>
        <v>0</v>
      </c>
      <c r="BS164" s="1"/>
      <c r="BT164" s="61">
        <f t="shared" si="308"/>
        <v>0</v>
      </c>
      <c r="BU164" s="61">
        <f t="shared" si="309"/>
        <v>0</v>
      </c>
      <c r="BV164" s="61">
        <f t="shared" si="310"/>
        <v>0</v>
      </c>
      <c r="BW164" s="1"/>
      <c r="BX164" s="172">
        <f t="shared" si="311"/>
        <v>0</v>
      </c>
      <c r="BY164" s="1"/>
    </row>
    <row r="165" spans="1:77" x14ac:dyDescent="0.25">
      <c r="A165" s="1">
        <v>31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61">
        <f t="shared" si="312"/>
        <v>0</v>
      </c>
      <c r="BA165" s="61">
        <f t="shared" si="313"/>
        <v>0</v>
      </c>
      <c r="BB165" s="61">
        <f t="shared" si="314"/>
        <v>0</v>
      </c>
      <c r="BC165" s="1"/>
      <c r="BD165" s="154">
        <f t="shared" si="317"/>
        <v>0</v>
      </c>
      <c r="BE165" s="154">
        <f t="shared" si="302"/>
        <v>0</v>
      </c>
      <c r="BF165" s="154">
        <f t="shared" si="303"/>
        <v>0</v>
      </c>
      <c r="BG165" s="1"/>
      <c r="BH165" s="171">
        <f t="shared" si="315"/>
        <v>0</v>
      </c>
      <c r="BI165" s="171">
        <f t="shared" si="304"/>
        <v>0</v>
      </c>
      <c r="BJ165" s="171">
        <f t="shared" si="305"/>
        <v>0</v>
      </c>
      <c r="BK165" s="1"/>
      <c r="BL165" s="178">
        <f t="shared" si="297"/>
        <v>0</v>
      </c>
      <c r="BM165" s="178">
        <f t="shared" si="298"/>
        <v>0</v>
      </c>
      <c r="BN165" s="178">
        <f t="shared" si="299"/>
        <v>0</v>
      </c>
      <c r="BO165" s="1"/>
      <c r="BP165" s="171">
        <f t="shared" si="316"/>
        <v>0</v>
      </c>
      <c r="BQ165" s="171">
        <f t="shared" si="306"/>
        <v>0</v>
      </c>
      <c r="BR165" s="171">
        <f t="shared" si="307"/>
        <v>0</v>
      </c>
      <c r="BS165" s="1"/>
      <c r="BT165" s="61">
        <f t="shared" si="308"/>
        <v>0</v>
      </c>
      <c r="BU165" s="61">
        <f t="shared" si="309"/>
        <v>0</v>
      </c>
      <c r="BV165" s="61">
        <f t="shared" si="310"/>
        <v>0</v>
      </c>
      <c r="BW165" s="1"/>
      <c r="BX165" s="172">
        <f t="shared" si="311"/>
        <v>0</v>
      </c>
      <c r="BY165" s="1"/>
    </row>
    <row r="166" spans="1:77" x14ac:dyDescent="0.25">
      <c r="A166" s="1">
        <v>32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61">
        <f t="shared" si="312"/>
        <v>0</v>
      </c>
      <c r="BA166" s="61">
        <f t="shared" si="313"/>
        <v>0</v>
      </c>
      <c r="BB166" s="61">
        <f t="shared" si="314"/>
        <v>0</v>
      </c>
      <c r="BC166" s="1"/>
      <c r="BD166" s="154">
        <f t="shared" si="317"/>
        <v>0</v>
      </c>
      <c r="BE166" s="154">
        <f t="shared" si="302"/>
        <v>0</v>
      </c>
      <c r="BF166" s="154">
        <f t="shared" si="303"/>
        <v>0</v>
      </c>
      <c r="BG166" s="1"/>
      <c r="BH166" s="171">
        <f t="shared" si="315"/>
        <v>0</v>
      </c>
      <c r="BI166" s="171">
        <f t="shared" si="304"/>
        <v>0</v>
      </c>
      <c r="BJ166" s="171">
        <f t="shared" si="305"/>
        <v>0</v>
      </c>
      <c r="BK166" s="1"/>
      <c r="BL166" s="178">
        <f t="shared" si="297"/>
        <v>0</v>
      </c>
      <c r="BM166" s="178">
        <f t="shared" si="298"/>
        <v>0</v>
      </c>
      <c r="BN166" s="178">
        <f t="shared" si="299"/>
        <v>0</v>
      </c>
      <c r="BO166" s="1"/>
      <c r="BP166" s="171">
        <f t="shared" si="316"/>
        <v>0</v>
      </c>
      <c r="BQ166" s="171">
        <f t="shared" si="306"/>
        <v>0</v>
      </c>
      <c r="BR166" s="171">
        <f t="shared" si="307"/>
        <v>0</v>
      </c>
      <c r="BS166" s="1"/>
      <c r="BT166" s="61">
        <f t="shared" si="308"/>
        <v>0</v>
      </c>
      <c r="BU166" s="61">
        <f t="shared" si="309"/>
        <v>0</v>
      </c>
      <c r="BV166" s="61">
        <f t="shared" si="310"/>
        <v>0</v>
      </c>
      <c r="BW166" s="1"/>
      <c r="BX166" s="172">
        <f t="shared" si="311"/>
        <v>0</v>
      </c>
      <c r="BY166" s="1"/>
    </row>
    <row r="167" spans="1:77" x14ac:dyDescent="0.25">
      <c r="A167" s="1">
        <v>33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61">
        <f t="shared" si="312"/>
        <v>0</v>
      </c>
      <c r="BA167" s="61">
        <f t="shared" si="313"/>
        <v>0</v>
      </c>
      <c r="BB167" s="61">
        <f t="shared" si="314"/>
        <v>0</v>
      </c>
      <c r="BC167" s="1"/>
      <c r="BD167" s="154">
        <f t="shared" si="317"/>
        <v>0</v>
      </c>
      <c r="BE167" s="154">
        <f t="shared" si="302"/>
        <v>0</v>
      </c>
      <c r="BF167" s="154">
        <f t="shared" si="303"/>
        <v>0</v>
      </c>
      <c r="BG167" s="1"/>
      <c r="BH167" s="171">
        <f t="shared" si="315"/>
        <v>0</v>
      </c>
      <c r="BI167" s="171">
        <f t="shared" si="304"/>
        <v>0</v>
      </c>
      <c r="BJ167" s="171">
        <f t="shared" si="305"/>
        <v>0</v>
      </c>
      <c r="BK167" s="1"/>
      <c r="BL167" s="178">
        <f t="shared" si="297"/>
        <v>0</v>
      </c>
      <c r="BM167" s="178">
        <f t="shared" si="298"/>
        <v>0</v>
      </c>
      <c r="BN167" s="178">
        <f t="shared" si="299"/>
        <v>0</v>
      </c>
      <c r="BO167" s="1"/>
      <c r="BP167" s="171">
        <f t="shared" si="316"/>
        <v>0</v>
      </c>
      <c r="BQ167" s="171">
        <f t="shared" si="306"/>
        <v>0</v>
      </c>
      <c r="BR167" s="171">
        <f t="shared" si="307"/>
        <v>0</v>
      </c>
      <c r="BS167" s="1"/>
      <c r="BT167" s="61">
        <f t="shared" si="308"/>
        <v>0</v>
      </c>
      <c r="BU167" s="61">
        <f t="shared" si="309"/>
        <v>0</v>
      </c>
      <c r="BV167" s="61">
        <f t="shared" si="310"/>
        <v>0</v>
      </c>
      <c r="BW167" s="1"/>
      <c r="BX167" s="172">
        <f t="shared" si="311"/>
        <v>0</v>
      </c>
      <c r="BY167" s="1"/>
    </row>
    <row r="168" spans="1:77" x14ac:dyDescent="0.25">
      <c r="A168" s="1">
        <v>34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61">
        <f t="shared" si="312"/>
        <v>0</v>
      </c>
      <c r="BA168" s="61">
        <f t="shared" si="313"/>
        <v>0</v>
      </c>
      <c r="BB168" s="61">
        <f t="shared" si="314"/>
        <v>0</v>
      </c>
      <c r="BC168" s="1"/>
      <c r="BD168" s="154">
        <f t="shared" si="317"/>
        <v>0</v>
      </c>
      <c r="BE168" s="154">
        <f t="shared" si="302"/>
        <v>0</v>
      </c>
      <c r="BF168" s="154">
        <f t="shared" si="303"/>
        <v>0</v>
      </c>
      <c r="BG168" s="1"/>
      <c r="BH168" s="171">
        <f t="shared" si="315"/>
        <v>0</v>
      </c>
      <c r="BI168" s="171">
        <f t="shared" si="304"/>
        <v>0</v>
      </c>
      <c r="BJ168" s="171">
        <f t="shared" si="305"/>
        <v>0</v>
      </c>
      <c r="BK168" s="1"/>
      <c r="BL168" s="178">
        <f t="shared" si="297"/>
        <v>0</v>
      </c>
      <c r="BM168" s="178">
        <f t="shared" si="298"/>
        <v>0</v>
      </c>
      <c r="BN168" s="178">
        <f t="shared" si="299"/>
        <v>0</v>
      </c>
      <c r="BO168" s="1"/>
      <c r="BP168" s="171">
        <f t="shared" si="316"/>
        <v>0</v>
      </c>
      <c r="BQ168" s="171">
        <f t="shared" si="306"/>
        <v>0</v>
      </c>
      <c r="BR168" s="171">
        <f t="shared" si="307"/>
        <v>0</v>
      </c>
      <c r="BS168" s="1"/>
      <c r="BT168" s="61">
        <f t="shared" si="308"/>
        <v>0</v>
      </c>
      <c r="BU168" s="61">
        <f t="shared" si="309"/>
        <v>0</v>
      </c>
      <c r="BV168" s="61">
        <f t="shared" si="310"/>
        <v>0</v>
      </c>
      <c r="BW168" s="1"/>
      <c r="BX168" s="172">
        <f t="shared" si="311"/>
        <v>0</v>
      </c>
      <c r="BY168" s="1"/>
    </row>
    <row r="169" spans="1:77" x14ac:dyDescent="0.25">
      <c r="A169" s="1">
        <v>35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61">
        <f t="shared" si="312"/>
        <v>0</v>
      </c>
      <c r="BA169" s="61">
        <f t="shared" si="313"/>
        <v>0</v>
      </c>
      <c r="BB169" s="61">
        <f t="shared" si="314"/>
        <v>0</v>
      </c>
      <c r="BC169" s="1"/>
      <c r="BD169" s="154">
        <f t="shared" si="317"/>
        <v>0</v>
      </c>
      <c r="BE169" s="154">
        <f t="shared" si="302"/>
        <v>0</v>
      </c>
      <c r="BF169" s="154">
        <f t="shared" si="303"/>
        <v>0</v>
      </c>
      <c r="BG169" s="1"/>
      <c r="BH169" s="171">
        <f t="shared" si="315"/>
        <v>0</v>
      </c>
      <c r="BI169" s="171">
        <f t="shared" si="304"/>
        <v>0</v>
      </c>
      <c r="BJ169" s="171">
        <f t="shared" si="305"/>
        <v>0</v>
      </c>
      <c r="BK169" s="1"/>
      <c r="BL169" s="178">
        <f t="shared" si="297"/>
        <v>0</v>
      </c>
      <c r="BM169" s="178">
        <f t="shared" si="298"/>
        <v>0</v>
      </c>
      <c r="BN169" s="178">
        <f t="shared" si="299"/>
        <v>0</v>
      </c>
      <c r="BO169" s="1"/>
      <c r="BP169" s="171">
        <f t="shared" si="316"/>
        <v>0</v>
      </c>
      <c r="BQ169" s="171">
        <f t="shared" si="306"/>
        <v>0</v>
      </c>
      <c r="BR169" s="171">
        <f t="shared" si="307"/>
        <v>0</v>
      </c>
      <c r="BS169" s="1"/>
      <c r="BT169" s="61">
        <f t="shared" si="308"/>
        <v>0</v>
      </c>
      <c r="BU169" s="61">
        <f t="shared" si="309"/>
        <v>0</v>
      </c>
      <c r="BV169" s="61">
        <f t="shared" si="310"/>
        <v>0</v>
      </c>
      <c r="BW169" s="1"/>
      <c r="BX169" s="172">
        <f t="shared" si="311"/>
        <v>0</v>
      </c>
      <c r="BY169" s="1"/>
    </row>
    <row r="170" spans="1:77" x14ac:dyDescent="0.25">
      <c r="A170" s="1">
        <v>36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61">
        <f t="shared" si="312"/>
        <v>0</v>
      </c>
      <c r="BA170" s="61">
        <f t="shared" si="313"/>
        <v>0</v>
      </c>
      <c r="BB170" s="61">
        <f t="shared" si="314"/>
        <v>0</v>
      </c>
      <c r="BC170" s="1"/>
      <c r="BD170" s="154">
        <f t="shared" si="317"/>
        <v>0</v>
      </c>
      <c r="BE170" s="154">
        <f t="shared" si="302"/>
        <v>0</v>
      </c>
      <c r="BF170" s="154">
        <f t="shared" si="303"/>
        <v>0</v>
      </c>
      <c r="BG170" s="1"/>
      <c r="BH170" s="171">
        <f t="shared" si="315"/>
        <v>0</v>
      </c>
      <c r="BI170" s="171">
        <f t="shared" si="304"/>
        <v>0</v>
      </c>
      <c r="BJ170" s="171">
        <f t="shared" si="305"/>
        <v>0</v>
      </c>
      <c r="BK170" s="1"/>
      <c r="BL170" s="178">
        <f t="shared" si="297"/>
        <v>0</v>
      </c>
      <c r="BM170" s="178">
        <f t="shared" si="298"/>
        <v>0</v>
      </c>
      <c r="BN170" s="178">
        <f t="shared" si="299"/>
        <v>0</v>
      </c>
      <c r="BO170" s="1"/>
      <c r="BP170" s="171">
        <f t="shared" si="316"/>
        <v>0</v>
      </c>
      <c r="BQ170" s="171">
        <f t="shared" si="306"/>
        <v>0</v>
      </c>
      <c r="BR170" s="171">
        <f t="shared" si="307"/>
        <v>0</v>
      </c>
      <c r="BS170" s="1"/>
      <c r="BT170" s="61">
        <f t="shared" si="308"/>
        <v>0</v>
      </c>
      <c r="BU170" s="61">
        <f t="shared" si="309"/>
        <v>0</v>
      </c>
      <c r="BV170" s="61">
        <f t="shared" si="310"/>
        <v>0</v>
      </c>
      <c r="BW170" s="1"/>
      <c r="BX170" s="172">
        <f t="shared" si="311"/>
        <v>0</v>
      </c>
      <c r="BY170" s="1"/>
    </row>
    <row r="171" spans="1:7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61">
        <f t="shared" si="312"/>
        <v>0</v>
      </c>
      <c r="BA171" s="61">
        <f t="shared" si="313"/>
        <v>0</v>
      </c>
      <c r="BB171" s="61">
        <f t="shared" si="314"/>
        <v>0</v>
      </c>
      <c r="BC171" s="1"/>
      <c r="BD171" s="154">
        <f t="shared" si="317"/>
        <v>0</v>
      </c>
      <c r="BE171" s="154">
        <f t="shared" si="302"/>
        <v>0</v>
      </c>
      <c r="BF171" s="154">
        <f t="shared" si="303"/>
        <v>0</v>
      </c>
      <c r="BG171" s="1"/>
      <c r="BH171" s="171">
        <f t="shared" si="315"/>
        <v>0</v>
      </c>
      <c r="BI171" s="171">
        <f t="shared" si="304"/>
        <v>0</v>
      </c>
      <c r="BJ171" s="171">
        <f t="shared" si="305"/>
        <v>0</v>
      </c>
      <c r="BK171" s="1"/>
      <c r="BL171" s="178">
        <f t="shared" si="297"/>
        <v>0</v>
      </c>
      <c r="BM171" s="178">
        <f t="shared" si="298"/>
        <v>0</v>
      </c>
      <c r="BN171" s="178">
        <f t="shared" si="299"/>
        <v>0</v>
      </c>
      <c r="BO171" s="1"/>
      <c r="BP171" s="171">
        <f t="shared" si="316"/>
        <v>0</v>
      </c>
      <c r="BQ171" s="171">
        <f t="shared" si="306"/>
        <v>0</v>
      </c>
      <c r="BR171" s="171">
        <f t="shared" si="307"/>
        <v>0</v>
      </c>
      <c r="BS171" s="1"/>
      <c r="BT171" s="61">
        <f>BS171*$BT$5</f>
        <v>0</v>
      </c>
      <c r="BU171" s="61">
        <f t="shared" si="309"/>
        <v>0</v>
      </c>
      <c r="BV171" s="61">
        <f t="shared" si="310"/>
        <v>0</v>
      </c>
      <c r="BW171" s="1"/>
      <c r="BX171" s="172">
        <f t="shared" si="311"/>
        <v>0</v>
      </c>
      <c r="BY171" s="1"/>
    </row>
  </sheetData>
  <sortState ref="B3:B16">
    <sortCondition ref="B3"/>
  </sortState>
  <pageMargins left="0.15748031496062992" right="0.15748031496062992" top="0.27559055118110237" bottom="0.74803149606299213" header="0.31496062992125984" footer="0.31496062992125984"/>
  <pageSetup paperSize="9" scale="21" fitToWidth="2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X141"/>
  <sheetViews>
    <sheetView workbookViewId="0">
      <selection activeCell="AZ118" sqref="AZ118"/>
    </sheetView>
  </sheetViews>
  <sheetFormatPr defaultRowHeight="15" x14ac:dyDescent="0.25"/>
  <cols>
    <col min="1" max="1" width="4.7109375" customWidth="1"/>
    <col min="2" max="2" width="31" customWidth="1"/>
    <col min="3" max="3" width="7.85546875" hidden="1" customWidth="1"/>
    <col min="4" max="4" width="8.5703125" hidden="1" customWidth="1"/>
    <col min="5" max="5" width="7.140625" hidden="1" customWidth="1"/>
    <col min="6" max="6" width="8.5703125" hidden="1" customWidth="1"/>
    <col min="7" max="10" width="6.85546875" hidden="1" customWidth="1"/>
    <col min="11" max="11" width="7.85546875" hidden="1" customWidth="1"/>
    <col min="12" max="14" width="6.7109375" hidden="1" customWidth="1"/>
    <col min="15" max="15" width="8" hidden="1" customWidth="1"/>
    <col min="16" max="18" width="6.5703125" hidden="1" customWidth="1"/>
    <col min="19" max="19" width="8" hidden="1" customWidth="1"/>
    <col min="20" max="22" width="6.7109375" hidden="1" customWidth="1"/>
    <col min="23" max="23" width="8.28515625" hidden="1" customWidth="1"/>
    <col min="24" max="30" width="7.28515625" hidden="1" customWidth="1"/>
    <col min="31" max="31" width="7.85546875" hidden="1" customWidth="1"/>
    <col min="32" max="34" width="7.28515625" hidden="1" customWidth="1"/>
    <col min="35" max="35" width="7.85546875" hidden="1" customWidth="1"/>
    <col min="36" max="38" width="6.85546875" hidden="1" customWidth="1"/>
  </cols>
  <sheetData>
    <row r="2" spans="1:50" x14ac:dyDescent="0.25">
      <c r="A2" s="11"/>
      <c r="B2" s="44" t="s">
        <v>178</v>
      </c>
      <c r="C2" s="44"/>
      <c r="D2" s="50"/>
      <c r="E2" s="50"/>
      <c r="F2" s="50"/>
      <c r="G2" s="50"/>
      <c r="H2" s="50"/>
      <c r="I2" s="50"/>
      <c r="J2" s="50"/>
      <c r="K2" s="50"/>
      <c r="L2" s="50"/>
      <c r="M2" s="14"/>
      <c r="N2" s="14"/>
      <c r="O2" s="11"/>
      <c r="P2" s="11"/>
      <c r="Q2" s="11"/>
    </row>
    <row r="3" spans="1:50" x14ac:dyDescent="0.25">
      <c r="A3" s="11"/>
      <c r="B3" s="44"/>
      <c r="C3" s="44"/>
      <c r="D3" s="50"/>
      <c r="E3" s="50"/>
      <c r="F3" s="50"/>
      <c r="G3" s="50"/>
      <c r="H3" s="50"/>
      <c r="I3" s="50"/>
      <c r="J3" s="50"/>
      <c r="K3" s="50"/>
      <c r="L3" s="50"/>
      <c r="M3" s="14"/>
      <c r="N3" s="14"/>
      <c r="O3" s="11"/>
      <c r="P3" s="11"/>
      <c r="Q3" s="11"/>
    </row>
    <row r="4" spans="1:50" x14ac:dyDescent="0.25">
      <c r="A4" s="11"/>
      <c r="B4" s="44"/>
      <c r="C4" s="44"/>
      <c r="D4" s="50"/>
      <c r="E4" s="50"/>
      <c r="F4" s="50"/>
      <c r="G4" s="50"/>
      <c r="H4" s="50"/>
      <c r="I4" s="50"/>
      <c r="J4" s="50"/>
      <c r="K4" s="50"/>
      <c r="L4" s="50"/>
      <c r="M4" s="14"/>
      <c r="N4" s="14"/>
      <c r="O4" s="11"/>
      <c r="P4" s="11"/>
      <c r="Q4" s="11"/>
    </row>
    <row r="5" spans="1:50" x14ac:dyDescent="0.25">
      <c r="A5" s="49"/>
      <c r="B5" s="48" t="s">
        <v>162</v>
      </c>
      <c r="C5" s="48"/>
      <c r="D5" s="74">
        <f>SUM(D13:D123)</f>
        <v>22559.70223325062</v>
      </c>
      <c r="E5" s="74">
        <f>SUM(E13:E123)</f>
        <v>25379.665012406946</v>
      </c>
      <c r="F5" s="74">
        <f>SUM(F13:F123)</f>
        <v>28199.627791563275</v>
      </c>
      <c r="G5" s="74"/>
      <c r="H5" s="74">
        <f>SUM(H13:H123)</f>
        <v>24081.736972704712</v>
      </c>
      <c r="I5" s="74">
        <f>SUM(I13:I123)</f>
        <v>27521.985111662529</v>
      </c>
      <c r="J5" s="74">
        <f>SUM(J13:J123)</f>
        <v>30962.233250620346</v>
      </c>
      <c r="K5" s="74"/>
      <c r="L5" s="74">
        <f>SUM(L13:L123)</f>
        <v>36050</v>
      </c>
      <c r="M5" s="74">
        <f>SUM(M13:M123)</f>
        <v>41200</v>
      </c>
      <c r="N5" s="74">
        <f>SUM(N13:N123)</f>
        <v>46350</v>
      </c>
      <c r="O5" s="74"/>
      <c r="P5" s="74">
        <f>SUM(P13:P123)</f>
        <v>44343.263027295288</v>
      </c>
      <c r="Q5" s="74">
        <f>SUM(Q13:Q123)</f>
        <v>50678.014888337471</v>
      </c>
      <c r="R5" s="74">
        <f>SUM(R13:R123)</f>
        <v>57012.766749379654</v>
      </c>
      <c r="S5" s="74"/>
      <c r="T5" s="74">
        <f>SUM(T13:T123)</f>
        <v>7520</v>
      </c>
      <c r="U5" s="74">
        <f>SUM(U13:U123)</f>
        <v>8460</v>
      </c>
      <c r="V5" s="74">
        <f>SUM(V13:V123)</f>
        <v>9400</v>
      </c>
      <c r="W5" s="74"/>
      <c r="X5" s="74">
        <f>SUM(X13:X123)</f>
        <v>35044</v>
      </c>
      <c r="Y5" s="74">
        <f>SUM(Y13:Y123)</f>
        <v>39424.5</v>
      </c>
      <c r="Z5" s="74">
        <f>SUM(Z13:Z123)</f>
        <v>43805</v>
      </c>
      <c r="AA5" s="74"/>
      <c r="AB5" s="74">
        <f>SUM(AB13:AB123)</f>
        <v>16852</v>
      </c>
      <c r="AC5" s="74">
        <f>SUM(AC13:AC123)</f>
        <v>18958.5</v>
      </c>
      <c r="AD5" s="74">
        <f>SUM(AD13:AD123)</f>
        <v>21065</v>
      </c>
      <c r="AE5" s="74"/>
      <c r="AF5" s="74">
        <f>SUM(AF13:AF123)</f>
        <v>34908</v>
      </c>
      <c r="AG5" s="74">
        <f>SUM(AG13:AG123)</f>
        <v>40726</v>
      </c>
      <c r="AH5" s="74">
        <f>SUM(AH13:AH123)</f>
        <v>46544</v>
      </c>
      <c r="AI5" s="74"/>
      <c r="AJ5" s="74">
        <f>SUM(AJ13:AJ123)</f>
        <v>0</v>
      </c>
      <c r="AK5" s="74">
        <f>SUM(AK13:AK123)</f>
        <v>0</v>
      </c>
      <c r="AL5" s="74">
        <f>SUM(AL13:AL123)</f>
        <v>0</v>
      </c>
      <c r="AM5" s="74"/>
      <c r="AN5" s="74">
        <f>SUM(AN13:AN123)</f>
        <v>23765</v>
      </c>
      <c r="AO5" s="74">
        <f>SUM(AO13:AO123)</f>
        <v>27160</v>
      </c>
      <c r="AP5" s="74">
        <f>SUM(AP13:AP123)</f>
        <v>30555</v>
      </c>
      <c r="AQ5" s="74"/>
      <c r="AR5" s="74">
        <f>SUM(AR13:AR123)</f>
        <v>34140</v>
      </c>
      <c r="AS5" s="74">
        <f>SUM(AS13:AS123)</f>
        <v>0</v>
      </c>
      <c r="AT5" s="74">
        <f>SUM(AT13:AT123)</f>
        <v>0</v>
      </c>
      <c r="AU5" s="74"/>
      <c r="AV5" s="74">
        <f>SUM(AV13:AV123)</f>
        <v>0</v>
      </c>
      <c r="AW5" s="74">
        <f>SUM(AW13:AW123)</f>
        <v>0</v>
      </c>
      <c r="AX5" s="74">
        <f>SUM(AX13:AX123)</f>
        <v>0</v>
      </c>
    </row>
    <row r="6" spans="1:50" x14ac:dyDescent="0.25">
      <c r="A6" s="49"/>
      <c r="B6" s="135" t="s">
        <v>168</v>
      </c>
      <c r="C6" s="48"/>
      <c r="D6" s="56">
        <v>4</v>
      </c>
      <c r="E6" s="56">
        <v>4.5</v>
      </c>
      <c r="F6" s="56">
        <v>5</v>
      </c>
      <c r="G6" s="56"/>
      <c r="H6" s="56">
        <v>3.5</v>
      </c>
      <c r="I6" s="56">
        <v>4</v>
      </c>
      <c r="J6" s="56">
        <v>4.5</v>
      </c>
      <c r="K6" s="56"/>
      <c r="L6" s="56">
        <v>3.5</v>
      </c>
      <c r="M6" s="56">
        <v>4</v>
      </c>
      <c r="N6" s="56">
        <v>4.5</v>
      </c>
      <c r="O6" s="56"/>
      <c r="P6" s="56">
        <v>3.5</v>
      </c>
      <c r="Q6" s="56">
        <v>4</v>
      </c>
      <c r="R6" s="56">
        <v>4.5</v>
      </c>
      <c r="S6" s="56"/>
      <c r="T6" s="56">
        <v>4</v>
      </c>
      <c r="U6" s="56">
        <v>4.5</v>
      </c>
      <c r="V6" s="56">
        <v>5</v>
      </c>
      <c r="W6" s="56"/>
      <c r="X6" s="56">
        <v>4</v>
      </c>
      <c r="Y6" s="56">
        <v>4.5</v>
      </c>
      <c r="Z6" s="56">
        <v>5</v>
      </c>
      <c r="AA6" s="56"/>
      <c r="AB6" s="56">
        <v>4</v>
      </c>
      <c r="AC6" s="56">
        <v>4.5</v>
      </c>
      <c r="AD6" s="56">
        <v>5</v>
      </c>
      <c r="AE6" s="56"/>
      <c r="AF6" s="56">
        <v>3</v>
      </c>
      <c r="AG6" s="56">
        <v>3.5</v>
      </c>
      <c r="AH6" s="56">
        <v>4</v>
      </c>
      <c r="AI6" s="56"/>
      <c r="AJ6" s="56">
        <v>3.5</v>
      </c>
      <c r="AK6" s="56">
        <v>4</v>
      </c>
      <c r="AL6" s="56">
        <v>4.5</v>
      </c>
      <c r="AM6" s="56"/>
      <c r="AN6" s="56">
        <v>3.5</v>
      </c>
      <c r="AO6" s="56">
        <v>4</v>
      </c>
      <c r="AP6" s="56">
        <v>4.5</v>
      </c>
      <c r="AQ6" s="56"/>
      <c r="AR6" s="56">
        <v>3</v>
      </c>
      <c r="AS6" s="56"/>
      <c r="AT6" s="56"/>
      <c r="AU6" s="56"/>
      <c r="AV6" s="56">
        <v>3</v>
      </c>
      <c r="AW6" s="56">
        <v>4</v>
      </c>
      <c r="AX6" s="56">
        <v>4.5</v>
      </c>
    </row>
    <row r="7" spans="1:50" x14ac:dyDescent="0.25">
      <c r="A7" s="55"/>
      <c r="B7" s="135" t="s">
        <v>166</v>
      </c>
      <c r="C7" s="48">
        <f>SUM(C13:C42)</f>
        <v>0</v>
      </c>
      <c r="D7" s="56">
        <v>0</v>
      </c>
      <c r="E7" s="56"/>
      <c r="F7" s="56"/>
      <c r="G7" s="56">
        <f>SUM(G13:G42)</f>
        <v>0</v>
      </c>
      <c r="H7" s="56">
        <v>0</v>
      </c>
      <c r="I7" s="56"/>
      <c r="J7" s="56"/>
      <c r="K7" s="56">
        <f>SUM(K13:K42)</f>
        <v>0</v>
      </c>
      <c r="L7" s="56">
        <v>0</v>
      </c>
      <c r="M7" s="56"/>
      <c r="N7" s="56"/>
      <c r="O7" s="56">
        <f>SUM(O13:O42)</f>
        <v>0</v>
      </c>
      <c r="P7" s="56">
        <v>0</v>
      </c>
      <c r="Q7" s="56"/>
      <c r="R7" s="56"/>
      <c r="S7" s="56">
        <f>SUM(S13:S42)</f>
        <v>0</v>
      </c>
      <c r="T7" s="56">
        <v>0</v>
      </c>
      <c r="U7" s="56"/>
      <c r="V7" s="56"/>
      <c r="W7" s="56">
        <f>SUM(W13:W42)</f>
        <v>0</v>
      </c>
      <c r="X7" s="56"/>
      <c r="Y7" s="56"/>
      <c r="Z7" s="56"/>
      <c r="AA7" s="56">
        <f>SUM(AA13:AA42)</f>
        <v>0</v>
      </c>
      <c r="AB7" s="56"/>
      <c r="AC7" s="56"/>
      <c r="AD7" s="56"/>
      <c r="AE7" s="56">
        <f>SUM(AE13:AE42)</f>
        <v>0</v>
      </c>
      <c r="AF7" s="56">
        <v>0</v>
      </c>
      <c r="AG7" s="56"/>
      <c r="AH7" s="56"/>
      <c r="AI7" s="56">
        <f>SUM(AI13:AI42)</f>
        <v>0</v>
      </c>
      <c r="AJ7" s="56">
        <v>0</v>
      </c>
      <c r="AK7" s="56"/>
      <c r="AL7" s="56"/>
      <c r="AM7" s="56">
        <f>SUM(AM13:AM42)</f>
        <v>4985</v>
      </c>
      <c r="AN7" s="56">
        <v>4985</v>
      </c>
      <c r="AO7" s="56"/>
      <c r="AP7" s="56"/>
      <c r="AQ7" s="56">
        <f>SUM(AQ13:AQ42)</f>
        <v>0</v>
      </c>
      <c r="AR7" s="56">
        <v>0</v>
      </c>
      <c r="AS7" s="56"/>
      <c r="AT7" s="56"/>
      <c r="AU7" s="56">
        <f>SUM(AU13:AU42)</f>
        <v>0</v>
      </c>
      <c r="AV7" s="56">
        <v>0</v>
      </c>
      <c r="AW7" s="56"/>
      <c r="AX7" s="56"/>
    </row>
    <row r="8" spans="1:50" x14ac:dyDescent="0.25">
      <c r="A8" s="55"/>
      <c r="B8" s="135" t="s">
        <v>260</v>
      </c>
      <c r="C8" s="129">
        <f>SUM(C44:C123)</f>
        <v>5639.9255583126551</v>
      </c>
      <c r="D8" s="130">
        <f>D9-D7</f>
        <v>5640</v>
      </c>
      <c r="E8" s="56"/>
      <c r="F8" s="56"/>
      <c r="G8" s="56">
        <f>SUM(G44:G123)</f>
        <v>6880.4962779156322</v>
      </c>
      <c r="H8" s="56">
        <f>H9-H7</f>
        <v>6880</v>
      </c>
      <c r="I8" s="131">
        <f>H8-G8</f>
        <v>-0.49627791563216306</v>
      </c>
      <c r="J8" s="56"/>
      <c r="K8" s="56">
        <f>SUM(K44:K123)</f>
        <v>10300</v>
      </c>
      <c r="L8" s="56">
        <f>L9-L7</f>
        <v>10300</v>
      </c>
      <c r="M8" s="131">
        <f>L8-K8</f>
        <v>0</v>
      </c>
      <c r="N8" s="56"/>
      <c r="O8" s="56">
        <f>SUM(O44:O123)</f>
        <v>12669.503722084368</v>
      </c>
      <c r="P8" s="56">
        <f>P9-P7</f>
        <v>12670</v>
      </c>
      <c r="Q8" s="56">
        <f>P8-O8</f>
        <v>0.49627791563216306</v>
      </c>
      <c r="R8" s="56"/>
      <c r="S8" s="74">
        <f>SUM(S44:S123)</f>
        <v>1880</v>
      </c>
      <c r="T8" s="56">
        <f>T9-T7</f>
        <v>1880</v>
      </c>
      <c r="U8" s="56"/>
      <c r="V8" s="56"/>
      <c r="W8" s="74">
        <f>SUM(W44:W123)</f>
        <v>8761</v>
      </c>
      <c r="X8" s="56">
        <f>X9-X7</f>
        <v>6140</v>
      </c>
      <c r="Y8" s="56"/>
      <c r="Z8" s="56"/>
      <c r="AA8" s="56">
        <f>SUM(AA44:AA123)</f>
        <v>4213</v>
      </c>
      <c r="AB8" s="56">
        <f>AB9-AB7</f>
        <v>6140</v>
      </c>
      <c r="AC8" s="56"/>
      <c r="AD8" s="56"/>
      <c r="AE8" s="74">
        <f>SUM(AE44:AE123)</f>
        <v>11636</v>
      </c>
      <c r="AF8" s="56">
        <f>AF9-AF7</f>
        <v>7220</v>
      </c>
      <c r="AG8" s="56"/>
      <c r="AH8" s="56"/>
      <c r="AI8" s="56">
        <f>SUM(AI44:AI123)</f>
        <v>0</v>
      </c>
      <c r="AJ8" s="56">
        <f>AJ9-AJ7</f>
        <v>11250</v>
      </c>
      <c r="AK8" s="56"/>
      <c r="AL8" s="56"/>
      <c r="AM8" s="56">
        <f>SUM(AM44:AM123)</f>
        <v>1805</v>
      </c>
      <c r="AN8" s="56">
        <f>AN9-AN7</f>
        <v>1805</v>
      </c>
      <c r="AO8" s="56"/>
      <c r="AP8" s="56"/>
      <c r="AQ8" s="56">
        <f>SUM(AQ44:AQ123)</f>
        <v>11380</v>
      </c>
      <c r="AR8" s="56">
        <f>AR9-AR7</f>
        <v>11380</v>
      </c>
      <c r="AS8" s="56"/>
      <c r="AT8" s="56"/>
      <c r="AU8" s="56">
        <f>SUM(AU44:AU123)</f>
        <v>0</v>
      </c>
      <c r="AV8" s="56">
        <f>AV9-AV7</f>
        <v>11380</v>
      </c>
      <c r="AW8" s="56"/>
      <c r="AX8" s="56"/>
    </row>
    <row r="9" spans="1:50" x14ac:dyDescent="0.25">
      <c r="A9" s="55"/>
      <c r="B9" s="135" t="s">
        <v>167</v>
      </c>
      <c r="C9" s="129">
        <f>SUM(C13:C123)</f>
        <v>5639.9255583126551</v>
      </c>
      <c r="D9" s="130">
        <v>5640</v>
      </c>
      <c r="E9" s="56">
        <v>2.82</v>
      </c>
      <c r="F9" s="57">
        <f>D9/E9/1000</f>
        <v>2</v>
      </c>
      <c r="G9" s="56">
        <f>SUM(G13:G123)</f>
        <v>6880.4962779156322</v>
      </c>
      <c r="H9" s="56">
        <v>6880</v>
      </c>
      <c r="I9" s="56">
        <v>3.09</v>
      </c>
      <c r="J9" s="57">
        <f>H9/I9/1000</f>
        <v>2.2265372168284787</v>
      </c>
      <c r="K9" s="56">
        <f>SUM(K13:K123)</f>
        <v>10300</v>
      </c>
      <c r="L9" s="56">
        <v>10300</v>
      </c>
      <c r="M9" s="56">
        <v>4.5</v>
      </c>
      <c r="N9" s="57">
        <f>L9/M9/1000</f>
        <v>2.2888888888888888</v>
      </c>
      <c r="O9" s="56">
        <f>SUM(O13:O123)</f>
        <v>12669.503722084368</v>
      </c>
      <c r="P9" s="56">
        <v>12670</v>
      </c>
      <c r="Q9" s="56">
        <v>5.0999999999999996</v>
      </c>
      <c r="R9" s="57">
        <f>P9/Q9/1000</f>
        <v>2.4843137254901961</v>
      </c>
      <c r="S9" s="56">
        <f>SUM(S13:S123)</f>
        <v>1880</v>
      </c>
      <c r="T9" s="56">
        <v>1880</v>
      </c>
      <c r="U9" s="56">
        <v>8.4</v>
      </c>
      <c r="V9" s="86">
        <f>T9/U9/1000</f>
        <v>0.22380952380952379</v>
      </c>
      <c r="W9" s="56">
        <f>SUM(W13:W123)</f>
        <v>8761</v>
      </c>
      <c r="X9" s="56">
        <v>6140</v>
      </c>
      <c r="Y9" s="56">
        <v>4.5</v>
      </c>
      <c r="Z9" s="86">
        <f>X9/Y9/1000</f>
        <v>1.3644444444444443</v>
      </c>
      <c r="AA9" s="56">
        <f>SUM(AA13:AA123)</f>
        <v>4213</v>
      </c>
      <c r="AB9" s="56">
        <v>6140</v>
      </c>
      <c r="AC9" s="56">
        <v>4.5</v>
      </c>
      <c r="AD9" s="86">
        <f>AB9/AC9/1000</f>
        <v>1.3644444444444443</v>
      </c>
      <c r="AE9" s="56">
        <f>SUM(AE13:AE123)</f>
        <v>11636</v>
      </c>
      <c r="AF9" s="56">
        <v>7220</v>
      </c>
      <c r="AG9" s="56">
        <v>1.4</v>
      </c>
      <c r="AH9" s="107">
        <f>AF9/AG9/1000</f>
        <v>5.1571428571428575</v>
      </c>
      <c r="AI9" s="56">
        <f>SUM(AI13:AI123)</f>
        <v>0</v>
      </c>
      <c r="AJ9" s="56">
        <v>11250</v>
      </c>
      <c r="AK9" s="56">
        <v>3.9</v>
      </c>
      <c r="AL9" s="57">
        <f>AJ9/AK9/1000</f>
        <v>2.8846153846153846</v>
      </c>
      <c r="AM9" s="56">
        <f>SUM(AM13:AM123)</f>
        <v>6790</v>
      </c>
      <c r="AN9" s="56">
        <v>6790</v>
      </c>
      <c r="AO9" s="56">
        <v>2.1</v>
      </c>
      <c r="AP9" s="57">
        <f>AN9/AO9/1000</f>
        <v>3.2333333333333329</v>
      </c>
      <c r="AQ9" s="56">
        <f>SUM(AQ13:AQ123)</f>
        <v>11380</v>
      </c>
      <c r="AR9" s="56">
        <v>11380</v>
      </c>
      <c r="AS9" s="56">
        <v>2.1</v>
      </c>
      <c r="AT9" s="57">
        <f>AR9/AS9/1000</f>
        <v>5.4190476190476193</v>
      </c>
      <c r="AU9" s="56">
        <f>SUM(AU13:AU123)</f>
        <v>0</v>
      </c>
      <c r="AV9" s="56">
        <v>11380</v>
      </c>
      <c r="AW9" s="56">
        <v>2.1</v>
      </c>
      <c r="AX9" s="57">
        <f>AV9/AW9/1000</f>
        <v>5.4190476190476193</v>
      </c>
    </row>
    <row r="10" spans="1:50" ht="15.75" thickBot="1" x14ac:dyDescent="0.3">
      <c r="A10" s="55"/>
      <c r="B10" s="136" t="s">
        <v>163</v>
      </c>
      <c r="C10" s="53"/>
      <c r="D10" s="56" t="s">
        <v>179</v>
      </c>
      <c r="E10" s="56" t="s">
        <v>176</v>
      </c>
      <c r="F10" s="85" t="s">
        <v>177</v>
      </c>
      <c r="G10" s="56"/>
      <c r="H10" s="56" t="s">
        <v>179</v>
      </c>
      <c r="I10" s="56" t="s">
        <v>176</v>
      </c>
      <c r="J10" s="85" t="s">
        <v>177</v>
      </c>
      <c r="K10" s="56"/>
      <c r="L10" s="56" t="s">
        <v>179</v>
      </c>
      <c r="M10" s="56" t="s">
        <v>176</v>
      </c>
      <c r="N10" s="85" t="s">
        <v>177</v>
      </c>
      <c r="O10" s="56"/>
      <c r="P10" s="56" t="s">
        <v>180</v>
      </c>
      <c r="Q10" s="56" t="s">
        <v>176</v>
      </c>
      <c r="R10" s="85" t="s">
        <v>177</v>
      </c>
      <c r="S10" s="56"/>
      <c r="T10" s="56" t="s">
        <v>181</v>
      </c>
      <c r="U10" s="56" t="s">
        <v>176</v>
      </c>
      <c r="V10" s="85" t="s">
        <v>177</v>
      </c>
      <c r="W10" s="56"/>
      <c r="X10" s="56" t="s">
        <v>180</v>
      </c>
      <c r="Y10" s="56" t="s">
        <v>176</v>
      </c>
      <c r="Z10" s="85" t="s">
        <v>177</v>
      </c>
      <c r="AA10" s="56"/>
      <c r="AB10" s="56" t="s">
        <v>180</v>
      </c>
      <c r="AC10" s="56" t="s">
        <v>176</v>
      </c>
      <c r="AD10" s="85" t="s">
        <v>177</v>
      </c>
      <c r="AE10" s="56"/>
      <c r="AF10" s="56" t="s">
        <v>180</v>
      </c>
      <c r="AG10" s="56" t="s">
        <v>176</v>
      </c>
      <c r="AH10" s="85" t="s">
        <v>177</v>
      </c>
      <c r="AI10" s="56"/>
      <c r="AJ10" s="56" t="s">
        <v>180</v>
      </c>
      <c r="AK10" s="56" t="s">
        <v>176</v>
      </c>
      <c r="AL10" s="85" t="s">
        <v>177</v>
      </c>
      <c r="AM10" s="56"/>
      <c r="AN10" s="56" t="s">
        <v>180</v>
      </c>
      <c r="AO10" s="56" t="s">
        <v>176</v>
      </c>
      <c r="AP10" s="85" t="s">
        <v>177</v>
      </c>
      <c r="AQ10" s="56"/>
      <c r="AR10" s="56" t="s">
        <v>180</v>
      </c>
      <c r="AS10" s="56" t="s">
        <v>176</v>
      </c>
      <c r="AT10" s="85" t="s">
        <v>177</v>
      </c>
      <c r="AU10" s="56"/>
      <c r="AV10" s="56" t="s">
        <v>180</v>
      </c>
      <c r="AW10" s="56" t="s">
        <v>176</v>
      </c>
      <c r="AX10" s="85" t="s">
        <v>177</v>
      </c>
    </row>
    <row r="11" spans="1:50" ht="30" customHeight="1" thickBot="1" x14ac:dyDescent="0.3">
      <c r="A11" s="58"/>
      <c r="B11" s="59" t="s">
        <v>14</v>
      </c>
      <c r="C11" s="87" t="s">
        <v>169</v>
      </c>
      <c r="D11" s="65">
        <v>44063</v>
      </c>
      <c r="E11" s="65">
        <v>44063</v>
      </c>
      <c r="F11" s="65">
        <v>44063</v>
      </c>
      <c r="G11" s="89" t="s">
        <v>169</v>
      </c>
      <c r="H11" s="72">
        <v>44064</v>
      </c>
      <c r="I11" s="72">
        <v>44064</v>
      </c>
      <c r="J11" s="72">
        <v>44064</v>
      </c>
      <c r="K11" s="91" t="s">
        <v>169</v>
      </c>
      <c r="L11" s="70">
        <v>44065</v>
      </c>
      <c r="M11" s="70">
        <v>44065</v>
      </c>
      <c r="N11" s="70">
        <v>44065</v>
      </c>
      <c r="O11" s="93" t="s">
        <v>169</v>
      </c>
      <c r="P11" s="75">
        <v>44067</v>
      </c>
      <c r="Q11" s="75">
        <v>44067</v>
      </c>
      <c r="R11" s="75">
        <v>44067</v>
      </c>
      <c r="S11" s="95" t="s">
        <v>169</v>
      </c>
      <c r="T11" s="77">
        <v>44068</v>
      </c>
      <c r="U11" s="77">
        <v>44068</v>
      </c>
      <c r="V11" s="77">
        <v>44068</v>
      </c>
      <c r="W11" s="103" t="s">
        <v>169</v>
      </c>
      <c r="X11" s="104">
        <v>44068</v>
      </c>
      <c r="Y11" s="104">
        <v>44068</v>
      </c>
      <c r="Z11" s="104">
        <v>44068</v>
      </c>
      <c r="AA11" s="119" t="s">
        <v>169</v>
      </c>
      <c r="AB11" s="120">
        <v>44068</v>
      </c>
      <c r="AC11" s="120">
        <v>44068</v>
      </c>
      <c r="AD11" s="120">
        <v>44068</v>
      </c>
      <c r="AE11" s="99" t="s">
        <v>169</v>
      </c>
      <c r="AF11" s="81">
        <v>44069</v>
      </c>
      <c r="AG11" s="81">
        <v>44069</v>
      </c>
      <c r="AH11" s="81">
        <v>44069</v>
      </c>
      <c r="AI11" s="101" t="s">
        <v>169</v>
      </c>
      <c r="AJ11" s="83">
        <v>44069</v>
      </c>
      <c r="AK11" s="83">
        <v>44069</v>
      </c>
      <c r="AL11" s="83">
        <v>44069</v>
      </c>
      <c r="AM11" s="164" t="s">
        <v>169</v>
      </c>
      <c r="AN11" s="165">
        <v>44070</v>
      </c>
      <c r="AO11" s="165">
        <v>44070</v>
      </c>
      <c r="AP11" s="165">
        <v>44070</v>
      </c>
      <c r="AQ11" s="95" t="s">
        <v>169</v>
      </c>
      <c r="AR11" s="77">
        <v>44070</v>
      </c>
      <c r="AS11" s="77">
        <v>44070</v>
      </c>
      <c r="AT11" s="77">
        <v>44070</v>
      </c>
      <c r="AU11" s="95" t="s">
        <v>169</v>
      </c>
      <c r="AV11" s="77">
        <v>44071</v>
      </c>
      <c r="AW11" s="77">
        <v>44071</v>
      </c>
      <c r="AX11" s="77">
        <v>44071</v>
      </c>
    </row>
    <row r="12" spans="1:50" ht="21.75" customHeight="1" x14ac:dyDescent="0.25">
      <c r="A12" s="63"/>
      <c r="B12" s="64" t="s">
        <v>170</v>
      </c>
      <c r="C12" s="88" t="s">
        <v>171</v>
      </c>
      <c r="D12" s="66">
        <f>D6</f>
        <v>4</v>
      </c>
      <c r="E12" s="66">
        <f>E6</f>
        <v>4.5</v>
      </c>
      <c r="F12" s="66">
        <f>F6</f>
        <v>5</v>
      </c>
      <c r="G12" s="90" t="s">
        <v>171</v>
      </c>
      <c r="H12" s="73">
        <f>H6</f>
        <v>3.5</v>
      </c>
      <c r="I12" s="73">
        <f t="shared" ref="I12:J12" si="0">I6</f>
        <v>4</v>
      </c>
      <c r="J12" s="73">
        <f t="shared" si="0"/>
        <v>4.5</v>
      </c>
      <c r="K12" s="92" t="s">
        <v>171</v>
      </c>
      <c r="L12" s="71">
        <f>L6</f>
        <v>3.5</v>
      </c>
      <c r="M12" s="71">
        <f t="shared" ref="M12:N12" si="1">M6</f>
        <v>4</v>
      </c>
      <c r="N12" s="71">
        <f t="shared" si="1"/>
        <v>4.5</v>
      </c>
      <c r="O12" s="94" t="s">
        <v>171</v>
      </c>
      <c r="P12" s="76">
        <f>P6</f>
        <v>3.5</v>
      </c>
      <c r="Q12" s="76">
        <f t="shared" ref="Q12:R12" si="2">Q6</f>
        <v>4</v>
      </c>
      <c r="R12" s="76">
        <f t="shared" si="2"/>
        <v>4.5</v>
      </c>
      <c r="S12" s="96" t="s">
        <v>171</v>
      </c>
      <c r="T12" s="78">
        <v>4</v>
      </c>
      <c r="U12" s="78">
        <v>4.5</v>
      </c>
      <c r="V12" s="78">
        <v>5</v>
      </c>
      <c r="W12" s="105" t="s">
        <v>171</v>
      </c>
      <c r="X12" s="106">
        <f>X6</f>
        <v>4</v>
      </c>
      <c r="Y12" s="106">
        <f t="shared" ref="Y12:Z12" si="3">Y6</f>
        <v>4.5</v>
      </c>
      <c r="Z12" s="106">
        <f t="shared" si="3"/>
        <v>5</v>
      </c>
      <c r="AA12" s="121" t="s">
        <v>171</v>
      </c>
      <c r="AB12" s="122">
        <f>AB6</f>
        <v>4</v>
      </c>
      <c r="AC12" s="122">
        <f t="shared" ref="AC12:AD12" si="4">AC6</f>
        <v>4.5</v>
      </c>
      <c r="AD12" s="122">
        <f t="shared" si="4"/>
        <v>5</v>
      </c>
      <c r="AE12" s="100" t="s">
        <v>171</v>
      </c>
      <c r="AF12" s="82">
        <f>AF6</f>
        <v>3</v>
      </c>
      <c r="AG12" s="82">
        <f t="shared" ref="AG12:AH12" si="5">AG6</f>
        <v>3.5</v>
      </c>
      <c r="AH12" s="82">
        <f t="shared" si="5"/>
        <v>4</v>
      </c>
      <c r="AI12" s="102" t="s">
        <v>171</v>
      </c>
      <c r="AJ12" s="84">
        <f>AJ6</f>
        <v>3.5</v>
      </c>
      <c r="AK12" s="84">
        <f t="shared" ref="AK12:AL12" si="6">AK6</f>
        <v>4</v>
      </c>
      <c r="AL12" s="84">
        <f t="shared" si="6"/>
        <v>4.5</v>
      </c>
      <c r="AM12" s="166" t="s">
        <v>171</v>
      </c>
      <c r="AN12" s="167">
        <f>AN6</f>
        <v>3.5</v>
      </c>
      <c r="AO12" s="167">
        <f t="shared" ref="AO12:AP12" si="7">AO6</f>
        <v>4</v>
      </c>
      <c r="AP12" s="167">
        <f t="shared" si="7"/>
        <v>4.5</v>
      </c>
      <c r="AQ12" s="96" t="s">
        <v>171</v>
      </c>
      <c r="AR12" s="78">
        <f>AR6</f>
        <v>3</v>
      </c>
      <c r="AS12" s="78">
        <f t="shared" ref="AS12:AT12" si="8">AS6</f>
        <v>0</v>
      </c>
      <c r="AT12" s="78">
        <f t="shared" si="8"/>
        <v>0</v>
      </c>
      <c r="AU12" s="96" t="s">
        <v>171</v>
      </c>
      <c r="AV12" s="78">
        <f>AV6</f>
        <v>3</v>
      </c>
      <c r="AW12" s="78">
        <f t="shared" ref="AW12" si="9">AW6</f>
        <v>4</v>
      </c>
      <c r="AX12" s="78">
        <f>AX6</f>
        <v>4.5</v>
      </c>
    </row>
    <row r="13" spans="1:50" x14ac:dyDescent="0.25">
      <c r="A13" s="51">
        <v>1</v>
      </c>
      <c r="B13" s="1" t="s">
        <v>347</v>
      </c>
      <c r="C13" s="52"/>
      <c r="D13" s="61">
        <f t="shared" ref="D13:D42" si="10">C13*$D$6</f>
        <v>0</v>
      </c>
      <c r="E13" s="61">
        <f t="shared" ref="E13:E42" si="11">C13*$E$6</f>
        <v>0</v>
      </c>
      <c r="F13" s="61">
        <f t="shared" ref="F13:F42" si="12">C13*$F$6</f>
        <v>0</v>
      </c>
      <c r="G13" s="52"/>
      <c r="H13" s="61">
        <f t="shared" ref="H13:H42" si="13">G13*$H$6</f>
        <v>0</v>
      </c>
      <c r="I13" s="61">
        <f t="shared" ref="I13:I42" si="14">G13*$I$6</f>
        <v>0</v>
      </c>
      <c r="J13" s="61">
        <f t="shared" ref="J13:J42" si="15">G13*$J$6</f>
        <v>0</v>
      </c>
      <c r="K13" s="52"/>
      <c r="L13" s="61">
        <f t="shared" ref="L13:L42" si="16">K13*$L$6</f>
        <v>0</v>
      </c>
      <c r="M13" s="61">
        <f t="shared" ref="M13:M42" si="17">K13*$M$6</f>
        <v>0</v>
      </c>
      <c r="N13" s="61">
        <f t="shared" ref="N13:N42" si="18">K13*$N$6</f>
        <v>0</v>
      </c>
      <c r="O13" s="52"/>
      <c r="P13" s="61">
        <f t="shared" ref="P13:P42" si="19">O13*$P$6</f>
        <v>0</v>
      </c>
      <c r="Q13" s="61">
        <f t="shared" ref="Q13:Q42" si="20">O13*$Q$6</f>
        <v>0</v>
      </c>
      <c r="R13" s="61">
        <f t="shared" ref="R13:R42" si="21">O13*$R$6</f>
        <v>0</v>
      </c>
      <c r="S13" s="52"/>
      <c r="T13" s="61">
        <f t="shared" ref="T13:T42" si="22">S13*$T$6</f>
        <v>0</v>
      </c>
      <c r="U13" s="61">
        <f t="shared" ref="U13:U42" si="23">S13*$U$6</f>
        <v>0</v>
      </c>
      <c r="V13" s="61">
        <f t="shared" ref="V13:V42" si="24">S13*$V$6</f>
        <v>0</v>
      </c>
      <c r="W13" s="52"/>
      <c r="X13" s="61">
        <f t="shared" ref="X13:X42" si="25">W13*$X$6</f>
        <v>0</v>
      </c>
      <c r="Y13" s="61">
        <f t="shared" ref="Y13:Y42" si="26">W13*$Y$6</f>
        <v>0</v>
      </c>
      <c r="Z13" s="61">
        <f t="shared" ref="Z13:Z42" si="27">W13*$Z$6</f>
        <v>0</v>
      </c>
      <c r="AA13" s="52"/>
      <c r="AB13" s="61">
        <f t="shared" ref="AB13:AB42" si="28">AA13*$AB$6</f>
        <v>0</v>
      </c>
      <c r="AC13" s="61">
        <f t="shared" ref="AC13:AC42" si="29">AA13*$AC$6</f>
        <v>0</v>
      </c>
      <c r="AD13" s="61">
        <f t="shared" ref="AD13:AD42" si="30">AA13*$AD$6</f>
        <v>0</v>
      </c>
      <c r="AE13" s="52"/>
      <c r="AF13" s="61">
        <f t="shared" ref="AF13:AF42" si="31">AE13*$AF$6</f>
        <v>0</v>
      </c>
      <c r="AG13" s="61">
        <f t="shared" ref="AG13:AG42" si="32">AE13*$AG$6</f>
        <v>0</v>
      </c>
      <c r="AH13" s="61">
        <f t="shared" ref="AH13:AH42" si="33">AE13*$AH$6</f>
        <v>0</v>
      </c>
      <c r="AI13" s="52"/>
      <c r="AJ13" s="61">
        <f t="shared" ref="AJ13:AJ42" si="34">AI13*$AJ$6</f>
        <v>0</v>
      </c>
      <c r="AK13" s="61">
        <f t="shared" ref="AK13:AK42" si="35">AI13*$AK$6</f>
        <v>0</v>
      </c>
      <c r="AL13" s="61">
        <f t="shared" ref="AL13:AL42" si="36">AI13*$AL$6</f>
        <v>0</v>
      </c>
      <c r="AM13" s="169">
        <v>441.99999999999994</v>
      </c>
      <c r="AN13" s="61">
        <f>AM13*$AN$6</f>
        <v>1546.9999999999998</v>
      </c>
      <c r="AO13" s="61">
        <f>AM13*$AO$6</f>
        <v>1767.9999999999998</v>
      </c>
      <c r="AP13" s="61">
        <f>AM13*$AP$6</f>
        <v>1988.9999999999998</v>
      </c>
      <c r="AQ13" s="169"/>
      <c r="AR13" s="61">
        <f>AQ13*$AR$6</f>
        <v>0</v>
      </c>
      <c r="AS13" s="61">
        <f>AQ13*$AS$6</f>
        <v>0</v>
      </c>
      <c r="AT13" s="61">
        <f>AQ13*$AT$6</f>
        <v>0</v>
      </c>
      <c r="AU13" s="169"/>
      <c r="AV13" s="61">
        <f>AU13*$AV$6</f>
        <v>0</v>
      </c>
      <c r="AW13" s="61">
        <f>AU13*$AW$6</f>
        <v>0</v>
      </c>
      <c r="AX13" s="61">
        <f>AU13*$AX$6</f>
        <v>0</v>
      </c>
    </row>
    <row r="14" spans="1:50" x14ac:dyDescent="0.25">
      <c r="A14" s="49">
        <v>2</v>
      </c>
      <c r="B14" s="16" t="s">
        <v>348</v>
      </c>
      <c r="C14" s="1"/>
      <c r="D14" s="61">
        <f t="shared" si="10"/>
        <v>0</v>
      </c>
      <c r="E14" s="61">
        <f t="shared" si="11"/>
        <v>0</v>
      </c>
      <c r="F14" s="61">
        <f t="shared" si="12"/>
        <v>0</v>
      </c>
      <c r="G14" s="1"/>
      <c r="H14" s="61">
        <f t="shared" si="13"/>
        <v>0</v>
      </c>
      <c r="I14" s="61">
        <f t="shared" si="14"/>
        <v>0</v>
      </c>
      <c r="J14" s="61">
        <f t="shared" si="15"/>
        <v>0</v>
      </c>
      <c r="K14" s="1"/>
      <c r="L14" s="61">
        <f t="shared" si="16"/>
        <v>0</v>
      </c>
      <c r="M14" s="61">
        <f t="shared" si="17"/>
        <v>0</v>
      </c>
      <c r="N14" s="61">
        <f t="shared" si="18"/>
        <v>0</v>
      </c>
      <c r="O14" s="1"/>
      <c r="P14" s="61">
        <f t="shared" si="19"/>
        <v>0</v>
      </c>
      <c r="Q14" s="61">
        <f t="shared" si="20"/>
        <v>0</v>
      </c>
      <c r="R14" s="61">
        <f t="shared" si="21"/>
        <v>0</v>
      </c>
      <c r="S14" s="1"/>
      <c r="T14" s="61">
        <f t="shared" si="22"/>
        <v>0</v>
      </c>
      <c r="U14" s="61">
        <f t="shared" si="23"/>
        <v>0</v>
      </c>
      <c r="V14" s="61">
        <f t="shared" si="24"/>
        <v>0</v>
      </c>
      <c r="W14" s="1"/>
      <c r="X14" s="61">
        <f t="shared" si="25"/>
        <v>0</v>
      </c>
      <c r="Y14" s="61">
        <f t="shared" si="26"/>
        <v>0</v>
      </c>
      <c r="Z14" s="61">
        <f t="shared" si="27"/>
        <v>0</v>
      </c>
      <c r="AA14" s="1"/>
      <c r="AB14" s="61">
        <f t="shared" si="28"/>
        <v>0</v>
      </c>
      <c r="AC14" s="61">
        <f t="shared" si="29"/>
        <v>0</v>
      </c>
      <c r="AD14" s="61">
        <f t="shared" si="30"/>
        <v>0</v>
      </c>
      <c r="AE14" s="1"/>
      <c r="AF14" s="61">
        <f t="shared" si="31"/>
        <v>0</v>
      </c>
      <c r="AG14" s="61">
        <f t="shared" si="32"/>
        <v>0</v>
      </c>
      <c r="AH14" s="61">
        <f t="shared" si="33"/>
        <v>0</v>
      </c>
      <c r="AI14" s="1"/>
      <c r="AJ14" s="61">
        <f t="shared" si="34"/>
        <v>0</v>
      </c>
      <c r="AK14" s="61">
        <f t="shared" si="35"/>
        <v>0</v>
      </c>
      <c r="AL14" s="61">
        <f t="shared" si="36"/>
        <v>0</v>
      </c>
      <c r="AM14" s="169">
        <v>360.99999999999994</v>
      </c>
      <c r="AN14" s="61">
        <f t="shared" ref="AN14:AN77" si="37">AM14*$AN$6</f>
        <v>1263.4999999999998</v>
      </c>
      <c r="AO14" s="61">
        <f t="shared" ref="AO14:AO42" si="38">AM14*$AO$6</f>
        <v>1443.9999999999998</v>
      </c>
      <c r="AP14" s="61">
        <f t="shared" ref="AP14:AP42" si="39">AM14*$AP$6</f>
        <v>1624.4999999999998</v>
      </c>
      <c r="AQ14" s="169"/>
      <c r="AR14" s="61">
        <f t="shared" ref="AR14:AR77" si="40">AQ14*$AR$6</f>
        <v>0</v>
      </c>
      <c r="AS14" s="61">
        <f t="shared" ref="AS14:AS42" si="41">AQ14*$AS$6</f>
        <v>0</v>
      </c>
      <c r="AT14" s="61">
        <f t="shared" ref="AT14:AT42" si="42">AQ14*$AT$6</f>
        <v>0</v>
      </c>
      <c r="AU14" s="169"/>
      <c r="AV14" s="61">
        <f t="shared" ref="AV14:AV77" si="43">AU14*$AV$6</f>
        <v>0</v>
      </c>
      <c r="AW14" s="61">
        <f t="shared" ref="AW14:AW42" si="44">AU14*$AW$6</f>
        <v>0</v>
      </c>
      <c r="AX14" s="61">
        <f t="shared" ref="AX14:AX42" si="45">AU14*$AX$6</f>
        <v>0</v>
      </c>
    </row>
    <row r="15" spans="1:50" x14ac:dyDescent="0.25">
      <c r="A15" s="49">
        <v>3</v>
      </c>
      <c r="B15" s="16" t="s">
        <v>349</v>
      </c>
      <c r="C15" s="1"/>
      <c r="D15" s="61">
        <f t="shared" si="10"/>
        <v>0</v>
      </c>
      <c r="E15" s="61">
        <f t="shared" si="11"/>
        <v>0</v>
      </c>
      <c r="F15" s="61">
        <f t="shared" si="12"/>
        <v>0</v>
      </c>
      <c r="G15" s="1"/>
      <c r="H15" s="61">
        <f t="shared" si="13"/>
        <v>0</v>
      </c>
      <c r="I15" s="61">
        <f t="shared" si="14"/>
        <v>0</v>
      </c>
      <c r="J15" s="61">
        <f t="shared" si="15"/>
        <v>0</v>
      </c>
      <c r="K15" s="1"/>
      <c r="L15" s="61">
        <f t="shared" si="16"/>
        <v>0</v>
      </c>
      <c r="M15" s="61">
        <f t="shared" si="17"/>
        <v>0</v>
      </c>
      <c r="N15" s="61">
        <f t="shared" si="18"/>
        <v>0</v>
      </c>
      <c r="O15" s="1"/>
      <c r="P15" s="61">
        <f t="shared" si="19"/>
        <v>0</v>
      </c>
      <c r="Q15" s="61">
        <f t="shared" si="20"/>
        <v>0</v>
      </c>
      <c r="R15" s="61">
        <f t="shared" si="21"/>
        <v>0</v>
      </c>
      <c r="S15" s="1"/>
      <c r="T15" s="61">
        <f t="shared" si="22"/>
        <v>0</v>
      </c>
      <c r="U15" s="61">
        <f t="shared" si="23"/>
        <v>0</v>
      </c>
      <c r="V15" s="61">
        <f t="shared" si="24"/>
        <v>0</v>
      </c>
      <c r="W15" s="1"/>
      <c r="X15" s="61">
        <f t="shared" si="25"/>
        <v>0</v>
      </c>
      <c r="Y15" s="61">
        <f t="shared" si="26"/>
        <v>0</v>
      </c>
      <c r="Z15" s="61">
        <f t="shared" si="27"/>
        <v>0</v>
      </c>
      <c r="AA15" s="1"/>
      <c r="AB15" s="61">
        <f t="shared" si="28"/>
        <v>0</v>
      </c>
      <c r="AC15" s="61">
        <f t="shared" si="29"/>
        <v>0</v>
      </c>
      <c r="AD15" s="61">
        <f t="shared" si="30"/>
        <v>0</v>
      </c>
      <c r="AE15" s="1"/>
      <c r="AF15" s="61">
        <f t="shared" si="31"/>
        <v>0</v>
      </c>
      <c r="AG15" s="61">
        <f t="shared" si="32"/>
        <v>0</v>
      </c>
      <c r="AH15" s="61">
        <f t="shared" si="33"/>
        <v>0</v>
      </c>
      <c r="AI15" s="1"/>
      <c r="AJ15" s="61">
        <f t="shared" si="34"/>
        <v>0</v>
      </c>
      <c r="AK15" s="61">
        <f t="shared" si="35"/>
        <v>0</v>
      </c>
      <c r="AL15" s="61">
        <f t="shared" si="36"/>
        <v>0</v>
      </c>
      <c r="AM15" s="169">
        <v>360.99999999999994</v>
      </c>
      <c r="AN15" s="61">
        <f t="shared" si="37"/>
        <v>1263.4999999999998</v>
      </c>
      <c r="AO15" s="61">
        <f t="shared" si="38"/>
        <v>1443.9999999999998</v>
      </c>
      <c r="AP15" s="61">
        <f t="shared" si="39"/>
        <v>1624.4999999999998</v>
      </c>
      <c r="AQ15" s="169"/>
      <c r="AR15" s="61">
        <f t="shared" si="40"/>
        <v>0</v>
      </c>
      <c r="AS15" s="61">
        <f t="shared" si="41"/>
        <v>0</v>
      </c>
      <c r="AT15" s="61">
        <f t="shared" si="42"/>
        <v>0</v>
      </c>
      <c r="AU15" s="169"/>
      <c r="AV15" s="61">
        <f t="shared" si="43"/>
        <v>0</v>
      </c>
      <c r="AW15" s="61">
        <f t="shared" si="44"/>
        <v>0</v>
      </c>
      <c r="AX15" s="61">
        <f t="shared" si="45"/>
        <v>0</v>
      </c>
    </row>
    <row r="16" spans="1:50" x14ac:dyDescent="0.25">
      <c r="A16" s="51">
        <v>4</v>
      </c>
      <c r="B16" s="16" t="s">
        <v>350</v>
      </c>
      <c r="C16" s="1"/>
      <c r="D16" s="61">
        <f t="shared" si="10"/>
        <v>0</v>
      </c>
      <c r="E16" s="61">
        <f t="shared" si="11"/>
        <v>0</v>
      </c>
      <c r="F16" s="61">
        <f t="shared" si="12"/>
        <v>0</v>
      </c>
      <c r="G16" s="1"/>
      <c r="H16" s="61">
        <f t="shared" si="13"/>
        <v>0</v>
      </c>
      <c r="I16" s="61">
        <f t="shared" si="14"/>
        <v>0</v>
      </c>
      <c r="J16" s="61">
        <f t="shared" si="15"/>
        <v>0</v>
      </c>
      <c r="K16" s="1"/>
      <c r="L16" s="61">
        <f t="shared" si="16"/>
        <v>0</v>
      </c>
      <c r="M16" s="61">
        <f t="shared" si="17"/>
        <v>0</v>
      </c>
      <c r="N16" s="61">
        <f t="shared" si="18"/>
        <v>0</v>
      </c>
      <c r="O16" s="1"/>
      <c r="P16" s="61">
        <f t="shared" si="19"/>
        <v>0</v>
      </c>
      <c r="Q16" s="61">
        <f t="shared" si="20"/>
        <v>0</v>
      </c>
      <c r="R16" s="61">
        <f t="shared" si="21"/>
        <v>0</v>
      </c>
      <c r="S16" s="1"/>
      <c r="T16" s="61">
        <f t="shared" si="22"/>
        <v>0</v>
      </c>
      <c r="U16" s="61">
        <f t="shared" si="23"/>
        <v>0</v>
      </c>
      <c r="V16" s="61">
        <f t="shared" si="24"/>
        <v>0</v>
      </c>
      <c r="W16" s="1"/>
      <c r="X16" s="61">
        <f t="shared" si="25"/>
        <v>0</v>
      </c>
      <c r="Y16" s="61">
        <f t="shared" si="26"/>
        <v>0</v>
      </c>
      <c r="Z16" s="61">
        <f t="shared" si="27"/>
        <v>0</v>
      </c>
      <c r="AA16" s="1"/>
      <c r="AB16" s="61">
        <f t="shared" si="28"/>
        <v>0</v>
      </c>
      <c r="AC16" s="61">
        <f t="shared" si="29"/>
        <v>0</v>
      </c>
      <c r="AD16" s="61">
        <f t="shared" si="30"/>
        <v>0</v>
      </c>
      <c r="AE16" s="1"/>
      <c r="AF16" s="61">
        <f t="shared" si="31"/>
        <v>0</v>
      </c>
      <c r="AG16" s="61">
        <f t="shared" si="32"/>
        <v>0</v>
      </c>
      <c r="AH16" s="61">
        <f t="shared" si="33"/>
        <v>0</v>
      </c>
      <c r="AI16" s="1"/>
      <c r="AJ16" s="61">
        <f t="shared" si="34"/>
        <v>0</v>
      </c>
      <c r="AK16" s="61">
        <f t="shared" si="35"/>
        <v>0</v>
      </c>
      <c r="AL16" s="61">
        <f t="shared" si="36"/>
        <v>0</v>
      </c>
      <c r="AM16" s="169">
        <v>389</v>
      </c>
      <c r="AN16" s="61">
        <f t="shared" si="37"/>
        <v>1361.5</v>
      </c>
      <c r="AO16" s="61">
        <f t="shared" si="38"/>
        <v>1556</v>
      </c>
      <c r="AP16" s="61">
        <f t="shared" si="39"/>
        <v>1750.5</v>
      </c>
      <c r="AQ16" s="169"/>
      <c r="AR16" s="61">
        <f t="shared" si="40"/>
        <v>0</v>
      </c>
      <c r="AS16" s="61">
        <f t="shared" si="41"/>
        <v>0</v>
      </c>
      <c r="AT16" s="61">
        <f t="shared" si="42"/>
        <v>0</v>
      </c>
      <c r="AU16" s="169"/>
      <c r="AV16" s="61">
        <f t="shared" si="43"/>
        <v>0</v>
      </c>
      <c r="AW16" s="61">
        <f t="shared" si="44"/>
        <v>0</v>
      </c>
      <c r="AX16" s="61">
        <f t="shared" si="45"/>
        <v>0</v>
      </c>
    </row>
    <row r="17" spans="1:50" x14ac:dyDescent="0.25">
      <c r="A17" s="49">
        <v>5</v>
      </c>
      <c r="B17" s="16" t="s">
        <v>351</v>
      </c>
      <c r="C17" s="1"/>
      <c r="D17" s="61">
        <f t="shared" si="10"/>
        <v>0</v>
      </c>
      <c r="E17" s="61">
        <f t="shared" si="11"/>
        <v>0</v>
      </c>
      <c r="F17" s="61">
        <f t="shared" si="12"/>
        <v>0</v>
      </c>
      <c r="G17" s="1"/>
      <c r="H17" s="61">
        <f t="shared" si="13"/>
        <v>0</v>
      </c>
      <c r="I17" s="61">
        <f t="shared" si="14"/>
        <v>0</v>
      </c>
      <c r="J17" s="61">
        <f t="shared" si="15"/>
        <v>0</v>
      </c>
      <c r="K17" s="1"/>
      <c r="L17" s="61">
        <f t="shared" si="16"/>
        <v>0</v>
      </c>
      <c r="M17" s="61">
        <f t="shared" si="17"/>
        <v>0</v>
      </c>
      <c r="N17" s="61">
        <f t="shared" si="18"/>
        <v>0</v>
      </c>
      <c r="O17" s="1"/>
      <c r="P17" s="61">
        <f t="shared" si="19"/>
        <v>0</v>
      </c>
      <c r="Q17" s="61">
        <f t="shared" si="20"/>
        <v>0</v>
      </c>
      <c r="R17" s="61">
        <f t="shared" si="21"/>
        <v>0</v>
      </c>
      <c r="S17" s="1"/>
      <c r="T17" s="61">
        <f t="shared" si="22"/>
        <v>0</v>
      </c>
      <c r="U17" s="61">
        <f t="shared" si="23"/>
        <v>0</v>
      </c>
      <c r="V17" s="61">
        <f t="shared" si="24"/>
        <v>0</v>
      </c>
      <c r="W17" s="1"/>
      <c r="X17" s="61">
        <f t="shared" si="25"/>
        <v>0</v>
      </c>
      <c r="Y17" s="61">
        <f t="shared" si="26"/>
        <v>0</v>
      </c>
      <c r="Z17" s="61">
        <f t="shared" si="27"/>
        <v>0</v>
      </c>
      <c r="AA17" s="1"/>
      <c r="AB17" s="61">
        <f t="shared" si="28"/>
        <v>0</v>
      </c>
      <c r="AC17" s="61">
        <f t="shared" si="29"/>
        <v>0</v>
      </c>
      <c r="AD17" s="61">
        <f t="shared" si="30"/>
        <v>0</v>
      </c>
      <c r="AE17" s="1"/>
      <c r="AF17" s="61">
        <f t="shared" si="31"/>
        <v>0</v>
      </c>
      <c r="AG17" s="61">
        <f t="shared" si="32"/>
        <v>0</v>
      </c>
      <c r="AH17" s="61">
        <f t="shared" si="33"/>
        <v>0</v>
      </c>
      <c r="AI17" s="1"/>
      <c r="AJ17" s="61">
        <f t="shared" si="34"/>
        <v>0</v>
      </c>
      <c r="AK17" s="61">
        <f t="shared" si="35"/>
        <v>0</v>
      </c>
      <c r="AL17" s="61">
        <f t="shared" si="36"/>
        <v>0</v>
      </c>
      <c r="AM17" s="169">
        <v>422</v>
      </c>
      <c r="AN17" s="61">
        <f t="shared" si="37"/>
        <v>1477</v>
      </c>
      <c r="AO17" s="61">
        <f t="shared" si="38"/>
        <v>1688</v>
      </c>
      <c r="AP17" s="61">
        <f t="shared" si="39"/>
        <v>1899</v>
      </c>
      <c r="AQ17" s="169"/>
      <c r="AR17" s="61">
        <f t="shared" si="40"/>
        <v>0</v>
      </c>
      <c r="AS17" s="61">
        <f t="shared" si="41"/>
        <v>0</v>
      </c>
      <c r="AT17" s="61">
        <f t="shared" si="42"/>
        <v>0</v>
      </c>
      <c r="AU17" s="169"/>
      <c r="AV17" s="61">
        <f t="shared" si="43"/>
        <v>0</v>
      </c>
      <c r="AW17" s="61">
        <f t="shared" si="44"/>
        <v>0</v>
      </c>
      <c r="AX17" s="61">
        <f t="shared" si="45"/>
        <v>0</v>
      </c>
    </row>
    <row r="18" spans="1:50" x14ac:dyDescent="0.25">
      <c r="A18" s="49">
        <v>6</v>
      </c>
      <c r="B18" s="16" t="s">
        <v>352</v>
      </c>
      <c r="C18" s="1"/>
      <c r="D18" s="61">
        <f t="shared" si="10"/>
        <v>0</v>
      </c>
      <c r="E18" s="61">
        <f t="shared" si="11"/>
        <v>0</v>
      </c>
      <c r="F18" s="61">
        <f t="shared" si="12"/>
        <v>0</v>
      </c>
      <c r="G18" s="61"/>
      <c r="H18" s="61">
        <f t="shared" si="13"/>
        <v>0</v>
      </c>
      <c r="I18" s="61">
        <f t="shared" si="14"/>
        <v>0</v>
      </c>
      <c r="J18" s="61">
        <f t="shared" si="15"/>
        <v>0</v>
      </c>
      <c r="K18" s="61"/>
      <c r="L18" s="61">
        <f t="shared" si="16"/>
        <v>0</v>
      </c>
      <c r="M18" s="61">
        <f t="shared" si="17"/>
        <v>0</v>
      </c>
      <c r="N18" s="61">
        <f t="shared" si="18"/>
        <v>0</v>
      </c>
      <c r="O18" s="61"/>
      <c r="P18" s="61">
        <f t="shared" si="19"/>
        <v>0</v>
      </c>
      <c r="Q18" s="61">
        <f t="shared" si="20"/>
        <v>0</v>
      </c>
      <c r="R18" s="61">
        <f t="shared" si="21"/>
        <v>0</v>
      </c>
      <c r="S18" s="61"/>
      <c r="T18" s="61">
        <f t="shared" si="22"/>
        <v>0</v>
      </c>
      <c r="U18" s="61">
        <f t="shared" si="23"/>
        <v>0</v>
      </c>
      <c r="V18" s="61">
        <f t="shared" si="24"/>
        <v>0</v>
      </c>
      <c r="W18" s="61"/>
      <c r="X18" s="61">
        <f t="shared" si="25"/>
        <v>0</v>
      </c>
      <c r="Y18" s="61">
        <f t="shared" si="26"/>
        <v>0</v>
      </c>
      <c r="Z18" s="61">
        <f t="shared" si="27"/>
        <v>0</v>
      </c>
      <c r="AA18" s="61"/>
      <c r="AB18" s="61">
        <f t="shared" si="28"/>
        <v>0</v>
      </c>
      <c r="AC18" s="61">
        <f t="shared" si="29"/>
        <v>0</v>
      </c>
      <c r="AD18" s="61">
        <f t="shared" si="30"/>
        <v>0</v>
      </c>
      <c r="AE18" s="61"/>
      <c r="AF18" s="61">
        <f t="shared" si="31"/>
        <v>0</v>
      </c>
      <c r="AG18" s="61">
        <f t="shared" si="32"/>
        <v>0</v>
      </c>
      <c r="AH18" s="61">
        <f t="shared" si="33"/>
        <v>0</v>
      </c>
      <c r="AI18" s="61"/>
      <c r="AJ18" s="61">
        <f t="shared" si="34"/>
        <v>0</v>
      </c>
      <c r="AK18" s="61">
        <f t="shared" si="35"/>
        <v>0</v>
      </c>
      <c r="AL18" s="61">
        <f t="shared" si="36"/>
        <v>0</v>
      </c>
      <c r="AM18" s="169">
        <v>389</v>
      </c>
      <c r="AN18" s="61">
        <f t="shared" si="37"/>
        <v>1361.5</v>
      </c>
      <c r="AO18" s="61">
        <f t="shared" si="38"/>
        <v>1556</v>
      </c>
      <c r="AP18" s="61">
        <f t="shared" si="39"/>
        <v>1750.5</v>
      </c>
      <c r="AQ18" s="169"/>
      <c r="AR18" s="61">
        <f t="shared" si="40"/>
        <v>0</v>
      </c>
      <c r="AS18" s="61">
        <f t="shared" si="41"/>
        <v>0</v>
      </c>
      <c r="AT18" s="61">
        <f t="shared" si="42"/>
        <v>0</v>
      </c>
      <c r="AU18" s="169"/>
      <c r="AV18" s="61">
        <f t="shared" si="43"/>
        <v>0</v>
      </c>
      <c r="AW18" s="61">
        <f t="shared" si="44"/>
        <v>0</v>
      </c>
      <c r="AX18" s="61">
        <f t="shared" si="45"/>
        <v>0</v>
      </c>
    </row>
    <row r="19" spans="1:50" x14ac:dyDescent="0.25">
      <c r="A19" s="51">
        <v>7</v>
      </c>
      <c r="B19" s="16" t="s">
        <v>353</v>
      </c>
      <c r="C19" s="1"/>
      <c r="D19" s="61">
        <f t="shared" si="10"/>
        <v>0</v>
      </c>
      <c r="E19" s="61">
        <f t="shared" si="11"/>
        <v>0</v>
      </c>
      <c r="F19" s="61">
        <f t="shared" si="12"/>
        <v>0</v>
      </c>
      <c r="G19" s="61"/>
      <c r="H19" s="61">
        <f t="shared" si="13"/>
        <v>0</v>
      </c>
      <c r="I19" s="61">
        <f t="shared" si="14"/>
        <v>0</v>
      </c>
      <c r="J19" s="61">
        <f t="shared" si="15"/>
        <v>0</v>
      </c>
      <c r="K19" s="61"/>
      <c r="L19" s="61">
        <f t="shared" si="16"/>
        <v>0</v>
      </c>
      <c r="M19" s="61">
        <f t="shared" si="17"/>
        <v>0</v>
      </c>
      <c r="N19" s="61">
        <f t="shared" si="18"/>
        <v>0</v>
      </c>
      <c r="O19" s="61"/>
      <c r="P19" s="61">
        <f t="shared" si="19"/>
        <v>0</v>
      </c>
      <c r="Q19" s="61">
        <f t="shared" si="20"/>
        <v>0</v>
      </c>
      <c r="R19" s="61">
        <f t="shared" si="21"/>
        <v>0</v>
      </c>
      <c r="S19" s="61"/>
      <c r="T19" s="61">
        <f t="shared" si="22"/>
        <v>0</v>
      </c>
      <c r="U19" s="61">
        <f t="shared" si="23"/>
        <v>0</v>
      </c>
      <c r="V19" s="61">
        <f t="shared" si="24"/>
        <v>0</v>
      </c>
      <c r="W19" s="61"/>
      <c r="X19" s="61">
        <f t="shared" si="25"/>
        <v>0</v>
      </c>
      <c r="Y19" s="61">
        <f t="shared" si="26"/>
        <v>0</v>
      </c>
      <c r="Z19" s="61">
        <f t="shared" si="27"/>
        <v>0</v>
      </c>
      <c r="AA19" s="61"/>
      <c r="AB19" s="61">
        <f t="shared" si="28"/>
        <v>0</v>
      </c>
      <c r="AC19" s="61">
        <f t="shared" si="29"/>
        <v>0</v>
      </c>
      <c r="AD19" s="61">
        <f t="shared" si="30"/>
        <v>0</v>
      </c>
      <c r="AE19" s="61"/>
      <c r="AF19" s="61">
        <f t="shared" si="31"/>
        <v>0</v>
      </c>
      <c r="AG19" s="61">
        <f t="shared" si="32"/>
        <v>0</v>
      </c>
      <c r="AH19" s="61">
        <f t="shared" si="33"/>
        <v>0</v>
      </c>
      <c r="AI19" s="61"/>
      <c r="AJ19" s="61">
        <f t="shared" si="34"/>
        <v>0</v>
      </c>
      <c r="AK19" s="61">
        <f t="shared" si="35"/>
        <v>0</v>
      </c>
      <c r="AL19" s="61">
        <f t="shared" si="36"/>
        <v>0</v>
      </c>
      <c r="AM19" s="169">
        <v>503.99999999999994</v>
      </c>
      <c r="AN19" s="61">
        <f t="shared" si="37"/>
        <v>1763.9999999999998</v>
      </c>
      <c r="AO19" s="61">
        <f t="shared" si="38"/>
        <v>2015.9999999999998</v>
      </c>
      <c r="AP19" s="61">
        <f t="shared" si="39"/>
        <v>2267.9999999999995</v>
      </c>
      <c r="AQ19" s="169"/>
      <c r="AR19" s="61">
        <f t="shared" si="40"/>
        <v>0</v>
      </c>
      <c r="AS19" s="61">
        <f t="shared" si="41"/>
        <v>0</v>
      </c>
      <c r="AT19" s="61">
        <f t="shared" si="42"/>
        <v>0</v>
      </c>
      <c r="AU19" s="169"/>
      <c r="AV19" s="61">
        <f t="shared" si="43"/>
        <v>0</v>
      </c>
      <c r="AW19" s="61">
        <f t="shared" si="44"/>
        <v>0</v>
      </c>
      <c r="AX19" s="61">
        <f t="shared" si="45"/>
        <v>0</v>
      </c>
    </row>
    <row r="20" spans="1:50" x14ac:dyDescent="0.25">
      <c r="A20" s="49">
        <v>8</v>
      </c>
      <c r="B20" s="16" t="s">
        <v>354</v>
      </c>
      <c r="C20" s="1"/>
      <c r="D20" s="61">
        <f t="shared" si="10"/>
        <v>0</v>
      </c>
      <c r="E20" s="61">
        <f t="shared" si="11"/>
        <v>0</v>
      </c>
      <c r="F20" s="61">
        <f t="shared" si="12"/>
        <v>0</v>
      </c>
      <c r="G20" s="61"/>
      <c r="H20" s="61">
        <f t="shared" si="13"/>
        <v>0</v>
      </c>
      <c r="I20" s="61">
        <f t="shared" si="14"/>
        <v>0</v>
      </c>
      <c r="J20" s="61">
        <f t="shared" si="15"/>
        <v>0</v>
      </c>
      <c r="K20" s="61"/>
      <c r="L20" s="61">
        <f t="shared" si="16"/>
        <v>0</v>
      </c>
      <c r="M20" s="61">
        <f t="shared" si="17"/>
        <v>0</v>
      </c>
      <c r="N20" s="61">
        <f t="shared" si="18"/>
        <v>0</v>
      </c>
      <c r="O20" s="61"/>
      <c r="P20" s="61">
        <f t="shared" si="19"/>
        <v>0</v>
      </c>
      <c r="Q20" s="61">
        <f t="shared" si="20"/>
        <v>0</v>
      </c>
      <c r="R20" s="61">
        <f t="shared" si="21"/>
        <v>0</v>
      </c>
      <c r="S20" s="61"/>
      <c r="T20" s="61">
        <f t="shared" si="22"/>
        <v>0</v>
      </c>
      <c r="U20" s="61">
        <f t="shared" si="23"/>
        <v>0</v>
      </c>
      <c r="V20" s="61">
        <f t="shared" si="24"/>
        <v>0</v>
      </c>
      <c r="W20" s="61"/>
      <c r="X20" s="61">
        <f t="shared" si="25"/>
        <v>0</v>
      </c>
      <c r="Y20" s="61">
        <f t="shared" si="26"/>
        <v>0</v>
      </c>
      <c r="Z20" s="61">
        <f t="shared" si="27"/>
        <v>0</v>
      </c>
      <c r="AA20" s="61"/>
      <c r="AB20" s="61">
        <f t="shared" si="28"/>
        <v>0</v>
      </c>
      <c r="AC20" s="61">
        <f t="shared" si="29"/>
        <v>0</v>
      </c>
      <c r="AD20" s="61">
        <f t="shared" si="30"/>
        <v>0</v>
      </c>
      <c r="AE20" s="61"/>
      <c r="AF20" s="61">
        <f t="shared" si="31"/>
        <v>0</v>
      </c>
      <c r="AG20" s="61">
        <f t="shared" si="32"/>
        <v>0</v>
      </c>
      <c r="AH20" s="61">
        <f t="shared" si="33"/>
        <v>0</v>
      </c>
      <c r="AI20" s="61"/>
      <c r="AJ20" s="61">
        <f t="shared" si="34"/>
        <v>0</v>
      </c>
      <c r="AK20" s="61">
        <f t="shared" si="35"/>
        <v>0</v>
      </c>
      <c r="AL20" s="61">
        <f t="shared" si="36"/>
        <v>0</v>
      </c>
      <c r="AM20" s="169">
        <v>0</v>
      </c>
      <c r="AN20" s="61">
        <f t="shared" si="37"/>
        <v>0</v>
      </c>
      <c r="AO20" s="61">
        <f t="shared" si="38"/>
        <v>0</v>
      </c>
      <c r="AP20" s="61">
        <f t="shared" si="39"/>
        <v>0</v>
      </c>
      <c r="AQ20" s="169"/>
      <c r="AR20" s="61">
        <f t="shared" si="40"/>
        <v>0</v>
      </c>
      <c r="AS20" s="61">
        <f t="shared" si="41"/>
        <v>0</v>
      </c>
      <c r="AT20" s="61">
        <f t="shared" si="42"/>
        <v>0</v>
      </c>
      <c r="AU20" s="169"/>
      <c r="AV20" s="61">
        <f t="shared" si="43"/>
        <v>0</v>
      </c>
      <c r="AW20" s="61">
        <f t="shared" si="44"/>
        <v>0</v>
      </c>
      <c r="AX20" s="61">
        <f t="shared" si="45"/>
        <v>0</v>
      </c>
    </row>
    <row r="21" spans="1:50" x14ac:dyDescent="0.25">
      <c r="A21" s="49">
        <v>9</v>
      </c>
      <c r="B21" s="16" t="s">
        <v>355</v>
      </c>
      <c r="C21" s="1"/>
      <c r="D21" s="61">
        <f t="shared" si="10"/>
        <v>0</v>
      </c>
      <c r="E21" s="61">
        <f t="shared" si="11"/>
        <v>0</v>
      </c>
      <c r="F21" s="61">
        <f t="shared" si="12"/>
        <v>0</v>
      </c>
      <c r="G21" s="61"/>
      <c r="H21" s="61">
        <f t="shared" si="13"/>
        <v>0</v>
      </c>
      <c r="I21" s="61">
        <f t="shared" si="14"/>
        <v>0</v>
      </c>
      <c r="J21" s="61">
        <f t="shared" si="15"/>
        <v>0</v>
      </c>
      <c r="K21" s="61"/>
      <c r="L21" s="61">
        <f t="shared" si="16"/>
        <v>0</v>
      </c>
      <c r="M21" s="61">
        <f t="shared" si="17"/>
        <v>0</v>
      </c>
      <c r="N21" s="61">
        <f t="shared" si="18"/>
        <v>0</v>
      </c>
      <c r="O21" s="61"/>
      <c r="P21" s="61">
        <f t="shared" si="19"/>
        <v>0</v>
      </c>
      <c r="Q21" s="61">
        <f t="shared" si="20"/>
        <v>0</v>
      </c>
      <c r="R21" s="61">
        <f t="shared" si="21"/>
        <v>0</v>
      </c>
      <c r="S21" s="61"/>
      <c r="T21" s="61">
        <f t="shared" si="22"/>
        <v>0</v>
      </c>
      <c r="U21" s="61">
        <f t="shared" si="23"/>
        <v>0</v>
      </c>
      <c r="V21" s="61">
        <f t="shared" si="24"/>
        <v>0</v>
      </c>
      <c r="W21" s="61"/>
      <c r="X21" s="61">
        <f t="shared" si="25"/>
        <v>0</v>
      </c>
      <c r="Y21" s="61">
        <f t="shared" si="26"/>
        <v>0</v>
      </c>
      <c r="Z21" s="61">
        <f t="shared" si="27"/>
        <v>0</v>
      </c>
      <c r="AA21" s="61"/>
      <c r="AB21" s="61">
        <f t="shared" si="28"/>
        <v>0</v>
      </c>
      <c r="AC21" s="61">
        <f t="shared" si="29"/>
        <v>0</v>
      </c>
      <c r="AD21" s="61">
        <f t="shared" si="30"/>
        <v>0</v>
      </c>
      <c r="AE21" s="61"/>
      <c r="AF21" s="61">
        <f t="shared" si="31"/>
        <v>0</v>
      </c>
      <c r="AG21" s="61">
        <f t="shared" si="32"/>
        <v>0</v>
      </c>
      <c r="AH21" s="61">
        <f t="shared" si="33"/>
        <v>0</v>
      </c>
      <c r="AI21" s="61"/>
      <c r="AJ21" s="61">
        <f t="shared" si="34"/>
        <v>0</v>
      </c>
      <c r="AK21" s="61">
        <f t="shared" si="35"/>
        <v>0</v>
      </c>
      <c r="AL21" s="61">
        <f t="shared" si="36"/>
        <v>0</v>
      </c>
      <c r="AM21" s="169">
        <v>397</v>
      </c>
      <c r="AN21" s="61">
        <f t="shared" si="37"/>
        <v>1389.5</v>
      </c>
      <c r="AO21" s="61">
        <f t="shared" si="38"/>
        <v>1588</v>
      </c>
      <c r="AP21" s="61">
        <f t="shared" si="39"/>
        <v>1786.5</v>
      </c>
      <c r="AQ21" s="169"/>
      <c r="AR21" s="61">
        <f t="shared" si="40"/>
        <v>0</v>
      </c>
      <c r="AS21" s="61">
        <f t="shared" si="41"/>
        <v>0</v>
      </c>
      <c r="AT21" s="61">
        <f t="shared" si="42"/>
        <v>0</v>
      </c>
      <c r="AU21" s="169"/>
      <c r="AV21" s="61">
        <f t="shared" si="43"/>
        <v>0</v>
      </c>
      <c r="AW21" s="61">
        <f t="shared" si="44"/>
        <v>0</v>
      </c>
      <c r="AX21" s="61">
        <f t="shared" si="45"/>
        <v>0</v>
      </c>
    </row>
    <row r="22" spans="1:50" x14ac:dyDescent="0.25">
      <c r="A22" s="51">
        <v>10</v>
      </c>
      <c r="B22" s="16" t="s">
        <v>356</v>
      </c>
      <c r="C22" s="1"/>
      <c r="D22" s="61">
        <f t="shared" si="10"/>
        <v>0</v>
      </c>
      <c r="E22" s="61">
        <f t="shared" si="11"/>
        <v>0</v>
      </c>
      <c r="F22" s="61">
        <f t="shared" si="12"/>
        <v>0</v>
      </c>
      <c r="G22" s="61"/>
      <c r="H22" s="61">
        <f t="shared" si="13"/>
        <v>0</v>
      </c>
      <c r="I22" s="61">
        <f t="shared" si="14"/>
        <v>0</v>
      </c>
      <c r="J22" s="61">
        <f t="shared" si="15"/>
        <v>0</v>
      </c>
      <c r="K22" s="61"/>
      <c r="L22" s="61">
        <f t="shared" si="16"/>
        <v>0</v>
      </c>
      <c r="M22" s="61">
        <f t="shared" si="17"/>
        <v>0</v>
      </c>
      <c r="N22" s="61">
        <f t="shared" si="18"/>
        <v>0</v>
      </c>
      <c r="O22" s="61"/>
      <c r="P22" s="61">
        <f t="shared" si="19"/>
        <v>0</v>
      </c>
      <c r="Q22" s="61">
        <f t="shared" si="20"/>
        <v>0</v>
      </c>
      <c r="R22" s="61">
        <f t="shared" si="21"/>
        <v>0</v>
      </c>
      <c r="S22" s="61"/>
      <c r="T22" s="61">
        <f t="shared" si="22"/>
        <v>0</v>
      </c>
      <c r="U22" s="61">
        <f t="shared" si="23"/>
        <v>0</v>
      </c>
      <c r="V22" s="61">
        <f t="shared" si="24"/>
        <v>0</v>
      </c>
      <c r="W22" s="61"/>
      <c r="X22" s="61">
        <f t="shared" si="25"/>
        <v>0</v>
      </c>
      <c r="Y22" s="61">
        <f t="shared" si="26"/>
        <v>0</v>
      </c>
      <c r="Z22" s="61">
        <f t="shared" si="27"/>
        <v>0</v>
      </c>
      <c r="AA22" s="61"/>
      <c r="AB22" s="61">
        <f t="shared" si="28"/>
        <v>0</v>
      </c>
      <c r="AC22" s="61">
        <f t="shared" si="29"/>
        <v>0</v>
      </c>
      <c r="AD22" s="61">
        <f t="shared" si="30"/>
        <v>0</v>
      </c>
      <c r="AE22" s="61"/>
      <c r="AF22" s="61">
        <f t="shared" si="31"/>
        <v>0</v>
      </c>
      <c r="AG22" s="61">
        <f t="shared" si="32"/>
        <v>0</v>
      </c>
      <c r="AH22" s="61">
        <f t="shared" si="33"/>
        <v>0</v>
      </c>
      <c r="AI22" s="61"/>
      <c r="AJ22" s="61">
        <f t="shared" si="34"/>
        <v>0</v>
      </c>
      <c r="AK22" s="61">
        <f t="shared" si="35"/>
        <v>0</v>
      </c>
      <c r="AL22" s="61">
        <f t="shared" si="36"/>
        <v>0</v>
      </c>
      <c r="AM22" s="169">
        <v>397</v>
      </c>
      <c r="AN22" s="61">
        <f t="shared" si="37"/>
        <v>1389.5</v>
      </c>
      <c r="AO22" s="61">
        <f t="shared" si="38"/>
        <v>1588</v>
      </c>
      <c r="AP22" s="61">
        <f t="shared" si="39"/>
        <v>1786.5</v>
      </c>
      <c r="AQ22" s="169"/>
      <c r="AR22" s="61">
        <f t="shared" si="40"/>
        <v>0</v>
      </c>
      <c r="AS22" s="61">
        <f t="shared" si="41"/>
        <v>0</v>
      </c>
      <c r="AT22" s="61">
        <f t="shared" si="42"/>
        <v>0</v>
      </c>
      <c r="AU22" s="169"/>
      <c r="AV22" s="61">
        <f t="shared" si="43"/>
        <v>0</v>
      </c>
      <c r="AW22" s="61">
        <f t="shared" si="44"/>
        <v>0</v>
      </c>
      <c r="AX22" s="61">
        <f t="shared" si="45"/>
        <v>0</v>
      </c>
    </row>
    <row r="23" spans="1:50" x14ac:dyDescent="0.25">
      <c r="A23" s="49">
        <v>11</v>
      </c>
      <c r="B23" s="16" t="s">
        <v>357</v>
      </c>
      <c r="C23" s="1"/>
      <c r="D23" s="61">
        <f t="shared" si="10"/>
        <v>0</v>
      </c>
      <c r="E23" s="61">
        <f t="shared" si="11"/>
        <v>0</v>
      </c>
      <c r="F23" s="61">
        <f t="shared" si="12"/>
        <v>0</v>
      </c>
      <c r="G23" s="61"/>
      <c r="H23" s="61">
        <f t="shared" si="13"/>
        <v>0</v>
      </c>
      <c r="I23" s="61">
        <f t="shared" si="14"/>
        <v>0</v>
      </c>
      <c r="J23" s="61">
        <f t="shared" si="15"/>
        <v>0</v>
      </c>
      <c r="K23" s="61"/>
      <c r="L23" s="61">
        <f t="shared" si="16"/>
        <v>0</v>
      </c>
      <c r="M23" s="61">
        <f t="shared" si="17"/>
        <v>0</v>
      </c>
      <c r="N23" s="61">
        <f t="shared" si="18"/>
        <v>0</v>
      </c>
      <c r="O23" s="61"/>
      <c r="P23" s="61">
        <f t="shared" si="19"/>
        <v>0</v>
      </c>
      <c r="Q23" s="61">
        <f t="shared" si="20"/>
        <v>0</v>
      </c>
      <c r="R23" s="61">
        <f t="shared" si="21"/>
        <v>0</v>
      </c>
      <c r="S23" s="61"/>
      <c r="T23" s="61">
        <f t="shared" si="22"/>
        <v>0</v>
      </c>
      <c r="U23" s="61">
        <f t="shared" si="23"/>
        <v>0</v>
      </c>
      <c r="V23" s="61">
        <f t="shared" si="24"/>
        <v>0</v>
      </c>
      <c r="W23" s="61"/>
      <c r="X23" s="61">
        <f t="shared" si="25"/>
        <v>0</v>
      </c>
      <c r="Y23" s="61">
        <f t="shared" si="26"/>
        <v>0</v>
      </c>
      <c r="Z23" s="61">
        <f t="shared" si="27"/>
        <v>0</v>
      </c>
      <c r="AA23" s="61"/>
      <c r="AB23" s="61">
        <f t="shared" si="28"/>
        <v>0</v>
      </c>
      <c r="AC23" s="61">
        <f t="shared" si="29"/>
        <v>0</v>
      </c>
      <c r="AD23" s="61">
        <f t="shared" si="30"/>
        <v>0</v>
      </c>
      <c r="AE23" s="61"/>
      <c r="AF23" s="61">
        <f t="shared" si="31"/>
        <v>0</v>
      </c>
      <c r="AG23" s="61">
        <f t="shared" si="32"/>
        <v>0</v>
      </c>
      <c r="AH23" s="61">
        <f t="shared" si="33"/>
        <v>0</v>
      </c>
      <c r="AI23" s="61"/>
      <c r="AJ23" s="61">
        <f t="shared" si="34"/>
        <v>0</v>
      </c>
      <c r="AK23" s="61">
        <f t="shared" si="35"/>
        <v>0</v>
      </c>
      <c r="AL23" s="61">
        <f t="shared" si="36"/>
        <v>0</v>
      </c>
      <c r="AM23" s="169">
        <v>397</v>
      </c>
      <c r="AN23" s="61">
        <f t="shared" si="37"/>
        <v>1389.5</v>
      </c>
      <c r="AO23" s="61">
        <f t="shared" si="38"/>
        <v>1588</v>
      </c>
      <c r="AP23" s="61">
        <f t="shared" si="39"/>
        <v>1786.5</v>
      </c>
      <c r="AQ23" s="169"/>
      <c r="AR23" s="61">
        <f t="shared" si="40"/>
        <v>0</v>
      </c>
      <c r="AS23" s="61">
        <f t="shared" si="41"/>
        <v>0</v>
      </c>
      <c r="AT23" s="61">
        <f t="shared" si="42"/>
        <v>0</v>
      </c>
      <c r="AU23" s="169"/>
      <c r="AV23" s="61">
        <f t="shared" si="43"/>
        <v>0</v>
      </c>
      <c r="AW23" s="61">
        <f t="shared" si="44"/>
        <v>0</v>
      </c>
      <c r="AX23" s="61">
        <f t="shared" si="45"/>
        <v>0</v>
      </c>
    </row>
    <row r="24" spans="1:50" x14ac:dyDescent="0.25">
      <c r="A24" s="49">
        <v>12</v>
      </c>
      <c r="B24" s="168" t="s">
        <v>358</v>
      </c>
      <c r="C24" s="1"/>
      <c r="D24" s="61">
        <f t="shared" si="10"/>
        <v>0</v>
      </c>
      <c r="E24" s="61">
        <f t="shared" si="11"/>
        <v>0</v>
      </c>
      <c r="F24" s="61">
        <f t="shared" si="12"/>
        <v>0</v>
      </c>
      <c r="G24" s="61"/>
      <c r="H24" s="61">
        <f t="shared" si="13"/>
        <v>0</v>
      </c>
      <c r="I24" s="61">
        <f t="shared" si="14"/>
        <v>0</v>
      </c>
      <c r="J24" s="61">
        <f t="shared" si="15"/>
        <v>0</v>
      </c>
      <c r="K24" s="61"/>
      <c r="L24" s="61">
        <f t="shared" si="16"/>
        <v>0</v>
      </c>
      <c r="M24" s="61">
        <f t="shared" si="17"/>
        <v>0</v>
      </c>
      <c r="N24" s="61">
        <f t="shared" si="18"/>
        <v>0</v>
      </c>
      <c r="O24" s="61"/>
      <c r="P24" s="61">
        <f t="shared" si="19"/>
        <v>0</v>
      </c>
      <c r="Q24" s="61">
        <f t="shared" si="20"/>
        <v>0</v>
      </c>
      <c r="R24" s="61">
        <f t="shared" si="21"/>
        <v>0</v>
      </c>
      <c r="S24" s="61"/>
      <c r="T24" s="61">
        <f t="shared" si="22"/>
        <v>0</v>
      </c>
      <c r="U24" s="61">
        <f t="shared" si="23"/>
        <v>0</v>
      </c>
      <c r="V24" s="61">
        <f t="shared" si="24"/>
        <v>0</v>
      </c>
      <c r="W24" s="61"/>
      <c r="X24" s="61">
        <f t="shared" si="25"/>
        <v>0</v>
      </c>
      <c r="Y24" s="61">
        <f t="shared" si="26"/>
        <v>0</v>
      </c>
      <c r="Z24" s="61">
        <f t="shared" si="27"/>
        <v>0</v>
      </c>
      <c r="AA24" s="61"/>
      <c r="AB24" s="61">
        <f t="shared" si="28"/>
        <v>0</v>
      </c>
      <c r="AC24" s="61">
        <f t="shared" si="29"/>
        <v>0</v>
      </c>
      <c r="AD24" s="61">
        <f t="shared" si="30"/>
        <v>0</v>
      </c>
      <c r="AE24" s="61"/>
      <c r="AF24" s="61">
        <f t="shared" si="31"/>
        <v>0</v>
      </c>
      <c r="AG24" s="61">
        <f t="shared" si="32"/>
        <v>0</v>
      </c>
      <c r="AH24" s="61">
        <f t="shared" si="33"/>
        <v>0</v>
      </c>
      <c r="AI24" s="61"/>
      <c r="AJ24" s="61">
        <f t="shared" si="34"/>
        <v>0</v>
      </c>
      <c r="AK24" s="61">
        <f t="shared" si="35"/>
        <v>0</v>
      </c>
      <c r="AL24" s="61">
        <f t="shared" si="36"/>
        <v>0</v>
      </c>
      <c r="AM24" s="169">
        <v>422</v>
      </c>
      <c r="AN24" s="61">
        <f t="shared" si="37"/>
        <v>1477</v>
      </c>
      <c r="AO24" s="61">
        <f t="shared" si="38"/>
        <v>1688</v>
      </c>
      <c r="AP24" s="61">
        <f t="shared" si="39"/>
        <v>1899</v>
      </c>
      <c r="AQ24" s="169"/>
      <c r="AR24" s="61">
        <f t="shared" si="40"/>
        <v>0</v>
      </c>
      <c r="AS24" s="61">
        <f t="shared" si="41"/>
        <v>0</v>
      </c>
      <c r="AT24" s="61">
        <f t="shared" si="42"/>
        <v>0</v>
      </c>
      <c r="AU24" s="169"/>
      <c r="AV24" s="61">
        <f t="shared" si="43"/>
        <v>0</v>
      </c>
      <c r="AW24" s="61">
        <f t="shared" si="44"/>
        <v>0</v>
      </c>
      <c r="AX24" s="61">
        <f t="shared" si="45"/>
        <v>0</v>
      </c>
    </row>
    <row r="25" spans="1:50" x14ac:dyDescent="0.25">
      <c r="A25" s="51">
        <v>13</v>
      </c>
      <c r="B25" s="16" t="s">
        <v>359</v>
      </c>
      <c r="C25" s="1"/>
      <c r="D25" s="61">
        <f t="shared" si="10"/>
        <v>0</v>
      </c>
      <c r="E25" s="61">
        <f t="shared" si="11"/>
        <v>0</v>
      </c>
      <c r="F25" s="61">
        <f t="shared" si="12"/>
        <v>0</v>
      </c>
      <c r="G25" s="61"/>
      <c r="H25" s="61">
        <f t="shared" si="13"/>
        <v>0</v>
      </c>
      <c r="I25" s="61">
        <f t="shared" si="14"/>
        <v>0</v>
      </c>
      <c r="J25" s="61">
        <f t="shared" si="15"/>
        <v>0</v>
      </c>
      <c r="K25" s="61"/>
      <c r="L25" s="61">
        <f t="shared" si="16"/>
        <v>0</v>
      </c>
      <c r="M25" s="61">
        <f t="shared" si="17"/>
        <v>0</v>
      </c>
      <c r="N25" s="61">
        <f t="shared" si="18"/>
        <v>0</v>
      </c>
      <c r="O25" s="61"/>
      <c r="P25" s="61">
        <f t="shared" si="19"/>
        <v>0</v>
      </c>
      <c r="Q25" s="61">
        <f t="shared" si="20"/>
        <v>0</v>
      </c>
      <c r="R25" s="61">
        <f t="shared" si="21"/>
        <v>0</v>
      </c>
      <c r="S25" s="61"/>
      <c r="T25" s="61">
        <f t="shared" si="22"/>
        <v>0</v>
      </c>
      <c r="U25" s="61">
        <f t="shared" si="23"/>
        <v>0</v>
      </c>
      <c r="V25" s="61">
        <f t="shared" si="24"/>
        <v>0</v>
      </c>
      <c r="W25" s="61"/>
      <c r="X25" s="61">
        <f t="shared" si="25"/>
        <v>0</v>
      </c>
      <c r="Y25" s="61">
        <f t="shared" si="26"/>
        <v>0</v>
      </c>
      <c r="Z25" s="61">
        <f t="shared" si="27"/>
        <v>0</v>
      </c>
      <c r="AA25" s="61"/>
      <c r="AB25" s="61">
        <f t="shared" si="28"/>
        <v>0</v>
      </c>
      <c r="AC25" s="61">
        <f t="shared" si="29"/>
        <v>0</v>
      </c>
      <c r="AD25" s="61">
        <f t="shared" si="30"/>
        <v>0</v>
      </c>
      <c r="AE25" s="61"/>
      <c r="AF25" s="61">
        <f t="shared" si="31"/>
        <v>0</v>
      </c>
      <c r="AG25" s="61">
        <f t="shared" si="32"/>
        <v>0</v>
      </c>
      <c r="AH25" s="61">
        <f t="shared" si="33"/>
        <v>0</v>
      </c>
      <c r="AI25" s="61"/>
      <c r="AJ25" s="61">
        <f t="shared" si="34"/>
        <v>0</v>
      </c>
      <c r="AK25" s="61">
        <f t="shared" si="35"/>
        <v>0</v>
      </c>
      <c r="AL25" s="61">
        <f t="shared" si="36"/>
        <v>0</v>
      </c>
      <c r="AM25" s="169">
        <v>503.99999999999994</v>
      </c>
      <c r="AN25" s="61">
        <f t="shared" si="37"/>
        <v>1763.9999999999998</v>
      </c>
      <c r="AO25" s="61">
        <f t="shared" si="38"/>
        <v>2015.9999999999998</v>
      </c>
      <c r="AP25" s="61">
        <f t="shared" si="39"/>
        <v>2267.9999999999995</v>
      </c>
      <c r="AQ25" s="169"/>
      <c r="AR25" s="61">
        <f t="shared" si="40"/>
        <v>0</v>
      </c>
      <c r="AS25" s="61">
        <f t="shared" si="41"/>
        <v>0</v>
      </c>
      <c r="AT25" s="61">
        <f t="shared" si="42"/>
        <v>0</v>
      </c>
      <c r="AU25" s="169"/>
      <c r="AV25" s="61">
        <f t="shared" si="43"/>
        <v>0</v>
      </c>
      <c r="AW25" s="61">
        <f t="shared" si="44"/>
        <v>0</v>
      </c>
      <c r="AX25" s="61">
        <f t="shared" si="45"/>
        <v>0</v>
      </c>
    </row>
    <row r="26" spans="1:50" x14ac:dyDescent="0.25">
      <c r="A26" s="49">
        <v>14</v>
      </c>
      <c r="B26" s="1"/>
      <c r="C26" s="1"/>
      <c r="D26" s="61">
        <f t="shared" si="10"/>
        <v>0</v>
      </c>
      <c r="E26" s="61">
        <f t="shared" si="11"/>
        <v>0</v>
      </c>
      <c r="F26" s="61">
        <f t="shared" si="12"/>
        <v>0</v>
      </c>
      <c r="G26" s="61"/>
      <c r="H26" s="61">
        <f t="shared" si="13"/>
        <v>0</v>
      </c>
      <c r="I26" s="61">
        <f t="shared" si="14"/>
        <v>0</v>
      </c>
      <c r="J26" s="61">
        <f t="shared" si="15"/>
        <v>0</v>
      </c>
      <c r="K26" s="61"/>
      <c r="L26" s="61">
        <f t="shared" si="16"/>
        <v>0</v>
      </c>
      <c r="M26" s="61">
        <f t="shared" si="17"/>
        <v>0</v>
      </c>
      <c r="N26" s="61">
        <f t="shared" si="18"/>
        <v>0</v>
      </c>
      <c r="O26" s="61"/>
      <c r="P26" s="61">
        <f t="shared" si="19"/>
        <v>0</v>
      </c>
      <c r="Q26" s="61">
        <f t="shared" si="20"/>
        <v>0</v>
      </c>
      <c r="R26" s="61">
        <f t="shared" si="21"/>
        <v>0</v>
      </c>
      <c r="S26" s="61"/>
      <c r="T26" s="61">
        <f t="shared" si="22"/>
        <v>0</v>
      </c>
      <c r="U26" s="61">
        <f t="shared" si="23"/>
        <v>0</v>
      </c>
      <c r="V26" s="61">
        <f t="shared" si="24"/>
        <v>0</v>
      </c>
      <c r="W26" s="61"/>
      <c r="X26" s="61">
        <f t="shared" si="25"/>
        <v>0</v>
      </c>
      <c r="Y26" s="61">
        <f t="shared" si="26"/>
        <v>0</v>
      </c>
      <c r="Z26" s="61">
        <f t="shared" si="27"/>
        <v>0</v>
      </c>
      <c r="AA26" s="61"/>
      <c r="AB26" s="61">
        <f t="shared" si="28"/>
        <v>0</v>
      </c>
      <c r="AC26" s="61">
        <f t="shared" si="29"/>
        <v>0</v>
      </c>
      <c r="AD26" s="61">
        <f t="shared" si="30"/>
        <v>0</v>
      </c>
      <c r="AE26" s="61"/>
      <c r="AF26" s="61">
        <f t="shared" si="31"/>
        <v>0</v>
      </c>
      <c r="AG26" s="61">
        <f t="shared" si="32"/>
        <v>0</v>
      </c>
      <c r="AH26" s="61">
        <f t="shared" si="33"/>
        <v>0</v>
      </c>
      <c r="AI26" s="61"/>
      <c r="AJ26" s="61">
        <f t="shared" si="34"/>
        <v>0</v>
      </c>
      <c r="AK26" s="61">
        <f t="shared" si="35"/>
        <v>0</v>
      </c>
      <c r="AL26" s="61">
        <f t="shared" si="36"/>
        <v>0</v>
      </c>
      <c r="AM26" s="61"/>
      <c r="AN26" s="61">
        <f t="shared" si="37"/>
        <v>0</v>
      </c>
      <c r="AO26" s="61">
        <f t="shared" si="38"/>
        <v>0</v>
      </c>
      <c r="AP26" s="61">
        <f t="shared" si="39"/>
        <v>0</v>
      </c>
      <c r="AQ26" s="61"/>
      <c r="AR26" s="61">
        <f t="shared" si="40"/>
        <v>0</v>
      </c>
      <c r="AS26" s="61">
        <f t="shared" si="41"/>
        <v>0</v>
      </c>
      <c r="AT26" s="61">
        <f t="shared" si="42"/>
        <v>0</v>
      </c>
      <c r="AU26" s="61"/>
      <c r="AV26" s="61">
        <f t="shared" si="43"/>
        <v>0</v>
      </c>
      <c r="AW26" s="61">
        <f t="shared" si="44"/>
        <v>0</v>
      </c>
      <c r="AX26" s="61">
        <f t="shared" si="45"/>
        <v>0</v>
      </c>
    </row>
    <row r="27" spans="1:50" x14ac:dyDescent="0.25">
      <c r="A27" s="49">
        <v>15</v>
      </c>
      <c r="B27" s="1"/>
      <c r="C27" s="1"/>
      <c r="D27" s="61">
        <f t="shared" si="10"/>
        <v>0</v>
      </c>
      <c r="E27" s="61">
        <f t="shared" si="11"/>
        <v>0</v>
      </c>
      <c r="F27" s="61">
        <f t="shared" si="12"/>
        <v>0</v>
      </c>
      <c r="G27" s="61"/>
      <c r="H27" s="61">
        <f t="shared" si="13"/>
        <v>0</v>
      </c>
      <c r="I27" s="61">
        <f t="shared" si="14"/>
        <v>0</v>
      </c>
      <c r="J27" s="61">
        <f t="shared" si="15"/>
        <v>0</v>
      </c>
      <c r="K27" s="61"/>
      <c r="L27" s="61">
        <f t="shared" si="16"/>
        <v>0</v>
      </c>
      <c r="M27" s="61">
        <f t="shared" si="17"/>
        <v>0</v>
      </c>
      <c r="N27" s="61">
        <f t="shared" si="18"/>
        <v>0</v>
      </c>
      <c r="O27" s="61"/>
      <c r="P27" s="61">
        <f t="shared" si="19"/>
        <v>0</v>
      </c>
      <c r="Q27" s="61">
        <f t="shared" si="20"/>
        <v>0</v>
      </c>
      <c r="R27" s="61">
        <f t="shared" si="21"/>
        <v>0</v>
      </c>
      <c r="S27" s="61"/>
      <c r="T27" s="61">
        <f t="shared" si="22"/>
        <v>0</v>
      </c>
      <c r="U27" s="61">
        <f t="shared" si="23"/>
        <v>0</v>
      </c>
      <c r="V27" s="61">
        <f t="shared" si="24"/>
        <v>0</v>
      </c>
      <c r="W27" s="61"/>
      <c r="X27" s="61">
        <f t="shared" si="25"/>
        <v>0</v>
      </c>
      <c r="Y27" s="61">
        <f t="shared" si="26"/>
        <v>0</v>
      </c>
      <c r="Z27" s="61">
        <f t="shared" si="27"/>
        <v>0</v>
      </c>
      <c r="AA27" s="61"/>
      <c r="AB27" s="61">
        <f t="shared" si="28"/>
        <v>0</v>
      </c>
      <c r="AC27" s="61">
        <f t="shared" si="29"/>
        <v>0</v>
      </c>
      <c r="AD27" s="61">
        <f t="shared" si="30"/>
        <v>0</v>
      </c>
      <c r="AE27" s="61"/>
      <c r="AF27" s="61">
        <f t="shared" si="31"/>
        <v>0</v>
      </c>
      <c r="AG27" s="61">
        <f t="shared" si="32"/>
        <v>0</v>
      </c>
      <c r="AH27" s="61">
        <f t="shared" si="33"/>
        <v>0</v>
      </c>
      <c r="AI27" s="61"/>
      <c r="AJ27" s="61">
        <f t="shared" si="34"/>
        <v>0</v>
      </c>
      <c r="AK27" s="61">
        <f t="shared" si="35"/>
        <v>0</v>
      </c>
      <c r="AL27" s="61">
        <f t="shared" si="36"/>
        <v>0</v>
      </c>
      <c r="AM27" s="61"/>
      <c r="AN27" s="61">
        <f t="shared" si="37"/>
        <v>0</v>
      </c>
      <c r="AO27" s="61">
        <f t="shared" si="38"/>
        <v>0</v>
      </c>
      <c r="AP27" s="61">
        <f t="shared" si="39"/>
        <v>0</v>
      </c>
      <c r="AQ27" s="61"/>
      <c r="AR27" s="61">
        <f t="shared" si="40"/>
        <v>0</v>
      </c>
      <c r="AS27" s="61">
        <f t="shared" si="41"/>
        <v>0</v>
      </c>
      <c r="AT27" s="61">
        <f t="shared" si="42"/>
        <v>0</v>
      </c>
      <c r="AU27" s="61"/>
      <c r="AV27" s="61">
        <f t="shared" si="43"/>
        <v>0</v>
      </c>
      <c r="AW27" s="61">
        <f t="shared" si="44"/>
        <v>0</v>
      </c>
      <c r="AX27" s="61">
        <f t="shared" si="45"/>
        <v>0</v>
      </c>
    </row>
    <row r="28" spans="1:50" x14ac:dyDescent="0.25">
      <c r="A28" s="51">
        <v>16</v>
      </c>
      <c r="B28" s="1"/>
      <c r="C28" s="1"/>
      <c r="D28" s="61">
        <f t="shared" si="10"/>
        <v>0</v>
      </c>
      <c r="E28" s="61">
        <f t="shared" si="11"/>
        <v>0</v>
      </c>
      <c r="F28" s="61">
        <f t="shared" si="12"/>
        <v>0</v>
      </c>
      <c r="G28" s="61"/>
      <c r="H28" s="61">
        <f t="shared" si="13"/>
        <v>0</v>
      </c>
      <c r="I28" s="61">
        <f t="shared" si="14"/>
        <v>0</v>
      </c>
      <c r="J28" s="61">
        <f t="shared" si="15"/>
        <v>0</v>
      </c>
      <c r="K28" s="61"/>
      <c r="L28" s="61">
        <f t="shared" si="16"/>
        <v>0</v>
      </c>
      <c r="M28" s="61">
        <f t="shared" si="17"/>
        <v>0</v>
      </c>
      <c r="N28" s="61">
        <f t="shared" si="18"/>
        <v>0</v>
      </c>
      <c r="O28" s="61"/>
      <c r="P28" s="61">
        <f t="shared" si="19"/>
        <v>0</v>
      </c>
      <c r="Q28" s="61">
        <f t="shared" si="20"/>
        <v>0</v>
      </c>
      <c r="R28" s="61">
        <f t="shared" si="21"/>
        <v>0</v>
      </c>
      <c r="S28" s="61"/>
      <c r="T28" s="61">
        <f t="shared" si="22"/>
        <v>0</v>
      </c>
      <c r="U28" s="61">
        <f t="shared" si="23"/>
        <v>0</v>
      </c>
      <c r="V28" s="61">
        <f t="shared" si="24"/>
        <v>0</v>
      </c>
      <c r="W28" s="61"/>
      <c r="X28" s="61">
        <f t="shared" si="25"/>
        <v>0</v>
      </c>
      <c r="Y28" s="61">
        <f t="shared" si="26"/>
        <v>0</v>
      </c>
      <c r="Z28" s="61">
        <f t="shared" si="27"/>
        <v>0</v>
      </c>
      <c r="AA28" s="61"/>
      <c r="AB28" s="61">
        <f t="shared" si="28"/>
        <v>0</v>
      </c>
      <c r="AC28" s="61">
        <f t="shared" si="29"/>
        <v>0</v>
      </c>
      <c r="AD28" s="61">
        <f t="shared" si="30"/>
        <v>0</v>
      </c>
      <c r="AE28" s="61"/>
      <c r="AF28" s="61">
        <f t="shared" si="31"/>
        <v>0</v>
      </c>
      <c r="AG28" s="61">
        <f t="shared" si="32"/>
        <v>0</v>
      </c>
      <c r="AH28" s="61">
        <f t="shared" si="33"/>
        <v>0</v>
      </c>
      <c r="AI28" s="61"/>
      <c r="AJ28" s="61">
        <f t="shared" si="34"/>
        <v>0</v>
      </c>
      <c r="AK28" s="61">
        <f t="shared" si="35"/>
        <v>0</v>
      </c>
      <c r="AL28" s="61">
        <f t="shared" si="36"/>
        <v>0</v>
      </c>
      <c r="AM28" s="61"/>
      <c r="AN28" s="61">
        <f t="shared" si="37"/>
        <v>0</v>
      </c>
      <c r="AO28" s="61">
        <f t="shared" si="38"/>
        <v>0</v>
      </c>
      <c r="AP28" s="61">
        <f t="shared" si="39"/>
        <v>0</v>
      </c>
      <c r="AQ28" s="61"/>
      <c r="AR28" s="61">
        <f t="shared" si="40"/>
        <v>0</v>
      </c>
      <c r="AS28" s="61">
        <f t="shared" si="41"/>
        <v>0</v>
      </c>
      <c r="AT28" s="61">
        <f t="shared" si="42"/>
        <v>0</v>
      </c>
      <c r="AU28" s="61"/>
      <c r="AV28" s="61">
        <f t="shared" si="43"/>
        <v>0</v>
      </c>
      <c r="AW28" s="61">
        <f t="shared" si="44"/>
        <v>0</v>
      </c>
      <c r="AX28" s="61">
        <f t="shared" si="45"/>
        <v>0</v>
      </c>
    </row>
    <row r="29" spans="1:50" x14ac:dyDescent="0.25">
      <c r="A29" s="49">
        <v>17</v>
      </c>
      <c r="B29" s="1"/>
      <c r="C29" s="1"/>
      <c r="D29" s="61">
        <f t="shared" si="10"/>
        <v>0</v>
      </c>
      <c r="E29" s="61">
        <f t="shared" si="11"/>
        <v>0</v>
      </c>
      <c r="F29" s="61">
        <f t="shared" si="12"/>
        <v>0</v>
      </c>
      <c r="G29" s="61"/>
      <c r="H29" s="61">
        <f t="shared" si="13"/>
        <v>0</v>
      </c>
      <c r="I29" s="61">
        <f t="shared" si="14"/>
        <v>0</v>
      </c>
      <c r="J29" s="61">
        <f t="shared" si="15"/>
        <v>0</v>
      </c>
      <c r="K29" s="61"/>
      <c r="L29" s="61">
        <f t="shared" si="16"/>
        <v>0</v>
      </c>
      <c r="M29" s="61">
        <f t="shared" si="17"/>
        <v>0</v>
      </c>
      <c r="N29" s="61">
        <f t="shared" si="18"/>
        <v>0</v>
      </c>
      <c r="O29" s="61"/>
      <c r="P29" s="61">
        <f t="shared" si="19"/>
        <v>0</v>
      </c>
      <c r="Q29" s="61">
        <f t="shared" si="20"/>
        <v>0</v>
      </c>
      <c r="R29" s="61">
        <f t="shared" si="21"/>
        <v>0</v>
      </c>
      <c r="S29" s="61"/>
      <c r="T29" s="61">
        <f t="shared" si="22"/>
        <v>0</v>
      </c>
      <c r="U29" s="61">
        <f t="shared" si="23"/>
        <v>0</v>
      </c>
      <c r="V29" s="61">
        <f t="shared" si="24"/>
        <v>0</v>
      </c>
      <c r="W29" s="61"/>
      <c r="X29" s="61">
        <f t="shared" si="25"/>
        <v>0</v>
      </c>
      <c r="Y29" s="61">
        <f t="shared" si="26"/>
        <v>0</v>
      </c>
      <c r="Z29" s="61">
        <f t="shared" si="27"/>
        <v>0</v>
      </c>
      <c r="AA29" s="61"/>
      <c r="AB29" s="61">
        <f t="shared" si="28"/>
        <v>0</v>
      </c>
      <c r="AC29" s="61">
        <f t="shared" si="29"/>
        <v>0</v>
      </c>
      <c r="AD29" s="61">
        <f t="shared" si="30"/>
        <v>0</v>
      </c>
      <c r="AE29" s="61"/>
      <c r="AF29" s="61">
        <f t="shared" si="31"/>
        <v>0</v>
      </c>
      <c r="AG29" s="61">
        <f t="shared" si="32"/>
        <v>0</v>
      </c>
      <c r="AH29" s="61">
        <f t="shared" si="33"/>
        <v>0</v>
      </c>
      <c r="AI29" s="61"/>
      <c r="AJ29" s="61">
        <f t="shared" si="34"/>
        <v>0</v>
      </c>
      <c r="AK29" s="61">
        <f t="shared" si="35"/>
        <v>0</v>
      </c>
      <c r="AL29" s="61">
        <f t="shared" si="36"/>
        <v>0</v>
      </c>
      <c r="AM29" s="61"/>
      <c r="AN29" s="61">
        <f t="shared" si="37"/>
        <v>0</v>
      </c>
      <c r="AO29" s="61">
        <f t="shared" si="38"/>
        <v>0</v>
      </c>
      <c r="AP29" s="61">
        <f t="shared" si="39"/>
        <v>0</v>
      </c>
      <c r="AQ29" s="61"/>
      <c r="AR29" s="61">
        <f t="shared" si="40"/>
        <v>0</v>
      </c>
      <c r="AS29" s="61">
        <f t="shared" si="41"/>
        <v>0</v>
      </c>
      <c r="AT29" s="61">
        <f t="shared" si="42"/>
        <v>0</v>
      </c>
      <c r="AU29" s="61"/>
      <c r="AV29" s="61">
        <f t="shared" si="43"/>
        <v>0</v>
      </c>
      <c r="AW29" s="61">
        <f t="shared" si="44"/>
        <v>0</v>
      </c>
      <c r="AX29" s="61">
        <f t="shared" si="45"/>
        <v>0</v>
      </c>
    </row>
    <row r="30" spans="1:50" x14ac:dyDescent="0.25">
      <c r="A30" s="49">
        <v>18</v>
      </c>
      <c r="B30" s="1"/>
      <c r="C30" s="1"/>
      <c r="D30" s="61">
        <f t="shared" si="10"/>
        <v>0</v>
      </c>
      <c r="E30" s="61">
        <f t="shared" si="11"/>
        <v>0</v>
      </c>
      <c r="F30" s="61">
        <f t="shared" si="12"/>
        <v>0</v>
      </c>
      <c r="G30" s="61"/>
      <c r="H30" s="61">
        <f t="shared" si="13"/>
        <v>0</v>
      </c>
      <c r="I30" s="61">
        <f t="shared" si="14"/>
        <v>0</v>
      </c>
      <c r="J30" s="61">
        <f t="shared" si="15"/>
        <v>0</v>
      </c>
      <c r="K30" s="61"/>
      <c r="L30" s="61">
        <f t="shared" si="16"/>
        <v>0</v>
      </c>
      <c r="M30" s="61">
        <f t="shared" si="17"/>
        <v>0</v>
      </c>
      <c r="N30" s="61">
        <f t="shared" si="18"/>
        <v>0</v>
      </c>
      <c r="O30" s="61"/>
      <c r="P30" s="61">
        <f t="shared" si="19"/>
        <v>0</v>
      </c>
      <c r="Q30" s="61">
        <f t="shared" si="20"/>
        <v>0</v>
      </c>
      <c r="R30" s="61">
        <f t="shared" si="21"/>
        <v>0</v>
      </c>
      <c r="S30" s="61"/>
      <c r="T30" s="61">
        <f t="shared" si="22"/>
        <v>0</v>
      </c>
      <c r="U30" s="61">
        <f t="shared" si="23"/>
        <v>0</v>
      </c>
      <c r="V30" s="61">
        <f t="shared" si="24"/>
        <v>0</v>
      </c>
      <c r="W30" s="61"/>
      <c r="X30" s="61">
        <f t="shared" si="25"/>
        <v>0</v>
      </c>
      <c r="Y30" s="61">
        <f t="shared" si="26"/>
        <v>0</v>
      </c>
      <c r="Z30" s="61">
        <f t="shared" si="27"/>
        <v>0</v>
      </c>
      <c r="AA30" s="61"/>
      <c r="AB30" s="61">
        <f t="shared" si="28"/>
        <v>0</v>
      </c>
      <c r="AC30" s="61">
        <f t="shared" si="29"/>
        <v>0</v>
      </c>
      <c r="AD30" s="61">
        <f t="shared" si="30"/>
        <v>0</v>
      </c>
      <c r="AE30" s="61"/>
      <c r="AF30" s="61">
        <f t="shared" si="31"/>
        <v>0</v>
      </c>
      <c r="AG30" s="61">
        <f t="shared" si="32"/>
        <v>0</v>
      </c>
      <c r="AH30" s="61">
        <f t="shared" si="33"/>
        <v>0</v>
      </c>
      <c r="AI30" s="61"/>
      <c r="AJ30" s="61">
        <f t="shared" si="34"/>
        <v>0</v>
      </c>
      <c r="AK30" s="61">
        <f t="shared" si="35"/>
        <v>0</v>
      </c>
      <c r="AL30" s="61">
        <f t="shared" si="36"/>
        <v>0</v>
      </c>
      <c r="AM30" s="61"/>
      <c r="AN30" s="61">
        <f t="shared" si="37"/>
        <v>0</v>
      </c>
      <c r="AO30" s="61">
        <f t="shared" si="38"/>
        <v>0</v>
      </c>
      <c r="AP30" s="61">
        <f t="shared" si="39"/>
        <v>0</v>
      </c>
      <c r="AQ30" s="61"/>
      <c r="AR30" s="61">
        <f t="shared" si="40"/>
        <v>0</v>
      </c>
      <c r="AS30" s="61">
        <f t="shared" si="41"/>
        <v>0</v>
      </c>
      <c r="AT30" s="61">
        <f t="shared" si="42"/>
        <v>0</v>
      </c>
      <c r="AU30" s="61"/>
      <c r="AV30" s="61">
        <f t="shared" si="43"/>
        <v>0</v>
      </c>
      <c r="AW30" s="61">
        <f t="shared" si="44"/>
        <v>0</v>
      </c>
      <c r="AX30" s="61">
        <f t="shared" si="45"/>
        <v>0</v>
      </c>
    </row>
    <row r="31" spans="1:50" x14ac:dyDescent="0.25">
      <c r="A31" s="51">
        <v>19</v>
      </c>
      <c r="B31" s="1"/>
      <c r="C31" s="1"/>
      <c r="D31" s="61">
        <f t="shared" si="10"/>
        <v>0</v>
      </c>
      <c r="E31" s="61">
        <f t="shared" si="11"/>
        <v>0</v>
      </c>
      <c r="F31" s="61">
        <f t="shared" si="12"/>
        <v>0</v>
      </c>
      <c r="G31" s="61"/>
      <c r="H31" s="61">
        <f t="shared" si="13"/>
        <v>0</v>
      </c>
      <c r="I31" s="61">
        <f t="shared" si="14"/>
        <v>0</v>
      </c>
      <c r="J31" s="61">
        <f t="shared" si="15"/>
        <v>0</v>
      </c>
      <c r="K31" s="61"/>
      <c r="L31" s="61">
        <f t="shared" si="16"/>
        <v>0</v>
      </c>
      <c r="M31" s="61">
        <f t="shared" si="17"/>
        <v>0</v>
      </c>
      <c r="N31" s="61">
        <f t="shared" si="18"/>
        <v>0</v>
      </c>
      <c r="O31" s="61"/>
      <c r="P31" s="61">
        <f t="shared" si="19"/>
        <v>0</v>
      </c>
      <c r="Q31" s="61">
        <f t="shared" si="20"/>
        <v>0</v>
      </c>
      <c r="R31" s="61">
        <f t="shared" si="21"/>
        <v>0</v>
      </c>
      <c r="S31" s="61"/>
      <c r="T31" s="61">
        <f t="shared" si="22"/>
        <v>0</v>
      </c>
      <c r="U31" s="61">
        <f t="shared" si="23"/>
        <v>0</v>
      </c>
      <c r="V31" s="61">
        <f t="shared" si="24"/>
        <v>0</v>
      </c>
      <c r="W31" s="61"/>
      <c r="X31" s="61">
        <f t="shared" si="25"/>
        <v>0</v>
      </c>
      <c r="Y31" s="61">
        <f t="shared" si="26"/>
        <v>0</v>
      </c>
      <c r="Z31" s="61">
        <f t="shared" si="27"/>
        <v>0</v>
      </c>
      <c r="AA31" s="61"/>
      <c r="AB31" s="61">
        <f t="shared" si="28"/>
        <v>0</v>
      </c>
      <c r="AC31" s="61">
        <f t="shared" si="29"/>
        <v>0</v>
      </c>
      <c r="AD31" s="61">
        <f t="shared" si="30"/>
        <v>0</v>
      </c>
      <c r="AE31" s="61"/>
      <c r="AF31" s="61">
        <f t="shared" si="31"/>
        <v>0</v>
      </c>
      <c r="AG31" s="61">
        <f t="shared" si="32"/>
        <v>0</v>
      </c>
      <c r="AH31" s="61">
        <f t="shared" si="33"/>
        <v>0</v>
      </c>
      <c r="AI31" s="61"/>
      <c r="AJ31" s="61">
        <f t="shared" si="34"/>
        <v>0</v>
      </c>
      <c r="AK31" s="61">
        <f t="shared" si="35"/>
        <v>0</v>
      </c>
      <c r="AL31" s="61">
        <f t="shared" si="36"/>
        <v>0</v>
      </c>
      <c r="AM31" s="61"/>
      <c r="AN31" s="61">
        <f t="shared" si="37"/>
        <v>0</v>
      </c>
      <c r="AO31" s="61">
        <f t="shared" si="38"/>
        <v>0</v>
      </c>
      <c r="AP31" s="61">
        <f t="shared" si="39"/>
        <v>0</v>
      </c>
      <c r="AQ31" s="61"/>
      <c r="AR31" s="61">
        <f t="shared" si="40"/>
        <v>0</v>
      </c>
      <c r="AS31" s="61">
        <f t="shared" si="41"/>
        <v>0</v>
      </c>
      <c r="AT31" s="61">
        <f t="shared" si="42"/>
        <v>0</v>
      </c>
      <c r="AU31" s="61"/>
      <c r="AV31" s="61">
        <f t="shared" si="43"/>
        <v>0</v>
      </c>
      <c r="AW31" s="61">
        <f t="shared" si="44"/>
        <v>0</v>
      </c>
      <c r="AX31" s="61">
        <f t="shared" si="45"/>
        <v>0</v>
      </c>
    </row>
    <row r="32" spans="1:50" x14ac:dyDescent="0.25">
      <c r="A32" s="49">
        <v>20</v>
      </c>
      <c r="B32" s="1"/>
      <c r="C32" s="1"/>
      <c r="D32" s="61">
        <f t="shared" si="10"/>
        <v>0</v>
      </c>
      <c r="E32" s="61">
        <f t="shared" si="11"/>
        <v>0</v>
      </c>
      <c r="F32" s="61">
        <f t="shared" si="12"/>
        <v>0</v>
      </c>
      <c r="G32" s="61"/>
      <c r="H32" s="61">
        <f t="shared" si="13"/>
        <v>0</v>
      </c>
      <c r="I32" s="61">
        <f t="shared" si="14"/>
        <v>0</v>
      </c>
      <c r="J32" s="61">
        <f t="shared" si="15"/>
        <v>0</v>
      </c>
      <c r="K32" s="61"/>
      <c r="L32" s="61">
        <f t="shared" si="16"/>
        <v>0</v>
      </c>
      <c r="M32" s="61">
        <f t="shared" si="17"/>
        <v>0</v>
      </c>
      <c r="N32" s="61">
        <f t="shared" si="18"/>
        <v>0</v>
      </c>
      <c r="O32" s="61"/>
      <c r="P32" s="61">
        <f t="shared" si="19"/>
        <v>0</v>
      </c>
      <c r="Q32" s="61">
        <f t="shared" si="20"/>
        <v>0</v>
      </c>
      <c r="R32" s="61">
        <f t="shared" si="21"/>
        <v>0</v>
      </c>
      <c r="S32" s="61"/>
      <c r="T32" s="61">
        <f t="shared" si="22"/>
        <v>0</v>
      </c>
      <c r="U32" s="61">
        <f t="shared" si="23"/>
        <v>0</v>
      </c>
      <c r="V32" s="61">
        <f t="shared" si="24"/>
        <v>0</v>
      </c>
      <c r="W32" s="61"/>
      <c r="X32" s="61">
        <f t="shared" si="25"/>
        <v>0</v>
      </c>
      <c r="Y32" s="61">
        <f t="shared" si="26"/>
        <v>0</v>
      </c>
      <c r="Z32" s="61">
        <f t="shared" si="27"/>
        <v>0</v>
      </c>
      <c r="AA32" s="61"/>
      <c r="AB32" s="61">
        <f t="shared" si="28"/>
        <v>0</v>
      </c>
      <c r="AC32" s="61">
        <f t="shared" si="29"/>
        <v>0</v>
      </c>
      <c r="AD32" s="61">
        <f t="shared" si="30"/>
        <v>0</v>
      </c>
      <c r="AE32" s="61"/>
      <c r="AF32" s="61">
        <f t="shared" si="31"/>
        <v>0</v>
      </c>
      <c r="AG32" s="61">
        <f t="shared" si="32"/>
        <v>0</v>
      </c>
      <c r="AH32" s="61">
        <f t="shared" si="33"/>
        <v>0</v>
      </c>
      <c r="AI32" s="61"/>
      <c r="AJ32" s="61">
        <f t="shared" si="34"/>
        <v>0</v>
      </c>
      <c r="AK32" s="61">
        <f t="shared" si="35"/>
        <v>0</v>
      </c>
      <c r="AL32" s="61">
        <f t="shared" si="36"/>
        <v>0</v>
      </c>
      <c r="AM32" s="61"/>
      <c r="AN32" s="61">
        <f t="shared" si="37"/>
        <v>0</v>
      </c>
      <c r="AO32" s="61">
        <f t="shared" si="38"/>
        <v>0</v>
      </c>
      <c r="AP32" s="61">
        <f t="shared" si="39"/>
        <v>0</v>
      </c>
      <c r="AQ32" s="61"/>
      <c r="AR32" s="61">
        <f t="shared" si="40"/>
        <v>0</v>
      </c>
      <c r="AS32" s="61">
        <f t="shared" si="41"/>
        <v>0</v>
      </c>
      <c r="AT32" s="61">
        <f t="shared" si="42"/>
        <v>0</v>
      </c>
      <c r="AU32" s="61"/>
      <c r="AV32" s="61">
        <f t="shared" si="43"/>
        <v>0</v>
      </c>
      <c r="AW32" s="61">
        <f t="shared" si="44"/>
        <v>0</v>
      </c>
      <c r="AX32" s="61">
        <f t="shared" si="45"/>
        <v>0</v>
      </c>
    </row>
    <row r="33" spans="1:50" x14ac:dyDescent="0.25">
      <c r="A33" s="49">
        <v>21</v>
      </c>
      <c r="B33" s="1"/>
      <c r="C33" s="1"/>
      <c r="D33" s="61">
        <f t="shared" si="10"/>
        <v>0</v>
      </c>
      <c r="E33" s="61">
        <f t="shared" si="11"/>
        <v>0</v>
      </c>
      <c r="F33" s="61">
        <f t="shared" si="12"/>
        <v>0</v>
      </c>
      <c r="G33" s="61"/>
      <c r="H33" s="61">
        <f t="shared" si="13"/>
        <v>0</v>
      </c>
      <c r="I33" s="61">
        <f t="shared" si="14"/>
        <v>0</v>
      </c>
      <c r="J33" s="61">
        <f t="shared" si="15"/>
        <v>0</v>
      </c>
      <c r="K33" s="61"/>
      <c r="L33" s="61">
        <f t="shared" si="16"/>
        <v>0</v>
      </c>
      <c r="M33" s="61">
        <f t="shared" si="17"/>
        <v>0</v>
      </c>
      <c r="N33" s="61">
        <f t="shared" si="18"/>
        <v>0</v>
      </c>
      <c r="O33" s="61"/>
      <c r="P33" s="61">
        <f t="shared" si="19"/>
        <v>0</v>
      </c>
      <c r="Q33" s="61">
        <f t="shared" si="20"/>
        <v>0</v>
      </c>
      <c r="R33" s="61">
        <f t="shared" si="21"/>
        <v>0</v>
      </c>
      <c r="S33" s="61"/>
      <c r="T33" s="61">
        <f t="shared" si="22"/>
        <v>0</v>
      </c>
      <c r="U33" s="61">
        <f t="shared" si="23"/>
        <v>0</v>
      </c>
      <c r="V33" s="61">
        <f t="shared" si="24"/>
        <v>0</v>
      </c>
      <c r="W33" s="61"/>
      <c r="X33" s="61">
        <f t="shared" si="25"/>
        <v>0</v>
      </c>
      <c r="Y33" s="61">
        <f t="shared" si="26"/>
        <v>0</v>
      </c>
      <c r="Z33" s="61">
        <f t="shared" si="27"/>
        <v>0</v>
      </c>
      <c r="AA33" s="61"/>
      <c r="AB33" s="61">
        <f t="shared" si="28"/>
        <v>0</v>
      </c>
      <c r="AC33" s="61">
        <f t="shared" si="29"/>
        <v>0</v>
      </c>
      <c r="AD33" s="61">
        <f t="shared" si="30"/>
        <v>0</v>
      </c>
      <c r="AE33" s="61"/>
      <c r="AF33" s="61">
        <f t="shared" si="31"/>
        <v>0</v>
      </c>
      <c r="AG33" s="61">
        <f t="shared" si="32"/>
        <v>0</v>
      </c>
      <c r="AH33" s="61">
        <f t="shared" si="33"/>
        <v>0</v>
      </c>
      <c r="AI33" s="61"/>
      <c r="AJ33" s="61">
        <f t="shared" si="34"/>
        <v>0</v>
      </c>
      <c r="AK33" s="61">
        <f t="shared" si="35"/>
        <v>0</v>
      </c>
      <c r="AL33" s="61">
        <f t="shared" si="36"/>
        <v>0</v>
      </c>
      <c r="AM33" s="61"/>
      <c r="AN33" s="61">
        <f t="shared" si="37"/>
        <v>0</v>
      </c>
      <c r="AO33" s="61">
        <f t="shared" si="38"/>
        <v>0</v>
      </c>
      <c r="AP33" s="61">
        <f t="shared" si="39"/>
        <v>0</v>
      </c>
      <c r="AQ33" s="61"/>
      <c r="AR33" s="61">
        <f t="shared" si="40"/>
        <v>0</v>
      </c>
      <c r="AS33" s="61">
        <f t="shared" si="41"/>
        <v>0</v>
      </c>
      <c r="AT33" s="61">
        <f t="shared" si="42"/>
        <v>0</v>
      </c>
      <c r="AU33" s="61"/>
      <c r="AV33" s="61">
        <f t="shared" si="43"/>
        <v>0</v>
      </c>
      <c r="AW33" s="61">
        <f t="shared" si="44"/>
        <v>0</v>
      </c>
      <c r="AX33" s="61">
        <f t="shared" si="45"/>
        <v>0</v>
      </c>
    </row>
    <row r="34" spans="1:50" x14ac:dyDescent="0.25">
      <c r="A34" s="51">
        <v>22</v>
      </c>
      <c r="B34" s="1"/>
      <c r="C34" s="1"/>
      <c r="D34" s="61">
        <f t="shared" si="10"/>
        <v>0</v>
      </c>
      <c r="E34" s="61">
        <f t="shared" si="11"/>
        <v>0</v>
      </c>
      <c r="F34" s="61">
        <f t="shared" si="12"/>
        <v>0</v>
      </c>
      <c r="G34" s="61"/>
      <c r="H34" s="61">
        <f t="shared" si="13"/>
        <v>0</v>
      </c>
      <c r="I34" s="61">
        <f t="shared" si="14"/>
        <v>0</v>
      </c>
      <c r="J34" s="61">
        <f t="shared" si="15"/>
        <v>0</v>
      </c>
      <c r="K34" s="61"/>
      <c r="L34" s="61">
        <f t="shared" si="16"/>
        <v>0</v>
      </c>
      <c r="M34" s="61">
        <f t="shared" si="17"/>
        <v>0</v>
      </c>
      <c r="N34" s="61">
        <f t="shared" si="18"/>
        <v>0</v>
      </c>
      <c r="O34" s="61"/>
      <c r="P34" s="61">
        <f t="shared" si="19"/>
        <v>0</v>
      </c>
      <c r="Q34" s="61">
        <f t="shared" si="20"/>
        <v>0</v>
      </c>
      <c r="R34" s="61">
        <f t="shared" si="21"/>
        <v>0</v>
      </c>
      <c r="S34" s="61"/>
      <c r="T34" s="61">
        <f t="shared" si="22"/>
        <v>0</v>
      </c>
      <c r="U34" s="61">
        <f t="shared" si="23"/>
        <v>0</v>
      </c>
      <c r="V34" s="61">
        <f t="shared" si="24"/>
        <v>0</v>
      </c>
      <c r="W34" s="61"/>
      <c r="X34" s="61">
        <f t="shared" si="25"/>
        <v>0</v>
      </c>
      <c r="Y34" s="61">
        <f t="shared" si="26"/>
        <v>0</v>
      </c>
      <c r="Z34" s="61">
        <f t="shared" si="27"/>
        <v>0</v>
      </c>
      <c r="AA34" s="61"/>
      <c r="AB34" s="61">
        <f t="shared" si="28"/>
        <v>0</v>
      </c>
      <c r="AC34" s="61">
        <f t="shared" si="29"/>
        <v>0</v>
      </c>
      <c r="AD34" s="61">
        <f t="shared" si="30"/>
        <v>0</v>
      </c>
      <c r="AE34" s="61"/>
      <c r="AF34" s="61">
        <f t="shared" si="31"/>
        <v>0</v>
      </c>
      <c r="AG34" s="61">
        <f t="shared" si="32"/>
        <v>0</v>
      </c>
      <c r="AH34" s="61">
        <f t="shared" si="33"/>
        <v>0</v>
      </c>
      <c r="AI34" s="61"/>
      <c r="AJ34" s="61">
        <f t="shared" si="34"/>
        <v>0</v>
      </c>
      <c r="AK34" s="61">
        <f t="shared" si="35"/>
        <v>0</v>
      </c>
      <c r="AL34" s="61">
        <f t="shared" si="36"/>
        <v>0</v>
      </c>
      <c r="AM34" s="61"/>
      <c r="AN34" s="61">
        <f t="shared" si="37"/>
        <v>0</v>
      </c>
      <c r="AO34" s="61">
        <f t="shared" si="38"/>
        <v>0</v>
      </c>
      <c r="AP34" s="61">
        <f t="shared" si="39"/>
        <v>0</v>
      </c>
      <c r="AQ34" s="61"/>
      <c r="AR34" s="61">
        <f t="shared" si="40"/>
        <v>0</v>
      </c>
      <c r="AS34" s="61">
        <f t="shared" si="41"/>
        <v>0</v>
      </c>
      <c r="AT34" s="61">
        <f t="shared" si="42"/>
        <v>0</v>
      </c>
      <c r="AU34" s="61"/>
      <c r="AV34" s="61">
        <f t="shared" si="43"/>
        <v>0</v>
      </c>
      <c r="AW34" s="61">
        <f t="shared" si="44"/>
        <v>0</v>
      </c>
      <c r="AX34" s="61">
        <f t="shared" si="45"/>
        <v>0</v>
      </c>
    </row>
    <row r="35" spans="1:50" x14ac:dyDescent="0.25">
      <c r="A35" s="49">
        <v>23</v>
      </c>
      <c r="B35" s="1"/>
      <c r="C35" s="1"/>
      <c r="D35" s="61">
        <f t="shared" si="10"/>
        <v>0</v>
      </c>
      <c r="E35" s="61">
        <f t="shared" si="11"/>
        <v>0</v>
      </c>
      <c r="F35" s="61">
        <f t="shared" si="12"/>
        <v>0</v>
      </c>
      <c r="G35" s="61"/>
      <c r="H35" s="61">
        <f t="shared" si="13"/>
        <v>0</v>
      </c>
      <c r="I35" s="61">
        <f t="shared" si="14"/>
        <v>0</v>
      </c>
      <c r="J35" s="61">
        <f t="shared" si="15"/>
        <v>0</v>
      </c>
      <c r="K35" s="61"/>
      <c r="L35" s="61">
        <f t="shared" si="16"/>
        <v>0</v>
      </c>
      <c r="M35" s="61">
        <f t="shared" si="17"/>
        <v>0</v>
      </c>
      <c r="N35" s="61">
        <f t="shared" si="18"/>
        <v>0</v>
      </c>
      <c r="O35" s="61"/>
      <c r="P35" s="61">
        <f t="shared" si="19"/>
        <v>0</v>
      </c>
      <c r="Q35" s="61">
        <f t="shared" si="20"/>
        <v>0</v>
      </c>
      <c r="R35" s="61">
        <f t="shared" si="21"/>
        <v>0</v>
      </c>
      <c r="S35" s="61"/>
      <c r="T35" s="61">
        <f t="shared" si="22"/>
        <v>0</v>
      </c>
      <c r="U35" s="61">
        <f t="shared" si="23"/>
        <v>0</v>
      </c>
      <c r="V35" s="61">
        <f t="shared" si="24"/>
        <v>0</v>
      </c>
      <c r="W35" s="61"/>
      <c r="X35" s="61">
        <f t="shared" si="25"/>
        <v>0</v>
      </c>
      <c r="Y35" s="61">
        <f t="shared" si="26"/>
        <v>0</v>
      </c>
      <c r="Z35" s="61">
        <f t="shared" si="27"/>
        <v>0</v>
      </c>
      <c r="AA35" s="61"/>
      <c r="AB35" s="61">
        <f t="shared" si="28"/>
        <v>0</v>
      </c>
      <c r="AC35" s="61">
        <f t="shared" si="29"/>
        <v>0</v>
      </c>
      <c r="AD35" s="61">
        <f t="shared" si="30"/>
        <v>0</v>
      </c>
      <c r="AE35" s="61"/>
      <c r="AF35" s="61">
        <f t="shared" si="31"/>
        <v>0</v>
      </c>
      <c r="AG35" s="61">
        <f t="shared" si="32"/>
        <v>0</v>
      </c>
      <c r="AH35" s="61">
        <f t="shared" si="33"/>
        <v>0</v>
      </c>
      <c r="AI35" s="61"/>
      <c r="AJ35" s="61">
        <f t="shared" si="34"/>
        <v>0</v>
      </c>
      <c r="AK35" s="61">
        <f t="shared" si="35"/>
        <v>0</v>
      </c>
      <c r="AL35" s="61">
        <f t="shared" si="36"/>
        <v>0</v>
      </c>
      <c r="AM35" s="61"/>
      <c r="AN35" s="61">
        <f t="shared" si="37"/>
        <v>0</v>
      </c>
      <c r="AO35" s="61">
        <f t="shared" si="38"/>
        <v>0</v>
      </c>
      <c r="AP35" s="61">
        <f t="shared" si="39"/>
        <v>0</v>
      </c>
      <c r="AQ35" s="61"/>
      <c r="AR35" s="61">
        <f t="shared" si="40"/>
        <v>0</v>
      </c>
      <c r="AS35" s="61">
        <f t="shared" si="41"/>
        <v>0</v>
      </c>
      <c r="AT35" s="61">
        <f t="shared" si="42"/>
        <v>0</v>
      </c>
      <c r="AU35" s="61"/>
      <c r="AV35" s="61">
        <f t="shared" si="43"/>
        <v>0</v>
      </c>
      <c r="AW35" s="61">
        <f t="shared" si="44"/>
        <v>0</v>
      </c>
      <c r="AX35" s="61">
        <f t="shared" si="45"/>
        <v>0</v>
      </c>
    </row>
    <row r="36" spans="1:50" x14ac:dyDescent="0.25">
      <c r="A36" s="49">
        <v>24</v>
      </c>
      <c r="B36" s="1"/>
      <c r="C36" s="1"/>
      <c r="D36" s="61">
        <f t="shared" si="10"/>
        <v>0</v>
      </c>
      <c r="E36" s="61">
        <f t="shared" si="11"/>
        <v>0</v>
      </c>
      <c r="F36" s="61">
        <f t="shared" si="12"/>
        <v>0</v>
      </c>
      <c r="G36" s="61"/>
      <c r="H36" s="61">
        <f t="shared" si="13"/>
        <v>0</v>
      </c>
      <c r="I36" s="61">
        <f t="shared" si="14"/>
        <v>0</v>
      </c>
      <c r="J36" s="61">
        <f t="shared" si="15"/>
        <v>0</v>
      </c>
      <c r="K36" s="61"/>
      <c r="L36" s="61">
        <f t="shared" si="16"/>
        <v>0</v>
      </c>
      <c r="M36" s="61">
        <f t="shared" si="17"/>
        <v>0</v>
      </c>
      <c r="N36" s="61">
        <f t="shared" si="18"/>
        <v>0</v>
      </c>
      <c r="O36" s="61"/>
      <c r="P36" s="61">
        <f t="shared" si="19"/>
        <v>0</v>
      </c>
      <c r="Q36" s="61">
        <f t="shared" si="20"/>
        <v>0</v>
      </c>
      <c r="R36" s="61">
        <f t="shared" si="21"/>
        <v>0</v>
      </c>
      <c r="S36" s="61"/>
      <c r="T36" s="61">
        <f t="shared" si="22"/>
        <v>0</v>
      </c>
      <c r="U36" s="61">
        <f t="shared" si="23"/>
        <v>0</v>
      </c>
      <c r="V36" s="61">
        <f t="shared" si="24"/>
        <v>0</v>
      </c>
      <c r="W36" s="61"/>
      <c r="X36" s="61">
        <f t="shared" si="25"/>
        <v>0</v>
      </c>
      <c r="Y36" s="61">
        <f t="shared" si="26"/>
        <v>0</v>
      </c>
      <c r="Z36" s="61">
        <f t="shared" si="27"/>
        <v>0</v>
      </c>
      <c r="AA36" s="61"/>
      <c r="AB36" s="61">
        <f t="shared" si="28"/>
        <v>0</v>
      </c>
      <c r="AC36" s="61">
        <f t="shared" si="29"/>
        <v>0</v>
      </c>
      <c r="AD36" s="61">
        <f t="shared" si="30"/>
        <v>0</v>
      </c>
      <c r="AE36" s="61"/>
      <c r="AF36" s="61">
        <f t="shared" si="31"/>
        <v>0</v>
      </c>
      <c r="AG36" s="61">
        <f t="shared" si="32"/>
        <v>0</v>
      </c>
      <c r="AH36" s="61">
        <f t="shared" si="33"/>
        <v>0</v>
      </c>
      <c r="AI36" s="61"/>
      <c r="AJ36" s="61">
        <f t="shared" si="34"/>
        <v>0</v>
      </c>
      <c r="AK36" s="61">
        <f t="shared" si="35"/>
        <v>0</v>
      </c>
      <c r="AL36" s="61">
        <f t="shared" si="36"/>
        <v>0</v>
      </c>
      <c r="AM36" s="61"/>
      <c r="AN36" s="61">
        <f t="shared" si="37"/>
        <v>0</v>
      </c>
      <c r="AO36" s="61">
        <f t="shared" si="38"/>
        <v>0</v>
      </c>
      <c r="AP36" s="61">
        <f t="shared" si="39"/>
        <v>0</v>
      </c>
      <c r="AQ36" s="61"/>
      <c r="AR36" s="61">
        <f t="shared" si="40"/>
        <v>0</v>
      </c>
      <c r="AS36" s="61">
        <f t="shared" si="41"/>
        <v>0</v>
      </c>
      <c r="AT36" s="61">
        <f t="shared" si="42"/>
        <v>0</v>
      </c>
      <c r="AU36" s="61"/>
      <c r="AV36" s="61">
        <f t="shared" si="43"/>
        <v>0</v>
      </c>
      <c r="AW36" s="61">
        <f t="shared" si="44"/>
        <v>0</v>
      </c>
      <c r="AX36" s="61">
        <f t="shared" si="45"/>
        <v>0</v>
      </c>
    </row>
    <row r="37" spans="1:50" x14ac:dyDescent="0.25">
      <c r="A37" s="51">
        <v>25</v>
      </c>
      <c r="B37" s="1"/>
      <c r="C37" s="1"/>
      <c r="D37" s="61">
        <f t="shared" si="10"/>
        <v>0</v>
      </c>
      <c r="E37" s="61">
        <f t="shared" si="11"/>
        <v>0</v>
      </c>
      <c r="F37" s="61">
        <f t="shared" si="12"/>
        <v>0</v>
      </c>
      <c r="G37" s="61"/>
      <c r="H37" s="61">
        <f t="shared" si="13"/>
        <v>0</v>
      </c>
      <c r="I37" s="61">
        <f t="shared" si="14"/>
        <v>0</v>
      </c>
      <c r="J37" s="61">
        <f t="shared" si="15"/>
        <v>0</v>
      </c>
      <c r="K37" s="61"/>
      <c r="L37" s="61">
        <f t="shared" si="16"/>
        <v>0</v>
      </c>
      <c r="M37" s="61">
        <f t="shared" si="17"/>
        <v>0</v>
      </c>
      <c r="N37" s="61">
        <f t="shared" si="18"/>
        <v>0</v>
      </c>
      <c r="O37" s="61"/>
      <c r="P37" s="61">
        <f t="shared" si="19"/>
        <v>0</v>
      </c>
      <c r="Q37" s="61">
        <f t="shared" si="20"/>
        <v>0</v>
      </c>
      <c r="R37" s="61">
        <f t="shared" si="21"/>
        <v>0</v>
      </c>
      <c r="S37" s="61"/>
      <c r="T37" s="61">
        <f t="shared" si="22"/>
        <v>0</v>
      </c>
      <c r="U37" s="61">
        <f t="shared" si="23"/>
        <v>0</v>
      </c>
      <c r="V37" s="61">
        <f t="shared" si="24"/>
        <v>0</v>
      </c>
      <c r="W37" s="61"/>
      <c r="X37" s="61">
        <f t="shared" si="25"/>
        <v>0</v>
      </c>
      <c r="Y37" s="61">
        <f t="shared" si="26"/>
        <v>0</v>
      </c>
      <c r="Z37" s="61">
        <f t="shared" si="27"/>
        <v>0</v>
      </c>
      <c r="AA37" s="61"/>
      <c r="AB37" s="61">
        <f t="shared" si="28"/>
        <v>0</v>
      </c>
      <c r="AC37" s="61">
        <f t="shared" si="29"/>
        <v>0</v>
      </c>
      <c r="AD37" s="61">
        <f t="shared" si="30"/>
        <v>0</v>
      </c>
      <c r="AE37" s="61"/>
      <c r="AF37" s="61">
        <f t="shared" si="31"/>
        <v>0</v>
      </c>
      <c r="AG37" s="61">
        <f t="shared" si="32"/>
        <v>0</v>
      </c>
      <c r="AH37" s="61">
        <f t="shared" si="33"/>
        <v>0</v>
      </c>
      <c r="AI37" s="61"/>
      <c r="AJ37" s="61">
        <f t="shared" si="34"/>
        <v>0</v>
      </c>
      <c r="AK37" s="61">
        <f t="shared" si="35"/>
        <v>0</v>
      </c>
      <c r="AL37" s="61">
        <f t="shared" si="36"/>
        <v>0</v>
      </c>
      <c r="AM37" s="61"/>
      <c r="AN37" s="61">
        <f t="shared" si="37"/>
        <v>0</v>
      </c>
      <c r="AO37" s="61">
        <f t="shared" si="38"/>
        <v>0</v>
      </c>
      <c r="AP37" s="61">
        <f t="shared" si="39"/>
        <v>0</v>
      </c>
      <c r="AQ37" s="61"/>
      <c r="AR37" s="61">
        <f t="shared" si="40"/>
        <v>0</v>
      </c>
      <c r="AS37" s="61">
        <f t="shared" si="41"/>
        <v>0</v>
      </c>
      <c r="AT37" s="61">
        <f t="shared" si="42"/>
        <v>0</v>
      </c>
      <c r="AU37" s="61"/>
      <c r="AV37" s="61">
        <f t="shared" si="43"/>
        <v>0</v>
      </c>
      <c r="AW37" s="61">
        <f t="shared" si="44"/>
        <v>0</v>
      </c>
      <c r="AX37" s="61">
        <f t="shared" si="45"/>
        <v>0</v>
      </c>
    </row>
    <row r="38" spans="1:50" x14ac:dyDescent="0.25">
      <c r="A38" s="49">
        <v>26</v>
      </c>
      <c r="B38" s="1"/>
      <c r="C38" s="1"/>
      <c r="D38" s="61">
        <f t="shared" si="10"/>
        <v>0</v>
      </c>
      <c r="E38" s="61">
        <f t="shared" si="11"/>
        <v>0</v>
      </c>
      <c r="F38" s="61">
        <f t="shared" si="12"/>
        <v>0</v>
      </c>
      <c r="G38" s="61"/>
      <c r="H38" s="61">
        <f t="shared" si="13"/>
        <v>0</v>
      </c>
      <c r="I38" s="61">
        <f t="shared" si="14"/>
        <v>0</v>
      </c>
      <c r="J38" s="61">
        <f t="shared" si="15"/>
        <v>0</v>
      </c>
      <c r="K38" s="61"/>
      <c r="L38" s="61">
        <f t="shared" si="16"/>
        <v>0</v>
      </c>
      <c r="M38" s="61">
        <f t="shared" si="17"/>
        <v>0</v>
      </c>
      <c r="N38" s="61">
        <f t="shared" si="18"/>
        <v>0</v>
      </c>
      <c r="O38" s="61"/>
      <c r="P38" s="61">
        <f t="shared" si="19"/>
        <v>0</v>
      </c>
      <c r="Q38" s="61">
        <f t="shared" si="20"/>
        <v>0</v>
      </c>
      <c r="R38" s="61">
        <f t="shared" si="21"/>
        <v>0</v>
      </c>
      <c r="S38" s="61"/>
      <c r="T38" s="61">
        <f t="shared" si="22"/>
        <v>0</v>
      </c>
      <c r="U38" s="61">
        <f t="shared" si="23"/>
        <v>0</v>
      </c>
      <c r="V38" s="61">
        <f t="shared" si="24"/>
        <v>0</v>
      </c>
      <c r="W38" s="61"/>
      <c r="X38" s="61">
        <f t="shared" si="25"/>
        <v>0</v>
      </c>
      <c r="Y38" s="61">
        <f t="shared" si="26"/>
        <v>0</v>
      </c>
      <c r="Z38" s="61">
        <f t="shared" si="27"/>
        <v>0</v>
      </c>
      <c r="AA38" s="61"/>
      <c r="AB38" s="61">
        <f t="shared" si="28"/>
        <v>0</v>
      </c>
      <c r="AC38" s="61">
        <f t="shared" si="29"/>
        <v>0</v>
      </c>
      <c r="AD38" s="61">
        <f t="shared" si="30"/>
        <v>0</v>
      </c>
      <c r="AE38" s="61"/>
      <c r="AF38" s="61">
        <f t="shared" si="31"/>
        <v>0</v>
      </c>
      <c r="AG38" s="61">
        <f t="shared" si="32"/>
        <v>0</v>
      </c>
      <c r="AH38" s="61">
        <f t="shared" si="33"/>
        <v>0</v>
      </c>
      <c r="AI38" s="61"/>
      <c r="AJ38" s="61">
        <f t="shared" si="34"/>
        <v>0</v>
      </c>
      <c r="AK38" s="61">
        <f t="shared" si="35"/>
        <v>0</v>
      </c>
      <c r="AL38" s="61">
        <f t="shared" si="36"/>
        <v>0</v>
      </c>
      <c r="AM38" s="61"/>
      <c r="AN38" s="61">
        <f t="shared" si="37"/>
        <v>0</v>
      </c>
      <c r="AO38" s="61">
        <f t="shared" si="38"/>
        <v>0</v>
      </c>
      <c r="AP38" s="61">
        <f t="shared" si="39"/>
        <v>0</v>
      </c>
      <c r="AQ38" s="61"/>
      <c r="AR38" s="61">
        <f t="shared" si="40"/>
        <v>0</v>
      </c>
      <c r="AS38" s="61">
        <f t="shared" si="41"/>
        <v>0</v>
      </c>
      <c r="AT38" s="61">
        <f t="shared" si="42"/>
        <v>0</v>
      </c>
      <c r="AU38" s="61"/>
      <c r="AV38" s="61">
        <f t="shared" si="43"/>
        <v>0</v>
      </c>
      <c r="AW38" s="61">
        <f t="shared" si="44"/>
        <v>0</v>
      </c>
      <c r="AX38" s="61">
        <f t="shared" si="45"/>
        <v>0</v>
      </c>
    </row>
    <row r="39" spans="1:50" x14ac:dyDescent="0.25">
      <c r="A39" s="49">
        <v>27</v>
      </c>
      <c r="B39" s="1"/>
      <c r="C39" s="1"/>
      <c r="D39" s="61">
        <f t="shared" si="10"/>
        <v>0</v>
      </c>
      <c r="E39" s="61">
        <f t="shared" si="11"/>
        <v>0</v>
      </c>
      <c r="F39" s="61">
        <f t="shared" si="12"/>
        <v>0</v>
      </c>
      <c r="G39" s="61"/>
      <c r="H39" s="61">
        <f t="shared" si="13"/>
        <v>0</v>
      </c>
      <c r="I39" s="61">
        <f t="shared" si="14"/>
        <v>0</v>
      </c>
      <c r="J39" s="61">
        <f t="shared" si="15"/>
        <v>0</v>
      </c>
      <c r="K39" s="61"/>
      <c r="L39" s="61">
        <f t="shared" si="16"/>
        <v>0</v>
      </c>
      <c r="M39" s="61">
        <f t="shared" si="17"/>
        <v>0</v>
      </c>
      <c r="N39" s="61">
        <f t="shared" si="18"/>
        <v>0</v>
      </c>
      <c r="O39" s="61"/>
      <c r="P39" s="61">
        <f t="shared" si="19"/>
        <v>0</v>
      </c>
      <c r="Q39" s="61">
        <f t="shared" si="20"/>
        <v>0</v>
      </c>
      <c r="R39" s="61">
        <f t="shared" si="21"/>
        <v>0</v>
      </c>
      <c r="S39" s="61"/>
      <c r="T39" s="61">
        <f t="shared" si="22"/>
        <v>0</v>
      </c>
      <c r="U39" s="61">
        <f t="shared" si="23"/>
        <v>0</v>
      </c>
      <c r="V39" s="61">
        <f t="shared" si="24"/>
        <v>0</v>
      </c>
      <c r="W39" s="61"/>
      <c r="X39" s="61">
        <f t="shared" si="25"/>
        <v>0</v>
      </c>
      <c r="Y39" s="61">
        <f t="shared" si="26"/>
        <v>0</v>
      </c>
      <c r="Z39" s="61">
        <f t="shared" si="27"/>
        <v>0</v>
      </c>
      <c r="AA39" s="61"/>
      <c r="AB39" s="61">
        <f t="shared" si="28"/>
        <v>0</v>
      </c>
      <c r="AC39" s="61">
        <f t="shared" si="29"/>
        <v>0</v>
      </c>
      <c r="AD39" s="61">
        <f t="shared" si="30"/>
        <v>0</v>
      </c>
      <c r="AE39" s="61"/>
      <c r="AF39" s="61">
        <f t="shared" si="31"/>
        <v>0</v>
      </c>
      <c r="AG39" s="61">
        <f t="shared" si="32"/>
        <v>0</v>
      </c>
      <c r="AH39" s="61">
        <f t="shared" si="33"/>
        <v>0</v>
      </c>
      <c r="AI39" s="61"/>
      <c r="AJ39" s="61">
        <f t="shared" si="34"/>
        <v>0</v>
      </c>
      <c r="AK39" s="61">
        <f t="shared" si="35"/>
        <v>0</v>
      </c>
      <c r="AL39" s="61">
        <f t="shared" si="36"/>
        <v>0</v>
      </c>
      <c r="AM39" s="61"/>
      <c r="AN39" s="61">
        <f t="shared" si="37"/>
        <v>0</v>
      </c>
      <c r="AO39" s="61">
        <f t="shared" si="38"/>
        <v>0</v>
      </c>
      <c r="AP39" s="61">
        <f t="shared" si="39"/>
        <v>0</v>
      </c>
      <c r="AQ39" s="61"/>
      <c r="AR39" s="61">
        <f t="shared" si="40"/>
        <v>0</v>
      </c>
      <c r="AS39" s="61">
        <f t="shared" si="41"/>
        <v>0</v>
      </c>
      <c r="AT39" s="61">
        <f t="shared" si="42"/>
        <v>0</v>
      </c>
      <c r="AU39" s="61"/>
      <c r="AV39" s="61">
        <f t="shared" si="43"/>
        <v>0</v>
      </c>
      <c r="AW39" s="61">
        <f t="shared" si="44"/>
        <v>0</v>
      </c>
      <c r="AX39" s="61">
        <f t="shared" si="45"/>
        <v>0</v>
      </c>
    </row>
    <row r="40" spans="1:50" x14ac:dyDescent="0.25">
      <c r="A40" s="51">
        <v>28</v>
      </c>
      <c r="B40" s="1"/>
      <c r="C40" s="1"/>
      <c r="D40" s="61">
        <f t="shared" si="10"/>
        <v>0</v>
      </c>
      <c r="E40" s="61">
        <f t="shared" si="11"/>
        <v>0</v>
      </c>
      <c r="F40" s="61">
        <f t="shared" si="12"/>
        <v>0</v>
      </c>
      <c r="G40" s="61"/>
      <c r="H40" s="61">
        <f t="shared" si="13"/>
        <v>0</v>
      </c>
      <c r="I40" s="61">
        <f t="shared" si="14"/>
        <v>0</v>
      </c>
      <c r="J40" s="61">
        <f t="shared" si="15"/>
        <v>0</v>
      </c>
      <c r="K40" s="61"/>
      <c r="L40" s="61">
        <f t="shared" si="16"/>
        <v>0</v>
      </c>
      <c r="M40" s="61">
        <f t="shared" si="17"/>
        <v>0</v>
      </c>
      <c r="N40" s="61">
        <f t="shared" si="18"/>
        <v>0</v>
      </c>
      <c r="O40" s="61"/>
      <c r="P40" s="61">
        <f t="shared" si="19"/>
        <v>0</v>
      </c>
      <c r="Q40" s="61">
        <f t="shared" si="20"/>
        <v>0</v>
      </c>
      <c r="R40" s="61">
        <f t="shared" si="21"/>
        <v>0</v>
      </c>
      <c r="S40" s="61"/>
      <c r="T40" s="61">
        <f t="shared" si="22"/>
        <v>0</v>
      </c>
      <c r="U40" s="61">
        <f t="shared" si="23"/>
        <v>0</v>
      </c>
      <c r="V40" s="61">
        <f t="shared" si="24"/>
        <v>0</v>
      </c>
      <c r="W40" s="61"/>
      <c r="X40" s="61">
        <f t="shared" si="25"/>
        <v>0</v>
      </c>
      <c r="Y40" s="61">
        <f t="shared" si="26"/>
        <v>0</v>
      </c>
      <c r="Z40" s="61">
        <f t="shared" si="27"/>
        <v>0</v>
      </c>
      <c r="AA40" s="61"/>
      <c r="AB40" s="61">
        <f t="shared" si="28"/>
        <v>0</v>
      </c>
      <c r="AC40" s="61">
        <f t="shared" si="29"/>
        <v>0</v>
      </c>
      <c r="AD40" s="61">
        <f t="shared" si="30"/>
        <v>0</v>
      </c>
      <c r="AE40" s="61"/>
      <c r="AF40" s="61">
        <f t="shared" si="31"/>
        <v>0</v>
      </c>
      <c r="AG40" s="61">
        <f t="shared" si="32"/>
        <v>0</v>
      </c>
      <c r="AH40" s="61">
        <f t="shared" si="33"/>
        <v>0</v>
      </c>
      <c r="AI40" s="61"/>
      <c r="AJ40" s="61">
        <f t="shared" si="34"/>
        <v>0</v>
      </c>
      <c r="AK40" s="61">
        <f t="shared" si="35"/>
        <v>0</v>
      </c>
      <c r="AL40" s="61">
        <f t="shared" si="36"/>
        <v>0</v>
      </c>
      <c r="AM40" s="61"/>
      <c r="AN40" s="61">
        <f t="shared" si="37"/>
        <v>0</v>
      </c>
      <c r="AO40" s="61">
        <f t="shared" si="38"/>
        <v>0</v>
      </c>
      <c r="AP40" s="61">
        <f t="shared" si="39"/>
        <v>0</v>
      </c>
      <c r="AQ40" s="61"/>
      <c r="AR40" s="61">
        <f t="shared" si="40"/>
        <v>0</v>
      </c>
      <c r="AS40" s="61">
        <f t="shared" si="41"/>
        <v>0</v>
      </c>
      <c r="AT40" s="61">
        <f t="shared" si="42"/>
        <v>0</v>
      </c>
      <c r="AU40" s="61"/>
      <c r="AV40" s="61">
        <f t="shared" si="43"/>
        <v>0</v>
      </c>
      <c r="AW40" s="61">
        <f t="shared" si="44"/>
        <v>0</v>
      </c>
      <c r="AX40" s="61">
        <f t="shared" si="45"/>
        <v>0</v>
      </c>
    </row>
    <row r="41" spans="1:50" x14ac:dyDescent="0.25">
      <c r="A41" s="51">
        <v>29</v>
      </c>
      <c r="B41" s="1"/>
      <c r="C41" s="1"/>
      <c r="D41" s="61">
        <f t="shared" si="10"/>
        <v>0</v>
      </c>
      <c r="E41" s="61">
        <f t="shared" si="11"/>
        <v>0</v>
      </c>
      <c r="F41" s="61">
        <f t="shared" si="12"/>
        <v>0</v>
      </c>
      <c r="G41" s="61"/>
      <c r="H41" s="61">
        <f t="shared" si="13"/>
        <v>0</v>
      </c>
      <c r="I41" s="61">
        <f t="shared" si="14"/>
        <v>0</v>
      </c>
      <c r="J41" s="61">
        <f t="shared" si="15"/>
        <v>0</v>
      </c>
      <c r="K41" s="61"/>
      <c r="L41" s="61">
        <f t="shared" si="16"/>
        <v>0</v>
      </c>
      <c r="M41" s="61">
        <f t="shared" si="17"/>
        <v>0</v>
      </c>
      <c r="N41" s="61">
        <f t="shared" si="18"/>
        <v>0</v>
      </c>
      <c r="O41" s="61"/>
      <c r="P41" s="61">
        <f t="shared" si="19"/>
        <v>0</v>
      </c>
      <c r="Q41" s="61">
        <f t="shared" si="20"/>
        <v>0</v>
      </c>
      <c r="R41" s="61">
        <f t="shared" si="21"/>
        <v>0</v>
      </c>
      <c r="S41" s="61"/>
      <c r="T41" s="61">
        <f t="shared" si="22"/>
        <v>0</v>
      </c>
      <c r="U41" s="61">
        <f t="shared" si="23"/>
        <v>0</v>
      </c>
      <c r="V41" s="61">
        <f t="shared" si="24"/>
        <v>0</v>
      </c>
      <c r="W41" s="61"/>
      <c r="X41" s="61">
        <f t="shared" si="25"/>
        <v>0</v>
      </c>
      <c r="Y41" s="61">
        <f t="shared" si="26"/>
        <v>0</v>
      </c>
      <c r="Z41" s="61">
        <f t="shared" si="27"/>
        <v>0</v>
      </c>
      <c r="AA41" s="61"/>
      <c r="AB41" s="61">
        <f t="shared" si="28"/>
        <v>0</v>
      </c>
      <c r="AC41" s="61">
        <f t="shared" si="29"/>
        <v>0</v>
      </c>
      <c r="AD41" s="61">
        <f t="shared" si="30"/>
        <v>0</v>
      </c>
      <c r="AE41" s="61"/>
      <c r="AF41" s="61">
        <f t="shared" si="31"/>
        <v>0</v>
      </c>
      <c r="AG41" s="61">
        <f t="shared" si="32"/>
        <v>0</v>
      </c>
      <c r="AH41" s="61">
        <f t="shared" si="33"/>
        <v>0</v>
      </c>
      <c r="AI41" s="61"/>
      <c r="AJ41" s="61">
        <f t="shared" si="34"/>
        <v>0</v>
      </c>
      <c r="AK41" s="61">
        <f t="shared" si="35"/>
        <v>0</v>
      </c>
      <c r="AL41" s="61">
        <f t="shared" si="36"/>
        <v>0</v>
      </c>
      <c r="AM41" s="61"/>
      <c r="AN41" s="61">
        <f t="shared" si="37"/>
        <v>0</v>
      </c>
      <c r="AO41" s="61">
        <f t="shared" si="38"/>
        <v>0</v>
      </c>
      <c r="AP41" s="61">
        <f t="shared" si="39"/>
        <v>0</v>
      </c>
      <c r="AQ41" s="61"/>
      <c r="AR41" s="61">
        <f t="shared" si="40"/>
        <v>0</v>
      </c>
      <c r="AS41" s="61">
        <f t="shared" si="41"/>
        <v>0</v>
      </c>
      <c r="AT41" s="61">
        <f t="shared" si="42"/>
        <v>0</v>
      </c>
      <c r="AU41" s="61"/>
      <c r="AV41" s="61">
        <f t="shared" si="43"/>
        <v>0</v>
      </c>
      <c r="AW41" s="61">
        <f t="shared" si="44"/>
        <v>0</v>
      </c>
      <c r="AX41" s="61">
        <f t="shared" si="45"/>
        <v>0</v>
      </c>
    </row>
    <row r="42" spans="1:50" x14ac:dyDescent="0.25">
      <c r="A42" s="49">
        <v>30</v>
      </c>
      <c r="B42" s="1"/>
      <c r="C42" s="1"/>
      <c r="D42" s="61">
        <f t="shared" si="10"/>
        <v>0</v>
      </c>
      <c r="E42" s="61">
        <f t="shared" si="11"/>
        <v>0</v>
      </c>
      <c r="F42" s="61">
        <f t="shared" si="12"/>
        <v>0</v>
      </c>
      <c r="G42" s="61"/>
      <c r="H42" s="61">
        <f t="shared" si="13"/>
        <v>0</v>
      </c>
      <c r="I42" s="61">
        <f t="shared" si="14"/>
        <v>0</v>
      </c>
      <c r="J42" s="61">
        <f t="shared" si="15"/>
        <v>0</v>
      </c>
      <c r="K42" s="61"/>
      <c r="L42" s="61">
        <f t="shared" si="16"/>
        <v>0</v>
      </c>
      <c r="M42" s="61">
        <f t="shared" si="17"/>
        <v>0</v>
      </c>
      <c r="N42" s="61">
        <f t="shared" si="18"/>
        <v>0</v>
      </c>
      <c r="O42" s="61"/>
      <c r="P42" s="61">
        <f t="shared" si="19"/>
        <v>0</v>
      </c>
      <c r="Q42" s="61">
        <f t="shared" si="20"/>
        <v>0</v>
      </c>
      <c r="R42" s="61">
        <f t="shared" si="21"/>
        <v>0</v>
      </c>
      <c r="S42" s="61"/>
      <c r="T42" s="61">
        <f t="shared" si="22"/>
        <v>0</v>
      </c>
      <c r="U42" s="61">
        <f t="shared" si="23"/>
        <v>0</v>
      </c>
      <c r="V42" s="61">
        <f t="shared" si="24"/>
        <v>0</v>
      </c>
      <c r="W42" s="61"/>
      <c r="X42" s="61">
        <f t="shared" si="25"/>
        <v>0</v>
      </c>
      <c r="Y42" s="61">
        <f t="shared" si="26"/>
        <v>0</v>
      </c>
      <c r="Z42" s="61">
        <f t="shared" si="27"/>
        <v>0</v>
      </c>
      <c r="AA42" s="61"/>
      <c r="AB42" s="61">
        <f t="shared" si="28"/>
        <v>0</v>
      </c>
      <c r="AC42" s="61">
        <f t="shared" si="29"/>
        <v>0</v>
      </c>
      <c r="AD42" s="61">
        <f t="shared" si="30"/>
        <v>0</v>
      </c>
      <c r="AE42" s="61"/>
      <c r="AF42" s="61">
        <f t="shared" si="31"/>
        <v>0</v>
      </c>
      <c r="AG42" s="61">
        <f t="shared" si="32"/>
        <v>0</v>
      </c>
      <c r="AH42" s="61">
        <f t="shared" si="33"/>
        <v>0</v>
      </c>
      <c r="AI42" s="61"/>
      <c r="AJ42" s="61">
        <f t="shared" si="34"/>
        <v>0</v>
      </c>
      <c r="AK42" s="61">
        <f t="shared" si="35"/>
        <v>0</v>
      </c>
      <c r="AL42" s="61">
        <f t="shared" si="36"/>
        <v>0</v>
      </c>
      <c r="AM42" s="61"/>
      <c r="AN42" s="61">
        <f t="shared" si="37"/>
        <v>0</v>
      </c>
      <c r="AO42" s="61">
        <f t="shared" si="38"/>
        <v>0</v>
      </c>
      <c r="AP42" s="61">
        <f t="shared" si="39"/>
        <v>0</v>
      </c>
      <c r="AQ42" s="61"/>
      <c r="AR42" s="61">
        <f t="shared" si="40"/>
        <v>0</v>
      </c>
      <c r="AS42" s="61">
        <f t="shared" si="41"/>
        <v>0</v>
      </c>
      <c r="AT42" s="61">
        <f t="shared" si="42"/>
        <v>0</v>
      </c>
      <c r="AU42" s="61"/>
      <c r="AV42" s="61">
        <f t="shared" si="43"/>
        <v>0</v>
      </c>
      <c r="AW42" s="61">
        <f t="shared" si="44"/>
        <v>0</v>
      </c>
      <c r="AX42" s="61">
        <f t="shared" si="45"/>
        <v>0</v>
      </c>
    </row>
    <row r="43" spans="1:50" x14ac:dyDescent="0.25">
      <c r="A43" s="117"/>
      <c r="B43" s="60" t="s">
        <v>261</v>
      </c>
      <c r="C43" s="60"/>
      <c r="D43" s="67"/>
      <c r="E43" s="68"/>
      <c r="F43" s="67"/>
      <c r="G43" s="67"/>
      <c r="H43" s="69"/>
      <c r="I43" s="69"/>
      <c r="J43" s="69"/>
      <c r="K43" s="67"/>
      <c r="L43" s="69"/>
      <c r="M43" s="69"/>
      <c r="N43" s="69"/>
      <c r="O43" s="67"/>
      <c r="P43" s="69"/>
      <c r="Q43" s="69"/>
      <c r="R43" s="69"/>
      <c r="S43" s="67"/>
      <c r="T43" s="69"/>
      <c r="U43" s="69"/>
      <c r="V43" s="69"/>
      <c r="W43" s="67"/>
      <c r="X43" s="69"/>
      <c r="Y43" s="69"/>
      <c r="Z43" s="69"/>
      <c r="AA43" s="67"/>
      <c r="AB43" s="69"/>
      <c r="AC43" s="69"/>
      <c r="AD43" s="69"/>
      <c r="AE43" s="67"/>
      <c r="AF43" s="69"/>
      <c r="AG43" s="69"/>
      <c r="AH43" s="69"/>
      <c r="AI43" s="67"/>
      <c r="AJ43" s="69"/>
      <c r="AK43" s="69"/>
      <c r="AL43" s="69"/>
      <c r="AM43" s="67"/>
      <c r="AN43" s="69"/>
      <c r="AO43" s="69"/>
      <c r="AP43" s="69"/>
      <c r="AQ43" s="67"/>
      <c r="AR43" s="69"/>
      <c r="AS43" s="69"/>
      <c r="AT43" s="69"/>
      <c r="AU43" s="67"/>
      <c r="AV43" s="69"/>
      <c r="AW43" s="69"/>
      <c r="AX43" s="69"/>
    </row>
    <row r="44" spans="1:50" x14ac:dyDescent="0.25">
      <c r="A44" s="1">
        <v>1</v>
      </c>
      <c r="B44" s="114" t="s">
        <v>28</v>
      </c>
      <c r="C44" s="1">
        <v>144</v>
      </c>
      <c r="D44" s="62">
        <f t="shared" ref="D44:D62" si="46">C44*$D$6</f>
        <v>576</v>
      </c>
      <c r="E44" s="62">
        <f t="shared" ref="E44:E62" si="47">C44*$E$6</f>
        <v>648</v>
      </c>
      <c r="F44" s="62">
        <f t="shared" ref="F44:F62" si="48">C44*$F$6</f>
        <v>720</v>
      </c>
      <c r="G44" s="62">
        <v>291.24813895781637</v>
      </c>
      <c r="H44" s="61">
        <f t="shared" ref="H44:H62" si="49">G44*$H$6</f>
        <v>1019.3684863523573</v>
      </c>
      <c r="I44" s="61">
        <f t="shared" ref="I44:I62" si="50">G44*$I$6</f>
        <v>1164.9925558312655</v>
      </c>
      <c r="J44" s="61">
        <f t="shared" ref="J44:J62" si="51">G44*$J$6</f>
        <v>1310.6166253101737</v>
      </c>
      <c r="K44" s="62">
        <v>203</v>
      </c>
      <c r="L44" s="61">
        <f t="shared" ref="L44:L62" si="52">K44*$L$6</f>
        <v>710.5</v>
      </c>
      <c r="M44" s="61">
        <f t="shared" ref="M44:M62" si="53">K44*$M$6</f>
        <v>812</v>
      </c>
      <c r="N44" s="61">
        <f t="shared" ref="N44:N62" si="54">K44*$N$6</f>
        <v>913.5</v>
      </c>
      <c r="O44" s="62">
        <v>283</v>
      </c>
      <c r="P44" s="61">
        <f t="shared" ref="P44:P62" si="55">O44*$P$6</f>
        <v>990.5</v>
      </c>
      <c r="Q44" s="61">
        <f t="shared" ref="Q44:Q62" si="56">O44*$Q$6</f>
        <v>1132</v>
      </c>
      <c r="R44" s="61">
        <f t="shared" ref="R44:R62" si="57">O44*$R$6</f>
        <v>1273.5</v>
      </c>
      <c r="S44" s="62">
        <v>35</v>
      </c>
      <c r="T44" s="61">
        <f t="shared" ref="T44:T62" si="58">S44*$T$6</f>
        <v>140</v>
      </c>
      <c r="U44" s="61">
        <f t="shared" ref="U44:U62" si="59">S44*$U$6</f>
        <v>157.5</v>
      </c>
      <c r="V44" s="61">
        <f t="shared" ref="V44:V62" si="60">S44*$V$6</f>
        <v>175</v>
      </c>
      <c r="W44" s="62">
        <v>77.999999999999986</v>
      </c>
      <c r="X44" s="61">
        <f t="shared" ref="X44:X62" si="61">W44*$X$6</f>
        <v>311.99999999999994</v>
      </c>
      <c r="Y44" s="61">
        <f t="shared" ref="Y44:Y62" si="62">W44*$Y$6</f>
        <v>350.99999999999994</v>
      </c>
      <c r="Z44" s="61">
        <f t="shared" ref="Z44:Z62" si="63">W44*$Z$6</f>
        <v>389.99999999999994</v>
      </c>
      <c r="AA44" s="62"/>
      <c r="AB44" s="61">
        <f t="shared" ref="AB44:AB62" si="64">AA44*$AB$6</f>
        <v>0</v>
      </c>
      <c r="AC44" s="61">
        <f t="shared" ref="AC44:AC62" si="65">AA44*$AC$6</f>
        <v>0</v>
      </c>
      <c r="AD44" s="61">
        <f t="shared" ref="AD44:AD62" si="66">AA44*$AD$6</f>
        <v>0</v>
      </c>
      <c r="AE44" s="62">
        <v>236.99999999999997</v>
      </c>
      <c r="AF44" s="61">
        <f t="shared" ref="AF44:AF62" si="67">AE44*$AF$6</f>
        <v>710.99999999999989</v>
      </c>
      <c r="AG44" s="61">
        <f t="shared" ref="AG44:AG62" si="68">AE44*$AG$6</f>
        <v>829.49999999999989</v>
      </c>
      <c r="AH44" s="61">
        <f t="shared" ref="AH44:AH62" si="69">AE44*$AH$6</f>
        <v>947.99999999999989</v>
      </c>
      <c r="AI44" s="62"/>
      <c r="AJ44" s="61">
        <f t="shared" ref="AJ44:AJ62" si="70">AI44*$AJ$6</f>
        <v>0</v>
      </c>
      <c r="AK44" s="61">
        <f t="shared" ref="AK44:AK62" si="71">AI44*$AK$6</f>
        <v>0</v>
      </c>
      <c r="AL44" s="61">
        <f t="shared" ref="AL44:AL62" si="72">AI44*$AL$6</f>
        <v>0</v>
      </c>
      <c r="AM44" s="62"/>
      <c r="AN44" s="61">
        <f t="shared" si="37"/>
        <v>0</v>
      </c>
      <c r="AO44" s="61">
        <f t="shared" ref="AO44" si="73">AM44*$AO$6</f>
        <v>0</v>
      </c>
      <c r="AP44" s="61">
        <f t="shared" ref="AP44" si="74">AM44*$AP$6</f>
        <v>0</v>
      </c>
      <c r="AQ44" s="62">
        <v>246</v>
      </c>
      <c r="AR44" s="61">
        <f t="shared" si="40"/>
        <v>738</v>
      </c>
      <c r="AS44" s="61">
        <f t="shared" ref="AS44" si="75">AQ44*$AS$6</f>
        <v>0</v>
      </c>
      <c r="AT44" s="61">
        <f t="shared" ref="AT44" si="76">AQ44*$AT$6</f>
        <v>0</v>
      </c>
      <c r="AU44" s="62"/>
      <c r="AV44" s="61">
        <f t="shared" si="43"/>
        <v>0</v>
      </c>
      <c r="AW44" s="61">
        <f t="shared" ref="AW44" si="77">AU44*$AW$6</f>
        <v>0</v>
      </c>
      <c r="AX44" s="61">
        <f t="shared" ref="AX44" si="78">AU44*$AX$6</f>
        <v>0</v>
      </c>
    </row>
    <row r="45" spans="1:50" x14ac:dyDescent="0.25">
      <c r="A45" s="1">
        <v>2</v>
      </c>
      <c r="B45" s="114" t="s">
        <v>245</v>
      </c>
      <c r="C45" s="1">
        <v>260.99999999999994</v>
      </c>
      <c r="D45" s="62">
        <f t="shared" si="46"/>
        <v>1043.9999999999998</v>
      </c>
      <c r="E45" s="62">
        <f t="shared" si="47"/>
        <v>1174.4999999999998</v>
      </c>
      <c r="F45" s="62">
        <f t="shared" si="48"/>
        <v>1304.9999999999998</v>
      </c>
      <c r="G45" s="62">
        <v>225.99999999999997</v>
      </c>
      <c r="H45" s="61">
        <f t="shared" si="49"/>
        <v>790.99999999999989</v>
      </c>
      <c r="I45" s="61">
        <f t="shared" si="50"/>
        <v>903.99999999999989</v>
      </c>
      <c r="J45" s="61">
        <f t="shared" si="51"/>
        <v>1016.9999999999999</v>
      </c>
      <c r="K45" s="62">
        <v>372</v>
      </c>
      <c r="L45" s="61">
        <f t="shared" si="52"/>
        <v>1302</v>
      </c>
      <c r="M45" s="61">
        <f t="shared" si="53"/>
        <v>1488</v>
      </c>
      <c r="N45" s="61">
        <f t="shared" si="54"/>
        <v>1674</v>
      </c>
      <c r="O45" s="62">
        <v>463</v>
      </c>
      <c r="P45" s="61">
        <f t="shared" si="55"/>
        <v>1620.5</v>
      </c>
      <c r="Q45" s="61">
        <f t="shared" si="56"/>
        <v>1852</v>
      </c>
      <c r="R45" s="61">
        <f t="shared" si="57"/>
        <v>2083.5</v>
      </c>
      <c r="S45" s="62">
        <v>118</v>
      </c>
      <c r="T45" s="61">
        <f t="shared" si="58"/>
        <v>472</v>
      </c>
      <c r="U45" s="61">
        <f t="shared" si="59"/>
        <v>531</v>
      </c>
      <c r="V45" s="61">
        <f t="shared" si="60"/>
        <v>590</v>
      </c>
      <c r="W45" s="62"/>
      <c r="X45" s="61">
        <f t="shared" si="61"/>
        <v>0</v>
      </c>
      <c r="Y45" s="61">
        <f t="shared" si="62"/>
        <v>0</v>
      </c>
      <c r="Z45" s="61">
        <f t="shared" si="63"/>
        <v>0</v>
      </c>
      <c r="AA45" s="62"/>
      <c r="AB45" s="61">
        <f t="shared" si="64"/>
        <v>0</v>
      </c>
      <c r="AC45" s="61">
        <f t="shared" si="65"/>
        <v>0</v>
      </c>
      <c r="AD45" s="61">
        <f t="shared" si="66"/>
        <v>0</v>
      </c>
      <c r="AE45" s="62">
        <v>553</v>
      </c>
      <c r="AF45" s="61">
        <f t="shared" si="67"/>
        <v>1659</v>
      </c>
      <c r="AG45" s="61">
        <f t="shared" si="68"/>
        <v>1935.5</v>
      </c>
      <c r="AH45" s="61">
        <f t="shared" si="69"/>
        <v>2212</v>
      </c>
      <c r="AI45" s="62"/>
      <c r="AJ45" s="61">
        <f t="shared" si="70"/>
        <v>0</v>
      </c>
      <c r="AK45" s="61">
        <f t="shared" si="71"/>
        <v>0</v>
      </c>
      <c r="AL45" s="61">
        <f t="shared" si="72"/>
        <v>0</v>
      </c>
      <c r="AM45" s="62"/>
      <c r="AN45" s="61">
        <f t="shared" si="37"/>
        <v>0</v>
      </c>
      <c r="AO45" s="61">
        <f t="shared" ref="AO45:AO62" si="79">AM45*$AO$6</f>
        <v>0</v>
      </c>
      <c r="AP45" s="61">
        <f t="shared" ref="AP45:AP62" si="80">AM45*$AP$6</f>
        <v>0</v>
      </c>
      <c r="AQ45" s="62">
        <v>389</v>
      </c>
      <c r="AR45" s="61">
        <f t="shared" si="40"/>
        <v>1167</v>
      </c>
      <c r="AS45" s="61">
        <f t="shared" ref="AS45:AS62" si="81">AQ45*$AS$6</f>
        <v>0</v>
      </c>
      <c r="AT45" s="61">
        <f t="shared" ref="AT45:AT62" si="82">AQ45*$AT$6</f>
        <v>0</v>
      </c>
      <c r="AU45" s="62"/>
      <c r="AV45" s="61">
        <f t="shared" si="43"/>
        <v>0</v>
      </c>
      <c r="AW45" s="61">
        <f t="shared" ref="AW45:AW62" si="83">AU45*$AW$6</f>
        <v>0</v>
      </c>
      <c r="AX45" s="61">
        <f t="shared" ref="AX45:AX62" si="84">AU45*$AX$6</f>
        <v>0</v>
      </c>
    </row>
    <row r="46" spans="1:50" x14ac:dyDescent="0.25">
      <c r="A46" s="1">
        <v>3</v>
      </c>
      <c r="B46" s="114" t="s">
        <v>30</v>
      </c>
      <c r="C46" s="1">
        <v>249.99999999999997</v>
      </c>
      <c r="D46" s="62">
        <f t="shared" si="46"/>
        <v>999.99999999999989</v>
      </c>
      <c r="E46" s="62">
        <f t="shared" si="47"/>
        <v>1124.9999999999998</v>
      </c>
      <c r="F46" s="62">
        <f t="shared" si="48"/>
        <v>1249.9999999999998</v>
      </c>
      <c r="G46" s="62">
        <v>269.99999999999994</v>
      </c>
      <c r="H46" s="61">
        <f t="shared" si="49"/>
        <v>944.99999999999977</v>
      </c>
      <c r="I46" s="61">
        <f t="shared" si="50"/>
        <v>1079.9999999999998</v>
      </c>
      <c r="J46" s="61">
        <f t="shared" si="51"/>
        <v>1214.9999999999998</v>
      </c>
      <c r="K46" s="62">
        <v>0</v>
      </c>
      <c r="L46" s="61">
        <f t="shared" si="52"/>
        <v>0</v>
      </c>
      <c r="M46" s="61">
        <f t="shared" si="53"/>
        <v>0</v>
      </c>
      <c r="N46" s="61">
        <f t="shared" si="54"/>
        <v>0</v>
      </c>
      <c r="O46" s="62">
        <v>490</v>
      </c>
      <c r="P46" s="61">
        <f t="shared" si="55"/>
        <v>1715</v>
      </c>
      <c r="Q46" s="61">
        <f t="shared" si="56"/>
        <v>1960</v>
      </c>
      <c r="R46" s="61">
        <f t="shared" si="57"/>
        <v>2205</v>
      </c>
      <c r="S46" s="62">
        <v>57</v>
      </c>
      <c r="T46" s="61">
        <f t="shared" si="58"/>
        <v>228</v>
      </c>
      <c r="U46" s="61">
        <f t="shared" si="59"/>
        <v>256.5</v>
      </c>
      <c r="V46" s="61">
        <f t="shared" si="60"/>
        <v>285</v>
      </c>
      <c r="W46" s="62">
        <v>182</v>
      </c>
      <c r="X46" s="61">
        <f t="shared" si="61"/>
        <v>728</v>
      </c>
      <c r="Y46" s="61">
        <f t="shared" si="62"/>
        <v>819</v>
      </c>
      <c r="Z46" s="61">
        <f t="shared" si="63"/>
        <v>910</v>
      </c>
      <c r="AA46" s="62"/>
      <c r="AB46" s="61">
        <f t="shared" si="64"/>
        <v>0</v>
      </c>
      <c r="AC46" s="61">
        <f t="shared" si="65"/>
        <v>0</v>
      </c>
      <c r="AD46" s="61">
        <f t="shared" si="66"/>
        <v>0</v>
      </c>
      <c r="AE46" s="62"/>
      <c r="AF46" s="61">
        <f t="shared" si="67"/>
        <v>0</v>
      </c>
      <c r="AG46" s="61">
        <f t="shared" si="68"/>
        <v>0</v>
      </c>
      <c r="AH46" s="61">
        <f t="shared" si="69"/>
        <v>0</v>
      </c>
      <c r="AI46" s="62"/>
      <c r="AJ46" s="61">
        <f t="shared" si="70"/>
        <v>0</v>
      </c>
      <c r="AK46" s="61">
        <f t="shared" si="71"/>
        <v>0</v>
      </c>
      <c r="AL46" s="61">
        <f t="shared" si="72"/>
        <v>0</v>
      </c>
      <c r="AM46" s="62"/>
      <c r="AN46" s="61">
        <f t="shared" si="37"/>
        <v>0</v>
      </c>
      <c r="AO46" s="61">
        <f t="shared" si="79"/>
        <v>0</v>
      </c>
      <c r="AP46" s="61">
        <f t="shared" si="80"/>
        <v>0</v>
      </c>
      <c r="AQ46" s="62"/>
      <c r="AR46" s="61">
        <f t="shared" si="40"/>
        <v>0</v>
      </c>
      <c r="AS46" s="61">
        <f t="shared" si="81"/>
        <v>0</v>
      </c>
      <c r="AT46" s="61">
        <f t="shared" si="82"/>
        <v>0</v>
      </c>
      <c r="AU46" s="62"/>
      <c r="AV46" s="61">
        <f t="shared" si="43"/>
        <v>0</v>
      </c>
      <c r="AW46" s="61">
        <f t="shared" si="83"/>
        <v>0</v>
      </c>
      <c r="AX46" s="61">
        <f t="shared" si="84"/>
        <v>0</v>
      </c>
    </row>
    <row r="47" spans="1:50" x14ac:dyDescent="0.25">
      <c r="A47" s="1">
        <v>4</v>
      </c>
      <c r="B47" s="114" t="s">
        <v>246</v>
      </c>
      <c r="C47" s="1">
        <v>0</v>
      </c>
      <c r="D47" s="62">
        <f t="shared" si="46"/>
        <v>0</v>
      </c>
      <c r="E47" s="62">
        <f t="shared" si="47"/>
        <v>0</v>
      </c>
      <c r="F47" s="62">
        <f t="shared" si="48"/>
        <v>0</v>
      </c>
      <c r="G47" s="62">
        <v>134.99999999999997</v>
      </c>
      <c r="H47" s="61">
        <f t="shared" si="49"/>
        <v>472.49999999999989</v>
      </c>
      <c r="I47" s="61">
        <f t="shared" si="50"/>
        <v>539.99999999999989</v>
      </c>
      <c r="J47" s="61">
        <f t="shared" si="51"/>
        <v>607.49999999999989</v>
      </c>
      <c r="K47" s="62">
        <v>308</v>
      </c>
      <c r="L47" s="61">
        <f t="shared" si="52"/>
        <v>1078</v>
      </c>
      <c r="M47" s="61">
        <f t="shared" si="53"/>
        <v>1232</v>
      </c>
      <c r="N47" s="61">
        <f t="shared" si="54"/>
        <v>1386</v>
      </c>
      <c r="O47" s="62"/>
      <c r="P47" s="61">
        <f t="shared" si="55"/>
        <v>0</v>
      </c>
      <c r="Q47" s="61">
        <f t="shared" si="56"/>
        <v>0</v>
      </c>
      <c r="R47" s="61">
        <f t="shared" si="57"/>
        <v>0</v>
      </c>
      <c r="S47" s="62">
        <v>35</v>
      </c>
      <c r="T47" s="61">
        <f t="shared" si="58"/>
        <v>140</v>
      </c>
      <c r="U47" s="61">
        <f t="shared" si="59"/>
        <v>157.5</v>
      </c>
      <c r="V47" s="61">
        <f t="shared" si="60"/>
        <v>175</v>
      </c>
      <c r="W47" s="62">
        <v>228</v>
      </c>
      <c r="X47" s="61">
        <f t="shared" si="61"/>
        <v>912</v>
      </c>
      <c r="Y47" s="61">
        <f t="shared" si="62"/>
        <v>1026</v>
      </c>
      <c r="Z47" s="61">
        <f t="shared" si="63"/>
        <v>1140</v>
      </c>
      <c r="AA47" s="62"/>
      <c r="AB47" s="61">
        <f t="shared" si="64"/>
        <v>0</v>
      </c>
      <c r="AC47" s="61">
        <f t="shared" si="65"/>
        <v>0</v>
      </c>
      <c r="AD47" s="61">
        <f t="shared" si="66"/>
        <v>0</v>
      </c>
      <c r="AE47" s="62">
        <v>331</v>
      </c>
      <c r="AF47" s="61">
        <f t="shared" si="67"/>
        <v>993</v>
      </c>
      <c r="AG47" s="61">
        <f t="shared" si="68"/>
        <v>1158.5</v>
      </c>
      <c r="AH47" s="61">
        <f t="shared" si="69"/>
        <v>1324</v>
      </c>
      <c r="AI47" s="62"/>
      <c r="AJ47" s="61">
        <f t="shared" si="70"/>
        <v>0</v>
      </c>
      <c r="AK47" s="61">
        <f t="shared" si="71"/>
        <v>0</v>
      </c>
      <c r="AL47" s="61">
        <f t="shared" si="72"/>
        <v>0</v>
      </c>
      <c r="AM47" s="62"/>
      <c r="AN47" s="61">
        <f t="shared" si="37"/>
        <v>0</v>
      </c>
      <c r="AO47" s="61">
        <f t="shared" si="79"/>
        <v>0</v>
      </c>
      <c r="AP47" s="61">
        <f t="shared" si="80"/>
        <v>0</v>
      </c>
      <c r="AQ47" s="62">
        <v>392</v>
      </c>
      <c r="AR47" s="61">
        <f t="shared" si="40"/>
        <v>1176</v>
      </c>
      <c r="AS47" s="61">
        <f t="shared" si="81"/>
        <v>0</v>
      </c>
      <c r="AT47" s="61">
        <f t="shared" si="82"/>
        <v>0</v>
      </c>
      <c r="AU47" s="62"/>
      <c r="AV47" s="61">
        <f t="shared" si="43"/>
        <v>0</v>
      </c>
      <c r="AW47" s="61">
        <f t="shared" si="83"/>
        <v>0</v>
      </c>
      <c r="AX47" s="61">
        <f t="shared" si="84"/>
        <v>0</v>
      </c>
    </row>
    <row r="48" spans="1:50" x14ac:dyDescent="0.25">
      <c r="A48" s="1">
        <v>5</v>
      </c>
      <c r="B48" s="114" t="s">
        <v>247</v>
      </c>
      <c r="C48" s="1">
        <v>138.99999999999997</v>
      </c>
      <c r="D48" s="62">
        <f t="shared" si="46"/>
        <v>555.99999999999989</v>
      </c>
      <c r="E48" s="62">
        <f t="shared" si="47"/>
        <v>625.49999999999989</v>
      </c>
      <c r="F48" s="62">
        <f t="shared" si="48"/>
        <v>694.99999999999989</v>
      </c>
      <c r="G48" s="62"/>
      <c r="H48" s="61">
        <f t="shared" si="49"/>
        <v>0</v>
      </c>
      <c r="I48" s="61">
        <f t="shared" si="50"/>
        <v>0</v>
      </c>
      <c r="J48" s="61">
        <f t="shared" si="51"/>
        <v>0</v>
      </c>
      <c r="K48" s="62">
        <v>183</v>
      </c>
      <c r="L48" s="61">
        <f t="shared" si="52"/>
        <v>640.5</v>
      </c>
      <c r="M48" s="61">
        <f t="shared" si="53"/>
        <v>732</v>
      </c>
      <c r="N48" s="61">
        <f t="shared" si="54"/>
        <v>823.5</v>
      </c>
      <c r="O48" s="62">
        <v>217.99999999999997</v>
      </c>
      <c r="P48" s="61">
        <f t="shared" si="55"/>
        <v>762.99999999999989</v>
      </c>
      <c r="Q48" s="61">
        <f t="shared" si="56"/>
        <v>871.99999999999989</v>
      </c>
      <c r="R48" s="61">
        <f t="shared" si="57"/>
        <v>980.99999999999989</v>
      </c>
      <c r="S48" s="62">
        <v>35</v>
      </c>
      <c r="T48" s="61">
        <f t="shared" si="58"/>
        <v>140</v>
      </c>
      <c r="U48" s="61">
        <f t="shared" si="59"/>
        <v>157.5</v>
      </c>
      <c r="V48" s="61">
        <f t="shared" si="60"/>
        <v>175</v>
      </c>
      <c r="W48" s="62">
        <v>124</v>
      </c>
      <c r="X48" s="61">
        <f t="shared" si="61"/>
        <v>496</v>
      </c>
      <c r="Y48" s="61">
        <f t="shared" si="62"/>
        <v>558</v>
      </c>
      <c r="Z48" s="61">
        <f t="shared" si="63"/>
        <v>620</v>
      </c>
      <c r="AA48" s="62"/>
      <c r="AB48" s="61">
        <f t="shared" si="64"/>
        <v>0</v>
      </c>
      <c r="AC48" s="61">
        <f t="shared" si="65"/>
        <v>0</v>
      </c>
      <c r="AD48" s="61">
        <f t="shared" si="66"/>
        <v>0</v>
      </c>
      <c r="AE48" s="62"/>
      <c r="AF48" s="61">
        <f t="shared" si="67"/>
        <v>0</v>
      </c>
      <c r="AG48" s="61">
        <f t="shared" si="68"/>
        <v>0</v>
      </c>
      <c r="AH48" s="61">
        <f t="shared" si="69"/>
        <v>0</v>
      </c>
      <c r="AI48" s="62"/>
      <c r="AJ48" s="61">
        <f t="shared" si="70"/>
        <v>0</v>
      </c>
      <c r="AK48" s="61">
        <f t="shared" si="71"/>
        <v>0</v>
      </c>
      <c r="AL48" s="61">
        <f t="shared" si="72"/>
        <v>0</v>
      </c>
      <c r="AM48" s="62"/>
      <c r="AN48" s="61">
        <f t="shared" si="37"/>
        <v>0</v>
      </c>
      <c r="AO48" s="61">
        <f t="shared" si="79"/>
        <v>0</v>
      </c>
      <c r="AP48" s="61">
        <f t="shared" si="80"/>
        <v>0</v>
      </c>
      <c r="AQ48" s="62">
        <v>335</v>
      </c>
      <c r="AR48" s="61">
        <f t="shared" si="40"/>
        <v>1005</v>
      </c>
      <c r="AS48" s="61">
        <f t="shared" si="81"/>
        <v>0</v>
      </c>
      <c r="AT48" s="61">
        <f t="shared" si="82"/>
        <v>0</v>
      </c>
      <c r="AU48" s="62"/>
      <c r="AV48" s="61">
        <f t="shared" si="43"/>
        <v>0</v>
      </c>
      <c r="AW48" s="61">
        <f t="shared" si="83"/>
        <v>0</v>
      </c>
      <c r="AX48" s="61">
        <f t="shared" si="84"/>
        <v>0</v>
      </c>
    </row>
    <row r="49" spans="1:50" x14ac:dyDescent="0.25">
      <c r="A49" s="1">
        <v>6</v>
      </c>
      <c r="B49" s="114" t="s">
        <v>248</v>
      </c>
      <c r="C49" s="1">
        <v>0</v>
      </c>
      <c r="D49" s="62">
        <f t="shared" si="46"/>
        <v>0</v>
      </c>
      <c r="E49" s="62">
        <f t="shared" si="47"/>
        <v>0</v>
      </c>
      <c r="F49" s="62">
        <f t="shared" si="48"/>
        <v>0</v>
      </c>
      <c r="G49" s="62">
        <v>367</v>
      </c>
      <c r="H49" s="61">
        <f t="shared" si="49"/>
        <v>1284.5</v>
      </c>
      <c r="I49" s="61">
        <f t="shared" si="50"/>
        <v>1468</v>
      </c>
      <c r="J49" s="61">
        <f t="shared" si="51"/>
        <v>1651.5</v>
      </c>
      <c r="K49" s="62">
        <v>0</v>
      </c>
      <c r="L49" s="61">
        <f t="shared" si="52"/>
        <v>0</v>
      </c>
      <c r="M49" s="61">
        <f t="shared" si="53"/>
        <v>0</v>
      </c>
      <c r="N49" s="61">
        <f t="shared" si="54"/>
        <v>0</v>
      </c>
      <c r="O49" s="62"/>
      <c r="P49" s="61">
        <f t="shared" si="55"/>
        <v>0</v>
      </c>
      <c r="Q49" s="61">
        <f t="shared" si="56"/>
        <v>0</v>
      </c>
      <c r="R49" s="61">
        <f t="shared" si="57"/>
        <v>0</v>
      </c>
      <c r="S49" s="62"/>
      <c r="T49" s="61">
        <f t="shared" si="58"/>
        <v>0</v>
      </c>
      <c r="U49" s="61">
        <f t="shared" si="59"/>
        <v>0</v>
      </c>
      <c r="V49" s="61">
        <f t="shared" si="60"/>
        <v>0</v>
      </c>
      <c r="W49" s="62"/>
      <c r="X49" s="61">
        <f t="shared" si="61"/>
        <v>0</v>
      </c>
      <c r="Y49" s="61">
        <f t="shared" si="62"/>
        <v>0</v>
      </c>
      <c r="Z49" s="61">
        <f t="shared" si="63"/>
        <v>0</v>
      </c>
      <c r="AA49" s="62"/>
      <c r="AB49" s="61">
        <f t="shared" si="64"/>
        <v>0</v>
      </c>
      <c r="AC49" s="61">
        <f t="shared" si="65"/>
        <v>0</v>
      </c>
      <c r="AD49" s="61">
        <f t="shared" si="66"/>
        <v>0</v>
      </c>
      <c r="AE49" s="62"/>
      <c r="AF49" s="61">
        <f t="shared" si="67"/>
        <v>0</v>
      </c>
      <c r="AG49" s="61">
        <f t="shared" si="68"/>
        <v>0</v>
      </c>
      <c r="AH49" s="61">
        <f t="shared" si="69"/>
        <v>0</v>
      </c>
      <c r="AI49" s="62"/>
      <c r="AJ49" s="61">
        <f t="shared" si="70"/>
        <v>0</v>
      </c>
      <c r="AK49" s="61">
        <f t="shared" si="71"/>
        <v>0</v>
      </c>
      <c r="AL49" s="61">
        <f t="shared" si="72"/>
        <v>0</v>
      </c>
      <c r="AM49" s="62"/>
      <c r="AN49" s="61">
        <f t="shared" si="37"/>
        <v>0</v>
      </c>
      <c r="AO49" s="61">
        <f t="shared" si="79"/>
        <v>0</v>
      </c>
      <c r="AP49" s="61">
        <f t="shared" si="80"/>
        <v>0</v>
      </c>
      <c r="AQ49" s="62"/>
      <c r="AR49" s="61">
        <f t="shared" si="40"/>
        <v>0</v>
      </c>
      <c r="AS49" s="61">
        <f t="shared" si="81"/>
        <v>0</v>
      </c>
      <c r="AT49" s="61">
        <f t="shared" si="82"/>
        <v>0</v>
      </c>
      <c r="AU49" s="62"/>
      <c r="AV49" s="61">
        <f t="shared" si="43"/>
        <v>0</v>
      </c>
      <c r="AW49" s="61">
        <f t="shared" si="83"/>
        <v>0</v>
      </c>
      <c r="AX49" s="61">
        <f t="shared" si="84"/>
        <v>0</v>
      </c>
    </row>
    <row r="50" spans="1:50" x14ac:dyDescent="0.25">
      <c r="A50" s="1">
        <v>7</v>
      </c>
      <c r="B50" s="114" t="s">
        <v>249</v>
      </c>
      <c r="C50" s="1">
        <v>300</v>
      </c>
      <c r="D50" s="62">
        <f t="shared" si="46"/>
        <v>1200</v>
      </c>
      <c r="E50" s="62">
        <f t="shared" si="47"/>
        <v>1350</v>
      </c>
      <c r="F50" s="62">
        <f t="shared" si="48"/>
        <v>1500</v>
      </c>
      <c r="G50" s="115">
        <v>291.24813895781637</v>
      </c>
      <c r="H50" s="61">
        <f t="shared" si="49"/>
        <v>1019.3684863523573</v>
      </c>
      <c r="I50" s="61">
        <f t="shared" si="50"/>
        <v>1164.9925558312655</v>
      </c>
      <c r="J50" s="61">
        <f t="shared" si="51"/>
        <v>1310.6166253101737</v>
      </c>
      <c r="K50" s="7">
        <v>301.99999999999994</v>
      </c>
      <c r="L50" s="61">
        <f t="shared" si="52"/>
        <v>1056.9999999999998</v>
      </c>
      <c r="M50" s="61">
        <f t="shared" si="53"/>
        <v>1207.9999999999998</v>
      </c>
      <c r="N50" s="61">
        <f t="shared" si="54"/>
        <v>1358.9999999999998</v>
      </c>
      <c r="O50" s="7">
        <v>474</v>
      </c>
      <c r="P50" s="61">
        <f t="shared" si="55"/>
        <v>1659</v>
      </c>
      <c r="Q50" s="61">
        <f t="shared" si="56"/>
        <v>1896</v>
      </c>
      <c r="R50" s="61">
        <f t="shared" si="57"/>
        <v>2133</v>
      </c>
      <c r="S50" s="7">
        <v>66.000000000000014</v>
      </c>
      <c r="T50" s="61">
        <f t="shared" si="58"/>
        <v>264.00000000000006</v>
      </c>
      <c r="U50" s="61">
        <f t="shared" si="59"/>
        <v>297.00000000000006</v>
      </c>
      <c r="V50" s="61">
        <f t="shared" si="60"/>
        <v>330.00000000000006</v>
      </c>
      <c r="W50" s="7">
        <v>155.99999999999997</v>
      </c>
      <c r="X50" s="61">
        <f t="shared" si="61"/>
        <v>623.99999999999989</v>
      </c>
      <c r="Y50" s="61">
        <f t="shared" si="62"/>
        <v>701.99999999999989</v>
      </c>
      <c r="Z50" s="61">
        <f t="shared" si="63"/>
        <v>779.99999999999989</v>
      </c>
      <c r="AA50" s="7"/>
      <c r="AB50" s="61">
        <f t="shared" si="64"/>
        <v>0</v>
      </c>
      <c r="AC50" s="61">
        <f t="shared" si="65"/>
        <v>0</v>
      </c>
      <c r="AD50" s="61">
        <f t="shared" si="66"/>
        <v>0</v>
      </c>
      <c r="AE50" s="141">
        <v>612.99999999999989</v>
      </c>
      <c r="AF50" s="61">
        <f t="shared" si="67"/>
        <v>1838.9999999999995</v>
      </c>
      <c r="AG50" s="61">
        <f t="shared" si="68"/>
        <v>2145.4999999999995</v>
      </c>
      <c r="AH50" s="61">
        <f t="shared" si="69"/>
        <v>2451.9999999999995</v>
      </c>
      <c r="AI50" s="1"/>
      <c r="AJ50" s="61">
        <f t="shared" si="70"/>
        <v>0</v>
      </c>
      <c r="AK50" s="61">
        <f t="shared" si="71"/>
        <v>0</v>
      </c>
      <c r="AL50" s="61">
        <f t="shared" si="72"/>
        <v>0</v>
      </c>
      <c r="AM50" s="1"/>
      <c r="AN50" s="61">
        <f t="shared" si="37"/>
        <v>0</v>
      </c>
      <c r="AO50" s="61">
        <f t="shared" si="79"/>
        <v>0</v>
      </c>
      <c r="AP50" s="61">
        <f t="shared" si="80"/>
        <v>0</v>
      </c>
      <c r="AQ50" s="163">
        <v>506</v>
      </c>
      <c r="AR50" s="61">
        <f t="shared" si="40"/>
        <v>1518</v>
      </c>
      <c r="AS50" s="61">
        <f t="shared" si="81"/>
        <v>0</v>
      </c>
      <c r="AT50" s="61">
        <f t="shared" si="82"/>
        <v>0</v>
      </c>
      <c r="AU50" s="170"/>
      <c r="AV50" s="61">
        <f t="shared" si="43"/>
        <v>0</v>
      </c>
      <c r="AW50" s="61">
        <f t="shared" si="83"/>
        <v>0</v>
      </c>
      <c r="AX50" s="61">
        <f t="shared" si="84"/>
        <v>0</v>
      </c>
    </row>
    <row r="51" spans="1:50" x14ac:dyDescent="0.25">
      <c r="A51" s="1">
        <v>8</v>
      </c>
      <c r="B51" s="114" t="s">
        <v>250</v>
      </c>
      <c r="C51" s="1">
        <v>260.99999999999994</v>
      </c>
      <c r="D51" s="62">
        <f t="shared" si="46"/>
        <v>1043.9999999999998</v>
      </c>
      <c r="E51" s="62">
        <f t="shared" si="47"/>
        <v>1174.4999999999998</v>
      </c>
      <c r="F51" s="62">
        <f t="shared" si="48"/>
        <v>1304.9999999999998</v>
      </c>
      <c r="G51" s="7">
        <v>285.99999999999994</v>
      </c>
      <c r="H51" s="61">
        <f t="shared" si="49"/>
        <v>1000.9999999999998</v>
      </c>
      <c r="I51" s="61">
        <f t="shared" si="50"/>
        <v>1143.9999999999998</v>
      </c>
      <c r="J51" s="61">
        <f t="shared" si="51"/>
        <v>1286.9999999999998</v>
      </c>
      <c r="K51" s="7">
        <v>372</v>
      </c>
      <c r="L51" s="61">
        <f t="shared" si="52"/>
        <v>1302</v>
      </c>
      <c r="M51" s="61">
        <f t="shared" si="53"/>
        <v>1488</v>
      </c>
      <c r="N51" s="61">
        <f t="shared" si="54"/>
        <v>1674</v>
      </c>
      <c r="O51" s="7">
        <v>467.99999999999994</v>
      </c>
      <c r="P51" s="61">
        <f t="shared" si="55"/>
        <v>1637.9999999999998</v>
      </c>
      <c r="Q51" s="61">
        <f t="shared" si="56"/>
        <v>1871.9999999999998</v>
      </c>
      <c r="R51" s="61">
        <f t="shared" si="57"/>
        <v>2105.9999999999995</v>
      </c>
      <c r="S51" s="7"/>
      <c r="T51" s="61">
        <f t="shared" si="58"/>
        <v>0</v>
      </c>
      <c r="U51" s="61">
        <f t="shared" si="59"/>
        <v>0</v>
      </c>
      <c r="V51" s="61">
        <f t="shared" si="60"/>
        <v>0</v>
      </c>
      <c r="W51" s="7"/>
      <c r="X51" s="61">
        <f t="shared" si="61"/>
        <v>0</v>
      </c>
      <c r="Y51" s="61">
        <f t="shared" si="62"/>
        <v>0</v>
      </c>
      <c r="Z51" s="61">
        <f t="shared" si="63"/>
        <v>0</v>
      </c>
      <c r="AA51" s="7"/>
      <c r="AB51" s="61">
        <f t="shared" si="64"/>
        <v>0</v>
      </c>
      <c r="AC51" s="61">
        <f t="shared" si="65"/>
        <v>0</v>
      </c>
      <c r="AD51" s="61">
        <f t="shared" si="66"/>
        <v>0</v>
      </c>
      <c r="AE51" s="141">
        <v>558</v>
      </c>
      <c r="AF51" s="61">
        <f t="shared" si="67"/>
        <v>1674</v>
      </c>
      <c r="AG51" s="61">
        <f t="shared" si="68"/>
        <v>1953</v>
      </c>
      <c r="AH51" s="61">
        <f t="shared" si="69"/>
        <v>2232</v>
      </c>
      <c r="AI51" s="1"/>
      <c r="AJ51" s="61">
        <f t="shared" si="70"/>
        <v>0</v>
      </c>
      <c r="AK51" s="61">
        <f t="shared" si="71"/>
        <v>0</v>
      </c>
      <c r="AL51" s="61">
        <f t="shared" si="72"/>
        <v>0</v>
      </c>
      <c r="AM51" s="1"/>
      <c r="AN51" s="61">
        <f t="shared" si="37"/>
        <v>0</v>
      </c>
      <c r="AO51" s="61">
        <f t="shared" si="79"/>
        <v>0</v>
      </c>
      <c r="AP51" s="61">
        <f t="shared" si="80"/>
        <v>0</v>
      </c>
      <c r="AQ51" s="163">
        <v>389</v>
      </c>
      <c r="AR51" s="61">
        <f t="shared" si="40"/>
        <v>1167</v>
      </c>
      <c r="AS51" s="61">
        <f t="shared" si="81"/>
        <v>0</v>
      </c>
      <c r="AT51" s="61">
        <f t="shared" si="82"/>
        <v>0</v>
      </c>
      <c r="AU51" s="170"/>
      <c r="AV51" s="61">
        <f t="shared" si="43"/>
        <v>0</v>
      </c>
      <c r="AW51" s="61">
        <f t="shared" si="83"/>
        <v>0</v>
      </c>
      <c r="AX51" s="61">
        <f t="shared" si="84"/>
        <v>0</v>
      </c>
    </row>
    <row r="52" spans="1:50" x14ac:dyDescent="0.25">
      <c r="A52" s="1">
        <v>9</v>
      </c>
      <c r="B52" s="114" t="s">
        <v>43</v>
      </c>
      <c r="C52" s="1">
        <v>182.92555831265508</v>
      </c>
      <c r="D52" s="62">
        <f t="shared" si="46"/>
        <v>731.70223325062034</v>
      </c>
      <c r="E52" s="62">
        <f t="shared" si="47"/>
        <v>823.16501240694788</v>
      </c>
      <c r="F52" s="62">
        <f t="shared" si="48"/>
        <v>914.62779156327542</v>
      </c>
      <c r="G52" s="7">
        <v>317.99999999999994</v>
      </c>
      <c r="H52" s="61">
        <f t="shared" si="49"/>
        <v>1112.9999999999998</v>
      </c>
      <c r="I52" s="61">
        <f t="shared" si="50"/>
        <v>1271.9999999999998</v>
      </c>
      <c r="J52" s="61">
        <f t="shared" si="51"/>
        <v>1430.9999999999998</v>
      </c>
      <c r="K52" s="7">
        <v>165</v>
      </c>
      <c r="L52" s="61">
        <f t="shared" si="52"/>
        <v>577.5</v>
      </c>
      <c r="M52" s="61">
        <f t="shared" si="53"/>
        <v>660</v>
      </c>
      <c r="N52" s="61">
        <f t="shared" si="54"/>
        <v>742.5</v>
      </c>
      <c r="O52" s="7">
        <v>326.99999999999994</v>
      </c>
      <c r="P52" s="61">
        <f t="shared" si="55"/>
        <v>1144.4999999999998</v>
      </c>
      <c r="Q52" s="61">
        <f t="shared" si="56"/>
        <v>1307.9999999999998</v>
      </c>
      <c r="R52" s="61">
        <f t="shared" si="57"/>
        <v>1471.4999999999998</v>
      </c>
      <c r="S52" s="7">
        <v>35</v>
      </c>
      <c r="T52" s="61">
        <f t="shared" si="58"/>
        <v>140</v>
      </c>
      <c r="U52" s="61">
        <f t="shared" si="59"/>
        <v>157.5</v>
      </c>
      <c r="V52" s="61">
        <f t="shared" si="60"/>
        <v>175</v>
      </c>
      <c r="W52" s="7"/>
      <c r="X52" s="61">
        <f t="shared" si="61"/>
        <v>0</v>
      </c>
      <c r="Y52" s="61">
        <f t="shared" si="62"/>
        <v>0</v>
      </c>
      <c r="Z52" s="61">
        <f t="shared" si="63"/>
        <v>0</v>
      </c>
      <c r="AA52" s="7"/>
      <c r="AB52" s="61">
        <f t="shared" si="64"/>
        <v>0</v>
      </c>
      <c r="AC52" s="61">
        <f t="shared" si="65"/>
        <v>0</v>
      </c>
      <c r="AD52" s="61">
        <f t="shared" si="66"/>
        <v>0</v>
      </c>
      <c r="AE52" s="141">
        <v>270</v>
      </c>
      <c r="AF52" s="61">
        <f t="shared" si="67"/>
        <v>810</v>
      </c>
      <c r="AG52" s="61">
        <f t="shared" si="68"/>
        <v>945</v>
      </c>
      <c r="AH52" s="61">
        <f t="shared" si="69"/>
        <v>1080</v>
      </c>
      <c r="AI52" s="1"/>
      <c r="AJ52" s="61">
        <f t="shared" si="70"/>
        <v>0</v>
      </c>
      <c r="AK52" s="61">
        <f t="shared" si="71"/>
        <v>0</v>
      </c>
      <c r="AL52" s="61">
        <f t="shared" si="72"/>
        <v>0</v>
      </c>
      <c r="AM52" s="1"/>
      <c r="AN52" s="61">
        <f t="shared" si="37"/>
        <v>0</v>
      </c>
      <c r="AO52" s="61">
        <f t="shared" si="79"/>
        <v>0</v>
      </c>
      <c r="AP52" s="61">
        <f t="shared" si="80"/>
        <v>0</v>
      </c>
      <c r="AQ52" s="163">
        <v>291</v>
      </c>
      <c r="AR52" s="61">
        <f t="shared" si="40"/>
        <v>873</v>
      </c>
      <c r="AS52" s="61">
        <f t="shared" si="81"/>
        <v>0</v>
      </c>
      <c r="AT52" s="61">
        <f t="shared" si="82"/>
        <v>0</v>
      </c>
      <c r="AU52" s="170"/>
      <c r="AV52" s="61">
        <f t="shared" si="43"/>
        <v>0</v>
      </c>
      <c r="AW52" s="61">
        <f t="shared" si="83"/>
        <v>0</v>
      </c>
      <c r="AX52" s="61">
        <f t="shared" si="84"/>
        <v>0</v>
      </c>
    </row>
    <row r="53" spans="1:50" x14ac:dyDescent="0.25">
      <c r="A53" s="1">
        <v>10</v>
      </c>
      <c r="B53" s="114" t="s">
        <v>251</v>
      </c>
      <c r="C53" s="1">
        <v>289</v>
      </c>
      <c r="D53" s="62">
        <f t="shared" si="46"/>
        <v>1156</v>
      </c>
      <c r="E53" s="62">
        <f t="shared" si="47"/>
        <v>1300.5</v>
      </c>
      <c r="F53" s="62">
        <f t="shared" si="48"/>
        <v>1445</v>
      </c>
      <c r="G53" s="7">
        <v>204.99999999999997</v>
      </c>
      <c r="H53" s="61">
        <f t="shared" si="49"/>
        <v>717.49999999999989</v>
      </c>
      <c r="I53" s="61">
        <f t="shared" si="50"/>
        <v>819.99999999999989</v>
      </c>
      <c r="J53" s="61">
        <f t="shared" si="51"/>
        <v>922.49999999999989</v>
      </c>
      <c r="K53" s="7">
        <v>363</v>
      </c>
      <c r="L53" s="61">
        <f t="shared" si="52"/>
        <v>1270.5</v>
      </c>
      <c r="M53" s="61">
        <f t="shared" si="53"/>
        <v>1452</v>
      </c>
      <c r="N53" s="61">
        <f t="shared" si="54"/>
        <v>1633.5</v>
      </c>
      <c r="O53" s="7">
        <v>402.99999999999994</v>
      </c>
      <c r="P53" s="61">
        <f t="shared" si="55"/>
        <v>1410.4999999999998</v>
      </c>
      <c r="Q53" s="61">
        <f t="shared" si="56"/>
        <v>1611.9999999999998</v>
      </c>
      <c r="R53" s="61">
        <f t="shared" si="57"/>
        <v>1813.4999999999998</v>
      </c>
      <c r="S53" s="7">
        <v>61.000000000000007</v>
      </c>
      <c r="T53" s="61">
        <f t="shared" si="58"/>
        <v>244.00000000000003</v>
      </c>
      <c r="U53" s="61">
        <f t="shared" si="59"/>
        <v>274.50000000000006</v>
      </c>
      <c r="V53" s="61">
        <f t="shared" si="60"/>
        <v>305.00000000000006</v>
      </c>
      <c r="W53" s="7">
        <v>260</v>
      </c>
      <c r="X53" s="61">
        <f t="shared" si="61"/>
        <v>1040</v>
      </c>
      <c r="Y53" s="61">
        <f t="shared" si="62"/>
        <v>1170</v>
      </c>
      <c r="Z53" s="61">
        <f t="shared" si="63"/>
        <v>1300</v>
      </c>
      <c r="AA53" s="7"/>
      <c r="AB53" s="61">
        <f t="shared" si="64"/>
        <v>0</v>
      </c>
      <c r="AC53" s="61">
        <f t="shared" si="65"/>
        <v>0</v>
      </c>
      <c r="AD53" s="61">
        <f t="shared" si="66"/>
        <v>0</v>
      </c>
      <c r="AE53" s="141">
        <v>370</v>
      </c>
      <c r="AF53" s="61">
        <f t="shared" si="67"/>
        <v>1110</v>
      </c>
      <c r="AG53" s="61">
        <f t="shared" si="68"/>
        <v>1295</v>
      </c>
      <c r="AH53" s="61">
        <f t="shared" si="69"/>
        <v>1480</v>
      </c>
      <c r="AI53" s="1"/>
      <c r="AJ53" s="61">
        <f t="shared" si="70"/>
        <v>0</v>
      </c>
      <c r="AK53" s="61">
        <f t="shared" si="71"/>
        <v>0</v>
      </c>
      <c r="AL53" s="61">
        <f t="shared" si="72"/>
        <v>0</v>
      </c>
      <c r="AM53" s="1"/>
      <c r="AN53" s="61">
        <f t="shared" si="37"/>
        <v>0</v>
      </c>
      <c r="AO53" s="61">
        <f t="shared" si="79"/>
        <v>0</v>
      </c>
      <c r="AP53" s="61">
        <f t="shared" si="80"/>
        <v>0</v>
      </c>
      <c r="AQ53" s="163">
        <v>425</v>
      </c>
      <c r="AR53" s="61">
        <f t="shared" si="40"/>
        <v>1275</v>
      </c>
      <c r="AS53" s="61">
        <f t="shared" si="81"/>
        <v>0</v>
      </c>
      <c r="AT53" s="61">
        <f t="shared" si="82"/>
        <v>0</v>
      </c>
      <c r="AU53" s="170"/>
      <c r="AV53" s="61">
        <f t="shared" si="43"/>
        <v>0</v>
      </c>
      <c r="AW53" s="61">
        <f t="shared" si="83"/>
        <v>0</v>
      </c>
      <c r="AX53" s="61">
        <f t="shared" si="84"/>
        <v>0</v>
      </c>
    </row>
    <row r="54" spans="1:50" x14ac:dyDescent="0.25">
      <c r="A54" s="1">
        <v>11</v>
      </c>
      <c r="B54" s="114" t="s">
        <v>252</v>
      </c>
      <c r="C54" s="1">
        <v>200</v>
      </c>
      <c r="D54" s="62">
        <f t="shared" si="46"/>
        <v>800</v>
      </c>
      <c r="E54" s="62">
        <f t="shared" si="47"/>
        <v>900</v>
      </c>
      <c r="F54" s="62">
        <f t="shared" si="48"/>
        <v>1000</v>
      </c>
      <c r="G54" s="7"/>
      <c r="H54" s="61">
        <f t="shared" si="49"/>
        <v>0</v>
      </c>
      <c r="I54" s="61">
        <f t="shared" si="50"/>
        <v>0</v>
      </c>
      <c r="J54" s="61">
        <f t="shared" si="51"/>
        <v>0</v>
      </c>
      <c r="K54" s="7">
        <v>291</v>
      </c>
      <c r="L54" s="61">
        <f t="shared" si="52"/>
        <v>1018.5</v>
      </c>
      <c r="M54" s="61">
        <f t="shared" si="53"/>
        <v>1164</v>
      </c>
      <c r="N54" s="61">
        <f t="shared" si="54"/>
        <v>1309.5</v>
      </c>
      <c r="O54" s="7">
        <v>359</v>
      </c>
      <c r="P54" s="61">
        <f t="shared" si="55"/>
        <v>1256.5</v>
      </c>
      <c r="Q54" s="61">
        <f t="shared" si="56"/>
        <v>1436</v>
      </c>
      <c r="R54" s="61">
        <f t="shared" si="57"/>
        <v>1615.5</v>
      </c>
      <c r="S54" s="7">
        <v>57</v>
      </c>
      <c r="T54" s="61">
        <f t="shared" si="58"/>
        <v>228</v>
      </c>
      <c r="U54" s="61">
        <f t="shared" si="59"/>
        <v>256.5</v>
      </c>
      <c r="V54" s="61">
        <f t="shared" si="60"/>
        <v>285</v>
      </c>
      <c r="W54" s="7">
        <v>192</v>
      </c>
      <c r="X54" s="61">
        <f t="shared" si="61"/>
        <v>768</v>
      </c>
      <c r="Y54" s="61">
        <f t="shared" si="62"/>
        <v>864</v>
      </c>
      <c r="Z54" s="61">
        <f t="shared" si="63"/>
        <v>960</v>
      </c>
      <c r="AA54" s="7"/>
      <c r="AB54" s="61">
        <f t="shared" si="64"/>
        <v>0</v>
      </c>
      <c r="AC54" s="61">
        <f t="shared" si="65"/>
        <v>0</v>
      </c>
      <c r="AD54" s="61">
        <f t="shared" si="66"/>
        <v>0</v>
      </c>
      <c r="AE54" s="141"/>
      <c r="AF54" s="61">
        <f t="shared" si="67"/>
        <v>0</v>
      </c>
      <c r="AG54" s="61">
        <f t="shared" si="68"/>
        <v>0</v>
      </c>
      <c r="AH54" s="61">
        <f t="shared" si="69"/>
        <v>0</v>
      </c>
      <c r="AI54" s="1"/>
      <c r="AJ54" s="61">
        <f t="shared" si="70"/>
        <v>0</v>
      </c>
      <c r="AK54" s="61">
        <f t="shared" si="71"/>
        <v>0</v>
      </c>
      <c r="AL54" s="61">
        <f t="shared" si="72"/>
        <v>0</v>
      </c>
      <c r="AM54" s="1"/>
      <c r="AN54" s="61">
        <f t="shared" si="37"/>
        <v>0</v>
      </c>
      <c r="AO54" s="61">
        <f t="shared" si="79"/>
        <v>0</v>
      </c>
      <c r="AP54" s="61">
        <f t="shared" si="80"/>
        <v>0</v>
      </c>
      <c r="AQ54" s="163">
        <v>324</v>
      </c>
      <c r="AR54" s="61">
        <f t="shared" si="40"/>
        <v>972</v>
      </c>
      <c r="AS54" s="61">
        <f t="shared" si="81"/>
        <v>0</v>
      </c>
      <c r="AT54" s="61">
        <f t="shared" si="82"/>
        <v>0</v>
      </c>
      <c r="AU54" s="170"/>
      <c r="AV54" s="61">
        <f t="shared" si="43"/>
        <v>0</v>
      </c>
      <c r="AW54" s="61">
        <f t="shared" si="83"/>
        <v>0</v>
      </c>
      <c r="AX54" s="61">
        <f t="shared" si="84"/>
        <v>0</v>
      </c>
    </row>
    <row r="55" spans="1:50" x14ac:dyDescent="0.25">
      <c r="A55" s="1">
        <v>12</v>
      </c>
      <c r="B55" s="114" t="s">
        <v>253</v>
      </c>
      <c r="C55" s="1">
        <v>0</v>
      </c>
      <c r="D55" s="62">
        <f t="shared" si="46"/>
        <v>0</v>
      </c>
      <c r="E55" s="62">
        <f t="shared" si="47"/>
        <v>0</v>
      </c>
      <c r="F55" s="62">
        <f t="shared" si="48"/>
        <v>0</v>
      </c>
      <c r="G55" s="7">
        <v>140</v>
      </c>
      <c r="H55" s="61">
        <f t="shared" si="49"/>
        <v>490</v>
      </c>
      <c r="I55" s="61">
        <f t="shared" si="50"/>
        <v>560</v>
      </c>
      <c r="J55" s="61">
        <f t="shared" si="51"/>
        <v>630</v>
      </c>
      <c r="K55" s="7">
        <v>0</v>
      </c>
      <c r="L55" s="61">
        <f t="shared" si="52"/>
        <v>0</v>
      </c>
      <c r="M55" s="61">
        <f t="shared" si="53"/>
        <v>0</v>
      </c>
      <c r="N55" s="61">
        <f t="shared" si="54"/>
        <v>0</v>
      </c>
      <c r="O55" s="7"/>
      <c r="P55" s="61">
        <f t="shared" si="55"/>
        <v>0</v>
      </c>
      <c r="Q55" s="61">
        <f t="shared" si="56"/>
        <v>0</v>
      </c>
      <c r="R55" s="61">
        <f t="shared" si="57"/>
        <v>0</v>
      </c>
      <c r="S55" s="7"/>
      <c r="T55" s="61">
        <f t="shared" si="58"/>
        <v>0</v>
      </c>
      <c r="U55" s="61">
        <f t="shared" si="59"/>
        <v>0</v>
      </c>
      <c r="V55" s="61">
        <f t="shared" si="60"/>
        <v>0</v>
      </c>
      <c r="W55" s="7"/>
      <c r="X55" s="61">
        <f t="shared" si="61"/>
        <v>0</v>
      </c>
      <c r="Y55" s="61">
        <f t="shared" si="62"/>
        <v>0</v>
      </c>
      <c r="Z55" s="61">
        <f t="shared" si="63"/>
        <v>0</v>
      </c>
      <c r="AA55" s="7"/>
      <c r="AB55" s="61">
        <f t="shared" si="64"/>
        <v>0</v>
      </c>
      <c r="AC55" s="61">
        <f t="shared" si="65"/>
        <v>0</v>
      </c>
      <c r="AD55" s="61">
        <f t="shared" si="66"/>
        <v>0</v>
      </c>
      <c r="AE55" s="141"/>
      <c r="AF55" s="61">
        <f t="shared" si="67"/>
        <v>0</v>
      </c>
      <c r="AG55" s="61">
        <f t="shared" si="68"/>
        <v>0</v>
      </c>
      <c r="AH55" s="61">
        <f t="shared" si="69"/>
        <v>0</v>
      </c>
      <c r="AI55" s="1"/>
      <c r="AJ55" s="61">
        <f t="shared" si="70"/>
        <v>0</v>
      </c>
      <c r="AK55" s="61">
        <f t="shared" si="71"/>
        <v>0</v>
      </c>
      <c r="AL55" s="61">
        <f t="shared" si="72"/>
        <v>0</v>
      </c>
      <c r="AM55" s="1"/>
      <c r="AN55" s="61">
        <f t="shared" si="37"/>
        <v>0</v>
      </c>
      <c r="AO55" s="61">
        <f t="shared" si="79"/>
        <v>0</v>
      </c>
      <c r="AP55" s="61">
        <f t="shared" si="80"/>
        <v>0</v>
      </c>
      <c r="AQ55" s="163"/>
      <c r="AR55" s="61">
        <f t="shared" si="40"/>
        <v>0</v>
      </c>
      <c r="AS55" s="61">
        <f t="shared" si="81"/>
        <v>0</v>
      </c>
      <c r="AT55" s="61">
        <f t="shared" si="82"/>
        <v>0</v>
      </c>
      <c r="AU55" s="170"/>
      <c r="AV55" s="61">
        <f t="shared" si="43"/>
        <v>0</v>
      </c>
      <c r="AW55" s="61">
        <f t="shared" si="83"/>
        <v>0</v>
      </c>
      <c r="AX55" s="61">
        <f t="shared" si="84"/>
        <v>0</v>
      </c>
    </row>
    <row r="56" spans="1:50" x14ac:dyDescent="0.25">
      <c r="A56" s="1">
        <v>13</v>
      </c>
      <c r="B56" s="114" t="s">
        <v>254</v>
      </c>
      <c r="C56" s="1">
        <v>138.99999999999997</v>
      </c>
      <c r="D56" s="62">
        <f t="shared" si="46"/>
        <v>555.99999999999989</v>
      </c>
      <c r="E56" s="62">
        <f t="shared" si="47"/>
        <v>625.49999999999989</v>
      </c>
      <c r="F56" s="62">
        <f t="shared" si="48"/>
        <v>694.99999999999989</v>
      </c>
      <c r="G56" s="7">
        <v>259</v>
      </c>
      <c r="H56" s="61">
        <f t="shared" si="49"/>
        <v>906.5</v>
      </c>
      <c r="I56" s="61">
        <f t="shared" si="50"/>
        <v>1036</v>
      </c>
      <c r="J56" s="61">
        <f t="shared" si="51"/>
        <v>1165.5</v>
      </c>
      <c r="K56" s="7">
        <v>183</v>
      </c>
      <c r="L56" s="61">
        <f t="shared" si="52"/>
        <v>640.5</v>
      </c>
      <c r="M56" s="61">
        <f t="shared" si="53"/>
        <v>732</v>
      </c>
      <c r="N56" s="61">
        <f t="shared" si="54"/>
        <v>823.5</v>
      </c>
      <c r="O56" s="7">
        <v>217.99999999999997</v>
      </c>
      <c r="P56" s="61">
        <f t="shared" si="55"/>
        <v>762.99999999999989</v>
      </c>
      <c r="Q56" s="61">
        <f t="shared" si="56"/>
        <v>871.99999999999989</v>
      </c>
      <c r="R56" s="61">
        <f t="shared" si="57"/>
        <v>980.99999999999989</v>
      </c>
      <c r="S56" s="7">
        <v>35</v>
      </c>
      <c r="T56" s="61">
        <f t="shared" si="58"/>
        <v>140</v>
      </c>
      <c r="U56" s="61">
        <f t="shared" si="59"/>
        <v>157.5</v>
      </c>
      <c r="V56" s="61">
        <f t="shared" si="60"/>
        <v>175</v>
      </c>
      <c r="W56" s="7">
        <v>118.99999999999999</v>
      </c>
      <c r="X56" s="61">
        <f t="shared" si="61"/>
        <v>475.99999999999994</v>
      </c>
      <c r="Y56" s="61">
        <f t="shared" si="62"/>
        <v>535.49999999999989</v>
      </c>
      <c r="Z56" s="61">
        <f t="shared" si="63"/>
        <v>594.99999999999989</v>
      </c>
      <c r="AA56" s="7"/>
      <c r="AB56" s="61">
        <f t="shared" si="64"/>
        <v>0</v>
      </c>
      <c r="AC56" s="61">
        <f t="shared" si="65"/>
        <v>0</v>
      </c>
      <c r="AD56" s="61">
        <f t="shared" si="66"/>
        <v>0</v>
      </c>
      <c r="AE56" s="141">
        <v>270</v>
      </c>
      <c r="AF56" s="61">
        <f t="shared" si="67"/>
        <v>810</v>
      </c>
      <c r="AG56" s="61">
        <f t="shared" si="68"/>
        <v>945</v>
      </c>
      <c r="AH56" s="61">
        <f t="shared" si="69"/>
        <v>1080</v>
      </c>
      <c r="AI56" s="1"/>
      <c r="AJ56" s="61">
        <f t="shared" si="70"/>
        <v>0</v>
      </c>
      <c r="AK56" s="61">
        <f t="shared" si="71"/>
        <v>0</v>
      </c>
      <c r="AL56" s="61">
        <f t="shared" si="72"/>
        <v>0</v>
      </c>
      <c r="AM56" s="1"/>
      <c r="AN56" s="61">
        <f t="shared" si="37"/>
        <v>0</v>
      </c>
      <c r="AO56" s="61">
        <f t="shared" si="79"/>
        <v>0</v>
      </c>
      <c r="AP56" s="61">
        <f t="shared" si="80"/>
        <v>0</v>
      </c>
      <c r="AQ56" s="163">
        <v>335</v>
      </c>
      <c r="AR56" s="61">
        <f t="shared" si="40"/>
        <v>1005</v>
      </c>
      <c r="AS56" s="61">
        <f t="shared" si="81"/>
        <v>0</v>
      </c>
      <c r="AT56" s="61">
        <f t="shared" si="82"/>
        <v>0</v>
      </c>
      <c r="AU56" s="170"/>
      <c r="AV56" s="61">
        <f t="shared" si="43"/>
        <v>0</v>
      </c>
      <c r="AW56" s="61">
        <f t="shared" si="83"/>
        <v>0</v>
      </c>
      <c r="AX56" s="61">
        <f t="shared" si="84"/>
        <v>0</v>
      </c>
    </row>
    <row r="57" spans="1:50" x14ac:dyDescent="0.25">
      <c r="A57" s="1">
        <v>14</v>
      </c>
      <c r="B57" s="114" t="s">
        <v>255</v>
      </c>
      <c r="C57" s="1">
        <v>527</v>
      </c>
      <c r="D57" s="62">
        <f t="shared" si="46"/>
        <v>2108</v>
      </c>
      <c r="E57" s="62">
        <f t="shared" si="47"/>
        <v>2371.5</v>
      </c>
      <c r="F57" s="62">
        <f t="shared" si="48"/>
        <v>2635</v>
      </c>
      <c r="G57" s="7">
        <v>216</v>
      </c>
      <c r="H57" s="61">
        <f t="shared" si="49"/>
        <v>756</v>
      </c>
      <c r="I57" s="61">
        <f t="shared" si="50"/>
        <v>864</v>
      </c>
      <c r="J57" s="61">
        <f t="shared" si="51"/>
        <v>972</v>
      </c>
      <c r="K57" s="7">
        <v>901.99999999999989</v>
      </c>
      <c r="L57" s="61">
        <f t="shared" si="52"/>
        <v>3156.9999999999995</v>
      </c>
      <c r="M57" s="61">
        <f t="shared" si="53"/>
        <v>3607.9999999999995</v>
      </c>
      <c r="N57" s="61">
        <f t="shared" si="54"/>
        <v>4058.9999999999995</v>
      </c>
      <c r="O57" s="7">
        <v>723.99999999999989</v>
      </c>
      <c r="P57" s="61">
        <f t="shared" si="55"/>
        <v>2533.9999999999995</v>
      </c>
      <c r="Q57" s="61">
        <f t="shared" si="56"/>
        <v>2895.9999999999995</v>
      </c>
      <c r="R57" s="61">
        <f t="shared" si="57"/>
        <v>3257.9999999999995</v>
      </c>
      <c r="S57" s="7">
        <v>153</v>
      </c>
      <c r="T57" s="61">
        <f t="shared" si="58"/>
        <v>612</v>
      </c>
      <c r="U57" s="61">
        <f t="shared" si="59"/>
        <v>688.5</v>
      </c>
      <c r="V57" s="61">
        <f t="shared" si="60"/>
        <v>765</v>
      </c>
      <c r="W57" s="7">
        <v>265</v>
      </c>
      <c r="X57" s="61">
        <f t="shared" si="61"/>
        <v>1060</v>
      </c>
      <c r="Y57" s="61">
        <f t="shared" si="62"/>
        <v>1192.5</v>
      </c>
      <c r="Z57" s="61">
        <f t="shared" si="63"/>
        <v>1325</v>
      </c>
      <c r="AA57" s="7"/>
      <c r="AB57" s="61">
        <f t="shared" si="64"/>
        <v>0</v>
      </c>
      <c r="AC57" s="61">
        <f t="shared" si="65"/>
        <v>0</v>
      </c>
      <c r="AD57" s="61">
        <f t="shared" si="66"/>
        <v>0</v>
      </c>
      <c r="AE57" s="141">
        <v>612.99999999999989</v>
      </c>
      <c r="AF57" s="61">
        <f t="shared" si="67"/>
        <v>1838.9999999999995</v>
      </c>
      <c r="AG57" s="61">
        <f t="shared" si="68"/>
        <v>2145.4999999999995</v>
      </c>
      <c r="AH57" s="61">
        <f t="shared" si="69"/>
        <v>2451.9999999999995</v>
      </c>
      <c r="AI57" s="1"/>
      <c r="AJ57" s="61">
        <f t="shared" si="70"/>
        <v>0</v>
      </c>
      <c r="AK57" s="61">
        <f t="shared" si="71"/>
        <v>0</v>
      </c>
      <c r="AL57" s="61">
        <f t="shared" si="72"/>
        <v>0</v>
      </c>
      <c r="AM57" s="1"/>
      <c r="AN57" s="61">
        <f t="shared" si="37"/>
        <v>0</v>
      </c>
      <c r="AO57" s="61">
        <f t="shared" si="79"/>
        <v>0</v>
      </c>
      <c r="AP57" s="61">
        <f t="shared" si="80"/>
        <v>0</v>
      </c>
      <c r="AQ57" s="163">
        <v>509</v>
      </c>
      <c r="AR57" s="61">
        <f t="shared" si="40"/>
        <v>1527</v>
      </c>
      <c r="AS57" s="61">
        <f t="shared" si="81"/>
        <v>0</v>
      </c>
      <c r="AT57" s="61">
        <f t="shared" si="82"/>
        <v>0</v>
      </c>
      <c r="AU57" s="170"/>
      <c r="AV57" s="61">
        <f t="shared" si="43"/>
        <v>0</v>
      </c>
      <c r="AW57" s="61">
        <f t="shared" si="83"/>
        <v>0</v>
      </c>
      <c r="AX57" s="61">
        <f t="shared" si="84"/>
        <v>0</v>
      </c>
    </row>
    <row r="58" spans="1:50" x14ac:dyDescent="0.25">
      <c r="A58" s="1">
        <v>15</v>
      </c>
      <c r="B58" s="114" t="s">
        <v>27</v>
      </c>
      <c r="C58" s="1">
        <v>188.99999999999997</v>
      </c>
      <c r="D58" s="62">
        <f t="shared" si="46"/>
        <v>755.99999999999989</v>
      </c>
      <c r="E58" s="62">
        <f t="shared" si="47"/>
        <v>850.49999999999989</v>
      </c>
      <c r="F58" s="62">
        <f t="shared" si="48"/>
        <v>944.99999999999989</v>
      </c>
      <c r="G58" s="7"/>
      <c r="H58" s="61">
        <f t="shared" si="49"/>
        <v>0</v>
      </c>
      <c r="I58" s="61">
        <f t="shared" si="50"/>
        <v>0</v>
      </c>
      <c r="J58" s="61">
        <f t="shared" si="51"/>
        <v>0</v>
      </c>
      <c r="K58" s="7">
        <v>208.99999999999997</v>
      </c>
      <c r="L58" s="61">
        <f t="shared" si="52"/>
        <v>731.49999999999989</v>
      </c>
      <c r="M58" s="61">
        <f t="shared" si="53"/>
        <v>835.99999999999989</v>
      </c>
      <c r="N58" s="61">
        <f t="shared" si="54"/>
        <v>940.49999999999989</v>
      </c>
      <c r="O58" s="7"/>
      <c r="P58" s="61">
        <f t="shared" si="55"/>
        <v>0</v>
      </c>
      <c r="Q58" s="61">
        <f t="shared" si="56"/>
        <v>0</v>
      </c>
      <c r="R58" s="61">
        <f t="shared" si="57"/>
        <v>0</v>
      </c>
      <c r="S58" s="7">
        <v>30.000000000000004</v>
      </c>
      <c r="T58" s="61">
        <f t="shared" si="58"/>
        <v>120.00000000000001</v>
      </c>
      <c r="U58" s="61">
        <f t="shared" si="59"/>
        <v>135.00000000000003</v>
      </c>
      <c r="V58" s="61">
        <f t="shared" si="60"/>
        <v>150.00000000000003</v>
      </c>
      <c r="W58" s="7">
        <v>83</v>
      </c>
      <c r="X58" s="61">
        <f t="shared" si="61"/>
        <v>332</v>
      </c>
      <c r="Y58" s="61">
        <f t="shared" si="62"/>
        <v>373.5</v>
      </c>
      <c r="Z58" s="61">
        <f t="shared" si="63"/>
        <v>415</v>
      </c>
      <c r="AA58" s="7"/>
      <c r="AB58" s="61">
        <f t="shared" si="64"/>
        <v>0</v>
      </c>
      <c r="AC58" s="61">
        <f t="shared" si="65"/>
        <v>0</v>
      </c>
      <c r="AD58" s="61">
        <f t="shared" si="66"/>
        <v>0</v>
      </c>
      <c r="AE58" s="141">
        <v>270</v>
      </c>
      <c r="AF58" s="61">
        <f t="shared" si="67"/>
        <v>810</v>
      </c>
      <c r="AG58" s="61">
        <f t="shared" si="68"/>
        <v>945</v>
      </c>
      <c r="AH58" s="61">
        <f t="shared" si="69"/>
        <v>1080</v>
      </c>
      <c r="AI58" s="1"/>
      <c r="AJ58" s="61">
        <f t="shared" si="70"/>
        <v>0</v>
      </c>
      <c r="AK58" s="61">
        <f t="shared" si="71"/>
        <v>0</v>
      </c>
      <c r="AL58" s="61">
        <f t="shared" si="72"/>
        <v>0</v>
      </c>
      <c r="AM58" s="1"/>
      <c r="AN58" s="61">
        <f t="shared" si="37"/>
        <v>0</v>
      </c>
      <c r="AO58" s="61">
        <f t="shared" si="79"/>
        <v>0</v>
      </c>
      <c r="AP58" s="61">
        <f t="shared" si="80"/>
        <v>0</v>
      </c>
      <c r="AQ58" s="163">
        <v>291</v>
      </c>
      <c r="AR58" s="61">
        <f t="shared" si="40"/>
        <v>873</v>
      </c>
      <c r="AS58" s="61">
        <f t="shared" si="81"/>
        <v>0</v>
      </c>
      <c r="AT58" s="61">
        <f t="shared" si="82"/>
        <v>0</v>
      </c>
      <c r="AU58" s="170"/>
      <c r="AV58" s="61">
        <f t="shared" si="43"/>
        <v>0</v>
      </c>
      <c r="AW58" s="61">
        <f t="shared" si="83"/>
        <v>0</v>
      </c>
      <c r="AX58" s="61">
        <f t="shared" si="84"/>
        <v>0</v>
      </c>
    </row>
    <row r="59" spans="1:50" x14ac:dyDescent="0.25">
      <c r="A59" s="1">
        <v>16</v>
      </c>
      <c r="B59" s="114" t="s">
        <v>256</v>
      </c>
      <c r="C59" s="1">
        <v>0</v>
      </c>
      <c r="D59" s="62">
        <f t="shared" si="46"/>
        <v>0</v>
      </c>
      <c r="E59" s="62">
        <f t="shared" si="47"/>
        <v>0</v>
      </c>
      <c r="F59" s="62">
        <f t="shared" si="48"/>
        <v>0</v>
      </c>
      <c r="G59" s="7">
        <v>155.99999999999997</v>
      </c>
      <c r="H59" s="61">
        <f t="shared" si="49"/>
        <v>545.99999999999989</v>
      </c>
      <c r="I59" s="61">
        <f t="shared" si="50"/>
        <v>623.99999999999989</v>
      </c>
      <c r="J59" s="61">
        <f t="shared" si="51"/>
        <v>701.99999999999989</v>
      </c>
      <c r="K59" s="7">
        <v>0</v>
      </c>
      <c r="L59" s="61">
        <f t="shared" si="52"/>
        <v>0</v>
      </c>
      <c r="M59" s="61">
        <f t="shared" si="53"/>
        <v>0</v>
      </c>
      <c r="N59" s="61">
        <f t="shared" si="54"/>
        <v>0</v>
      </c>
      <c r="O59" s="7"/>
      <c r="P59" s="61">
        <f t="shared" si="55"/>
        <v>0</v>
      </c>
      <c r="Q59" s="61">
        <f t="shared" si="56"/>
        <v>0</v>
      </c>
      <c r="R59" s="61">
        <f t="shared" si="57"/>
        <v>0</v>
      </c>
      <c r="S59" s="7"/>
      <c r="T59" s="61">
        <f t="shared" si="58"/>
        <v>0</v>
      </c>
      <c r="U59" s="61">
        <f t="shared" si="59"/>
        <v>0</v>
      </c>
      <c r="V59" s="61">
        <f t="shared" si="60"/>
        <v>0</v>
      </c>
      <c r="W59" s="7"/>
      <c r="X59" s="61">
        <f t="shared" si="61"/>
        <v>0</v>
      </c>
      <c r="Y59" s="61">
        <f t="shared" si="62"/>
        <v>0</v>
      </c>
      <c r="Z59" s="61">
        <f t="shared" si="63"/>
        <v>0</v>
      </c>
      <c r="AA59" s="7"/>
      <c r="AB59" s="61">
        <f t="shared" si="64"/>
        <v>0</v>
      </c>
      <c r="AC59" s="61">
        <f t="shared" si="65"/>
        <v>0</v>
      </c>
      <c r="AD59" s="61">
        <f t="shared" si="66"/>
        <v>0</v>
      </c>
      <c r="AE59" s="141"/>
      <c r="AF59" s="61">
        <f t="shared" si="67"/>
        <v>0</v>
      </c>
      <c r="AG59" s="61">
        <f t="shared" si="68"/>
        <v>0</v>
      </c>
      <c r="AH59" s="61">
        <f t="shared" si="69"/>
        <v>0</v>
      </c>
      <c r="AI59" s="1"/>
      <c r="AJ59" s="61">
        <f t="shared" si="70"/>
        <v>0</v>
      </c>
      <c r="AK59" s="61">
        <f t="shared" si="71"/>
        <v>0</v>
      </c>
      <c r="AL59" s="61">
        <f t="shared" si="72"/>
        <v>0</v>
      </c>
      <c r="AM59" s="1"/>
      <c r="AN59" s="61">
        <f t="shared" si="37"/>
        <v>0</v>
      </c>
      <c r="AO59" s="61">
        <f t="shared" si="79"/>
        <v>0</v>
      </c>
      <c r="AP59" s="61">
        <f t="shared" si="80"/>
        <v>0</v>
      </c>
      <c r="AQ59" s="163"/>
      <c r="AR59" s="61">
        <f t="shared" si="40"/>
        <v>0</v>
      </c>
      <c r="AS59" s="61">
        <f t="shared" si="81"/>
        <v>0</v>
      </c>
      <c r="AT59" s="61">
        <f t="shared" si="82"/>
        <v>0</v>
      </c>
      <c r="AU59" s="170"/>
      <c r="AV59" s="61">
        <f t="shared" si="43"/>
        <v>0</v>
      </c>
      <c r="AW59" s="61">
        <f t="shared" si="83"/>
        <v>0</v>
      </c>
      <c r="AX59" s="61">
        <f t="shared" si="84"/>
        <v>0</v>
      </c>
    </row>
    <row r="60" spans="1:50" x14ac:dyDescent="0.25">
      <c r="A60" s="1">
        <v>17</v>
      </c>
      <c r="B60" s="114" t="s">
        <v>257</v>
      </c>
      <c r="C60" s="1">
        <v>183</v>
      </c>
      <c r="D60" s="62">
        <f t="shared" si="46"/>
        <v>732</v>
      </c>
      <c r="E60" s="62">
        <f t="shared" si="47"/>
        <v>823.5</v>
      </c>
      <c r="F60" s="62">
        <f t="shared" si="48"/>
        <v>915</v>
      </c>
      <c r="G60" s="7">
        <v>259</v>
      </c>
      <c r="H60" s="61">
        <f t="shared" si="49"/>
        <v>906.5</v>
      </c>
      <c r="I60" s="61">
        <f t="shared" si="50"/>
        <v>1036</v>
      </c>
      <c r="J60" s="61">
        <f t="shared" si="51"/>
        <v>1165.5</v>
      </c>
      <c r="K60" s="7">
        <v>154</v>
      </c>
      <c r="L60" s="61">
        <f t="shared" si="52"/>
        <v>539</v>
      </c>
      <c r="M60" s="61">
        <f t="shared" si="53"/>
        <v>616</v>
      </c>
      <c r="N60" s="61">
        <f t="shared" si="54"/>
        <v>693</v>
      </c>
      <c r="O60" s="7"/>
      <c r="P60" s="61">
        <f t="shared" si="55"/>
        <v>0</v>
      </c>
      <c r="Q60" s="61">
        <f t="shared" si="56"/>
        <v>0</v>
      </c>
      <c r="R60" s="61">
        <f t="shared" si="57"/>
        <v>0</v>
      </c>
      <c r="S60" s="7"/>
      <c r="T60" s="61">
        <f t="shared" si="58"/>
        <v>0</v>
      </c>
      <c r="U60" s="61">
        <f t="shared" si="59"/>
        <v>0</v>
      </c>
      <c r="V60" s="61">
        <f t="shared" si="60"/>
        <v>0</v>
      </c>
      <c r="W60" s="7"/>
      <c r="X60" s="61">
        <f t="shared" si="61"/>
        <v>0</v>
      </c>
      <c r="Y60" s="61">
        <f t="shared" si="62"/>
        <v>0</v>
      </c>
      <c r="Z60" s="61">
        <f t="shared" si="63"/>
        <v>0</v>
      </c>
      <c r="AA60" s="7"/>
      <c r="AB60" s="61">
        <f t="shared" si="64"/>
        <v>0</v>
      </c>
      <c r="AC60" s="61">
        <f t="shared" si="65"/>
        <v>0</v>
      </c>
      <c r="AD60" s="61">
        <f t="shared" si="66"/>
        <v>0</v>
      </c>
      <c r="AE60" s="141"/>
      <c r="AF60" s="61">
        <f t="shared" si="67"/>
        <v>0</v>
      </c>
      <c r="AG60" s="61">
        <f t="shared" si="68"/>
        <v>0</v>
      </c>
      <c r="AH60" s="61">
        <f t="shared" si="69"/>
        <v>0</v>
      </c>
      <c r="AI60" s="1"/>
      <c r="AJ60" s="61">
        <f t="shared" si="70"/>
        <v>0</v>
      </c>
      <c r="AK60" s="61">
        <f t="shared" si="71"/>
        <v>0</v>
      </c>
      <c r="AL60" s="61">
        <f t="shared" si="72"/>
        <v>0</v>
      </c>
      <c r="AM60" s="1"/>
      <c r="AN60" s="61">
        <f t="shared" si="37"/>
        <v>0</v>
      </c>
      <c r="AO60" s="61">
        <f t="shared" si="79"/>
        <v>0</v>
      </c>
      <c r="AP60" s="61">
        <f t="shared" si="80"/>
        <v>0</v>
      </c>
      <c r="AQ60" s="163"/>
      <c r="AR60" s="61">
        <f t="shared" si="40"/>
        <v>0</v>
      </c>
      <c r="AS60" s="61">
        <f t="shared" si="81"/>
        <v>0</v>
      </c>
      <c r="AT60" s="61">
        <f t="shared" si="82"/>
        <v>0</v>
      </c>
      <c r="AU60" s="170"/>
      <c r="AV60" s="61">
        <f t="shared" si="43"/>
        <v>0</v>
      </c>
      <c r="AW60" s="61">
        <f t="shared" si="83"/>
        <v>0</v>
      </c>
      <c r="AX60" s="61">
        <f t="shared" si="84"/>
        <v>0</v>
      </c>
    </row>
    <row r="61" spans="1:50" x14ac:dyDescent="0.25">
      <c r="A61" s="1">
        <v>18</v>
      </c>
      <c r="B61" s="114" t="s">
        <v>258</v>
      </c>
      <c r="C61" s="1">
        <v>300</v>
      </c>
      <c r="D61" s="62">
        <f t="shared" si="46"/>
        <v>1200</v>
      </c>
      <c r="E61" s="62">
        <f t="shared" si="47"/>
        <v>1350</v>
      </c>
      <c r="F61" s="62">
        <f t="shared" si="48"/>
        <v>1500</v>
      </c>
      <c r="G61" s="7">
        <v>269.99999999999994</v>
      </c>
      <c r="H61" s="61">
        <f t="shared" si="49"/>
        <v>944.99999999999977</v>
      </c>
      <c r="I61" s="61">
        <f t="shared" si="50"/>
        <v>1079.9999999999998</v>
      </c>
      <c r="J61" s="61">
        <f t="shared" si="51"/>
        <v>1214.9999999999998</v>
      </c>
      <c r="K61" s="7">
        <v>374</v>
      </c>
      <c r="L61" s="61">
        <f t="shared" si="52"/>
        <v>1309</v>
      </c>
      <c r="M61" s="61">
        <f t="shared" si="53"/>
        <v>1496</v>
      </c>
      <c r="N61" s="61">
        <f t="shared" si="54"/>
        <v>1683</v>
      </c>
      <c r="O61" s="7">
        <v>425</v>
      </c>
      <c r="P61" s="61">
        <f t="shared" si="55"/>
        <v>1487.5</v>
      </c>
      <c r="Q61" s="61">
        <f t="shared" si="56"/>
        <v>1700</v>
      </c>
      <c r="R61" s="61">
        <f t="shared" si="57"/>
        <v>1912.5</v>
      </c>
      <c r="S61" s="7">
        <v>52</v>
      </c>
      <c r="T61" s="61">
        <f t="shared" si="58"/>
        <v>208</v>
      </c>
      <c r="U61" s="61">
        <f t="shared" si="59"/>
        <v>234</v>
      </c>
      <c r="V61" s="61">
        <f t="shared" si="60"/>
        <v>260</v>
      </c>
      <c r="W61" s="7">
        <v>155.99999999999997</v>
      </c>
      <c r="X61" s="61">
        <f t="shared" si="61"/>
        <v>623.99999999999989</v>
      </c>
      <c r="Y61" s="61">
        <f t="shared" si="62"/>
        <v>701.99999999999989</v>
      </c>
      <c r="Z61" s="61">
        <f t="shared" si="63"/>
        <v>779.99999999999989</v>
      </c>
      <c r="AA61" s="7"/>
      <c r="AB61" s="61">
        <f t="shared" si="64"/>
        <v>0</v>
      </c>
      <c r="AC61" s="61">
        <f t="shared" si="65"/>
        <v>0</v>
      </c>
      <c r="AD61" s="61">
        <f t="shared" si="66"/>
        <v>0</v>
      </c>
      <c r="AE61" s="141"/>
      <c r="AF61" s="61">
        <f t="shared" si="67"/>
        <v>0</v>
      </c>
      <c r="AG61" s="61">
        <f t="shared" si="68"/>
        <v>0</v>
      </c>
      <c r="AH61" s="61">
        <f t="shared" si="69"/>
        <v>0</v>
      </c>
      <c r="AI61" s="1"/>
      <c r="AJ61" s="61">
        <f t="shared" si="70"/>
        <v>0</v>
      </c>
      <c r="AK61" s="61">
        <f t="shared" si="71"/>
        <v>0</v>
      </c>
      <c r="AL61" s="61">
        <f t="shared" si="72"/>
        <v>0</v>
      </c>
      <c r="AM61" s="1"/>
      <c r="AN61" s="61">
        <f t="shared" si="37"/>
        <v>0</v>
      </c>
      <c r="AO61" s="61">
        <f t="shared" si="79"/>
        <v>0</v>
      </c>
      <c r="AP61" s="61">
        <f t="shared" si="80"/>
        <v>0</v>
      </c>
      <c r="AQ61" s="163">
        <v>268</v>
      </c>
      <c r="AR61" s="61">
        <f t="shared" si="40"/>
        <v>804</v>
      </c>
      <c r="AS61" s="61">
        <f t="shared" si="81"/>
        <v>0</v>
      </c>
      <c r="AT61" s="61">
        <f t="shared" si="82"/>
        <v>0</v>
      </c>
      <c r="AU61" s="170"/>
      <c r="AV61" s="61">
        <f t="shared" si="43"/>
        <v>0</v>
      </c>
      <c r="AW61" s="61">
        <f t="shared" si="83"/>
        <v>0</v>
      </c>
      <c r="AX61" s="61">
        <f t="shared" si="84"/>
        <v>0</v>
      </c>
    </row>
    <row r="62" spans="1:50" x14ac:dyDescent="0.25">
      <c r="A62" s="1">
        <v>19</v>
      </c>
      <c r="B62" s="114" t="s">
        <v>259</v>
      </c>
      <c r="C62" s="1">
        <v>294.99999999999994</v>
      </c>
      <c r="D62" s="62">
        <f t="shared" si="46"/>
        <v>1179.9999999999998</v>
      </c>
      <c r="E62" s="62">
        <f t="shared" si="47"/>
        <v>1327.4999999999998</v>
      </c>
      <c r="F62" s="62">
        <f t="shared" si="48"/>
        <v>1474.9999999999998</v>
      </c>
      <c r="G62" s="1"/>
      <c r="H62" s="61">
        <f t="shared" si="49"/>
        <v>0</v>
      </c>
      <c r="I62" s="61">
        <f t="shared" si="50"/>
        <v>0</v>
      </c>
      <c r="J62" s="61">
        <f t="shared" si="51"/>
        <v>0</v>
      </c>
      <c r="K62" s="7">
        <v>378.99999999999994</v>
      </c>
      <c r="L62" s="61">
        <f t="shared" si="52"/>
        <v>1326.4999999999998</v>
      </c>
      <c r="M62" s="61">
        <f t="shared" si="53"/>
        <v>1515.9999999999998</v>
      </c>
      <c r="N62" s="61">
        <f t="shared" si="54"/>
        <v>1705.4999999999998</v>
      </c>
      <c r="O62" s="7">
        <v>392</v>
      </c>
      <c r="P62" s="61">
        <f t="shared" si="55"/>
        <v>1372</v>
      </c>
      <c r="Q62" s="61">
        <f t="shared" si="56"/>
        <v>1568</v>
      </c>
      <c r="R62" s="61">
        <f t="shared" si="57"/>
        <v>1764</v>
      </c>
      <c r="S62" s="7">
        <v>35</v>
      </c>
      <c r="T62" s="61">
        <f t="shared" si="58"/>
        <v>140</v>
      </c>
      <c r="U62" s="61">
        <f t="shared" si="59"/>
        <v>157.5</v>
      </c>
      <c r="V62" s="61">
        <f t="shared" si="60"/>
        <v>175</v>
      </c>
      <c r="W62" s="7">
        <v>228</v>
      </c>
      <c r="X62" s="61">
        <f t="shared" si="61"/>
        <v>912</v>
      </c>
      <c r="Y62" s="61">
        <f t="shared" si="62"/>
        <v>1026</v>
      </c>
      <c r="Z62" s="61">
        <f t="shared" si="63"/>
        <v>1140</v>
      </c>
      <c r="AA62" s="7"/>
      <c r="AB62" s="61">
        <f t="shared" si="64"/>
        <v>0</v>
      </c>
      <c r="AC62" s="61">
        <f t="shared" si="65"/>
        <v>0</v>
      </c>
      <c r="AD62" s="61">
        <f t="shared" si="66"/>
        <v>0</v>
      </c>
      <c r="AE62" s="141">
        <v>331</v>
      </c>
      <c r="AF62" s="61">
        <f t="shared" si="67"/>
        <v>993</v>
      </c>
      <c r="AG62" s="61">
        <f t="shared" si="68"/>
        <v>1158.5</v>
      </c>
      <c r="AH62" s="61">
        <f t="shared" si="69"/>
        <v>1324</v>
      </c>
      <c r="AI62" s="1"/>
      <c r="AJ62" s="61">
        <f t="shared" si="70"/>
        <v>0</v>
      </c>
      <c r="AK62" s="61">
        <f t="shared" si="71"/>
        <v>0</v>
      </c>
      <c r="AL62" s="61">
        <f t="shared" si="72"/>
        <v>0</v>
      </c>
      <c r="AM62" s="1"/>
      <c r="AN62" s="61">
        <f t="shared" si="37"/>
        <v>0</v>
      </c>
      <c r="AO62" s="61">
        <f t="shared" si="79"/>
        <v>0</v>
      </c>
      <c r="AP62" s="61">
        <f t="shared" si="80"/>
        <v>0</v>
      </c>
      <c r="AQ62" s="163"/>
      <c r="AR62" s="61">
        <f t="shared" si="40"/>
        <v>0</v>
      </c>
      <c r="AS62" s="61">
        <f t="shared" si="81"/>
        <v>0</v>
      </c>
      <c r="AT62" s="61">
        <f t="shared" si="82"/>
        <v>0</v>
      </c>
      <c r="AU62" s="170"/>
      <c r="AV62" s="61">
        <f t="shared" si="43"/>
        <v>0</v>
      </c>
      <c r="AW62" s="61">
        <f t="shared" si="83"/>
        <v>0</v>
      </c>
      <c r="AX62" s="61">
        <f t="shared" si="84"/>
        <v>0</v>
      </c>
    </row>
    <row r="63" spans="1:50" x14ac:dyDescent="0.25">
      <c r="A63" s="60"/>
      <c r="B63" s="60" t="s">
        <v>262</v>
      </c>
      <c r="C63" s="60"/>
      <c r="D63" s="67"/>
      <c r="E63" s="67"/>
      <c r="F63" s="67"/>
      <c r="G63" s="60"/>
      <c r="H63" s="69"/>
      <c r="I63" s="69"/>
      <c r="J63" s="69"/>
      <c r="K63" s="60"/>
      <c r="L63" s="69"/>
      <c r="M63" s="69"/>
      <c r="N63" s="69"/>
      <c r="O63" s="116"/>
      <c r="P63" s="69"/>
      <c r="Q63" s="69"/>
      <c r="R63" s="69"/>
      <c r="S63" s="60"/>
      <c r="T63" s="69"/>
      <c r="U63" s="69"/>
      <c r="V63" s="69"/>
      <c r="W63" s="60"/>
      <c r="X63" s="69"/>
      <c r="Y63" s="69"/>
      <c r="Z63" s="69"/>
      <c r="AA63" s="60"/>
      <c r="AB63" s="69"/>
      <c r="AC63" s="69"/>
      <c r="AD63" s="69"/>
      <c r="AE63" s="60"/>
      <c r="AF63" s="69"/>
      <c r="AG63" s="69"/>
      <c r="AH63" s="69"/>
      <c r="AI63" s="60"/>
      <c r="AJ63" s="69"/>
      <c r="AK63" s="69"/>
      <c r="AL63" s="69"/>
      <c r="AM63" s="60"/>
      <c r="AN63" s="69"/>
      <c r="AO63" s="69"/>
      <c r="AP63" s="69"/>
      <c r="AQ63" s="60"/>
      <c r="AR63" s="69"/>
      <c r="AS63" s="69"/>
      <c r="AT63" s="69"/>
      <c r="AU63" s="60"/>
      <c r="AV63" s="69"/>
      <c r="AW63" s="69"/>
      <c r="AX63" s="69"/>
    </row>
    <row r="64" spans="1:50" x14ac:dyDescent="0.25">
      <c r="A64" s="1">
        <v>1</v>
      </c>
      <c r="B64" s="118" t="s">
        <v>283</v>
      </c>
      <c r="C64" s="1">
        <v>104.99999999999999</v>
      </c>
      <c r="D64" s="62">
        <f t="shared" ref="D64:D86" si="85">C64*$D$6</f>
        <v>419.99999999999994</v>
      </c>
      <c r="E64" s="62">
        <f t="shared" ref="E64:E86" si="86">C64*$E$6</f>
        <v>472.49999999999994</v>
      </c>
      <c r="F64" s="62">
        <f t="shared" ref="F64:F86" si="87">C64*$F$6</f>
        <v>524.99999999999989</v>
      </c>
      <c r="G64" s="1">
        <v>112.99999999999999</v>
      </c>
      <c r="H64" s="61">
        <f t="shared" ref="H64:H86" si="88">G64*$H$6</f>
        <v>395.49999999999994</v>
      </c>
      <c r="I64" s="61">
        <f t="shared" ref="I64:I86" si="89">G64*$I$6</f>
        <v>451.99999999999994</v>
      </c>
      <c r="J64" s="61">
        <f t="shared" ref="J64:J86" si="90">G64*$J$6</f>
        <v>508.49999999999994</v>
      </c>
      <c r="K64" s="7"/>
      <c r="L64" s="61">
        <f t="shared" ref="L64:L86" si="91">K64*$L$6</f>
        <v>0</v>
      </c>
      <c r="M64" s="61">
        <f t="shared" ref="M64:M86" si="92">K64*$M$6</f>
        <v>0</v>
      </c>
      <c r="N64" s="61">
        <f t="shared" ref="N64:N86" si="93">K64*$N$6</f>
        <v>0</v>
      </c>
      <c r="O64" s="115">
        <v>158</v>
      </c>
      <c r="P64" s="61">
        <f t="shared" ref="P64:P86" si="94">O64*$P$6</f>
        <v>553</v>
      </c>
      <c r="Q64" s="61">
        <f t="shared" ref="Q64:Q86" si="95">O64*$Q$6</f>
        <v>632</v>
      </c>
      <c r="R64" s="61">
        <f t="shared" ref="R64:R86" si="96">O64*$R$6</f>
        <v>711</v>
      </c>
      <c r="S64" s="1">
        <v>30.000000000000004</v>
      </c>
      <c r="T64" s="61">
        <f t="shared" ref="T64:T86" si="97">S64*$T$6</f>
        <v>120.00000000000001</v>
      </c>
      <c r="U64" s="61">
        <f t="shared" ref="U64:U86" si="98">S64*$U$6</f>
        <v>135.00000000000003</v>
      </c>
      <c r="V64" s="61">
        <f t="shared" ref="V64:V86" si="99">S64*$V$6</f>
        <v>150.00000000000003</v>
      </c>
      <c r="W64" s="1">
        <v>165</v>
      </c>
      <c r="X64" s="61">
        <f t="shared" ref="X64:X86" si="100">W64*$X$6</f>
        <v>660</v>
      </c>
      <c r="Y64" s="61">
        <f t="shared" ref="Y64:Y86" si="101">W64*$Y$6</f>
        <v>742.5</v>
      </c>
      <c r="Z64" s="61">
        <f t="shared" ref="Z64:Z86" si="102">W64*$Z$6</f>
        <v>825</v>
      </c>
      <c r="AA64" s="1">
        <v>98</v>
      </c>
      <c r="AB64" s="61">
        <f t="shared" ref="AB64:AB86" si="103">AA64*$AB$6</f>
        <v>392</v>
      </c>
      <c r="AC64" s="61">
        <f t="shared" ref="AC64:AC86" si="104">AA64*$AC$6</f>
        <v>441</v>
      </c>
      <c r="AD64" s="61">
        <f t="shared" ref="AD64:AD86" si="105">AA64*$AD$6</f>
        <v>490</v>
      </c>
      <c r="AE64" s="1"/>
      <c r="AF64" s="61">
        <f t="shared" ref="AF64:AF86" si="106">AE64*$AF$6</f>
        <v>0</v>
      </c>
      <c r="AG64" s="61">
        <f t="shared" ref="AG64:AG86" si="107">AE64*$AG$6</f>
        <v>0</v>
      </c>
      <c r="AH64" s="61">
        <f t="shared" ref="AH64:AH86" si="108">AE64*$AH$6</f>
        <v>0</v>
      </c>
      <c r="AI64" s="1"/>
      <c r="AJ64" s="61">
        <f t="shared" ref="AJ64:AJ86" si="109">AI64*$AJ$6</f>
        <v>0</v>
      </c>
      <c r="AK64" s="61">
        <f t="shared" ref="AK64:AK86" si="110">AI64*$AK$6</f>
        <v>0</v>
      </c>
      <c r="AL64" s="61">
        <f t="shared" ref="AL64:AL86" si="111">AI64*$AL$6</f>
        <v>0</v>
      </c>
      <c r="AM64" s="1"/>
      <c r="AN64" s="61">
        <f t="shared" si="37"/>
        <v>0</v>
      </c>
      <c r="AO64" s="61">
        <f t="shared" ref="AO64" si="112">AM64*$AO$6</f>
        <v>0</v>
      </c>
      <c r="AP64" s="61">
        <f t="shared" ref="AP64" si="113">AM64*$AP$6</f>
        <v>0</v>
      </c>
      <c r="AQ64" s="1">
        <v>134</v>
      </c>
      <c r="AR64" s="61">
        <f t="shared" si="40"/>
        <v>402</v>
      </c>
      <c r="AS64" s="61">
        <f t="shared" ref="AS64" si="114">AQ64*$AS$6</f>
        <v>0</v>
      </c>
      <c r="AT64" s="61">
        <f t="shared" ref="AT64" si="115">AQ64*$AT$6</f>
        <v>0</v>
      </c>
      <c r="AU64" s="1"/>
      <c r="AV64" s="61">
        <f t="shared" si="43"/>
        <v>0</v>
      </c>
      <c r="AW64" s="61">
        <f t="shared" ref="AW64" si="116">AU64*$AW$6</f>
        <v>0</v>
      </c>
      <c r="AX64" s="61">
        <f t="shared" ref="AX64" si="117">AU64*$AX$6</f>
        <v>0</v>
      </c>
    </row>
    <row r="65" spans="1:50" x14ac:dyDescent="0.25">
      <c r="A65" s="1">
        <v>2</v>
      </c>
      <c r="B65" s="118" t="s">
        <v>42</v>
      </c>
      <c r="C65" s="1"/>
      <c r="D65" s="62">
        <f t="shared" si="85"/>
        <v>0</v>
      </c>
      <c r="E65" s="62">
        <f t="shared" si="86"/>
        <v>0</v>
      </c>
      <c r="F65" s="62">
        <f t="shared" si="87"/>
        <v>0</v>
      </c>
      <c r="G65" s="1">
        <v>194</v>
      </c>
      <c r="H65" s="61">
        <f t="shared" si="88"/>
        <v>679</v>
      </c>
      <c r="I65" s="61">
        <f t="shared" si="89"/>
        <v>776</v>
      </c>
      <c r="J65" s="61">
        <f t="shared" si="90"/>
        <v>873</v>
      </c>
      <c r="K65" s="7"/>
      <c r="L65" s="61">
        <f t="shared" si="91"/>
        <v>0</v>
      </c>
      <c r="M65" s="61">
        <f t="shared" si="92"/>
        <v>0</v>
      </c>
      <c r="N65" s="61">
        <f t="shared" si="93"/>
        <v>0</v>
      </c>
      <c r="O65" s="115">
        <v>0</v>
      </c>
      <c r="P65" s="61">
        <f t="shared" si="94"/>
        <v>0</v>
      </c>
      <c r="Q65" s="61">
        <f t="shared" si="95"/>
        <v>0</v>
      </c>
      <c r="R65" s="61">
        <f t="shared" si="96"/>
        <v>0</v>
      </c>
      <c r="S65" s="1"/>
      <c r="T65" s="61">
        <f t="shared" si="97"/>
        <v>0</v>
      </c>
      <c r="U65" s="61">
        <f t="shared" si="98"/>
        <v>0</v>
      </c>
      <c r="V65" s="61">
        <f t="shared" si="99"/>
        <v>0</v>
      </c>
      <c r="W65" s="1">
        <v>387</v>
      </c>
      <c r="X65" s="61">
        <f t="shared" si="100"/>
        <v>1548</v>
      </c>
      <c r="Y65" s="61">
        <f t="shared" si="101"/>
        <v>1741.5</v>
      </c>
      <c r="Z65" s="61">
        <f t="shared" si="102"/>
        <v>1935</v>
      </c>
      <c r="AA65" s="1">
        <v>0</v>
      </c>
      <c r="AB65" s="61">
        <f t="shared" si="103"/>
        <v>0</v>
      </c>
      <c r="AC65" s="61">
        <f t="shared" si="104"/>
        <v>0</v>
      </c>
      <c r="AD65" s="61">
        <f t="shared" si="105"/>
        <v>0</v>
      </c>
      <c r="AE65" s="1"/>
      <c r="AF65" s="61">
        <f t="shared" si="106"/>
        <v>0</v>
      </c>
      <c r="AG65" s="61">
        <f t="shared" si="107"/>
        <v>0</v>
      </c>
      <c r="AH65" s="61">
        <f t="shared" si="108"/>
        <v>0</v>
      </c>
      <c r="AI65" s="1"/>
      <c r="AJ65" s="61">
        <f t="shared" si="109"/>
        <v>0</v>
      </c>
      <c r="AK65" s="61">
        <f t="shared" si="110"/>
        <v>0</v>
      </c>
      <c r="AL65" s="61">
        <f t="shared" si="111"/>
        <v>0</v>
      </c>
      <c r="AM65" s="1"/>
      <c r="AN65" s="61">
        <f t="shared" si="37"/>
        <v>0</v>
      </c>
      <c r="AO65" s="61">
        <f t="shared" ref="AO65:AO86" si="118">AM65*$AO$6</f>
        <v>0</v>
      </c>
      <c r="AP65" s="61">
        <f t="shared" ref="AP65:AP86" si="119">AM65*$AP$6</f>
        <v>0</v>
      </c>
      <c r="AQ65" s="1">
        <v>319</v>
      </c>
      <c r="AR65" s="61">
        <f t="shared" si="40"/>
        <v>957</v>
      </c>
      <c r="AS65" s="61">
        <f t="shared" ref="AS65:AS86" si="120">AQ65*$AS$6</f>
        <v>0</v>
      </c>
      <c r="AT65" s="61">
        <f t="shared" ref="AT65:AT86" si="121">AQ65*$AT$6</f>
        <v>0</v>
      </c>
      <c r="AU65" s="1"/>
      <c r="AV65" s="61">
        <f t="shared" si="43"/>
        <v>0</v>
      </c>
      <c r="AW65" s="61">
        <f t="shared" ref="AW65:AW86" si="122">AU65*$AW$6</f>
        <v>0</v>
      </c>
      <c r="AX65" s="61">
        <f t="shared" ref="AX65:AX86" si="123">AU65*$AX$6</f>
        <v>0</v>
      </c>
    </row>
    <row r="66" spans="1:50" x14ac:dyDescent="0.25">
      <c r="A66" s="1">
        <v>3</v>
      </c>
      <c r="B66" s="118" t="s">
        <v>263</v>
      </c>
      <c r="C66" s="1">
        <v>200</v>
      </c>
      <c r="D66" s="62">
        <f t="shared" si="85"/>
        <v>800</v>
      </c>
      <c r="E66" s="62">
        <f t="shared" si="86"/>
        <v>900</v>
      </c>
      <c r="F66" s="62">
        <f t="shared" si="87"/>
        <v>1000</v>
      </c>
      <c r="G66" s="1">
        <v>204.99999999999997</v>
      </c>
      <c r="H66" s="61">
        <f t="shared" si="88"/>
        <v>717.49999999999989</v>
      </c>
      <c r="I66" s="61">
        <f t="shared" si="89"/>
        <v>819.99999999999989</v>
      </c>
      <c r="J66" s="61">
        <f t="shared" si="90"/>
        <v>922.49999999999989</v>
      </c>
      <c r="K66" s="7">
        <v>308</v>
      </c>
      <c r="L66" s="61">
        <f t="shared" si="91"/>
        <v>1078</v>
      </c>
      <c r="M66" s="61">
        <f t="shared" si="92"/>
        <v>1232</v>
      </c>
      <c r="N66" s="61">
        <f t="shared" si="93"/>
        <v>1386</v>
      </c>
      <c r="O66" s="115">
        <v>359</v>
      </c>
      <c r="P66" s="61">
        <f t="shared" si="94"/>
        <v>1256.5</v>
      </c>
      <c r="Q66" s="61">
        <f t="shared" si="95"/>
        <v>1436</v>
      </c>
      <c r="R66" s="61">
        <f t="shared" si="96"/>
        <v>1615.5</v>
      </c>
      <c r="S66" s="1">
        <v>44.000000000000007</v>
      </c>
      <c r="T66" s="61">
        <f t="shared" si="97"/>
        <v>176.00000000000003</v>
      </c>
      <c r="U66" s="61">
        <f t="shared" si="98"/>
        <v>198.00000000000003</v>
      </c>
      <c r="V66" s="61">
        <f t="shared" si="99"/>
        <v>220.00000000000003</v>
      </c>
      <c r="W66" s="1">
        <v>0</v>
      </c>
      <c r="X66" s="61">
        <f t="shared" si="100"/>
        <v>0</v>
      </c>
      <c r="Y66" s="61">
        <f t="shared" si="101"/>
        <v>0</v>
      </c>
      <c r="Z66" s="61">
        <f t="shared" si="102"/>
        <v>0</v>
      </c>
      <c r="AA66" s="1">
        <v>0</v>
      </c>
      <c r="AB66" s="61">
        <f t="shared" si="103"/>
        <v>0</v>
      </c>
      <c r="AC66" s="61">
        <f t="shared" si="104"/>
        <v>0</v>
      </c>
      <c r="AD66" s="61">
        <f t="shared" si="105"/>
        <v>0</v>
      </c>
      <c r="AE66" s="1"/>
      <c r="AF66" s="61">
        <f t="shared" si="106"/>
        <v>0</v>
      </c>
      <c r="AG66" s="61">
        <f t="shared" si="107"/>
        <v>0</v>
      </c>
      <c r="AH66" s="61">
        <f t="shared" si="108"/>
        <v>0</v>
      </c>
      <c r="AI66" s="1"/>
      <c r="AJ66" s="61">
        <f t="shared" si="109"/>
        <v>0</v>
      </c>
      <c r="AK66" s="61">
        <f t="shared" si="110"/>
        <v>0</v>
      </c>
      <c r="AL66" s="61">
        <f t="shared" si="111"/>
        <v>0</v>
      </c>
      <c r="AM66" s="1"/>
      <c r="AN66" s="61">
        <f t="shared" si="37"/>
        <v>0</v>
      </c>
      <c r="AO66" s="61">
        <f t="shared" si="118"/>
        <v>0</v>
      </c>
      <c r="AP66" s="61">
        <f t="shared" si="119"/>
        <v>0</v>
      </c>
      <c r="AQ66" s="1">
        <v>324</v>
      </c>
      <c r="AR66" s="61">
        <f t="shared" si="40"/>
        <v>972</v>
      </c>
      <c r="AS66" s="61">
        <f t="shared" si="120"/>
        <v>0</v>
      </c>
      <c r="AT66" s="61">
        <f t="shared" si="121"/>
        <v>0</v>
      </c>
      <c r="AU66" s="1"/>
      <c r="AV66" s="61">
        <f t="shared" si="43"/>
        <v>0</v>
      </c>
      <c r="AW66" s="61">
        <f t="shared" si="122"/>
        <v>0</v>
      </c>
      <c r="AX66" s="61">
        <f t="shared" si="123"/>
        <v>0</v>
      </c>
    </row>
    <row r="67" spans="1:50" x14ac:dyDescent="0.25">
      <c r="A67" s="1">
        <v>4</v>
      </c>
      <c r="B67" s="118" t="s">
        <v>264</v>
      </c>
      <c r="C67" s="1">
        <v>176.99999999999997</v>
      </c>
      <c r="D67" s="62">
        <f t="shared" si="85"/>
        <v>707.99999999999989</v>
      </c>
      <c r="E67" s="62">
        <f t="shared" si="86"/>
        <v>796.49999999999989</v>
      </c>
      <c r="F67" s="62">
        <f t="shared" si="87"/>
        <v>884.99999999999989</v>
      </c>
      <c r="G67" s="1">
        <v>150.99999999999997</v>
      </c>
      <c r="H67" s="61">
        <f t="shared" si="88"/>
        <v>528.49999999999989</v>
      </c>
      <c r="I67" s="61">
        <f t="shared" si="89"/>
        <v>603.99999999999989</v>
      </c>
      <c r="J67" s="61">
        <f t="shared" si="90"/>
        <v>679.49999999999989</v>
      </c>
      <c r="K67" s="7"/>
      <c r="L67" s="61">
        <f t="shared" si="91"/>
        <v>0</v>
      </c>
      <c r="M67" s="61">
        <f t="shared" si="92"/>
        <v>0</v>
      </c>
      <c r="N67" s="61">
        <f t="shared" si="93"/>
        <v>0</v>
      </c>
      <c r="O67" s="115">
        <v>249.99999999999997</v>
      </c>
      <c r="P67" s="61">
        <f t="shared" si="94"/>
        <v>874.99999999999989</v>
      </c>
      <c r="Q67" s="61">
        <f t="shared" si="95"/>
        <v>999.99999999999989</v>
      </c>
      <c r="R67" s="61">
        <f t="shared" si="96"/>
        <v>1124.9999999999998</v>
      </c>
      <c r="S67" s="1">
        <v>39.000000000000007</v>
      </c>
      <c r="T67" s="61">
        <f t="shared" si="97"/>
        <v>156.00000000000003</v>
      </c>
      <c r="U67" s="61">
        <f t="shared" si="98"/>
        <v>175.50000000000003</v>
      </c>
      <c r="V67" s="61">
        <f t="shared" si="99"/>
        <v>195.00000000000003</v>
      </c>
      <c r="W67" s="1">
        <v>308.99999999999994</v>
      </c>
      <c r="X67" s="61">
        <f t="shared" si="100"/>
        <v>1235.9999999999998</v>
      </c>
      <c r="Y67" s="61">
        <f t="shared" si="101"/>
        <v>1390.4999999999998</v>
      </c>
      <c r="Z67" s="61">
        <f t="shared" si="102"/>
        <v>1544.9999999999998</v>
      </c>
      <c r="AA67" s="1">
        <v>134.99999999999997</v>
      </c>
      <c r="AB67" s="61">
        <f t="shared" si="103"/>
        <v>539.99999999999989</v>
      </c>
      <c r="AC67" s="61">
        <f t="shared" si="104"/>
        <v>607.49999999999989</v>
      </c>
      <c r="AD67" s="61">
        <f t="shared" si="105"/>
        <v>674.99999999999989</v>
      </c>
      <c r="AE67" s="1"/>
      <c r="AF67" s="61">
        <f t="shared" si="106"/>
        <v>0</v>
      </c>
      <c r="AG67" s="61">
        <f t="shared" si="107"/>
        <v>0</v>
      </c>
      <c r="AH67" s="61">
        <f t="shared" si="108"/>
        <v>0</v>
      </c>
      <c r="AI67" s="1"/>
      <c r="AJ67" s="61">
        <f t="shared" si="109"/>
        <v>0</v>
      </c>
      <c r="AK67" s="61">
        <f t="shared" si="110"/>
        <v>0</v>
      </c>
      <c r="AL67" s="61">
        <f t="shared" si="111"/>
        <v>0</v>
      </c>
      <c r="AM67" s="1"/>
      <c r="AN67" s="61">
        <f t="shared" si="37"/>
        <v>0</v>
      </c>
      <c r="AO67" s="61">
        <f t="shared" si="118"/>
        <v>0</v>
      </c>
      <c r="AP67" s="61">
        <f t="shared" si="119"/>
        <v>0</v>
      </c>
      <c r="AQ67" s="1">
        <v>212</v>
      </c>
      <c r="AR67" s="61">
        <f t="shared" si="40"/>
        <v>636</v>
      </c>
      <c r="AS67" s="61">
        <f t="shared" si="120"/>
        <v>0</v>
      </c>
      <c r="AT67" s="61">
        <f t="shared" si="121"/>
        <v>0</v>
      </c>
      <c r="AU67" s="1"/>
      <c r="AV67" s="61">
        <f t="shared" si="43"/>
        <v>0</v>
      </c>
      <c r="AW67" s="61">
        <f t="shared" si="122"/>
        <v>0</v>
      </c>
      <c r="AX67" s="61">
        <f t="shared" si="123"/>
        <v>0</v>
      </c>
    </row>
    <row r="68" spans="1:50" x14ac:dyDescent="0.25">
      <c r="A68" s="1">
        <v>5</v>
      </c>
      <c r="B68" s="118" t="s">
        <v>265</v>
      </c>
      <c r="C68" s="1"/>
      <c r="D68" s="62">
        <f t="shared" si="85"/>
        <v>0</v>
      </c>
      <c r="E68" s="62">
        <f t="shared" si="86"/>
        <v>0</v>
      </c>
      <c r="F68" s="62">
        <f t="shared" si="87"/>
        <v>0</v>
      </c>
      <c r="G68" s="1"/>
      <c r="H68" s="61">
        <f t="shared" si="88"/>
        <v>0</v>
      </c>
      <c r="I68" s="61">
        <f t="shared" si="89"/>
        <v>0</v>
      </c>
      <c r="J68" s="61">
        <f t="shared" si="90"/>
        <v>0</v>
      </c>
      <c r="K68" s="7"/>
      <c r="L68" s="61">
        <f t="shared" si="91"/>
        <v>0</v>
      </c>
      <c r="M68" s="61">
        <f t="shared" si="92"/>
        <v>0</v>
      </c>
      <c r="N68" s="61">
        <f t="shared" si="93"/>
        <v>0</v>
      </c>
      <c r="O68" s="115">
        <v>0</v>
      </c>
      <c r="P68" s="61">
        <f t="shared" si="94"/>
        <v>0</v>
      </c>
      <c r="Q68" s="61">
        <f t="shared" si="95"/>
        <v>0</v>
      </c>
      <c r="R68" s="61">
        <f t="shared" si="96"/>
        <v>0</v>
      </c>
      <c r="S68" s="1"/>
      <c r="T68" s="61">
        <f t="shared" si="97"/>
        <v>0</v>
      </c>
      <c r="U68" s="61">
        <f t="shared" si="98"/>
        <v>0</v>
      </c>
      <c r="V68" s="61">
        <f t="shared" si="99"/>
        <v>0</v>
      </c>
      <c r="W68" s="1">
        <v>0</v>
      </c>
      <c r="X68" s="61">
        <f t="shared" si="100"/>
        <v>0</v>
      </c>
      <c r="Y68" s="61">
        <f t="shared" si="101"/>
        <v>0</v>
      </c>
      <c r="Z68" s="61">
        <f t="shared" si="102"/>
        <v>0</v>
      </c>
      <c r="AA68" s="1">
        <v>0</v>
      </c>
      <c r="AB68" s="61">
        <f t="shared" si="103"/>
        <v>0</v>
      </c>
      <c r="AC68" s="61">
        <f t="shared" si="104"/>
        <v>0</v>
      </c>
      <c r="AD68" s="61">
        <f t="shared" si="105"/>
        <v>0</v>
      </c>
      <c r="AE68" s="1"/>
      <c r="AF68" s="61">
        <f t="shared" si="106"/>
        <v>0</v>
      </c>
      <c r="AG68" s="61">
        <f t="shared" si="107"/>
        <v>0</v>
      </c>
      <c r="AH68" s="61">
        <f t="shared" si="108"/>
        <v>0</v>
      </c>
      <c r="AI68" s="1"/>
      <c r="AJ68" s="61">
        <f t="shared" si="109"/>
        <v>0</v>
      </c>
      <c r="AK68" s="61">
        <f t="shared" si="110"/>
        <v>0</v>
      </c>
      <c r="AL68" s="61">
        <f t="shared" si="111"/>
        <v>0</v>
      </c>
      <c r="AM68" s="1"/>
      <c r="AN68" s="61">
        <f t="shared" si="37"/>
        <v>0</v>
      </c>
      <c r="AO68" s="61">
        <f t="shared" si="118"/>
        <v>0</v>
      </c>
      <c r="AP68" s="61">
        <f t="shared" si="119"/>
        <v>0</v>
      </c>
      <c r="AQ68" s="1"/>
      <c r="AR68" s="61">
        <f t="shared" si="40"/>
        <v>0</v>
      </c>
      <c r="AS68" s="61">
        <f t="shared" si="120"/>
        <v>0</v>
      </c>
      <c r="AT68" s="61">
        <f t="shared" si="121"/>
        <v>0</v>
      </c>
      <c r="AU68" s="1"/>
      <c r="AV68" s="61">
        <f t="shared" si="43"/>
        <v>0</v>
      </c>
      <c r="AW68" s="61">
        <f t="shared" si="122"/>
        <v>0</v>
      </c>
      <c r="AX68" s="61">
        <f t="shared" si="123"/>
        <v>0</v>
      </c>
    </row>
    <row r="69" spans="1:50" x14ac:dyDescent="0.25">
      <c r="A69" s="1">
        <v>6</v>
      </c>
      <c r="B69" s="118" t="s">
        <v>39</v>
      </c>
      <c r="C69" s="1"/>
      <c r="D69" s="62">
        <f t="shared" si="85"/>
        <v>0</v>
      </c>
      <c r="E69" s="62">
        <f t="shared" si="86"/>
        <v>0</v>
      </c>
      <c r="F69" s="62">
        <f t="shared" si="87"/>
        <v>0</v>
      </c>
      <c r="G69" s="1">
        <v>285.99999999999994</v>
      </c>
      <c r="H69" s="61">
        <f t="shared" si="88"/>
        <v>1000.9999999999998</v>
      </c>
      <c r="I69" s="61">
        <f t="shared" si="89"/>
        <v>1143.9999999999998</v>
      </c>
      <c r="J69" s="61">
        <f t="shared" si="90"/>
        <v>1286.9999999999998</v>
      </c>
      <c r="K69" s="7"/>
      <c r="L69" s="61">
        <f t="shared" si="91"/>
        <v>0</v>
      </c>
      <c r="M69" s="61">
        <f t="shared" si="92"/>
        <v>0</v>
      </c>
      <c r="N69" s="61">
        <f t="shared" si="93"/>
        <v>0</v>
      </c>
      <c r="O69" s="115">
        <v>0</v>
      </c>
      <c r="P69" s="61">
        <f t="shared" si="94"/>
        <v>0</v>
      </c>
      <c r="Q69" s="61">
        <f t="shared" si="95"/>
        <v>0</v>
      </c>
      <c r="R69" s="61">
        <f t="shared" si="96"/>
        <v>0</v>
      </c>
      <c r="S69" s="1"/>
      <c r="T69" s="61">
        <f t="shared" si="97"/>
        <v>0</v>
      </c>
      <c r="U69" s="61">
        <f t="shared" si="98"/>
        <v>0</v>
      </c>
      <c r="V69" s="61">
        <f t="shared" si="99"/>
        <v>0</v>
      </c>
      <c r="W69" s="1">
        <v>0</v>
      </c>
      <c r="X69" s="61">
        <f t="shared" si="100"/>
        <v>0</v>
      </c>
      <c r="Y69" s="61">
        <f t="shared" si="101"/>
        <v>0</v>
      </c>
      <c r="Z69" s="61">
        <f t="shared" si="102"/>
        <v>0</v>
      </c>
      <c r="AA69" s="1">
        <v>0</v>
      </c>
      <c r="AB69" s="61">
        <f t="shared" si="103"/>
        <v>0</v>
      </c>
      <c r="AC69" s="61">
        <f t="shared" si="104"/>
        <v>0</v>
      </c>
      <c r="AD69" s="61">
        <f t="shared" si="105"/>
        <v>0</v>
      </c>
      <c r="AE69" s="1"/>
      <c r="AF69" s="61">
        <f t="shared" si="106"/>
        <v>0</v>
      </c>
      <c r="AG69" s="61">
        <f t="shared" si="107"/>
        <v>0</v>
      </c>
      <c r="AH69" s="61">
        <f t="shared" si="108"/>
        <v>0</v>
      </c>
      <c r="AI69" s="1"/>
      <c r="AJ69" s="61">
        <f t="shared" si="109"/>
        <v>0</v>
      </c>
      <c r="AK69" s="61">
        <f t="shared" si="110"/>
        <v>0</v>
      </c>
      <c r="AL69" s="61">
        <f t="shared" si="111"/>
        <v>0</v>
      </c>
      <c r="AM69" s="1"/>
      <c r="AN69" s="61">
        <f t="shared" si="37"/>
        <v>0</v>
      </c>
      <c r="AO69" s="61">
        <f t="shared" si="118"/>
        <v>0</v>
      </c>
      <c r="AP69" s="61">
        <f t="shared" si="119"/>
        <v>0</v>
      </c>
      <c r="AQ69" s="1">
        <v>537</v>
      </c>
      <c r="AR69" s="61">
        <f t="shared" si="40"/>
        <v>1611</v>
      </c>
      <c r="AS69" s="61">
        <f t="shared" si="120"/>
        <v>0</v>
      </c>
      <c r="AT69" s="61">
        <f t="shared" si="121"/>
        <v>0</v>
      </c>
      <c r="AU69" s="1"/>
      <c r="AV69" s="61">
        <f t="shared" si="43"/>
        <v>0</v>
      </c>
      <c r="AW69" s="61">
        <f t="shared" si="122"/>
        <v>0</v>
      </c>
      <c r="AX69" s="61">
        <f t="shared" si="123"/>
        <v>0</v>
      </c>
    </row>
    <row r="70" spans="1:50" x14ac:dyDescent="0.25">
      <c r="A70" s="1">
        <v>7</v>
      </c>
      <c r="B70" s="118" t="s">
        <v>266</v>
      </c>
      <c r="C70" s="1">
        <v>359.99999999999994</v>
      </c>
      <c r="D70" s="62">
        <f t="shared" si="85"/>
        <v>1439.9999999999998</v>
      </c>
      <c r="E70" s="62">
        <f t="shared" si="86"/>
        <v>1619.9999999999998</v>
      </c>
      <c r="F70" s="62">
        <f t="shared" si="87"/>
        <v>1799.9999999999998</v>
      </c>
      <c r="G70" s="1">
        <v>587.99999999999989</v>
      </c>
      <c r="H70" s="61">
        <f t="shared" si="88"/>
        <v>2057.9999999999995</v>
      </c>
      <c r="I70" s="61">
        <f t="shared" si="89"/>
        <v>2351.9999999999995</v>
      </c>
      <c r="J70" s="61">
        <f t="shared" si="90"/>
        <v>2645.9999999999995</v>
      </c>
      <c r="K70" s="7">
        <v>764</v>
      </c>
      <c r="L70" s="61">
        <f t="shared" si="91"/>
        <v>2674</v>
      </c>
      <c r="M70" s="61">
        <f t="shared" si="92"/>
        <v>3056</v>
      </c>
      <c r="N70" s="61">
        <f t="shared" si="93"/>
        <v>3438</v>
      </c>
      <c r="O70" s="115">
        <v>561</v>
      </c>
      <c r="P70" s="61">
        <f t="shared" si="94"/>
        <v>1963.5</v>
      </c>
      <c r="Q70" s="61">
        <f t="shared" si="95"/>
        <v>2244</v>
      </c>
      <c r="R70" s="61">
        <f t="shared" si="96"/>
        <v>2524.5</v>
      </c>
      <c r="S70" s="1">
        <v>127.00000000000001</v>
      </c>
      <c r="T70" s="61">
        <f t="shared" si="97"/>
        <v>508.00000000000006</v>
      </c>
      <c r="U70" s="61">
        <f t="shared" si="98"/>
        <v>571.50000000000011</v>
      </c>
      <c r="V70" s="61">
        <f t="shared" si="99"/>
        <v>635.00000000000011</v>
      </c>
      <c r="W70" s="1">
        <v>0</v>
      </c>
      <c r="X70" s="61">
        <f t="shared" si="100"/>
        <v>0</v>
      </c>
      <c r="Y70" s="61">
        <f t="shared" si="101"/>
        <v>0</v>
      </c>
      <c r="Z70" s="61">
        <f t="shared" si="102"/>
        <v>0</v>
      </c>
      <c r="AA70" s="1">
        <v>0</v>
      </c>
      <c r="AB70" s="61">
        <f t="shared" si="103"/>
        <v>0</v>
      </c>
      <c r="AC70" s="61">
        <f t="shared" si="104"/>
        <v>0</v>
      </c>
      <c r="AD70" s="61">
        <f t="shared" si="105"/>
        <v>0</v>
      </c>
      <c r="AE70" s="1"/>
      <c r="AF70" s="61">
        <f t="shared" si="106"/>
        <v>0</v>
      </c>
      <c r="AG70" s="61">
        <f t="shared" si="107"/>
        <v>0</v>
      </c>
      <c r="AH70" s="61">
        <f t="shared" si="108"/>
        <v>0</v>
      </c>
      <c r="AI70" s="1"/>
      <c r="AJ70" s="61">
        <f t="shared" si="109"/>
        <v>0</v>
      </c>
      <c r="AK70" s="61">
        <f t="shared" si="110"/>
        <v>0</v>
      </c>
      <c r="AL70" s="61">
        <f t="shared" si="111"/>
        <v>0</v>
      </c>
      <c r="AM70" s="1"/>
      <c r="AN70" s="61">
        <f t="shared" si="37"/>
        <v>0</v>
      </c>
      <c r="AO70" s="61">
        <f t="shared" si="118"/>
        <v>0</v>
      </c>
      <c r="AP70" s="61">
        <f t="shared" si="119"/>
        <v>0</v>
      </c>
      <c r="AQ70" s="1">
        <v>520</v>
      </c>
      <c r="AR70" s="61">
        <f t="shared" si="40"/>
        <v>1560</v>
      </c>
      <c r="AS70" s="61">
        <f t="shared" si="120"/>
        <v>0</v>
      </c>
      <c r="AT70" s="61">
        <f t="shared" si="121"/>
        <v>0</v>
      </c>
      <c r="AU70" s="1"/>
      <c r="AV70" s="61">
        <f t="shared" si="43"/>
        <v>0</v>
      </c>
      <c r="AW70" s="61">
        <f t="shared" si="122"/>
        <v>0</v>
      </c>
      <c r="AX70" s="61">
        <f t="shared" si="123"/>
        <v>0</v>
      </c>
    </row>
    <row r="71" spans="1:50" x14ac:dyDescent="0.25">
      <c r="A71" s="1">
        <v>8</v>
      </c>
      <c r="B71" s="118" t="s">
        <v>267</v>
      </c>
      <c r="C71" s="1"/>
      <c r="D71" s="62">
        <f t="shared" si="85"/>
        <v>0</v>
      </c>
      <c r="E71" s="62">
        <f t="shared" si="86"/>
        <v>0</v>
      </c>
      <c r="F71" s="62">
        <f t="shared" si="87"/>
        <v>0</v>
      </c>
      <c r="G71" s="1">
        <v>0</v>
      </c>
      <c r="H71" s="61">
        <f t="shared" si="88"/>
        <v>0</v>
      </c>
      <c r="I71" s="61">
        <f t="shared" si="89"/>
        <v>0</v>
      </c>
      <c r="J71" s="61">
        <f t="shared" si="90"/>
        <v>0</v>
      </c>
      <c r="K71" s="7"/>
      <c r="L71" s="61">
        <f t="shared" si="91"/>
        <v>0</v>
      </c>
      <c r="M71" s="61">
        <f t="shared" si="92"/>
        <v>0</v>
      </c>
      <c r="N71" s="61">
        <f t="shared" si="93"/>
        <v>0</v>
      </c>
      <c r="O71" s="115">
        <v>0</v>
      </c>
      <c r="P71" s="61">
        <f t="shared" si="94"/>
        <v>0</v>
      </c>
      <c r="Q71" s="61">
        <f t="shared" si="95"/>
        <v>0</v>
      </c>
      <c r="R71" s="61">
        <f t="shared" si="96"/>
        <v>0</v>
      </c>
      <c r="S71" s="1"/>
      <c r="T71" s="61">
        <f t="shared" si="97"/>
        <v>0</v>
      </c>
      <c r="U71" s="61">
        <f t="shared" si="98"/>
        <v>0</v>
      </c>
      <c r="V71" s="61">
        <f t="shared" si="99"/>
        <v>0</v>
      </c>
      <c r="W71" s="1">
        <v>0</v>
      </c>
      <c r="X71" s="61">
        <f t="shared" si="100"/>
        <v>0</v>
      </c>
      <c r="Y71" s="61">
        <f t="shared" si="101"/>
        <v>0</v>
      </c>
      <c r="Z71" s="61">
        <f t="shared" si="102"/>
        <v>0</v>
      </c>
      <c r="AA71" s="1">
        <v>0</v>
      </c>
      <c r="AB71" s="61">
        <f t="shared" si="103"/>
        <v>0</v>
      </c>
      <c r="AC71" s="61">
        <f t="shared" si="104"/>
        <v>0</v>
      </c>
      <c r="AD71" s="61">
        <f t="shared" si="105"/>
        <v>0</v>
      </c>
      <c r="AE71" s="1"/>
      <c r="AF71" s="61">
        <f t="shared" si="106"/>
        <v>0</v>
      </c>
      <c r="AG71" s="61">
        <f t="shared" si="107"/>
        <v>0</v>
      </c>
      <c r="AH71" s="61">
        <f t="shared" si="108"/>
        <v>0</v>
      </c>
      <c r="AI71" s="1"/>
      <c r="AJ71" s="61">
        <f t="shared" si="109"/>
        <v>0</v>
      </c>
      <c r="AK71" s="61">
        <f t="shared" si="110"/>
        <v>0</v>
      </c>
      <c r="AL71" s="61">
        <f t="shared" si="111"/>
        <v>0</v>
      </c>
      <c r="AM71" s="1"/>
      <c r="AN71" s="61">
        <f t="shared" si="37"/>
        <v>0</v>
      </c>
      <c r="AO71" s="61">
        <f t="shared" si="118"/>
        <v>0</v>
      </c>
      <c r="AP71" s="61">
        <f t="shared" si="119"/>
        <v>0</v>
      </c>
      <c r="AQ71" s="1"/>
      <c r="AR71" s="61">
        <f t="shared" si="40"/>
        <v>0</v>
      </c>
      <c r="AS71" s="61">
        <f t="shared" si="120"/>
        <v>0</v>
      </c>
      <c r="AT71" s="61">
        <f t="shared" si="121"/>
        <v>0</v>
      </c>
      <c r="AU71" s="1"/>
      <c r="AV71" s="61">
        <f t="shared" si="43"/>
        <v>0</v>
      </c>
      <c r="AW71" s="61">
        <f t="shared" si="122"/>
        <v>0</v>
      </c>
      <c r="AX71" s="61">
        <f t="shared" si="123"/>
        <v>0</v>
      </c>
    </row>
    <row r="72" spans="1:50" x14ac:dyDescent="0.25">
      <c r="A72" s="1">
        <v>9</v>
      </c>
      <c r="B72" s="118" t="s">
        <v>268</v>
      </c>
      <c r="C72" s="1"/>
      <c r="D72" s="62">
        <f t="shared" si="85"/>
        <v>0</v>
      </c>
      <c r="E72" s="62">
        <f t="shared" si="86"/>
        <v>0</v>
      </c>
      <c r="F72" s="62">
        <f t="shared" si="87"/>
        <v>0</v>
      </c>
      <c r="G72" s="1">
        <v>0</v>
      </c>
      <c r="H72" s="61">
        <f t="shared" si="88"/>
        <v>0</v>
      </c>
      <c r="I72" s="61">
        <f t="shared" si="89"/>
        <v>0</v>
      </c>
      <c r="J72" s="61">
        <f t="shared" si="90"/>
        <v>0</v>
      </c>
      <c r="K72" s="7">
        <v>444.99999999999994</v>
      </c>
      <c r="L72" s="61">
        <f t="shared" si="91"/>
        <v>1557.4999999999998</v>
      </c>
      <c r="M72" s="61">
        <f t="shared" si="92"/>
        <v>1779.9999999999998</v>
      </c>
      <c r="N72" s="61">
        <f t="shared" si="93"/>
        <v>2002.4999999999998</v>
      </c>
      <c r="O72" s="115">
        <v>596.99999999999989</v>
      </c>
      <c r="P72" s="61">
        <f t="shared" si="94"/>
        <v>2089.4999999999995</v>
      </c>
      <c r="Q72" s="61">
        <f t="shared" si="95"/>
        <v>2387.9999999999995</v>
      </c>
      <c r="R72" s="61">
        <f t="shared" si="96"/>
        <v>2686.4999999999995</v>
      </c>
      <c r="S72" s="1"/>
      <c r="T72" s="61">
        <f t="shared" si="97"/>
        <v>0</v>
      </c>
      <c r="U72" s="61">
        <f t="shared" si="98"/>
        <v>0</v>
      </c>
      <c r="V72" s="61">
        <f t="shared" si="99"/>
        <v>0</v>
      </c>
      <c r="W72" s="1">
        <v>647</v>
      </c>
      <c r="X72" s="61">
        <f t="shared" si="100"/>
        <v>2588</v>
      </c>
      <c r="Y72" s="61">
        <f t="shared" si="101"/>
        <v>2911.5</v>
      </c>
      <c r="Z72" s="61">
        <f t="shared" si="102"/>
        <v>3235</v>
      </c>
      <c r="AA72" s="1">
        <v>0</v>
      </c>
      <c r="AB72" s="61">
        <f t="shared" si="103"/>
        <v>0</v>
      </c>
      <c r="AC72" s="61">
        <f t="shared" si="104"/>
        <v>0</v>
      </c>
      <c r="AD72" s="61">
        <f t="shared" si="105"/>
        <v>0</v>
      </c>
      <c r="AE72" s="1"/>
      <c r="AF72" s="61">
        <f t="shared" si="106"/>
        <v>0</v>
      </c>
      <c r="AG72" s="61">
        <f t="shared" si="107"/>
        <v>0</v>
      </c>
      <c r="AH72" s="61">
        <f t="shared" si="108"/>
        <v>0</v>
      </c>
      <c r="AI72" s="1"/>
      <c r="AJ72" s="61">
        <f t="shared" si="109"/>
        <v>0</v>
      </c>
      <c r="AK72" s="61">
        <f t="shared" si="110"/>
        <v>0</v>
      </c>
      <c r="AL72" s="61">
        <f t="shared" si="111"/>
        <v>0</v>
      </c>
      <c r="AM72" s="1"/>
      <c r="AN72" s="61">
        <f t="shared" si="37"/>
        <v>0</v>
      </c>
      <c r="AO72" s="61">
        <f t="shared" si="118"/>
        <v>0</v>
      </c>
      <c r="AP72" s="61">
        <f t="shared" si="119"/>
        <v>0</v>
      </c>
      <c r="AQ72" s="1">
        <v>448</v>
      </c>
      <c r="AR72" s="61">
        <f t="shared" si="40"/>
        <v>1344</v>
      </c>
      <c r="AS72" s="61">
        <f t="shared" si="120"/>
        <v>0</v>
      </c>
      <c r="AT72" s="61">
        <f t="shared" si="121"/>
        <v>0</v>
      </c>
      <c r="AU72" s="1"/>
      <c r="AV72" s="61">
        <f t="shared" si="43"/>
        <v>0</v>
      </c>
      <c r="AW72" s="61">
        <f t="shared" si="122"/>
        <v>0</v>
      </c>
      <c r="AX72" s="61">
        <f t="shared" si="123"/>
        <v>0</v>
      </c>
    </row>
    <row r="73" spans="1:50" x14ac:dyDescent="0.25">
      <c r="A73" s="1">
        <v>10</v>
      </c>
      <c r="B73" s="118" t="s">
        <v>269</v>
      </c>
      <c r="C73" s="1"/>
      <c r="D73" s="62">
        <f t="shared" si="85"/>
        <v>0</v>
      </c>
      <c r="E73" s="62">
        <f t="shared" si="86"/>
        <v>0</v>
      </c>
      <c r="F73" s="62">
        <f t="shared" si="87"/>
        <v>0</v>
      </c>
      <c r="G73" s="1">
        <v>0</v>
      </c>
      <c r="H73" s="61">
        <f t="shared" si="88"/>
        <v>0</v>
      </c>
      <c r="I73" s="61">
        <f t="shared" si="89"/>
        <v>0</v>
      </c>
      <c r="J73" s="61">
        <f t="shared" si="90"/>
        <v>0</v>
      </c>
      <c r="K73" s="7">
        <v>621</v>
      </c>
      <c r="L73" s="61">
        <f t="shared" si="91"/>
        <v>2173.5</v>
      </c>
      <c r="M73" s="61">
        <f t="shared" si="92"/>
        <v>2484</v>
      </c>
      <c r="N73" s="61">
        <f t="shared" si="93"/>
        <v>2794.5</v>
      </c>
      <c r="O73" s="115">
        <v>784</v>
      </c>
      <c r="P73" s="61">
        <f t="shared" si="94"/>
        <v>2744</v>
      </c>
      <c r="Q73" s="61">
        <f t="shared" si="95"/>
        <v>3136</v>
      </c>
      <c r="R73" s="61">
        <f t="shared" si="96"/>
        <v>3528</v>
      </c>
      <c r="S73" s="1">
        <v>70</v>
      </c>
      <c r="T73" s="61">
        <f t="shared" si="97"/>
        <v>280</v>
      </c>
      <c r="U73" s="61">
        <f t="shared" si="98"/>
        <v>315</v>
      </c>
      <c r="V73" s="61">
        <f t="shared" si="99"/>
        <v>350</v>
      </c>
      <c r="W73" s="1">
        <v>857</v>
      </c>
      <c r="X73" s="61">
        <f t="shared" si="100"/>
        <v>3428</v>
      </c>
      <c r="Y73" s="61">
        <f t="shared" si="101"/>
        <v>3856.5</v>
      </c>
      <c r="Z73" s="61">
        <f t="shared" si="102"/>
        <v>4285</v>
      </c>
      <c r="AA73" s="1">
        <v>400</v>
      </c>
      <c r="AB73" s="61">
        <f t="shared" si="103"/>
        <v>1600</v>
      </c>
      <c r="AC73" s="61">
        <f t="shared" si="104"/>
        <v>1800</v>
      </c>
      <c r="AD73" s="61">
        <f t="shared" si="105"/>
        <v>2000</v>
      </c>
      <c r="AE73" s="1"/>
      <c r="AF73" s="61">
        <f t="shared" si="106"/>
        <v>0</v>
      </c>
      <c r="AG73" s="61">
        <f t="shared" si="107"/>
        <v>0</v>
      </c>
      <c r="AH73" s="61">
        <f t="shared" si="108"/>
        <v>0</v>
      </c>
      <c r="AI73" s="1"/>
      <c r="AJ73" s="61">
        <f t="shared" si="109"/>
        <v>0</v>
      </c>
      <c r="AK73" s="61">
        <f t="shared" si="110"/>
        <v>0</v>
      </c>
      <c r="AL73" s="61">
        <f t="shared" si="111"/>
        <v>0</v>
      </c>
      <c r="AM73" s="1"/>
      <c r="AN73" s="61">
        <f t="shared" si="37"/>
        <v>0</v>
      </c>
      <c r="AO73" s="61">
        <f t="shared" si="118"/>
        <v>0</v>
      </c>
      <c r="AP73" s="61">
        <f t="shared" si="119"/>
        <v>0</v>
      </c>
      <c r="AQ73" s="1">
        <v>666</v>
      </c>
      <c r="AR73" s="61">
        <f t="shared" si="40"/>
        <v>1998</v>
      </c>
      <c r="AS73" s="61">
        <f t="shared" si="120"/>
        <v>0</v>
      </c>
      <c r="AT73" s="61">
        <f t="shared" si="121"/>
        <v>0</v>
      </c>
      <c r="AU73" s="1"/>
      <c r="AV73" s="61">
        <f t="shared" si="43"/>
        <v>0</v>
      </c>
      <c r="AW73" s="61">
        <f t="shared" si="122"/>
        <v>0</v>
      </c>
      <c r="AX73" s="61">
        <f t="shared" si="123"/>
        <v>0</v>
      </c>
    </row>
    <row r="74" spans="1:50" x14ac:dyDescent="0.25">
      <c r="A74" s="1">
        <v>11</v>
      </c>
      <c r="B74" s="118" t="s">
        <v>270</v>
      </c>
      <c r="C74" s="1"/>
      <c r="D74" s="62">
        <f t="shared" si="85"/>
        <v>0</v>
      </c>
      <c r="E74" s="62">
        <f t="shared" si="86"/>
        <v>0</v>
      </c>
      <c r="F74" s="62">
        <f t="shared" si="87"/>
        <v>0</v>
      </c>
      <c r="G74" s="1">
        <v>0</v>
      </c>
      <c r="H74" s="61">
        <f t="shared" si="88"/>
        <v>0</v>
      </c>
      <c r="I74" s="61">
        <f t="shared" si="89"/>
        <v>0</v>
      </c>
      <c r="J74" s="61">
        <f t="shared" si="90"/>
        <v>0</v>
      </c>
      <c r="K74" s="7">
        <v>555</v>
      </c>
      <c r="L74" s="61">
        <f t="shared" si="91"/>
        <v>1942.5</v>
      </c>
      <c r="M74" s="61">
        <f t="shared" si="92"/>
        <v>2220</v>
      </c>
      <c r="N74" s="61">
        <f t="shared" si="93"/>
        <v>2497.5</v>
      </c>
      <c r="O74" s="115">
        <v>643</v>
      </c>
      <c r="P74" s="61">
        <f t="shared" si="94"/>
        <v>2250.5</v>
      </c>
      <c r="Q74" s="61">
        <f t="shared" si="95"/>
        <v>2572</v>
      </c>
      <c r="R74" s="61">
        <f t="shared" si="96"/>
        <v>2893.5</v>
      </c>
      <c r="S74" s="1">
        <v>57</v>
      </c>
      <c r="T74" s="61">
        <f t="shared" si="97"/>
        <v>228</v>
      </c>
      <c r="U74" s="61">
        <f t="shared" si="98"/>
        <v>256.5</v>
      </c>
      <c r="V74" s="61">
        <f t="shared" si="99"/>
        <v>285</v>
      </c>
      <c r="W74" s="1">
        <v>740.99999999999989</v>
      </c>
      <c r="X74" s="61">
        <f t="shared" si="100"/>
        <v>2963.9999999999995</v>
      </c>
      <c r="Y74" s="61">
        <f t="shared" si="101"/>
        <v>3334.4999999999995</v>
      </c>
      <c r="Z74" s="61">
        <f t="shared" si="102"/>
        <v>3704.9999999999995</v>
      </c>
      <c r="AA74" s="1">
        <v>208</v>
      </c>
      <c r="AB74" s="61">
        <f t="shared" si="103"/>
        <v>832</v>
      </c>
      <c r="AC74" s="61">
        <f t="shared" si="104"/>
        <v>936</v>
      </c>
      <c r="AD74" s="61">
        <f t="shared" si="105"/>
        <v>1040</v>
      </c>
      <c r="AE74" s="1"/>
      <c r="AF74" s="61">
        <f t="shared" si="106"/>
        <v>0</v>
      </c>
      <c r="AG74" s="61">
        <f t="shared" si="107"/>
        <v>0</v>
      </c>
      <c r="AH74" s="61">
        <f t="shared" si="108"/>
        <v>0</v>
      </c>
      <c r="AI74" s="1"/>
      <c r="AJ74" s="61">
        <f t="shared" si="109"/>
        <v>0</v>
      </c>
      <c r="AK74" s="61">
        <f t="shared" si="110"/>
        <v>0</v>
      </c>
      <c r="AL74" s="61">
        <f t="shared" si="111"/>
        <v>0</v>
      </c>
      <c r="AM74" s="1"/>
      <c r="AN74" s="61">
        <f t="shared" si="37"/>
        <v>0</v>
      </c>
      <c r="AO74" s="61">
        <f t="shared" si="118"/>
        <v>0</v>
      </c>
      <c r="AP74" s="61">
        <f t="shared" si="119"/>
        <v>0</v>
      </c>
      <c r="AQ74" s="1">
        <v>576</v>
      </c>
      <c r="AR74" s="61">
        <f t="shared" si="40"/>
        <v>1728</v>
      </c>
      <c r="AS74" s="61">
        <f t="shared" si="120"/>
        <v>0</v>
      </c>
      <c r="AT74" s="61">
        <f t="shared" si="121"/>
        <v>0</v>
      </c>
      <c r="AU74" s="1"/>
      <c r="AV74" s="61">
        <f t="shared" si="43"/>
        <v>0</v>
      </c>
      <c r="AW74" s="61">
        <f t="shared" si="122"/>
        <v>0</v>
      </c>
      <c r="AX74" s="61">
        <f t="shared" si="123"/>
        <v>0</v>
      </c>
    </row>
    <row r="75" spans="1:50" x14ac:dyDescent="0.25">
      <c r="A75" s="1">
        <v>12</v>
      </c>
      <c r="B75" s="118" t="s">
        <v>271</v>
      </c>
      <c r="C75" s="1"/>
      <c r="D75" s="62">
        <f t="shared" si="85"/>
        <v>0</v>
      </c>
      <c r="E75" s="62">
        <f t="shared" si="86"/>
        <v>0</v>
      </c>
      <c r="F75" s="62">
        <f t="shared" si="87"/>
        <v>0</v>
      </c>
      <c r="G75" s="1">
        <v>0</v>
      </c>
      <c r="H75" s="61">
        <f t="shared" si="88"/>
        <v>0</v>
      </c>
      <c r="I75" s="61">
        <f t="shared" si="89"/>
        <v>0</v>
      </c>
      <c r="J75" s="61">
        <f t="shared" si="90"/>
        <v>0</v>
      </c>
      <c r="K75" s="7">
        <v>264</v>
      </c>
      <c r="L75" s="61">
        <f t="shared" si="91"/>
        <v>924</v>
      </c>
      <c r="M75" s="61">
        <f t="shared" si="92"/>
        <v>1056</v>
      </c>
      <c r="N75" s="61">
        <f t="shared" si="93"/>
        <v>1188</v>
      </c>
      <c r="O75" s="115">
        <v>430</v>
      </c>
      <c r="P75" s="61">
        <f t="shared" si="94"/>
        <v>1505</v>
      </c>
      <c r="Q75" s="61">
        <f t="shared" si="95"/>
        <v>1720</v>
      </c>
      <c r="R75" s="61">
        <f t="shared" si="96"/>
        <v>1935</v>
      </c>
      <c r="S75" s="1">
        <v>52</v>
      </c>
      <c r="T75" s="61">
        <f t="shared" si="97"/>
        <v>208</v>
      </c>
      <c r="U75" s="61">
        <f t="shared" si="98"/>
        <v>234</v>
      </c>
      <c r="V75" s="61">
        <f t="shared" si="99"/>
        <v>260</v>
      </c>
      <c r="W75" s="1">
        <v>347.99999999999994</v>
      </c>
      <c r="X75" s="61">
        <f t="shared" si="100"/>
        <v>1391.9999999999998</v>
      </c>
      <c r="Y75" s="61">
        <f t="shared" si="101"/>
        <v>1565.9999999999998</v>
      </c>
      <c r="Z75" s="61">
        <f t="shared" si="102"/>
        <v>1739.9999999999998</v>
      </c>
      <c r="AA75" s="1">
        <v>212.99999999999997</v>
      </c>
      <c r="AB75" s="61">
        <f t="shared" si="103"/>
        <v>851.99999999999989</v>
      </c>
      <c r="AC75" s="61">
        <f t="shared" si="104"/>
        <v>958.49999999999989</v>
      </c>
      <c r="AD75" s="61">
        <f t="shared" si="105"/>
        <v>1064.9999999999998</v>
      </c>
      <c r="AE75" s="1"/>
      <c r="AF75" s="61">
        <f t="shared" si="106"/>
        <v>0</v>
      </c>
      <c r="AG75" s="61">
        <f t="shared" si="107"/>
        <v>0</v>
      </c>
      <c r="AH75" s="61">
        <f t="shared" si="108"/>
        <v>0</v>
      </c>
      <c r="AI75" s="1"/>
      <c r="AJ75" s="61">
        <f t="shared" si="109"/>
        <v>0</v>
      </c>
      <c r="AK75" s="61">
        <f t="shared" si="110"/>
        <v>0</v>
      </c>
      <c r="AL75" s="61">
        <f t="shared" si="111"/>
        <v>0</v>
      </c>
      <c r="AM75" s="1"/>
      <c r="AN75" s="61">
        <f t="shared" si="37"/>
        <v>0</v>
      </c>
      <c r="AO75" s="61">
        <f t="shared" si="118"/>
        <v>0</v>
      </c>
      <c r="AP75" s="61">
        <f t="shared" si="119"/>
        <v>0</v>
      </c>
      <c r="AQ75" s="1">
        <v>492</v>
      </c>
      <c r="AR75" s="61">
        <f t="shared" si="40"/>
        <v>1476</v>
      </c>
      <c r="AS75" s="61">
        <f t="shared" si="120"/>
        <v>0</v>
      </c>
      <c r="AT75" s="61">
        <f t="shared" si="121"/>
        <v>0</v>
      </c>
      <c r="AU75" s="1"/>
      <c r="AV75" s="61">
        <f t="shared" si="43"/>
        <v>0</v>
      </c>
      <c r="AW75" s="61">
        <f t="shared" si="122"/>
        <v>0</v>
      </c>
      <c r="AX75" s="61">
        <f t="shared" si="123"/>
        <v>0</v>
      </c>
    </row>
    <row r="76" spans="1:50" x14ac:dyDescent="0.25">
      <c r="A76" s="1">
        <v>13</v>
      </c>
      <c r="B76" s="118" t="s">
        <v>272</v>
      </c>
      <c r="C76" s="1">
        <v>163</v>
      </c>
      <c r="D76" s="62">
        <f t="shared" si="85"/>
        <v>652</v>
      </c>
      <c r="E76" s="62">
        <f t="shared" si="86"/>
        <v>733.5</v>
      </c>
      <c r="F76" s="62">
        <f t="shared" si="87"/>
        <v>815</v>
      </c>
      <c r="G76" s="1">
        <v>171.99999999999997</v>
      </c>
      <c r="H76" s="61">
        <f t="shared" si="88"/>
        <v>601.99999999999989</v>
      </c>
      <c r="I76" s="61">
        <f t="shared" si="89"/>
        <v>687.99999999999989</v>
      </c>
      <c r="J76" s="61">
        <f t="shared" si="90"/>
        <v>773.99999999999989</v>
      </c>
      <c r="K76" s="7">
        <v>225</v>
      </c>
      <c r="L76" s="61">
        <f t="shared" si="91"/>
        <v>787.5</v>
      </c>
      <c r="M76" s="61">
        <f t="shared" si="92"/>
        <v>900</v>
      </c>
      <c r="N76" s="61">
        <f t="shared" si="93"/>
        <v>1012.5</v>
      </c>
      <c r="O76" s="115">
        <v>283</v>
      </c>
      <c r="P76" s="61">
        <f t="shared" si="94"/>
        <v>990.5</v>
      </c>
      <c r="Q76" s="61">
        <f t="shared" si="95"/>
        <v>1132</v>
      </c>
      <c r="R76" s="61">
        <f t="shared" si="96"/>
        <v>1273.5</v>
      </c>
      <c r="S76" s="1"/>
      <c r="T76" s="61">
        <f t="shared" si="97"/>
        <v>0</v>
      </c>
      <c r="U76" s="61">
        <f t="shared" si="98"/>
        <v>0</v>
      </c>
      <c r="V76" s="61">
        <f t="shared" si="99"/>
        <v>0</v>
      </c>
      <c r="W76" s="1">
        <v>0</v>
      </c>
      <c r="X76" s="61">
        <f t="shared" si="100"/>
        <v>0</v>
      </c>
      <c r="Y76" s="61">
        <f t="shared" si="101"/>
        <v>0</v>
      </c>
      <c r="Z76" s="61">
        <f t="shared" si="102"/>
        <v>0</v>
      </c>
      <c r="AA76" s="1">
        <v>0</v>
      </c>
      <c r="AB76" s="61">
        <f t="shared" si="103"/>
        <v>0</v>
      </c>
      <c r="AC76" s="61">
        <f t="shared" si="104"/>
        <v>0</v>
      </c>
      <c r="AD76" s="61">
        <f t="shared" si="105"/>
        <v>0</v>
      </c>
      <c r="AE76" s="1"/>
      <c r="AF76" s="61">
        <f t="shared" si="106"/>
        <v>0</v>
      </c>
      <c r="AG76" s="61">
        <f t="shared" si="107"/>
        <v>0</v>
      </c>
      <c r="AH76" s="61">
        <f t="shared" si="108"/>
        <v>0</v>
      </c>
      <c r="AI76" s="1"/>
      <c r="AJ76" s="61">
        <f t="shared" si="109"/>
        <v>0</v>
      </c>
      <c r="AK76" s="61">
        <f t="shared" si="110"/>
        <v>0</v>
      </c>
      <c r="AL76" s="61">
        <f t="shared" si="111"/>
        <v>0</v>
      </c>
      <c r="AM76" s="1"/>
      <c r="AN76" s="61">
        <f t="shared" si="37"/>
        <v>0</v>
      </c>
      <c r="AO76" s="61">
        <f t="shared" si="118"/>
        <v>0</v>
      </c>
      <c r="AP76" s="61">
        <f t="shared" si="119"/>
        <v>0</v>
      </c>
      <c r="AQ76" s="1">
        <v>240</v>
      </c>
      <c r="AR76" s="61">
        <f t="shared" si="40"/>
        <v>720</v>
      </c>
      <c r="AS76" s="61">
        <f t="shared" si="120"/>
        <v>0</v>
      </c>
      <c r="AT76" s="61">
        <f t="shared" si="121"/>
        <v>0</v>
      </c>
      <c r="AU76" s="1"/>
      <c r="AV76" s="61">
        <f t="shared" si="43"/>
        <v>0</v>
      </c>
      <c r="AW76" s="61">
        <f t="shared" si="122"/>
        <v>0</v>
      </c>
      <c r="AX76" s="61">
        <f t="shared" si="123"/>
        <v>0</v>
      </c>
    </row>
    <row r="77" spans="1:50" x14ac:dyDescent="0.25">
      <c r="A77" s="1">
        <v>14</v>
      </c>
      <c r="B77" s="118" t="s">
        <v>273</v>
      </c>
      <c r="C77" s="1">
        <v>216</v>
      </c>
      <c r="D77" s="62">
        <f t="shared" si="85"/>
        <v>864</v>
      </c>
      <c r="E77" s="62">
        <f t="shared" si="86"/>
        <v>972</v>
      </c>
      <c r="F77" s="62">
        <f t="shared" si="87"/>
        <v>1080</v>
      </c>
      <c r="G77" s="1">
        <v>253</v>
      </c>
      <c r="H77" s="61">
        <f t="shared" si="88"/>
        <v>885.5</v>
      </c>
      <c r="I77" s="61">
        <f t="shared" si="89"/>
        <v>1012</v>
      </c>
      <c r="J77" s="61">
        <f t="shared" si="90"/>
        <v>1138.5</v>
      </c>
      <c r="K77" s="7">
        <v>275</v>
      </c>
      <c r="L77" s="61">
        <f t="shared" si="91"/>
        <v>962.5</v>
      </c>
      <c r="M77" s="61">
        <f t="shared" si="92"/>
        <v>1100</v>
      </c>
      <c r="N77" s="61">
        <f t="shared" si="93"/>
        <v>1237.5</v>
      </c>
      <c r="O77" s="115">
        <v>392</v>
      </c>
      <c r="P77" s="61">
        <f t="shared" si="94"/>
        <v>1372</v>
      </c>
      <c r="Q77" s="61">
        <f t="shared" si="95"/>
        <v>1568</v>
      </c>
      <c r="R77" s="61">
        <f t="shared" si="96"/>
        <v>1764</v>
      </c>
      <c r="S77" s="1">
        <v>52</v>
      </c>
      <c r="T77" s="61">
        <f t="shared" si="97"/>
        <v>208</v>
      </c>
      <c r="U77" s="61">
        <f t="shared" si="98"/>
        <v>234</v>
      </c>
      <c r="V77" s="61">
        <f t="shared" si="99"/>
        <v>260</v>
      </c>
      <c r="W77" s="1">
        <v>293</v>
      </c>
      <c r="X77" s="61">
        <f t="shared" si="100"/>
        <v>1172</v>
      </c>
      <c r="Y77" s="61">
        <f t="shared" si="101"/>
        <v>1318.5</v>
      </c>
      <c r="Z77" s="61">
        <f t="shared" si="102"/>
        <v>1465</v>
      </c>
      <c r="AA77" s="1">
        <v>166</v>
      </c>
      <c r="AB77" s="61">
        <f t="shared" si="103"/>
        <v>664</v>
      </c>
      <c r="AC77" s="61">
        <f t="shared" si="104"/>
        <v>747</v>
      </c>
      <c r="AD77" s="61">
        <f t="shared" si="105"/>
        <v>830</v>
      </c>
      <c r="AE77" s="1"/>
      <c r="AF77" s="61">
        <f t="shared" si="106"/>
        <v>0</v>
      </c>
      <c r="AG77" s="61">
        <f t="shared" si="107"/>
        <v>0</v>
      </c>
      <c r="AH77" s="61">
        <f t="shared" si="108"/>
        <v>0</v>
      </c>
      <c r="AI77" s="1"/>
      <c r="AJ77" s="61">
        <f t="shared" si="109"/>
        <v>0</v>
      </c>
      <c r="AK77" s="61">
        <f t="shared" si="110"/>
        <v>0</v>
      </c>
      <c r="AL77" s="61">
        <f t="shared" si="111"/>
        <v>0</v>
      </c>
      <c r="AM77" s="1"/>
      <c r="AN77" s="61">
        <f t="shared" si="37"/>
        <v>0</v>
      </c>
      <c r="AO77" s="61">
        <f t="shared" si="118"/>
        <v>0</v>
      </c>
      <c r="AP77" s="61">
        <f t="shared" si="119"/>
        <v>0</v>
      </c>
      <c r="AQ77" s="1">
        <v>308</v>
      </c>
      <c r="AR77" s="61">
        <f t="shared" si="40"/>
        <v>924</v>
      </c>
      <c r="AS77" s="61">
        <f t="shared" si="120"/>
        <v>0</v>
      </c>
      <c r="AT77" s="61">
        <f t="shared" si="121"/>
        <v>0</v>
      </c>
      <c r="AU77" s="1"/>
      <c r="AV77" s="61">
        <f t="shared" si="43"/>
        <v>0</v>
      </c>
      <c r="AW77" s="61">
        <f t="shared" si="122"/>
        <v>0</v>
      </c>
      <c r="AX77" s="61">
        <f t="shared" si="123"/>
        <v>0</v>
      </c>
    </row>
    <row r="78" spans="1:50" x14ac:dyDescent="0.25">
      <c r="A78" s="1">
        <v>15</v>
      </c>
      <c r="B78" s="118" t="s">
        <v>274</v>
      </c>
      <c r="C78" s="1"/>
      <c r="D78" s="62">
        <f t="shared" si="85"/>
        <v>0</v>
      </c>
      <c r="E78" s="62">
        <f t="shared" si="86"/>
        <v>0</v>
      </c>
      <c r="F78" s="62">
        <f t="shared" si="87"/>
        <v>0</v>
      </c>
      <c r="G78" s="1"/>
      <c r="H78" s="61">
        <f t="shared" si="88"/>
        <v>0</v>
      </c>
      <c r="I78" s="61">
        <f t="shared" si="89"/>
        <v>0</v>
      </c>
      <c r="J78" s="61">
        <f t="shared" si="90"/>
        <v>0</v>
      </c>
      <c r="K78" s="7"/>
      <c r="L78" s="61">
        <f t="shared" si="91"/>
        <v>0</v>
      </c>
      <c r="M78" s="61">
        <f t="shared" si="92"/>
        <v>0</v>
      </c>
      <c r="N78" s="61">
        <f t="shared" si="93"/>
        <v>0</v>
      </c>
      <c r="O78" s="115">
        <v>0</v>
      </c>
      <c r="P78" s="61">
        <f t="shared" si="94"/>
        <v>0</v>
      </c>
      <c r="Q78" s="61">
        <f t="shared" si="95"/>
        <v>0</v>
      </c>
      <c r="R78" s="61">
        <f t="shared" si="96"/>
        <v>0</v>
      </c>
      <c r="S78" s="1"/>
      <c r="T78" s="61">
        <f t="shared" si="97"/>
        <v>0</v>
      </c>
      <c r="U78" s="61">
        <f t="shared" si="98"/>
        <v>0</v>
      </c>
      <c r="V78" s="61">
        <f t="shared" si="99"/>
        <v>0</v>
      </c>
      <c r="W78" s="1">
        <v>265</v>
      </c>
      <c r="X78" s="61">
        <f t="shared" si="100"/>
        <v>1060</v>
      </c>
      <c r="Y78" s="61">
        <f t="shared" si="101"/>
        <v>1192.5</v>
      </c>
      <c r="Z78" s="61">
        <f t="shared" si="102"/>
        <v>1325</v>
      </c>
      <c r="AA78" s="1">
        <v>0</v>
      </c>
      <c r="AB78" s="61">
        <f t="shared" si="103"/>
        <v>0</v>
      </c>
      <c r="AC78" s="61">
        <f t="shared" si="104"/>
        <v>0</v>
      </c>
      <c r="AD78" s="61">
        <f t="shared" si="105"/>
        <v>0</v>
      </c>
      <c r="AE78" s="1"/>
      <c r="AF78" s="61">
        <f t="shared" si="106"/>
        <v>0</v>
      </c>
      <c r="AG78" s="61">
        <f t="shared" si="107"/>
        <v>0</v>
      </c>
      <c r="AH78" s="61">
        <f t="shared" si="108"/>
        <v>0</v>
      </c>
      <c r="AI78" s="1"/>
      <c r="AJ78" s="61">
        <f t="shared" si="109"/>
        <v>0</v>
      </c>
      <c r="AK78" s="61">
        <f t="shared" si="110"/>
        <v>0</v>
      </c>
      <c r="AL78" s="61">
        <f t="shared" si="111"/>
        <v>0</v>
      </c>
      <c r="AM78" s="1"/>
      <c r="AN78" s="61">
        <f t="shared" ref="AN78:AN123" si="124">AM78*$AN$6</f>
        <v>0</v>
      </c>
      <c r="AO78" s="61">
        <f t="shared" si="118"/>
        <v>0</v>
      </c>
      <c r="AP78" s="61">
        <f t="shared" si="119"/>
        <v>0</v>
      </c>
      <c r="AQ78" s="1">
        <v>280</v>
      </c>
      <c r="AR78" s="61">
        <f t="shared" ref="AR78:AR123" si="125">AQ78*$AR$6</f>
        <v>840</v>
      </c>
      <c r="AS78" s="61">
        <f t="shared" si="120"/>
        <v>0</v>
      </c>
      <c r="AT78" s="61">
        <f t="shared" si="121"/>
        <v>0</v>
      </c>
      <c r="AU78" s="1"/>
      <c r="AV78" s="61">
        <f t="shared" ref="AV78:AV123" si="126">AU78*$AV$6</f>
        <v>0</v>
      </c>
      <c r="AW78" s="61">
        <f t="shared" si="122"/>
        <v>0</v>
      </c>
      <c r="AX78" s="61">
        <f t="shared" si="123"/>
        <v>0</v>
      </c>
    </row>
    <row r="79" spans="1:50" x14ac:dyDescent="0.25">
      <c r="A79" s="1">
        <v>16</v>
      </c>
      <c r="B79" s="118" t="s">
        <v>275</v>
      </c>
      <c r="C79" s="1">
        <v>83</v>
      </c>
      <c r="D79" s="62">
        <f t="shared" si="85"/>
        <v>332</v>
      </c>
      <c r="E79" s="62">
        <f t="shared" si="86"/>
        <v>373.5</v>
      </c>
      <c r="F79" s="62">
        <f t="shared" si="87"/>
        <v>415</v>
      </c>
      <c r="G79" s="1"/>
      <c r="H79" s="61">
        <f t="shared" si="88"/>
        <v>0</v>
      </c>
      <c r="I79" s="61">
        <f t="shared" si="89"/>
        <v>0</v>
      </c>
      <c r="J79" s="61">
        <f t="shared" si="90"/>
        <v>0</v>
      </c>
      <c r="K79" s="7"/>
      <c r="L79" s="61">
        <f t="shared" si="91"/>
        <v>0</v>
      </c>
      <c r="M79" s="61">
        <f t="shared" si="92"/>
        <v>0</v>
      </c>
      <c r="N79" s="61">
        <f t="shared" si="93"/>
        <v>0</v>
      </c>
      <c r="O79" s="115">
        <v>0</v>
      </c>
      <c r="P79" s="61">
        <f t="shared" si="94"/>
        <v>0</v>
      </c>
      <c r="Q79" s="61">
        <f t="shared" si="95"/>
        <v>0</v>
      </c>
      <c r="R79" s="61">
        <f t="shared" si="96"/>
        <v>0</v>
      </c>
      <c r="S79" s="1"/>
      <c r="T79" s="61">
        <f t="shared" si="97"/>
        <v>0</v>
      </c>
      <c r="U79" s="61">
        <f t="shared" si="98"/>
        <v>0</v>
      </c>
      <c r="V79" s="61">
        <f t="shared" si="99"/>
        <v>0</v>
      </c>
      <c r="W79" s="1">
        <v>0</v>
      </c>
      <c r="X79" s="61">
        <f t="shared" si="100"/>
        <v>0</v>
      </c>
      <c r="Y79" s="61">
        <f t="shared" si="101"/>
        <v>0</v>
      </c>
      <c r="Z79" s="61">
        <f t="shared" si="102"/>
        <v>0</v>
      </c>
      <c r="AA79" s="1">
        <v>0</v>
      </c>
      <c r="AB79" s="61">
        <f t="shared" si="103"/>
        <v>0</v>
      </c>
      <c r="AC79" s="61">
        <f t="shared" si="104"/>
        <v>0</v>
      </c>
      <c r="AD79" s="61">
        <f t="shared" si="105"/>
        <v>0</v>
      </c>
      <c r="AE79" s="1"/>
      <c r="AF79" s="61">
        <f t="shared" si="106"/>
        <v>0</v>
      </c>
      <c r="AG79" s="61">
        <f t="shared" si="107"/>
        <v>0</v>
      </c>
      <c r="AH79" s="61">
        <f t="shared" si="108"/>
        <v>0</v>
      </c>
      <c r="AI79" s="1"/>
      <c r="AJ79" s="61">
        <f t="shared" si="109"/>
        <v>0</v>
      </c>
      <c r="AK79" s="61">
        <f t="shared" si="110"/>
        <v>0</v>
      </c>
      <c r="AL79" s="61">
        <f t="shared" si="111"/>
        <v>0</v>
      </c>
      <c r="AM79" s="1"/>
      <c r="AN79" s="61">
        <f t="shared" si="124"/>
        <v>0</v>
      </c>
      <c r="AO79" s="61">
        <f t="shared" si="118"/>
        <v>0</v>
      </c>
      <c r="AP79" s="61">
        <f t="shared" si="119"/>
        <v>0</v>
      </c>
      <c r="AQ79" s="1"/>
      <c r="AR79" s="61">
        <f t="shared" si="125"/>
        <v>0</v>
      </c>
      <c r="AS79" s="61">
        <f t="shared" si="120"/>
        <v>0</v>
      </c>
      <c r="AT79" s="61">
        <f t="shared" si="121"/>
        <v>0</v>
      </c>
      <c r="AU79" s="1"/>
      <c r="AV79" s="61">
        <f t="shared" si="126"/>
        <v>0</v>
      </c>
      <c r="AW79" s="61">
        <f t="shared" si="122"/>
        <v>0</v>
      </c>
      <c r="AX79" s="61">
        <f t="shared" si="123"/>
        <v>0</v>
      </c>
    </row>
    <row r="80" spans="1:50" x14ac:dyDescent="0.25">
      <c r="A80" s="1">
        <v>17</v>
      </c>
      <c r="B80" s="118" t="s">
        <v>276</v>
      </c>
      <c r="C80" s="1"/>
      <c r="D80" s="62">
        <f t="shared" si="85"/>
        <v>0</v>
      </c>
      <c r="E80" s="62">
        <f t="shared" si="86"/>
        <v>0</v>
      </c>
      <c r="F80" s="62">
        <f t="shared" si="87"/>
        <v>0</v>
      </c>
      <c r="G80" s="1"/>
      <c r="H80" s="61">
        <f t="shared" si="88"/>
        <v>0</v>
      </c>
      <c r="I80" s="61">
        <f t="shared" si="89"/>
        <v>0</v>
      </c>
      <c r="J80" s="61">
        <f t="shared" si="90"/>
        <v>0</v>
      </c>
      <c r="K80" s="7"/>
      <c r="L80" s="61">
        <f t="shared" si="91"/>
        <v>0</v>
      </c>
      <c r="M80" s="61">
        <f t="shared" si="92"/>
        <v>0</v>
      </c>
      <c r="N80" s="61">
        <f t="shared" si="93"/>
        <v>0</v>
      </c>
      <c r="O80" s="115">
        <v>534</v>
      </c>
      <c r="P80" s="61">
        <f t="shared" si="94"/>
        <v>1869</v>
      </c>
      <c r="Q80" s="61">
        <f t="shared" si="95"/>
        <v>2136</v>
      </c>
      <c r="R80" s="61">
        <f t="shared" si="96"/>
        <v>2403</v>
      </c>
      <c r="S80" s="1">
        <v>79</v>
      </c>
      <c r="T80" s="61">
        <f t="shared" si="97"/>
        <v>316</v>
      </c>
      <c r="U80" s="61">
        <f t="shared" si="98"/>
        <v>355.5</v>
      </c>
      <c r="V80" s="61">
        <f t="shared" si="99"/>
        <v>395</v>
      </c>
      <c r="W80" s="1">
        <v>541</v>
      </c>
      <c r="X80" s="61">
        <f t="shared" si="100"/>
        <v>2164</v>
      </c>
      <c r="Y80" s="61">
        <f t="shared" si="101"/>
        <v>2434.5</v>
      </c>
      <c r="Z80" s="61">
        <f t="shared" si="102"/>
        <v>2705</v>
      </c>
      <c r="AA80" s="1">
        <v>435.99999999999994</v>
      </c>
      <c r="AB80" s="61">
        <f t="shared" si="103"/>
        <v>1743.9999999999998</v>
      </c>
      <c r="AC80" s="61">
        <f t="shared" si="104"/>
        <v>1961.9999999999998</v>
      </c>
      <c r="AD80" s="61">
        <f t="shared" si="105"/>
        <v>2179.9999999999995</v>
      </c>
      <c r="AE80" s="1"/>
      <c r="AF80" s="61">
        <f t="shared" si="106"/>
        <v>0</v>
      </c>
      <c r="AG80" s="61">
        <f t="shared" si="107"/>
        <v>0</v>
      </c>
      <c r="AH80" s="61">
        <f t="shared" si="108"/>
        <v>0</v>
      </c>
      <c r="AI80" s="1"/>
      <c r="AJ80" s="61">
        <f t="shared" si="109"/>
        <v>0</v>
      </c>
      <c r="AK80" s="61">
        <f t="shared" si="110"/>
        <v>0</v>
      </c>
      <c r="AL80" s="61">
        <f t="shared" si="111"/>
        <v>0</v>
      </c>
      <c r="AM80" s="1"/>
      <c r="AN80" s="61">
        <f t="shared" si="124"/>
        <v>0</v>
      </c>
      <c r="AO80" s="61">
        <f t="shared" si="118"/>
        <v>0</v>
      </c>
      <c r="AP80" s="61">
        <f t="shared" si="119"/>
        <v>0</v>
      </c>
      <c r="AQ80" s="1">
        <v>436</v>
      </c>
      <c r="AR80" s="61">
        <f t="shared" si="125"/>
        <v>1308</v>
      </c>
      <c r="AS80" s="61">
        <f t="shared" si="120"/>
        <v>0</v>
      </c>
      <c r="AT80" s="61">
        <f t="shared" si="121"/>
        <v>0</v>
      </c>
      <c r="AU80" s="1"/>
      <c r="AV80" s="61">
        <f t="shared" si="126"/>
        <v>0</v>
      </c>
      <c r="AW80" s="61">
        <f t="shared" si="122"/>
        <v>0</v>
      </c>
      <c r="AX80" s="61">
        <f t="shared" si="123"/>
        <v>0</v>
      </c>
    </row>
    <row r="81" spans="1:50" x14ac:dyDescent="0.25">
      <c r="A81" s="1">
        <v>18</v>
      </c>
      <c r="B81" s="118" t="s">
        <v>277</v>
      </c>
      <c r="C81" s="1">
        <v>93.999999999999986</v>
      </c>
      <c r="D81" s="62">
        <f t="shared" si="85"/>
        <v>375.99999999999994</v>
      </c>
      <c r="E81" s="62">
        <f t="shared" si="86"/>
        <v>422.99999999999994</v>
      </c>
      <c r="F81" s="62">
        <f t="shared" si="87"/>
        <v>469.99999999999994</v>
      </c>
      <c r="G81" s="1"/>
      <c r="H81" s="61">
        <f t="shared" si="88"/>
        <v>0</v>
      </c>
      <c r="I81" s="61">
        <f t="shared" si="89"/>
        <v>0</v>
      </c>
      <c r="J81" s="61">
        <f t="shared" si="90"/>
        <v>0</v>
      </c>
      <c r="K81" s="7"/>
      <c r="L81" s="61">
        <f t="shared" si="91"/>
        <v>0</v>
      </c>
      <c r="M81" s="61">
        <f t="shared" si="92"/>
        <v>0</v>
      </c>
      <c r="N81" s="61">
        <f t="shared" si="93"/>
        <v>0</v>
      </c>
      <c r="O81" s="115">
        <v>0</v>
      </c>
      <c r="P81" s="61">
        <f t="shared" si="94"/>
        <v>0</v>
      </c>
      <c r="Q81" s="61">
        <f t="shared" si="95"/>
        <v>0</v>
      </c>
      <c r="R81" s="61">
        <f t="shared" si="96"/>
        <v>0</v>
      </c>
      <c r="S81" s="1"/>
      <c r="T81" s="61">
        <f t="shared" si="97"/>
        <v>0</v>
      </c>
      <c r="U81" s="61">
        <f t="shared" si="98"/>
        <v>0</v>
      </c>
      <c r="V81" s="61">
        <f t="shared" si="99"/>
        <v>0</v>
      </c>
      <c r="W81" s="1">
        <v>0</v>
      </c>
      <c r="X81" s="61">
        <f t="shared" si="100"/>
        <v>0</v>
      </c>
      <c r="Y81" s="61">
        <f t="shared" si="101"/>
        <v>0</v>
      </c>
      <c r="Z81" s="61">
        <f t="shared" si="102"/>
        <v>0</v>
      </c>
      <c r="AA81" s="1">
        <v>0</v>
      </c>
      <c r="AB81" s="61">
        <f t="shared" si="103"/>
        <v>0</v>
      </c>
      <c r="AC81" s="61">
        <f t="shared" si="104"/>
        <v>0</v>
      </c>
      <c r="AD81" s="61">
        <f t="shared" si="105"/>
        <v>0</v>
      </c>
      <c r="AE81" s="1"/>
      <c r="AF81" s="61">
        <f t="shared" si="106"/>
        <v>0</v>
      </c>
      <c r="AG81" s="61">
        <f t="shared" si="107"/>
        <v>0</v>
      </c>
      <c r="AH81" s="61">
        <f t="shared" si="108"/>
        <v>0</v>
      </c>
      <c r="AI81" s="1"/>
      <c r="AJ81" s="61">
        <f t="shared" si="109"/>
        <v>0</v>
      </c>
      <c r="AK81" s="61">
        <f t="shared" si="110"/>
        <v>0</v>
      </c>
      <c r="AL81" s="61">
        <f t="shared" si="111"/>
        <v>0</v>
      </c>
      <c r="AM81" s="1"/>
      <c r="AN81" s="61">
        <f t="shared" si="124"/>
        <v>0</v>
      </c>
      <c r="AO81" s="61">
        <f t="shared" si="118"/>
        <v>0</v>
      </c>
      <c r="AP81" s="61">
        <f t="shared" si="119"/>
        <v>0</v>
      </c>
      <c r="AQ81" s="1"/>
      <c r="AR81" s="61">
        <f t="shared" si="125"/>
        <v>0</v>
      </c>
      <c r="AS81" s="61">
        <f t="shared" si="120"/>
        <v>0</v>
      </c>
      <c r="AT81" s="61">
        <f t="shared" si="121"/>
        <v>0</v>
      </c>
      <c r="AU81" s="1"/>
      <c r="AV81" s="61">
        <f t="shared" si="126"/>
        <v>0</v>
      </c>
      <c r="AW81" s="61">
        <f t="shared" si="122"/>
        <v>0</v>
      </c>
      <c r="AX81" s="61">
        <f t="shared" si="123"/>
        <v>0</v>
      </c>
    </row>
    <row r="82" spans="1:50" x14ac:dyDescent="0.25">
      <c r="A82" s="1">
        <v>19</v>
      </c>
      <c r="B82" s="118" t="s">
        <v>278</v>
      </c>
      <c r="C82" s="1"/>
      <c r="D82" s="62">
        <f t="shared" si="85"/>
        <v>0</v>
      </c>
      <c r="E82" s="62">
        <f t="shared" si="86"/>
        <v>0</v>
      </c>
      <c r="F82" s="62">
        <f t="shared" si="87"/>
        <v>0</v>
      </c>
      <c r="G82" s="1"/>
      <c r="H82" s="61">
        <f t="shared" si="88"/>
        <v>0</v>
      </c>
      <c r="I82" s="61">
        <f t="shared" si="89"/>
        <v>0</v>
      </c>
      <c r="J82" s="61">
        <f t="shared" si="90"/>
        <v>0</v>
      </c>
      <c r="K82" s="7">
        <v>110</v>
      </c>
      <c r="L82" s="61">
        <f t="shared" si="91"/>
        <v>385</v>
      </c>
      <c r="M82" s="61">
        <f t="shared" si="92"/>
        <v>440</v>
      </c>
      <c r="N82" s="61">
        <f t="shared" si="93"/>
        <v>495</v>
      </c>
      <c r="O82" s="115">
        <v>140.50372208436724</v>
      </c>
      <c r="P82" s="61">
        <f t="shared" si="94"/>
        <v>491.76302729528533</v>
      </c>
      <c r="Q82" s="61">
        <f t="shared" si="95"/>
        <v>562.01488833746896</v>
      </c>
      <c r="R82" s="61">
        <f t="shared" si="96"/>
        <v>632.26674937965254</v>
      </c>
      <c r="S82" s="1">
        <v>17.000000000000004</v>
      </c>
      <c r="T82" s="61">
        <f t="shared" si="97"/>
        <v>68.000000000000014</v>
      </c>
      <c r="U82" s="61">
        <f t="shared" si="98"/>
        <v>76.500000000000014</v>
      </c>
      <c r="V82" s="61">
        <f t="shared" si="99"/>
        <v>85.000000000000014</v>
      </c>
      <c r="W82" s="1">
        <v>153.99999999999997</v>
      </c>
      <c r="X82" s="61">
        <f t="shared" si="100"/>
        <v>615.99999999999989</v>
      </c>
      <c r="Y82" s="61">
        <f t="shared" si="101"/>
        <v>692.99999999999989</v>
      </c>
      <c r="Z82" s="61">
        <f t="shared" si="102"/>
        <v>769.99999999999989</v>
      </c>
      <c r="AA82" s="1">
        <v>83</v>
      </c>
      <c r="AB82" s="61">
        <f t="shared" si="103"/>
        <v>332</v>
      </c>
      <c r="AC82" s="61">
        <f t="shared" si="104"/>
        <v>373.5</v>
      </c>
      <c r="AD82" s="61">
        <f t="shared" si="105"/>
        <v>415</v>
      </c>
      <c r="AE82" s="1"/>
      <c r="AF82" s="61">
        <f t="shared" si="106"/>
        <v>0</v>
      </c>
      <c r="AG82" s="61">
        <f t="shared" si="107"/>
        <v>0</v>
      </c>
      <c r="AH82" s="61">
        <f t="shared" si="108"/>
        <v>0</v>
      </c>
      <c r="AI82" s="1"/>
      <c r="AJ82" s="61">
        <f t="shared" si="109"/>
        <v>0</v>
      </c>
      <c r="AK82" s="61">
        <f t="shared" si="110"/>
        <v>0</v>
      </c>
      <c r="AL82" s="61">
        <f t="shared" si="111"/>
        <v>0</v>
      </c>
      <c r="AM82" s="1"/>
      <c r="AN82" s="61">
        <f t="shared" si="124"/>
        <v>0</v>
      </c>
      <c r="AO82" s="61">
        <f t="shared" si="118"/>
        <v>0</v>
      </c>
      <c r="AP82" s="61">
        <f t="shared" si="119"/>
        <v>0</v>
      </c>
      <c r="AQ82" s="1">
        <v>145</v>
      </c>
      <c r="AR82" s="61">
        <f t="shared" si="125"/>
        <v>435</v>
      </c>
      <c r="AS82" s="61">
        <f t="shared" si="120"/>
        <v>0</v>
      </c>
      <c r="AT82" s="61">
        <f t="shared" si="121"/>
        <v>0</v>
      </c>
      <c r="AU82" s="1"/>
      <c r="AV82" s="61">
        <f t="shared" si="126"/>
        <v>0</v>
      </c>
      <c r="AW82" s="61">
        <f t="shared" si="122"/>
        <v>0</v>
      </c>
      <c r="AX82" s="61">
        <f t="shared" si="123"/>
        <v>0</v>
      </c>
    </row>
    <row r="83" spans="1:50" x14ac:dyDescent="0.25">
      <c r="A83" s="1">
        <v>20</v>
      </c>
      <c r="B83" s="118" t="s">
        <v>279</v>
      </c>
      <c r="C83" s="1"/>
      <c r="D83" s="62">
        <f t="shared" si="85"/>
        <v>0</v>
      </c>
      <c r="E83" s="62">
        <f t="shared" si="86"/>
        <v>0</v>
      </c>
      <c r="F83" s="62">
        <f t="shared" si="87"/>
        <v>0</v>
      </c>
      <c r="G83" s="1"/>
      <c r="H83" s="61">
        <f t="shared" si="88"/>
        <v>0</v>
      </c>
      <c r="I83" s="61">
        <f t="shared" si="89"/>
        <v>0</v>
      </c>
      <c r="J83" s="61">
        <f t="shared" si="90"/>
        <v>0</v>
      </c>
      <c r="K83" s="7">
        <v>539</v>
      </c>
      <c r="L83" s="61">
        <f t="shared" si="91"/>
        <v>1886.5</v>
      </c>
      <c r="M83" s="61">
        <f t="shared" si="92"/>
        <v>2156</v>
      </c>
      <c r="N83" s="61">
        <f t="shared" si="93"/>
        <v>2425.5</v>
      </c>
      <c r="O83" s="115">
        <v>309.99999999999994</v>
      </c>
      <c r="P83" s="61">
        <f t="shared" si="94"/>
        <v>1084.9999999999998</v>
      </c>
      <c r="Q83" s="61">
        <f t="shared" si="95"/>
        <v>1239.9999999999998</v>
      </c>
      <c r="R83" s="61">
        <f t="shared" si="96"/>
        <v>1394.9999999999998</v>
      </c>
      <c r="S83" s="1">
        <v>30.000000000000004</v>
      </c>
      <c r="T83" s="61">
        <f t="shared" si="97"/>
        <v>120.00000000000001</v>
      </c>
      <c r="U83" s="61">
        <f t="shared" si="98"/>
        <v>135.00000000000003</v>
      </c>
      <c r="V83" s="61">
        <f t="shared" si="99"/>
        <v>150.00000000000003</v>
      </c>
      <c r="W83" s="1">
        <v>265</v>
      </c>
      <c r="X83" s="61">
        <f t="shared" si="100"/>
        <v>1060</v>
      </c>
      <c r="Y83" s="61">
        <f t="shared" si="101"/>
        <v>1192.5</v>
      </c>
      <c r="Z83" s="61">
        <f t="shared" si="102"/>
        <v>1325</v>
      </c>
      <c r="AA83" s="1">
        <v>201.99999999999997</v>
      </c>
      <c r="AB83" s="61">
        <f t="shared" si="103"/>
        <v>807.99999999999989</v>
      </c>
      <c r="AC83" s="61">
        <f t="shared" si="104"/>
        <v>908.99999999999989</v>
      </c>
      <c r="AD83" s="61">
        <f t="shared" si="105"/>
        <v>1009.9999999999999</v>
      </c>
      <c r="AE83" s="1"/>
      <c r="AF83" s="61">
        <f t="shared" si="106"/>
        <v>0</v>
      </c>
      <c r="AG83" s="61">
        <f t="shared" si="107"/>
        <v>0</v>
      </c>
      <c r="AH83" s="61">
        <f t="shared" si="108"/>
        <v>0</v>
      </c>
      <c r="AI83" s="1"/>
      <c r="AJ83" s="61">
        <f t="shared" si="109"/>
        <v>0</v>
      </c>
      <c r="AK83" s="61">
        <f t="shared" si="110"/>
        <v>0</v>
      </c>
      <c r="AL83" s="61">
        <f t="shared" si="111"/>
        <v>0</v>
      </c>
      <c r="AM83" s="1"/>
      <c r="AN83" s="61">
        <f t="shared" si="124"/>
        <v>0</v>
      </c>
      <c r="AO83" s="61">
        <f t="shared" si="118"/>
        <v>0</v>
      </c>
      <c r="AP83" s="61">
        <f t="shared" si="119"/>
        <v>0</v>
      </c>
      <c r="AQ83" s="1">
        <v>302</v>
      </c>
      <c r="AR83" s="61">
        <f t="shared" si="125"/>
        <v>906</v>
      </c>
      <c r="AS83" s="61">
        <f t="shared" si="120"/>
        <v>0</v>
      </c>
      <c r="AT83" s="61">
        <f t="shared" si="121"/>
        <v>0</v>
      </c>
      <c r="AU83" s="1"/>
      <c r="AV83" s="61">
        <f t="shared" si="126"/>
        <v>0</v>
      </c>
      <c r="AW83" s="61">
        <f t="shared" si="122"/>
        <v>0</v>
      </c>
      <c r="AX83" s="61">
        <f t="shared" si="123"/>
        <v>0</v>
      </c>
    </row>
    <row r="84" spans="1:50" x14ac:dyDescent="0.25">
      <c r="A84" s="1">
        <v>21</v>
      </c>
      <c r="B84" s="118" t="s">
        <v>280</v>
      </c>
      <c r="C84" s="1">
        <v>104.99999999999999</v>
      </c>
      <c r="D84" s="62">
        <f t="shared" si="85"/>
        <v>419.99999999999994</v>
      </c>
      <c r="E84" s="62">
        <f t="shared" si="86"/>
        <v>472.49999999999994</v>
      </c>
      <c r="F84" s="62">
        <f t="shared" si="87"/>
        <v>524.99999999999989</v>
      </c>
      <c r="G84" s="1">
        <v>112.99999999999999</v>
      </c>
      <c r="H84" s="61">
        <f t="shared" si="88"/>
        <v>395.49999999999994</v>
      </c>
      <c r="I84" s="61">
        <f t="shared" si="89"/>
        <v>451.99999999999994</v>
      </c>
      <c r="J84" s="61">
        <f t="shared" si="90"/>
        <v>508.49999999999994</v>
      </c>
      <c r="K84" s="7">
        <v>120.99999999999999</v>
      </c>
      <c r="L84" s="61">
        <f t="shared" si="91"/>
        <v>423.49999999999994</v>
      </c>
      <c r="M84" s="61">
        <f t="shared" si="92"/>
        <v>483.99999999999994</v>
      </c>
      <c r="N84" s="61">
        <f t="shared" si="93"/>
        <v>544.49999999999989</v>
      </c>
      <c r="O84" s="115">
        <v>124.99999999999999</v>
      </c>
      <c r="P84" s="61">
        <f t="shared" si="94"/>
        <v>437.49999999999994</v>
      </c>
      <c r="Q84" s="61">
        <f t="shared" si="95"/>
        <v>499.99999999999994</v>
      </c>
      <c r="R84" s="61">
        <f t="shared" si="96"/>
        <v>562.49999999999989</v>
      </c>
      <c r="S84" s="1">
        <v>13</v>
      </c>
      <c r="T84" s="61">
        <f t="shared" si="97"/>
        <v>52</v>
      </c>
      <c r="U84" s="61">
        <f t="shared" si="98"/>
        <v>58.5</v>
      </c>
      <c r="V84" s="61">
        <f t="shared" si="99"/>
        <v>65</v>
      </c>
      <c r="W84" s="1">
        <v>110</v>
      </c>
      <c r="X84" s="61">
        <f t="shared" si="100"/>
        <v>440</v>
      </c>
      <c r="Y84" s="61">
        <f t="shared" si="101"/>
        <v>495</v>
      </c>
      <c r="Z84" s="61">
        <f t="shared" si="102"/>
        <v>550</v>
      </c>
      <c r="AA84" s="1">
        <v>134.99999999999997</v>
      </c>
      <c r="AB84" s="61">
        <f t="shared" si="103"/>
        <v>539.99999999999989</v>
      </c>
      <c r="AC84" s="61">
        <f t="shared" si="104"/>
        <v>607.49999999999989</v>
      </c>
      <c r="AD84" s="61">
        <f t="shared" si="105"/>
        <v>674.99999999999989</v>
      </c>
      <c r="AE84" s="1"/>
      <c r="AF84" s="61">
        <f t="shared" si="106"/>
        <v>0</v>
      </c>
      <c r="AG84" s="61">
        <f t="shared" si="107"/>
        <v>0</v>
      </c>
      <c r="AH84" s="61">
        <f t="shared" si="108"/>
        <v>0</v>
      </c>
      <c r="AI84" s="1"/>
      <c r="AJ84" s="61">
        <f t="shared" si="109"/>
        <v>0</v>
      </c>
      <c r="AK84" s="61">
        <f t="shared" si="110"/>
        <v>0</v>
      </c>
      <c r="AL84" s="61">
        <f t="shared" si="111"/>
        <v>0</v>
      </c>
      <c r="AM84" s="1"/>
      <c r="AN84" s="61">
        <f t="shared" si="124"/>
        <v>0</v>
      </c>
      <c r="AO84" s="61">
        <f t="shared" si="118"/>
        <v>0</v>
      </c>
      <c r="AP84" s="61">
        <f t="shared" si="119"/>
        <v>0</v>
      </c>
      <c r="AQ84" s="1">
        <v>117</v>
      </c>
      <c r="AR84" s="61">
        <f t="shared" si="125"/>
        <v>351</v>
      </c>
      <c r="AS84" s="61">
        <f t="shared" si="120"/>
        <v>0</v>
      </c>
      <c r="AT84" s="61">
        <f t="shared" si="121"/>
        <v>0</v>
      </c>
      <c r="AU84" s="1"/>
      <c r="AV84" s="61">
        <f t="shared" si="126"/>
        <v>0</v>
      </c>
      <c r="AW84" s="61">
        <f t="shared" si="122"/>
        <v>0</v>
      </c>
      <c r="AX84" s="61">
        <f t="shared" si="123"/>
        <v>0</v>
      </c>
    </row>
    <row r="85" spans="1:50" x14ac:dyDescent="0.25">
      <c r="A85" s="1">
        <v>22</v>
      </c>
      <c r="B85" s="118" t="s">
        <v>281</v>
      </c>
      <c r="C85" s="1"/>
      <c r="D85" s="62">
        <f t="shared" si="85"/>
        <v>0</v>
      </c>
      <c r="E85" s="62">
        <f t="shared" si="86"/>
        <v>0</v>
      </c>
      <c r="F85" s="62">
        <f t="shared" si="87"/>
        <v>0</v>
      </c>
      <c r="G85" s="1"/>
      <c r="H85" s="61">
        <f t="shared" si="88"/>
        <v>0</v>
      </c>
      <c r="I85" s="61">
        <f t="shared" si="89"/>
        <v>0</v>
      </c>
      <c r="J85" s="61">
        <f t="shared" si="90"/>
        <v>0</v>
      </c>
      <c r="K85" s="7"/>
      <c r="L85" s="61">
        <f t="shared" si="91"/>
        <v>0</v>
      </c>
      <c r="M85" s="61">
        <f t="shared" si="92"/>
        <v>0</v>
      </c>
      <c r="N85" s="61">
        <f t="shared" si="93"/>
        <v>0</v>
      </c>
      <c r="O85" s="115">
        <v>0</v>
      </c>
      <c r="P85" s="61">
        <f t="shared" si="94"/>
        <v>0</v>
      </c>
      <c r="Q85" s="61">
        <f t="shared" si="95"/>
        <v>0</v>
      </c>
      <c r="R85" s="61">
        <f t="shared" si="96"/>
        <v>0</v>
      </c>
      <c r="S85" s="1">
        <v>86.000000000000014</v>
      </c>
      <c r="T85" s="61">
        <f t="shared" si="97"/>
        <v>344.00000000000006</v>
      </c>
      <c r="U85" s="61">
        <f t="shared" si="98"/>
        <v>387.00000000000006</v>
      </c>
      <c r="V85" s="61">
        <f t="shared" si="99"/>
        <v>430.00000000000006</v>
      </c>
      <c r="W85" s="1">
        <v>0</v>
      </c>
      <c r="X85" s="61">
        <f t="shared" si="100"/>
        <v>0</v>
      </c>
      <c r="Y85" s="61">
        <f t="shared" si="101"/>
        <v>0</v>
      </c>
      <c r="Z85" s="61">
        <f t="shared" si="102"/>
        <v>0</v>
      </c>
      <c r="AA85" s="1">
        <v>357</v>
      </c>
      <c r="AB85" s="61">
        <f t="shared" si="103"/>
        <v>1428</v>
      </c>
      <c r="AC85" s="61">
        <f t="shared" si="104"/>
        <v>1606.5</v>
      </c>
      <c r="AD85" s="61">
        <f t="shared" si="105"/>
        <v>1785</v>
      </c>
      <c r="AE85" s="1"/>
      <c r="AF85" s="61">
        <f t="shared" si="106"/>
        <v>0</v>
      </c>
      <c r="AG85" s="61">
        <f t="shared" si="107"/>
        <v>0</v>
      </c>
      <c r="AH85" s="61">
        <f t="shared" si="108"/>
        <v>0</v>
      </c>
      <c r="AI85" s="1"/>
      <c r="AJ85" s="61">
        <f t="shared" si="109"/>
        <v>0</v>
      </c>
      <c r="AK85" s="61">
        <f t="shared" si="110"/>
        <v>0</v>
      </c>
      <c r="AL85" s="61">
        <f t="shared" si="111"/>
        <v>0</v>
      </c>
      <c r="AM85" s="1"/>
      <c r="AN85" s="61">
        <f t="shared" si="124"/>
        <v>0</v>
      </c>
      <c r="AO85" s="61">
        <f t="shared" si="118"/>
        <v>0</v>
      </c>
      <c r="AP85" s="61">
        <f t="shared" si="119"/>
        <v>0</v>
      </c>
      <c r="AQ85" s="1"/>
      <c r="AR85" s="61">
        <f t="shared" si="125"/>
        <v>0</v>
      </c>
      <c r="AS85" s="61">
        <f t="shared" si="120"/>
        <v>0</v>
      </c>
      <c r="AT85" s="61">
        <f t="shared" si="121"/>
        <v>0</v>
      </c>
      <c r="AU85" s="1"/>
      <c r="AV85" s="61">
        <f t="shared" si="126"/>
        <v>0</v>
      </c>
      <c r="AW85" s="61">
        <f t="shared" si="122"/>
        <v>0</v>
      </c>
      <c r="AX85" s="61">
        <f t="shared" si="123"/>
        <v>0</v>
      </c>
    </row>
    <row r="86" spans="1:50" x14ac:dyDescent="0.25">
      <c r="A86" s="1">
        <v>23</v>
      </c>
      <c r="B86" s="118" t="s">
        <v>282</v>
      </c>
      <c r="C86" s="1">
        <v>144</v>
      </c>
      <c r="D86" s="62">
        <f t="shared" si="85"/>
        <v>576</v>
      </c>
      <c r="E86" s="62">
        <f t="shared" si="86"/>
        <v>648</v>
      </c>
      <c r="F86" s="62">
        <f t="shared" si="87"/>
        <v>720</v>
      </c>
      <c r="G86" s="1">
        <v>145</v>
      </c>
      <c r="H86" s="61">
        <f t="shared" si="88"/>
        <v>507.5</v>
      </c>
      <c r="I86" s="61">
        <f t="shared" si="89"/>
        <v>580</v>
      </c>
      <c r="J86" s="61">
        <f t="shared" si="90"/>
        <v>652.5</v>
      </c>
      <c r="K86" s="7">
        <v>170</v>
      </c>
      <c r="L86" s="61">
        <f t="shared" si="91"/>
        <v>595</v>
      </c>
      <c r="M86" s="61">
        <f t="shared" si="92"/>
        <v>680</v>
      </c>
      <c r="N86" s="61">
        <f t="shared" si="93"/>
        <v>765</v>
      </c>
      <c r="O86" s="115">
        <v>264</v>
      </c>
      <c r="P86" s="61">
        <f t="shared" si="94"/>
        <v>924</v>
      </c>
      <c r="Q86" s="61">
        <f t="shared" si="95"/>
        <v>1056</v>
      </c>
      <c r="R86" s="61">
        <f t="shared" si="96"/>
        <v>1188</v>
      </c>
      <c r="S86" s="1">
        <v>30.000000000000004</v>
      </c>
      <c r="T86" s="61">
        <f t="shared" si="97"/>
        <v>120.00000000000001</v>
      </c>
      <c r="U86" s="61">
        <f t="shared" si="98"/>
        <v>135.00000000000003</v>
      </c>
      <c r="V86" s="61">
        <f t="shared" si="99"/>
        <v>150.00000000000003</v>
      </c>
      <c r="W86" s="1">
        <v>143</v>
      </c>
      <c r="X86" s="61">
        <f t="shared" si="100"/>
        <v>572</v>
      </c>
      <c r="Y86" s="61">
        <f t="shared" si="101"/>
        <v>643.5</v>
      </c>
      <c r="Z86" s="61">
        <f t="shared" si="102"/>
        <v>715</v>
      </c>
      <c r="AA86" s="1">
        <v>171</v>
      </c>
      <c r="AB86" s="61">
        <f t="shared" si="103"/>
        <v>684</v>
      </c>
      <c r="AC86" s="61">
        <f t="shared" si="104"/>
        <v>769.5</v>
      </c>
      <c r="AD86" s="61">
        <f t="shared" si="105"/>
        <v>855</v>
      </c>
      <c r="AE86" s="1"/>
      <c r="AF86" s="61">
        <f t="shared" si="106"/>
        <v>0</v>
      </c>
      <c r="AG86" s="61">
        <f t="shared" si="107"/>
        <v>0</v>
      </c>
      <c r="AH86" s="61">
        <f t="shared" si="108"/>
        <v>0</v>
      </c>
      <c r="AI86" s="1"/>
      <c r="AJ86" s="61">
        <f t="shared" si="109"/>
        <v>0</v>
      </c>
      <c r="AK86" s="61">
        <f t="shared" si="110"/>
        <v>0</v>
      </c>
      <c r="AL86" s="61">
        <f t="shared" si="111"/>
        <v>0</v>
      </c>
      <c r="AM86" s="1"/>
      <c r="AN86" s="61">
        <f t="shared" si="124"/>
        <v>0</v>
      </c>
      <c r="AO86" s="61">
        <f t="shared" si="118"/>
        <v>0</v>
      </c>
      <c r="AP86" s="61">
        <f t="shared" si="119"/>
        <v>0</v>
      </c>
      <c r="AQ86" s="1">
        <v>179</v>
      </c>
      <c r="AR86" s="61">
        <f t="shared" si="125"/>
        <v>537</v>
      </c>
      <c r="AS86" s="61">
        <f t="shared" si="120"/>
        <v>0</v>
      </c>
      <c r="AT86" s="61">
        <f t="shared" si="121"/>
        <v>0</v>
      </c>
      <c r="AU86" s="1"/>
      <c r="AV86" s="61">
        <f t="shared" si="126"/>
        <v>0</v>
      </c>
      <c r="AW86" s="61">
        <f t="shared" si="122"/>
        <v>0</v>
      </c>
      <c r="AX86" s="61">
        <f t="shared" si="123"/>
        <v>0</v>
      </c>
    </row>
    <row r="87" spans="1:50" x14ac:dyDescent="0.25">
      <c r="A87" s="1">
        <v>24</v>
      </c>
      <c r="B87" s="123" t="s">
        <v>288</v>
      </c>
      <c r="C87" s="123"/>
      <c r="D87" s="124"/>
      <c r="E87" s="124"/>
      <c r="F87" s="124"/>
      <c r="G87" s="123"/>
      <c r="H87" s="125"/>
      <c r="I87" s="125"/>
      <c r="J87" s="125"/>
      <c r="K87" s="123"/>
      <c r="L87" s="125"/>
      <c r="M87" s="125"/>
      <c r="N87" s="125"/>
      <c r="O87" s="126"/>
      <c r="P87" s="125"/>
      <c r="Q87" s="125"/>
      <c r="R87" s="125"/>
      <c r="S87" s="123"/>
      <c r="T87" s="125"/>
      <c r="U87" s="125"/>
      <c r="V87" s="125"/>
      <c r="W87" s="123"/>
      <c r="X87" s="125"/>
      <c r="Y87" s="125"/>
      <c r="Z87" s="125"/>
      <c r="AA87" s="123"/>
      <c r="AB87" s="125"/>
      <c r="AC87" s="125"/>
      <c r="AD87" s="125"/>
      <c r="AE87" s="123"/>
      <c r="AF87" s="125"/>
      <c r="AG87" s="125"/>
      <c r="AH87" s="125"/>
      <c r="AI87" s="123"/>
      <c r="AJ87" s="125"/>
      <c r="AK87" s="125"/>
      <c r="AL87" s="125"/>
      <c r="AM87" s="123"/>
      <c r="AN87" s="125"/>
      <c r="AO87" s="125"/>
      <c r="AP87" s="125"/>
      <c r="AQ87" s="123"/>
      <c r="AR87" s="125"/>
      <c r="AS87" s="125"/>
      <c r="AT87" s="125"/>
      <c r="AU87" s="123"/>
      <c r="AV87" s="125"/>
      <c r="AW87" s="125"/>
      <c r="AX87" s="125"/>
    </row>
    <row r="88" spans="1:50" x14ac:dyDescent="0.25">
      <c r="A88" s="1">
        <v>25</v>
      </c>
      <c r="B88" s="1" t="s">
        <v>284</v>
      </c>
      <c r="C88" s="7">
        <v>333</v>
      </c>
      <c r="D88" s="62">
        <f t="shared" ref="D88:D123" si="127">C88*$D$6</f>
        <v>1332</v>
      </c>
      <c r="E88" s="62">
        <f t="shared" ref="E88:E123" si="128">C88*$E$6</f>
        <v>1498.5</v>
      </c>
      <c r="F88" s="62">
        <f t="shared" ref="F88:F123" si="129">C88*$F$6</f>
        <v>1665</v>
      </c>
      <c r="G88" s="7">
        <v>0</v>
      </c>
      <c r="H88" s="61">
        <f t="shared" ref="H88:H123" si="130">G88*$H$6</f>
        <v>0</v>
      </c>
      <c r="I88" s="61">
        <f t="shared" ref="I88:I123" si="131">G88*$I$6</f>
        <v>0</v>
      </c>
      <c r="J88" s="61">
        <f t="shared" ref="J88:J123" si="132">G88*$J$6</f>
        <v>0</v>
      </c>
      <c r="K88" s="127"/>
      <c r="L88" s="61">
        <f t="shared" ref="L88:L123" si="133">K88*$L$6</f>
        <v>0</v>
      </c>
      <c r="M88" s="61">
        <f t="shared" ref="M88:M123" si="134">K88*$M$6</f>
        <v>0</v>
      </c>
      <c r="N88" s="61">
        <f t="shared" ref="N88:N123" si="135">K88*$N$6</f>
        <v>0</v>
      </c>
      <c r="O88" s="7"/>
      <c r="P88" s="61">
        <f t="shared" ref="P88:P123" si="136">O88*$P$6</f>
        <v>0</v>
      </c>
      <c r="Q88" s="61">
        <f t="shared" ref="Q88:Q123" si="137">O88*$Q$6</f>
        <v>0</v>
      </c>
      <c r="R88" s="61">
        <f t="shared" ref="R88:R123" si="138">O88*$R$6</f>
        <v>0</v>
      </c>
      <c r="S88" s="1">
        <v>0</v>
      </c>
      <c r="T88" s="61">
        <f t="shared" ref="T88:T123" si="139">S88*$T$6</f>
        <v>0</v>
      </c>
      <c r="U88" s="61">
        <f t="shared" ref="U88:U123" si="140">S88*$U$6</f>
        <v>0</v>
      </c>
      <c r="V88" s="61">
        <f t="shared" ref="V88:V123" si="141">S88*$V$6</f>
        <v>0</v>
      </c>
      <c r="W88" s="1">
        <v>0</v>
      </c>
      <c r="X88" s="61">
        <f t="shared" ref="X88:X123" si="142">W88*$X$6</f>
        <v>0</v>
      </c>
      <c r="Y88" s="61">
        <f t="shared" ref="Y88:Y123" si="143">W88*$Y$6</f>
        <v>0</v>
      </c>
      <c r="Z88" s="61">
        <f t="shared" ref="Z88:Z123" si="144">W88*$Z$6</f>
        <v>0</v>
      </c>
      <c r="AA88" s="1">
        <v>0</v>
      </c>
      <c r="AB88" s="61">
        <f t="shared" ref="AB88:AB123" si="145">AA88*$AB$6</f>
        <v>0</v>
      </c>
      <c r="AC88" s="61">
        <f t="shared" ref="AC88:AC123" si="146">AA88*$AC$6</f>
        <v>0</v>
      </c>
      <c r="AD88" s="61">
        <f t="shared" ref="AD88:AD123" si="147">AA88*$AD$6</f>
        <v>0</v>
      </c>
      <c r="AE88" s="141">
        <v>0</v>
      </c>
      <c r="AF88" s="61">
        <f t="shared" ref="AF88:AF123" si="148">AE88*$AF$6</f>
        <v>0</v>
      </c>
      <c r="AG88" s="61">
        <f t="shared" ref="AG88:AG123" si="149">AE88*$AG$6</f>
        <v>0</v>
      </c>
      <c r="AH88" s="61">
        <f t="shared" ref="AH88:AH123" si="150">AE88*$AH$6</f>
        <v>0</v>
      </c>
      <c r="AI88" s="1"/>
      <c r="AJ88" s="61">
        <f t="shared" ref="AJ88:AJ123" si="151">AI88*$AJ$6</f>
        <v>0</v>
      </c>
      <c r="AK88" s="61">
        <f t="shared" ref="AK88:AK123" si="152">AI88*$AK$6</f>
        <v>0</v>
      </c>
      <c r="AL88" s="61">
        <f t="shared" ref="AL88:AL123" si="153">AI88*$AL$6</f>
        <v>0</v>
      </c>
      <c r="AM88" s="1"/>
      <c r="AN88" s="61">
        <f t="shared" si="124"/>
        <v>0</v>
      </c>
      <c r="AO88" s="61">
        <f t="shared" ref="AO88" si="154">AM88*$AO$6</f>
        <v>0</v>
      </c>
      <c r="AP88" s="61">
        <f t="shared" ref="AP88" si="155">AM88*$AP$6</f>
        <v>0</v>
      </c>
      <c r="AQ88" s="1"/>
      <c r="AR88" s="61">
        <f t="shared" si="125"/>
        <v>0</v>
      </c>
      <c r="AS88" s="61">
        <f t="shared" ref="AS88" si="156">AQ88*$AS$6</f>
        <v>0</v>
      </c>
      <c r="AT88" s="61">
        <f t="shared" ref="AT88" si="157">AQ88*$AT$6</f>
        <v>0</v>
      </c>
      <c r="AU88" s="1"/>
      <c r="AV88" s="61">
        <f t="shared" si="126"/>
        <v>0</v>
      </c>
      <c r="AW88" s="61">
        <f t="shared" ref="AW88" si="158">AU88*$AW$6</f>
        <v>0</v>
      </c>
      <c r="AX88" s="61">
        <f t="shared" ref="AX88" si="159">AU88*$AX$6</f>
        <v>0</v>
      </c>
    </row>
    <row r="89" spans="1:50" x14ac:dyDescent="0.25">
      <c r="A89" s="1">
        <v>26</v>
      </c>
      <c r="B89" s="1" t="s">
        <v>285</v>
      </c>
      <c r="C89" s="7"/>
      <c r="D89" s="62">
        <f t="shared" si="127"/>
        <v>0</v>
      </c>
      <c r="E89" s="62">
        <f t="shared" si="128"/>
        <v>0</v>
      </c>
      <c r="F89" s="62">
        <f t="shared" si="129"/>
        <v>0</v>
      </c>
      <c r="G89" s="7">
        <v>350.99999999999994</v>
      </c>
      <c r="H89" s="61">
        <f t="shared" si="130"/>
        <v>1228.4999999999998</v>
      </c>
      <c r="I89" s="61">
        <f t="shared" si="131"/>
        <v>1403.9999999999998</v>
      </c>
      <c r="J89" s="61">
        <f t="shared" si="132"/>
        <v>1579.4999999999998</v>
      </c>
      <c r="K89" s="127"/>
      <c r="L89" s="61">
        <f t="shared" si="133"/>
        <v>0</v>
      </c>
      <c r="M89" s="61">
        <f t="shared" si="134"/>
        <v>0</v>
      </c>
      <c r="N89" s="61">
        <f t="shared" si="135"/>
        <v>0</v>
      </c>
      <c r="O89" s="7"/>
      <c r="P89" s="61">
        <f t="shared" si="136"/>
        <v>0</v>
      </c>
      <c r="Q89" s="61">
        <f t="shared" si="137"/>
        <v>0</v>
      </c>
      <c r="R89" s="61">
        <f t="shared" si="138"/>
        <v>0</v>
      </c>
      <c r="S89" s="1">
        <v>145</v>
      </c>
      <c r="T89" s="61">
        <f t="shared" si="139"/>
        <v>580</v>
      </c>
      <c r="U89" s="61">
        <f t="shared" si="140"/>
        <v>652.5</v>
      </c>
      <c r="V89" s="61">
        <f t="shared" si="141"/>
        <v>725</v>
      </c>
      <c r="W89" s="1">
        <v>582</v>
      </c>
      <c r="X89" s="61">
        <f t="shared" si="142"/>
        <v>2328</v>
      </c>
      <c r="Y89" s="61">
        <f t="shared" si="143"/>
        <v>2619</v>
      </c>
      <c r="Z89" s="61">
        <f t="shared" si="144"/>
        <v>2910</v>
      </c>
      <c r="AA89" s="1">
        <v>1609</v>
      </c>
      <c r="AB89" s="61">
        <f t="shared" si="145"/>
        <v>6436</v>
      </c>
      <c r="AC89" s="61">
        <f t="shared" si="146"/>
        <v>7240.5</v>
      </c>
      <c r="AD89" s="61">
        <f t="shared" si="147"/>
        <v>8045</v>
      </c>
      <c r="AE89" s="141">
        <v>27</v>
      </c>
      <c r="AF89" s="61">
        <f t="shared" si="148"/>
        <v>81</v>
      </c>
      <c r="AG89" s="61">
        <f t="shared" si="149"/>
        <v>94.5</v>
      </c>
      <c r="AH89" s="61">
        <f t="shared" si="150"/>
        <v>108</v>
      </c>
      <c r="AI89" s="1"/>
      <c r="AJ89" s="61">
        <f t="shared" si="151"/>
        <v>0</v>
      </c>
      <c r="AK89" s="61">
        <f t="shared" si="152"/>
        <v>0</v>
      </c>
      <c r="AL89" s="61">
        <f t="shared" si="153"/>
        <v>0</v>
      </c>
      <c r="AM89" s="1">
        <v>115</v>
      </c>
      <c r="AN89" s="61">
        <f t="shared" si="124"/>
        <v>402.5</v>
      </c>
      <c r="AO89" s="61">
        <f t="shared" ref="AO89:AO123" si="160">AM89*$AO$6</f>
        <v>460</v>
      </c>
      <c r="AP89" s="61">
        <f t="shared" ref="AP89:AP123" si="161">AM89*$AP$6</f>
        <v>517.5</v>
      </c>
      <c r="AQ89" s="1">
        <v>445</v>
      </c>
      <c r="AR89" s="61">
        <f t="shared" si="125"/>
        <v>1335</v>
      </c>
      <c r="AS89" s="61">
        <f t="shared" ref="AS89:AS123" si="162">AQ89*$AS$6</f>
        <v>0</v>
      </c>
      <c r="AT89" s="61">
        <f t="shared" ref="AT89:AT123" si="163">AQ89*$AT$6</f>
        <v>0</v>
      </c>
      <c r="AU89" s="1"/>
      <c r="AV89" s="61">
        <f t="shared" si="126"/>
        <v>0</v>
      </c>
      <c r="AW89" s="61">
        <f t="shared" ref="AW89:AW123" si="164">AU89*$AW$6</f>
        <v>0</v>
      </c>
      <c r="AX89" s="61">
        <f t="shared" ref="AX89:AX123" si="165">AU89*$AX$6</f>
        <v>0</v>
      </c>
    </row>
    <row r="90" spans="1:50" x14ac:dyDescent="0.25">
      <c r="A90" s="1">
        <v>27</v>
      </c>
      <c r="B90" s="1" t="s">
        <v>286</v>
      </c>
      <c r="C90" s="7"/>
      <c r="D90" s="62">
        <f t="shared" si="127"/>
        <v>0</v>
      </c>
      <c r="E90" s="62">
        <f t="shared" si="128"/>
        <v>0</v>
      </c>
      <c r="F90" s="62">
        <f t="shared" si="129"/>
        <v>0</v>
      </c>
      <c r="G90" s="7">
        <v>372</v>
      </c>
      <c r="H90" s="61">
        <f t="shared" si="130"/>
        <v>1302</v>
      </c>
      <c r="I90" s="61">
        <f t="shared" si="131"/>
        <v>1488</v>
      </c>
      <c r="J90" s="61">
        <f t="shared" si="132"/>
        <v>1674</v>
      </c>
      <c r="K90" s="127"/>
      <c r="L90" s="61">
        <f t="shared" si="133"/>
        <v>0</v>
      </c>
      <c r="M90" s="61">
        <f t="shared" si="134"/>
        <v>0</v>
      </c>
      <c r="N90" s="61">
        <f t="shared" si="135"/>
        <v>0</v>
      </c>
      <c r="O90" s="7"/>
      <c r="P90" s="61">
        <f t="shared" si="136"/>
        <v>0</v>
      </c>
      <c r="Q90" s="61">
        <f t="shared" si="137"/>
        <v>0</v>
      </c>
      <c r="R90" s="61">
        <f t="shared" si="138"/>
        <v>0</v>
      </c>
      <c r="S90" s="1">
        <v>0</v>
      </c>
      <c r="T90" s="61">
        <f t="shared" si="139"/>
        <v>0</v>
      </c>
      <c r="U90" s="61">
        <f t="shared" si="140"/>
        <v>0</v>
      </c>
      <c r="V90" s="61">
        <f t="shared" si="141"/>
        <v>0</v>
      </c>
      <c r="W90" s="1">
        <v>0</v>
      </c>
      <c r="X90" s="61">
        <f t="shared" si="142"/>
        <v>0</v>
      </c>
      <c r="Y90" s="61">
        <f t="shared" si="143"/>
        <v>0</v>
      </c>
      <c r="Z90" s="61">
        <f t="shared" si="144"/>
        <v>0</v>
      </c>
      <c r="AA90" s="1">
        <v>0</v>
      </c>
      <c r="AB90" s="61">
        <f t="shared" si="145"/>
        <v>0</v>
      </c>
      <c r="AC90" s="61">
        <f t="shared" si="146"/>
        <v>0</v>
      </c>
      <c r="AD90" s="61">
        <f t="shared" si="147"/>
        <v>0</v>
      </c>
      <c r="AE90" s="141">
        <v>0</v>
      </c>
      <c r="AF90" s="61">
        <f t="shared" si="148"/>
        <v>0</v>
      </c>
      <c r="AG90" s="61">
        <f t="shared" si="149"/>
        <v>0</v>
      </c>
      <c r="AH90" s="61">
        <f t="shared" si="150"/>
        <v>0</v>
      </c>
      <c r="AI90" s="1"/>
      <c r="AJ90" s="61">
        <f t="shared" si="151"/>
        <v>0</v>
      </c>
      <c r="AK90" s="61">
        <f t="shared" si="152"/>
        <v>0</v>
      </c>
      <c r="AL90" s="61">
        <f t="shared" si="153"/>
        <v>0</v>
      </c>
      <c r="AM90" s="1"/>
      <c r="AN90" s="61">
        <f t="shared" si="124"/>
        <v>0</v>
      </c>
      <c r="AO90" s="61">
        <f t="shared" si="160"/>
        <v>0</v>
      </c>
      <c r="AP90" s="61">
        <f t="shared" si="161"/>
        <v>0</v>
      </c>
      <c r="AQ90" s="1"/>
      <c r="AR90" s="61">
        <f t="shared" si="125"/>
        <v>0</v>
      </c>
      <c r="AS90" s="61">
        <f t="shared" si="162"/>
        <v>0</v>
      </c>
      <c r="AT90" s="61">
        <f t="shared" si="163"/>
        <v>0</v>
      </c>
      <c r="AU90" s="1"/>
      <c r="AV90" s="61">
        <f t="shared" si="126"/>
        <v>0</v>
      </c>
      <c r="AW90" s="61">
        <f t="shared" si="164"/>
        <v>0</v>
      </c>
      <c r="AX90" s="61">
        <f t="shared" si="165"/>
        <v>0</v>
      </c>
    </row>
    <row r="91" spans="1:50" x14ac:dyDescent="0.25">
      <c r="A91" s="1">
        <v>28</v>
      </c>
      <c r="B91" s="1" t="s">
        <v>287</v>
      </c>
      <c r="C91" s="7"/>
      <c r="D91" s="62">
        <f t="shared" si="127"/>
        <v>0</v>
      </c>
      <c r="E91" s="62">
        <f t="shared" si="128"/>
        <v>0</v>
      </c>
      <c r="F91" s="62">
        <f t="shared" si="129"/>
        <v>0</v>
      </c>
      <c r="G91" s="7">
        <v>0</v>
      </c>
      <c r="H91" s="61">
        <f t="shared" si="130"/>
        <v>0</v>
      </c>
      <c r="I91" s="61">
        <f t="shared" si="131"/>
        <v>0</v>
      </c>
      <c r="J91" s="61">
        <f t="shared" si="132"/>
        <v>0</v>
      </c>
      <c r="K91" s="128">
        <v>334.99999999999994</v>
      </c>
      <c r="L91" s="61">
        <f t="shared" si="133"/>
        <v>1172.4999999999998</v>
      </c>
      <c r="M91" s="61">
        <f t="shared" si="134"/>
        <v>1339.9999999999998</v>
      </c>
      <c r="N91" s="61">
        <f t="shared" si="135"/>
        <v>1507.4999999999998</v>
      </c>
      <c r="O91" s="7">
        <v>582.99999999999989</v>
      </c>
      <c r="P91" s="61">
        <f t="shared" si="136"/>
        <v>2040.4999999999995</v>
      </c>
      <c r="Q91" s="61">
        <f t="shared" si="137"/>
        <v>2331.9999999999995</v>
      </c>
      <c r="R91" s="61">
        <f t="shared" si="138"/>
        <v>2623.4999999999995</v>
      </c>
      <c r="S91" s="1">
        <v>70</v>
      </c>
      <c r="T91" s="61">
        <f t="shared" si="139"/>
        <v>280</v>
      </c>
      <c r="U91" s="61">
        <f t="shared" si="140"/>
        <v>315</v>
      </c>
      <c r="V91" s="61">
        <f t="shared" si="141"/>
        <v>350</v>
      </c>
      <c r="W91" s="1">
        <v>332</v>
      </c>
      <c r="X91" s="61">
        <f t="shared" si="142"/>
        <v>1328</v>
      </c>
      <c r="Y91" s="61">
        <f t="shared" si="143"/>
        <v>1494</v>
      </c>
      <c r="Z91" s="61">
        <f t="shared" si="144"/>
        <v>1660</v>
      </c>
      <c r="AA91" s="1">
        <v>0</v>
      </c>
      <c r="AB91" s="61">
        <f t="shared" si="145"/>
        <v>0</v>
      </c>
      <c r="AC91" s="61">
        <f t="shared" si="146"/>
        <v>0</v>
      </c>
      <c r="AD91" s="61">
        <f t="shared" si="147"/>
        <v>0</v>
      </c>
      <c r="AE91" s="141">
        <v>0</v>
      </c>
      <c r="AF91" s="61">
        <f t="shared" si="148"/>
        <v>0</v>
      </c>
      <c r="AG91" s="61">
        <f t="shared" si="149"/>
        <v>0</v>
      </c>
      <c r="AH91" s="61">
        <f t="shared" si="150"/>
        <v>0</v>
      </c>
      <c r="AI91" s="1"/>
      <c r="AJ91" s="61">
        <f t="shared" si="151"/>
        <v>0</v>
      </c>
      <c r="AK91" s="61">
        <f t="shared" si="152"/>
        <v>0</v>
      </c>
      <c r="AL91" s="61">
        <f t="shared" si="153"/>
        <v>0</v>
      </c>
      <c r="AM91" s="1">
        <v>515</v>
      </c>
      <c r="AN91" s="61">
        <f t="shared" si="124"/>
        <v>1802.5</v>
      </c>
      <c r="AO91" s="61">
        <f t="shared" si="160"/>
        <v>2060</v>
      </c>
      <c r="AP91" s="61">
        <f t="shared" si="161"/>
        <v>2317.5</v>
      </c>
      <c r="AQ91" s="1"/>
      <c r="AR91" s="61">
        <f t="shared" si="125"/>
        <v>0</v>
      </c>
      <c r="AS91" s="61">
        <f t="shared" si="162"/>
        <v>0</v>
      </c>
      <c r="AT91" s="61">
        <f t="shared" si="163"/>
        <v>0</v>
      </c>
      <c r="AU91" s="1"/>
      <c r="AV91" s="61">
        <f t="shared" si="126"/>
        <v>0</v>
      </c>
      <c r="AW91" s="61">
        <f t="shared" si="164"/>
        <v>0</v>
      </c>
      <c r="AX91" s="61">
        <f t="shared" si="165"/>
        <v>0</v>
      </c>
    </row>
    <row r="92" spans="1:50" x14ac:dyDescent="0.25">
      <c r="A92" s="1">
        <v>29</v>
      </c>
      <c r="B92" s="1" t="s">
        <v>289</v>
      </c>
      <c r="C92" s="7"/>
      <c r="D92" s="62">
        <f t="shared" si="127"/>
        <v>0</v>
      </c>
      <c r="E92" s="62">
        <f t="shared" si="128"/>
        <v>0</v>
      </c>
      <c r="F92" s="62">
        <f t="shared" si="129"/>
        <v>0</v>
      </c>
      <c r="G92" s="7">
        <v>248</v>
      </c>
      <c r="H92" s="61">
        <f t="shared" si="130"/>
        <v>868</v>
      </c>
      <c r="I92" s="61">
        <f t="shared" si="131"/>
        <v>992</v>
      </c>
      <c r="J92" s="61">
        <f t="shared" si="132"/>
        <v>1116</v>
      </c>
      <c r="K92" s="128">
        <v>807.99999999999989</v>
      </c>
      <c r="L92" s="61">
        <f t="shared" si="133"/>
        <v>2827.9999999999995</v>
      </c>
      <c r="M92" s="61">
        <f t="shared" si="134"/>
        <v>3231.9999999999995</v>
      </c>
      <c r="N92" s="61">
        <f t="shared" si="135"/>
        <v>3635.9999999999995</v>
      </c>
      <c r="O92" s="7">
        <v>1012</v>
      </c>
      <c r="P92" s="61">
        <f t="shared" si="136"/>
        <v>3542</v>
      </c>
      <c r="Q92" s="61">
        <f t="shared" si="137"/>
        <v>4048</v>
      </c>
      <c r="R92" s="61">
        <f t="shared" si="138"/>
        <v>4554</v>
      </c>
      <c r="S92" s="1">
        <v>135</v>
      </c>
      <c r="T92" s="61">
        <f t="shared" si="139"/>
        <v>540</v>
      </c>
      <c r="U92" s="61">
        <f t="shared" si="140"/>
        <v>607.5</v>
      </c>
      <c r="V92" s="61">
        <f t="shared" si="141"/>
        <v>675</v>
      </c>
      <c r="W92" s="1">
        <v>551</v>
      </c>
      <c r="X92" s="61">
        <f t="shared" si="142"/>
        <v>2204</v>
      </c>
      <c r="Y92" s="61">
        <f t="shared" si="143"/>
        <v>2479.5</v>
      </c>
      <c r="Z92" s="61">
        <f t="shared" si="144"/>
        <v>2755</v>
      </c>
      <c r="AA92" s="1">
        <v>0</v>
      </c>
      <c r="AB92" s="61">
        <f t="shared" si="145"/>
        <v>0</v>
      </c>
      <c r="AC92" s="61">
        <f t="shared" si="146"/>
        <v>0</v>
      </c>
      <c r="AD92" s="61">
        <f t="shared" si="147"/>
        <v>0</v>
      </c>
      <c r="AE92" s="141">
        <v>1293</v>
      </c>
      <c r="AF92" s="61">
        <f t="shared" si="148"/>
        <v>3879</v>
      </c>
      <c r="AG92" s="61">
        <f t="shared" si="149"/>
        <v>4525.5</v>
      </c>
      <c r="AH92" s="61">
        <f t="shared" si="150"/>
        <v>5172</v>
      </c>
      <c r="AI92" s="1"/>
      <c r="AJ92" s="61">
        <f t="shared" si="151"/>
        <v>0</v>
      </c>
      <c r="AK92" s="61">
        <f t="shared" si="152"/>
        <v>0</v>
      </c>
      <c r="AL92" s="61">
        <f t="shared" si="153"/>
        <v>0</v>
      </c>
      <c r="AM92" s="1">
        <v>1175</v>
      </c>
      <c r="AN92" s="61">
        <f t="shared" si="124"/>
        <v>4112.5</v>
      </c>
      <c r="AO92" s="61">
        <f t="shared" si="160"/>
        <v>4700</v>
      </c>
      <c r="AP92" s="61">
        <f t="shared" si="161"/>
        <v>5287.5</v>
      </c>
      <c r="AQ92" s="1"/>
      <c r="AR92" s="61">
        <f t="shared" si="125"/>
        <v>0</v>
      </c>
      <c r="AS92" s="61">
        <f t="shared" si="162"/>
        <v>0</v>
      </c>
      <c r="AT92" s="61">
        <f t="shared" si="163"/>
        <v>0</v>
      </c>
      <c r="AU92" s="1"/>
      <c r="AV92" s="61">
        <f t="shared" si="126"/>
        <v>0</v>
      </c>
      <c r="AW92" s="61">
        <f t="shared" si="164"/>
        <v>0</v>
      </c>
      <c r="AX92" s="61">
        <f t="shared" si="165"/>
        <v>0</v>
      </c>
    </row>
    <row r="93" spans="1:50" x14ac:dyDescent="0.25">
      <c r="A93" s="1"/>
      <c r="B93" s="1"/>
      <c r="C93" s="7"/>
      <c r="D93" s="62">
        <f t="shared" si="127"/>
        <v>0</v>
      </c>
      <c r="E93" s="62">
        <f t="shared" si="128"/>
        <v>0</v>
      </c>
      <c r="F93" s="62">
        <f t="shared" si="129"/>
        <v>0</v>
      </c>
      <c r="G93" s="7"/>
      <c r="H93" s="61">
        <f t="shared" si="130"/>
        <v>0</v>
      </c>
      <c r="I93" s="61">
        <f t="shared" si="131"/>
        <v>0</v>
      </c>
      <c r="J93" s="61">
        <f t="shared" si="132"/>
        <v>0</v>
      </c>
      <c r="K93" s="128"/>
      <c r="L93" s="61">
        <f t="shared" si="133"/>
        <v>0</v>
      </c>
      <c r="M93" s="61">
        <f t="shared" si="134"/>
        <v>0</v>
      </c>
      <c r="N93" s="61">
        <f t="shared" si="135"/>
        <v>0</v>
      </c>
      <c r="O93" s="7"/>
      <c r="P93" s="61">
        <f t="shared" si="136"/>
        <v>0</v>
      </c>
      <c r="Q93" s="61">
        <f t="shared" si="137"/>
        <v>0</v>
      </c>
      <c r="R93" s="61">
        <f t="shared" si="138"/>
        <v>0</v>
      </c>
      <c r="S93" s="1"/>
      <c r="T93" s="61">
        <f t="shared" si="139"/>
        <v>0</v>
      </c>
      <c r="U93" s="61">
        <f t="shared" si="140"/>
        <v>0</v>
      </c>
      <c r="V93" s="61">
        <f t="shared" si="141"/>
        <v>0</v>
      </c>
      <c r="W93" s="1"/>
      <c r="X93" s="61">
        <f t="shared" si="142"/>
        <v>0</v>
      </c>
      <c r="Y93" s="61">
        <f t="shared" si="143"/>
        <v>0</v>
      </c>
      <c r="Z93" s="61">
        <f t="shared" si="144"/>
        <v>0</v>
      </c>
      <c r="AA93" s="1"/>
      <c r="AB93" s="61">
        <f t="shared" si="145"/>
        <v>0</v>
      </c>
      <c r="AC93" s="61">
        <f t="shared" si="146"/>
        <v>0</v>
      </c>
      <c r="AD93" s="61">
        <f t="shared" si="147"/>
        <v>0</v>
      </c>
      <c r="AE93" s="1"/>
      <c r="AF93" s="61">
        <f t="shared" si="148"/>
        <v>0</v>
      </c>
      <c r="AG93" s="61">
        <f t="shared" si="149"/>
        <v>0</v>
      </c>
      <c r="AH93" s="61">
        <f t="shared" si="150"/>
        <v>0</v>
      </c>
      <c r="AI93" s="1"/>
      <c r="AJ93" s="61">
        <f t="shared" si="151"/>
        <v>0</v>
      </c>
      <c r="AK93" s="61">
        <f t="shared" si="152"/>
        <v>0</v>
      </c>
      <c r="AL93" s="61">
        <f t="shared" si="153"/>
        <v>0</v>
      </c>
      <c r="AM93" s="1"/>
      <c r="AN93" s="61">
        <f t="shared" si="124"/>
        <v>0</v>
      </c>
      <c r="AO93" s="61">
        <f t="shared" si="160"/>
        <v>0</v>
      </c>
      <c r="AP93" s="61">
        <f t="shared" si="161"/>
        <v>0</v>
      </c>
      <c r="AQ93" s="1"/>
      <c r="AR93" s="61">
        <f t="shared" si="125"/>
        <v>0</v>
      </c>
      <c r="AS93" s="61">
        <f t="shared" si="162"/>
        <v>0</v>
      </c>
      <c r="AT93" s="61">
        <f t="shared" si="163"/>
        <v>0</v>
      </c>
      <c r="AU93" s="1"/>
      <c r="AV93" s="61">
        <f t="shared" si="126"/>
        <v>0</v>
      </c>
      <c r="AW93" s="61">
        <f t="shared" si="164"/>
        <v>0</v>
      </c>
      <c r="AX93" s="61">
        <f t="shared" si="165"/>
        <v>0</v>
      </c>
    </row>
    <row r="94" spans="1:50" x14ac:dyDescent="0.25">
      <c r="A94" s="1">
        <v>1</v>
      </c>
      <c r="B94" s="1" t="s">
        <v>290</v>
      </c>
      <c r="C94" s="7"/>
      <c r="D94" s="62">
        <f t="shared" si="127"/>
        <v>0</v>
      </c>
      <c r="E94" s="62">
        <f t="shared" si="128"/>
        <v>0</v>
      </c>
      <c r="F94" s="62">
        <f t="shared" si="129"/>
        <v>0</v>
      </c>
      <c r="G94" s="7"/>
      <c r="H94" s="61">
        <f t="shared" si="130"/>
        <v>0</v>
      </c>
      <c r="I94" s="61">
        <f t="shared" si="131"/>
        <v>0</v>
      </c>
      <c r="J94" s="61">
        <f t="shared" si="132"/>
        <v>0</v>
      </c>
      <c r="K94" s="128"/>
      <c r="L94" s="61">
        <f t="shared" si="133"/>
        <v>0</v>
      </c>
      <c r="M94" s="61">
        <f t="shared" si="134"/>
        <v>0</v>
      </c>
      <c r="N94" s="61">
        <f t="shared" si="135"/>
        <v>0</v>
      </c>
      <c r="O94" s="7"/>
      <c r="P94" s="61">
        <f t="shared" si="136"/>
        <v>0</v>
      </c>
      <c r="Q94" s="61">
        <f t="shared" si="137"/>
        <v>0</v>
      </c>
      <c r="R94" s="61">
        <f t="shared" si="138"/>
        <v>0</v>
      </c>
      <c r="S94" s="1"/>
      <c r="T94" s="61">
        <f t="shared" si="139"/>
        <v>0</v>
      </c>
      <c r="U94" s="61">
        <f t="shared" si="140"/>
        <v>0</v>
      </c>
      <c r="V94" s="61">
        <f t="shared" si="141"/>
        <v>0</v>
      </c>
      <c r="W94" s="1"/>
      <c r="X94" s="61">
        <f t="shared" si="142"/>
        <v>0</v>
      </c>
      <c r="Y94" s="61">
        <f t="shared" si="143"/>
        <v>0</v>
      </c>
      <c r="Z94" s="61">
        <f t="shared" si="144"/>
        <v>0</v>
      </c>
      <c r="AA94" s="1"/>
      <c r="AB94" s="61">
        <f t="shared" si="145"/>
        <v>0</v>
      </c>
      <c r="AC94" s="61">
        <f t="shared" si="146"/>
        <v>0</v>
      </c>
      <c r="AD94" s="61">
        <f t="shared" si="147"/>
        <v>0</v>
      </c>
      <c r="AE94" s="7">
        <v>141</v>
      </c>
      <c r="AF94" s="61">
        <f t="shared" si="148"/>
        <v>423</v>
      </c>
      <c r="AG94" s="61">
        <f t="shared" si="149"/>
        <v>493.5</v>
      </c>
      <c r="AH94" s="61">
        <f t="shared" si="150"/>
        <v>564</v>
      </c>
      <c r="AI94" s="1"/>
      <c r="AJ94" s="61">
        <f t="shared" si="151"/>
        <v>0</v>
      </c>
      <c r="AK94" s="61">
        <f t="shared" si="152"/>
        <v>0</v>
      </c>
      <c r="AL94" s="61">
        <f t="shared" si="153"/>
        <v>0</v>
      </c>
      <c r="AM94" s="1"/>
      <c r="AN94" s="61">
        <f t="shared" si="124"/>
        <v>0</v>
      </c>
      <c r="AO94" s="61">
        <f t="shared" si="160"/>
        <v>0</v>
      </c>
      <c r="AP94" s="61">
        <f t="shared" si="161"/>
        <v>0</v>
      </c>
      <c r="AQ94" s="1"/>
      <c r="AR94" s="61">
        <f t="shared" si="125"/>
        <v>0</v>
      </c>
      <c r="AS94" s="61">
        <f>AQ94*$AS$6</f>
        <v>0</v>
      </c>
      <c r="AT94" s="61">
        <f t="shared" si="163"/>
        <v>0</v>
      </c>
      <c r="AU94" s="1"/>
      <c r="AV94" s="61">
        <f t="shared" si="126"/>
        <v>0</v>
      </c>
      <c r="AW94" s="61">
        <f t="shared" si="164"/>
        <v>0</v>
      </c>
      <c r="AX94" s="61">
        <f t="shared" si="165"/>
        <v>0</v>
      </c>
    </row>
    <row r="95" spans="1:50" x14ac:dyDescent="0.25">
      <c r="A95" s="1">
        <v>2</v>
      </c>
      <c r="B95" s="1" t="s">
        <v>291</v>
      </c>
      <c r="C95" s="7"/>
      <c r="D95" s="62">
        <f t="shared" si="127"/>
        <v>0</v>
      </c>
      <c r="E95" s="62">
        <f t="shared" si="128"/>
        <v>0</v>
      </c>
      <c r="F95" s="62">
        <f t="shared" si="129"/>
        <v>0</v>
      </c>
      <c r="G95" s="7"/>
      <c r="H95" s="61">
        <f t="shared" si="130"/>
        <v>0</v>
      </c>
      <c r="I95" s="61">
        <f t="shared" si="131"/>
        <v>0</v>
      </c>
      <c r="J95" s="61">
        <f t="shared" si="132"/>
        <v>0</v>
      </c>
      <c r="K95" s="128"/>
      <c r="L95" s="61">
        <f t="shared" si="133"/>
        <v>0</v>
      </c>
      <c r="M95" s="61">
        <f t="shared" si="134"/>
        <v>0</v>
      </c>
      <c r="N95" s="61">
        <f t="shared" si="135"/>
        <v>0</v>
      </c>
      <c r="O95" s="7"/>
      <c r="P95" s="61">
        <f t="shared" si="136"/>
        <v>0</v>
      </c>
      <c r="Q95" s="61">
        <f t="shared" si="137"/>
        <v>0</v>
      </c>
      <c r="R95" s="61">
        <f t="shared" si="138"/>
        <v>0</v>
      </c>
      <c r="S95" s="1"/>
      <c r="T95" s="61">
        <f t="shared" si="139"/>
        <v>0</v>
      </c>
      <c r="U95" s="61">
        <f t="shared" si="140"/>
        <v>0</v>
      </c>
      <c r="V95" s="61">
        <f t="shared" si="141"/>
        <v>0</v>
      </c>
      <c r="W95" s="1"/>
      <c r="X95" s="61">
        <f t="shared" si="142"/>
        <v>0</v>
      </c>
      <c r="Y95" s="61">
        <f t="shared" si="143"/>
        <v>0</v>
      </c>
      <c r="Z95" s="61">
        <f t="shared" si="144"/>
        <v>0</v>
      </c>
      <c r="AA95" s="1"/>
      <c r="AB95" s="61">
        <f t="shared" si="145"/>
        <v>0</v>
      </c>
      <c r="AC95" s="61">
        <f t="shared" si="146"/>
        <v>0</v>
      </c>
      <c r="AD95" s="61">
        <f t="shared" si="147"/>
        <v>0</v>
      </c>
      <c r="AE95" s="7">
        <v>141</v>
      </c>
      <c r="AF95" s="61">
        <f t="shared" si="148"/>
        <v>423</v>
      </c>
      <c r="AG95" s="61">
        <f t="shared" si="149"/>
        <v>493.5</v>
      </c>
      <c r="AH95" s="61">
        <f t="shared" si="150"/>
        <v>564</v>
      </c>
      <c r="AI95" s="1"/>
      <c r="AJ95" s="61">
        <f t="shared" si="151"/>
        <v>0</v>
      </c>
      <c r="AK95" s="61">
        <f t="shared" si="152"/>
        <v>0</v>
      </c>
      <c r="AL95" s="61">
        <f t="shared" si="153"/>
        <v>0</v>
      </c>
      <c r="AM95" s="1"/>
      <c r="AN95" s="61">
        <f t="shared" si="124"/>
        <v>0</v>
      </c>
      <c r="AO95" s="61">
        <f t="shared" si="160"/>
        <v>0</v>
      </c>
      <c r="AP95" s="61">
        <f t="shared" si="161"/>
        <v>0</v>
      </c>
      <c r="AQ95" s="1"/>
      <c r="AR95" s="61">
        <f t="shared" si="125"/>
        <v>0</v>
      </c>
      <c r="AS95" s="61">
        <f t="shared" si="162"/>
        <v>0</v>
      </c>
      <c r="AT95" s="61">
        <f t="shared" si="163"/>
        <v>0</v>
      </c>
      <c r="AU95" s="1"/>
      <c r="AV95" s="61">
        <f t="shared" si="126"/>
        <v>0</v>
      </c>
      <c r="AW95" s="61">
        <f t="shared" si="164"/>
        <v>0</v>
      </c>
      <c r="AX95" s="61">
        <f t="shared" si="165"/>
        <v>0</v>
      </c>
    </row>
    <row r="96" spans="1:50" x14ac:dyDescent="0.25">
      <c r="A96" s="1">
        <v>3</v>
      </c>
      <c r="B96" s="1" t="s">
        <v>292</v>
      </c>
      <c r="C96" s="7"/>
      <c r="D96" s="62">
        <f t="shared" si="127"/>
        <v>0</v>
      </c>
      <c r="E96" s="62">
        <f t="shared" si="128"/>
        <v>0</v>
      </c>
      <c r="F96" s="62">
        <f t="shared" si="129"/>
        <v>0</v>
      </c>
      <c r="G96" s="7"/>
      <c r="H96" s="61">
        <f t="shared" si="130"/>
        <v>0</v>
      </c>
      <c r="I96" s="61">
        <f t="shared" si="131"/>
        <v>0</v>
      </c>
      <c r="J96" s="61">
        <f t="shared" si="132"/>
        <v>0</v>
      </c>
      <c r="K96" s="128"/>
      <c r="L96" s="61">
        <f t="shared" si="133"/>
        <v>0</v>
      </c>
      <c r="M96" s="61">
        <f t="shared" si="134"/>
        <v>0</v>
      </c>
      <c r="N96" s="61">
        <f t="shared" si="135"/>
        <v>0</v>
      </c>
      <c r="O96" s="7"/>
      <c r="P96" s="61">
        <f t="shared" si="136"/>
        <v>0</v>
      </c>
      <c r="Q96" s="61">
        <f t="shared" si="137"/>
        <v>0</v>
      </c>
      <c r="R96" s="61">
        <f t="shared" si="138"/>
        <v>0</v>
      </c>
      <c r="S96" s="1"/>
      <c r="T96" s="61">
        <f t="shared" si="139"/>
        <v>0</v>
      </c>
      <c r="U96" s="61">
        <f t="shared" si="140"/>
        <v>0</v>
      </c>
      <c r="V96" s="61">
        <f t="shared" si="141"/>
        <v>0</v>
      </c>
      <c r="W96" s="1"/>
      <c r="X96" s="61">
        <f t="shared" si="142"/>
        <v>0</v>
      </c>
      <c r="Y96" s="61">
        <f t="shared" si="143"/>
        <v>0</v>
      </c>
      <c r="Z96" s="61">
        <f t="shared" si="144"/>
        <v>0</v>
      </c>
      <c r="AA96" s="1"/>
      <c r="AB96" s="61">
        <f t="shared" si="145"/>
        <v>0</v>
      </c>
      <c r="AC96" s="61">
        <f t="shared" si="146"/>
        <v>0</v>
      </c>
      <c r="AD96" s="61">
        <f t="shared" si="147"/>
        <v>0</v>
      </c>
      <c r="AE96" s="7">
        <v>141</v>
      </c>
      <c r="AF96" s="61">
        <f t="shared" si="148"/>
        <v>423</v>
      </c>
      <c r="AG96" s="61">
        <f t="shared" si="149"/>
        <v>493.5</v>
      </c>
      <c r="AH96" s="61">
        <f t="shared" si="150"/>
        <v>564</v>
      </c>
      <c r="AI96" s="1"/>
      <c r="AJ96" s="61">
        <f t="shared" si="151"/>
        <v>0</v>
      </c>
      <c r="AK96" s="61">
        <f t="shared" si="152"/>
        <v>0</v>
      </c>
      <c r="AL96" s="61">
        <f t="shared" si="153"/>
        <v>0</v>
      </c>
      <c r="AM96" s="1"/>
      <c r="AN96" s="61">
        <f t="shared" si="124"/>
        <v>0</v>
      </c>
      <c r="AO96" s="61">
        <f t="shared" si="160"/>
        <v>0</v>
      </c>
      <c r="AP96" s="61">
        <f t="shared" si="161"/>
        <v>0</v>
      </c>
      <c r="AQ96" s="1"/>
      <c r="AR96" s="61">
        <f t="shared" si="125"/>
        <v>0</v>
      </c>
      <c r="AS96" s="61">
        <f t="shared" si="162"/>
        <v>0</v>
      </c>
      <c r="AT96" s="61">
        <f t="shared" si="163"/>
        <v>0</v>
      </c>
      <c r="AU96" s="1"/>
      <c r="AV96" s="61">
        <f t="shared" si="126"/>
        <v>0</v>
      </c>
      <c r="AW96" s="61">
        <f t="shared" si="164"/>
        <v>0</v>
      </c>
      <c r="AX96" s="61">
        <f t="shared" si="165"/>
        <v>0</v>
      </c>
    </row>
    <row r="97" spans="1:50" x14ac:dyDescent="0.25">
      <c r="A97" s="1">
        <v>4</v>
      </c>
      <c r="B97" s="1" t="s">
        <v>293</v>
      </c>
      <c r="C97" s="7"/>
      <c r="D97" s="62">
        <f t="shared" si="127"/>
        <v>0</v>
      </c>
      <c r="E97" s="62">
        <f t="shared" si="128"/>
        <v>0</v>
      </c>
      <c r="F97" s="62">
        <f t="shared" si="129"/>
        <v>0</v>
      </c>
      <c r="G97" s="7"/>
      <c r="H97" s="61">
        <f t="shared" si="130"/>
        <v>0</v>
      </c>
      <c r="I97" s="61">
        <f t="shared" si="131"/>
        <v>0</v>
      </c>
      <c r="J97" s="61">
        <f t="shared" si="132"/>
        <v>0</v>
      </c>
      <c r="K97" s="128"/>
      <c r="L97" s="61">
        <f t="shared" si="133"/>
        <v>0</v>
      </c>
      <c r="M97" s="61">
        <f t="shared" si="134"/>
        <v>0</v>
      </c>
      <c r="N97" s="61">
        <f t="shared" si="135"/>
        <v>0</v>
      </c>
      <c r="O97" s="7"/>
      <c r="P97" s="61">
        <f t="shared" si="136"/>
        <v>0</v>
      </c>
      <c r="Q97" s="61">
        <f t="shared" si="137"/>
        <v>0</v>
      </c>
      <c r="R97" s="61">
        <f t="shared" si="138"/>
        <v>0</v>
      </c>
      <c r="S97" s="1"/>
      <c r="T97" s="61">
        <f t="shared" si="139"/>
        <v>0</v>
      </c>
      <c r="U97" s="61">
        <f t="shared" si="140"/>
        <v>0</v>
      </c>
      <c r="V97" s="61">
        <f t="shared" si="141"/>
        <v>0</v>
      </c>
      <c r="W97" s="1"/>
      <c r="X97" s="61">
        <f t="shared" si="142"/>
        <v>0</v>
      </c>
      <c r="Y97" s="61">
        <f t="shared" si="143"/>
        <v>0</v>
      </c>
      <c r="Z97" s="61">
        <f t="shared" si="144"/>
        <v>0</v>
      </c>
      <c r="AA97" s="1"/>
      <c r="AB97" s="61">
        <f t="shared" si="145"/>
        <v>0</v>
      </c>
      <c r="AC97" s="61">
        <f t="shared" si="146"/>
        <v>0</v>
      </c>
      <c r="AD97" s="61">
        <f t="shared" si="147"/>
        <v>0</v>
      </c>
      <c r="AE97" s="7">
        <v>141</v>
      </c>
      <c r="AF97" s="61">
        <f t="shared" si="148"/>
        <v>423</v>
      </c>
      <c r="AG97" s="61">
        <f t="shared" si="149"/>
        <v>493.5</v>
      </c>
      <c r="AH97" s="61">
        <f t="shared" si="150"/>
        <v>564</v>
      </c>
      <c r="AI97" s="1"/>
      <c r="AJ97" s="61">
        <f t="shared" si="151"/>
        <v>0</v>
      </c>
      <c r="AK97" s="61">
        <f t="shared" si="152"/>
        <v>0</v>
      </c>
      <c r="AL97" s="61">
        <f t="shared" si="153"/>
        <v>0</v>
      </c>
      <c r="AM97" s="1"/>
      <c r="AN97" s="61">
        <f t="shared" si="124"/>
        <v>0</v>
      </c>
      <c r="AO97" s="61">
        <f t="shared" si="160"/>
        <v>0</v>
      </c>
      <c r="AP97" s="61">
        <f t="shared" si="161"/>
        <v>0</v>
      </c>
      <c r="AQ97" s="1"/>
      <c r="AR97" s="61">
        <f t="shared" si="125"/>
        <v>0</v>
      </c>
      <c r="AS97" s="61">
        <f t="shared" si="162"/>
        <v>0</v>
      </c>
      <c r="AT97" s="61">
        <f t="shared" si="163"/>
        <v>0</v>
      </c>
      <c r="AU97" s="1"/>
      <c r="AV97" s="61">
        <f t="shared" si="126"/>
        <v>0</v>
      </c>
      <c r="AW97" s="61">
        <f t="shared" si="164"/>
        <v>0</v>
      </c>
      <c r="AX97" s="61">
        <f t="shared" si="165"/>
        <v>0</v>
      </c>
    </row>
    <row r="98" spans="1:50" x14ac:dyDescent="0.25">
      <c r="A98" s="1">
        <v>5</v>
      </c>
      <c r="B98" s="1" t="s">
        <v>53</v>
      </c>
      <c r="C98" s="7"/>
      <c r="D98" s="62">
        <f t="shared" si="127"/>
        <v>0</v>
      </c>
      <c r="E98" s="62">
        <f t="shared" si="128"/>
        <v>0</v>
      </c>
      <c r="F98" s="62">
        <f t="shared" si="129"/>
        <v>0</v>
      </c>
      <c r="G98" s="7"/>
      <c r="H98" s="61">
        <f t="shared" si="130"/>
        <v>0</v>
      </c>
      <c r="I98" s="61">
        <f t="shared" si="131"/>
        <v>0</v>
      </c>
      <c r="J98" s="61">
        <f t="shared" si="132"/>
        <v>0</v>
      </c>
      <c r="K98" s="128"/>
      <c r="L98" s="61">
        <f t="shared" si="133"/>
        <v>0</v>
      </c>
      <c r="M98" s="61">
        <f t="shared" si="134"/>
        <v>0</v>
      </c>
      <c r="N98" s="61">
        <f t="shared" si="135"/>
        <v>0</v>
      </c>
      <c r="O98" s="7"/>
      <c r="P98" s="61">
        <f t="shared" si="136"/>
        <v>0</v>
      </c>
      <c r="Q98" s="61">
        <f t="shared" si="137"/>
        <v>0</v>
      </c>
      <c r="R98" s="61">
        <f t="shared" si="138"/>
        <v>0</v>
      </c>
      <c r="S98" s="1"/>
      <c r="T98" s="61">
        <f t="shared" si="139"/>
        <v>0</v>
      </c>
      <c r="U98" s="61">
        <f t="shared" si="140"/>
        <v>0</v>
      </c>
      <c r="V98" s="61">
        <f t="shared" si="141"/>
        <v>0</v>
      </c>
      <c r="W98" s="1"/>
      <c r="X98" s="61">
        <f t="shared" si="142"/>
        <v>0</v>
      </c>
      <c r="Y98" s="61">
        <f t="shared" si="143"/>
        <v>0</v>
      </c>
      <c r="Z98" s="61">
        <f t="shared" si="144"/>
        <v>0</v>
      </c>
      <c r="AA98" s="1"/>
      <c r="AB98" s="61">
        <f t="shared" si="145"/>
        <v>0</v>
      </c>
      <c r="AC98" s="61">
        <f t="shared" si="146"/>
        <v>0</v>
      </c>
      <c r="AD98" s="61">
        <f t="shared" si="147"/>
        <v>0</v>
      </c>
      <c r="AE98" s="7">
        <v>141</v>
      </c>
      <c r="AF98" s="61">
        <f t="shared" si="148"/>
        <v>423</v>
      </c>
      <c r="AG98" s="61">
        <f t="shared" si="149"/>
        <v>493.5</v>
      </c>
      <c r="AH98" s="61">
        <f t="shared" si="150"/>
        <v>564</v>
      </c>
      <c r="AI98" s="1"/>
      <c r="AJ98" s="61">
        <f t="shared" si="151"/>
        <v>0</v>
      </c>
      <c r="AK98" s="61">
        <f t="shared" si="152"/>
        <v>0</v>
      </c>
      <c r="AL98" s="61">
        <f t="shared" si="153"/>
        <v>0</v>
      </c>
      <c r="AM98" s="1"/>
      <c r="AN98" s="61">
        <f t="shared" si="124"/>
        <v>0</v>
      </c>
      <c r="AO98" s="61">
        <f t="shared" si="160"/>
        <v>0</v>
      </c>
      <c r="AP98" s="61">
        <f t="shared" si="161"/>
        <v>0</v>
      </c>
      <c r="AQ98" s="1"/>
      <c r="AR98" s="61">
        <f t="shared" si="125"/>
        <v>0</v>
      </c>
      <c r="AS98" s="61">
        <f t="shared" si="162"/>
        <v>0</v>
      </c>
      <c r="AT98" s="61">
        <f t="shared" si="163"/>
        <v>0</v>
      </c>
      <c r="AU98" s="1"/>
      <c r="AV98" s="61">
        <f t="shared" si="126"/>
        <v>0</v>
      </c>
      <c r="AW98" s="61">
        <f t="shared" si="164"/>
        <v>0</v>
      </c>
      <c r="AX98" s="61">
        <f t="shared" si="165"/>
        <v>0</v>
      </c>
    </row>
    <row r="99" spans="1:50" x14ac:dyDescent="0.25">
      <c r="A99" s="1">
        <v>6</v>
      </c>
      <c r="B99" s="1" t="s">
        <v>294</v>
      </c>
      <c r="C99" s="7"/>
      <c r="D99" s="62">
        <f t="shared" si="127"/>
        <v>0</v>
      </c>
      <c r="E99" s="62">
        <f t="shared" si="128"/>
        <v>0</v>
      </c>
      <c r="F99" s="62">
        <f t="shared" si="129"/>
        <v>0</v>
      </c>
      <c r="G99" s="7"/>
      <c r="H99" s="61">
        <f t="shared" si="130"/>
        <v>0</v>
      </c>
      <c r="I99" s="61">
        <f t="shared" si="131"/>
        <v>0</v>
      </c>
      <c r="J99" s="61">
        <f t="shared" si="132"/>
        <v>0</v>
      </c>
      <c r="K99" s="128"/>
      <c r="L99" s="61">
        <f t="shared" si="133"/>
        <v>0</v>
      </c>
      <c r="M99" s="61">
        <f t="shared" si="134"/>
        <v>0</v>
      </c>
      <c r="N99" s="61">
        <f t="shared" si="135"/>
        <v>0</v>
      </c>
      <c r="O99" s="7"/>
      <c r="P99" s="61">
        <f t="shared" si="136"/>
        <v>0</v>
      </c>
      <c r="Q99" s="61">
        <f t="shared" si="137"/>
        <v>0</v>
      </c>
      <c r="R99" s="61">
        <f t="shared" si="138"/>
        <v>0</v>
      </c>
      <c r="S99" s="1"/>
      <c r="T99" s="61">
        <f t="shared" si="139"/>
        <v>0</v>
      </c>
      <c r="U99" s="61">
        <f t="shared" si="140"/>
        <v>0</v>
      </c>
      <c r="V99" s="61">
        <f t="shared" si="141"/>
        <v>0</v>
      </c>
      <c r="W99" s="1"/>
      <c r="X99" s="61">
        <f t="shared" si="142"/>
        <v>0</v>
      </c>
      <c r="Y99" s="61">
        <f t="shared" si="143"/>
        <v>0</v>
      </c>
      <c r="Z99" s="61">
        <f t="shared" si="144"/>
        <v>0</v>
      </c>
      <c r="AA99" s="1"/>
      <c r="AB99" s="61">
        <f t="shared" si="145"/>
        <v>0</v>
      </c>
      <c r="AC99" s="61">
        <f t="shared" si="146"/>
        <v>0</v>
      </c>
      <c r="AD99" s="61">
        <f t="shared" si="147"/>
        <v>0</v>
      </c>
      <c r="AE99" s="7">
        <v>141</v>
      </c>
      <c r="AF99" s="61">
        <f t="shared" si="148"/>
        <v>423</v>
      </c>
      <c r="AG99" s="61">
        <f t="shared" si="149"/>
        <v>493.5</v>
      </c>
      <c r="AH99" s="61">
        <f t="shared" si="150"/>
        <v>564</v>
      </c>
      <c r="AI99" s="1"/>
      <c r="AJ99" s="61">
        <f t="shared" si="151"/>
        <v>0</v>
      </c>
      <c r="AK99" s="61">
        <f t="shared" si="152"/>
        <v>0</v>
      </c>
      <c r="AL99" s="61">
        <f t="shared" si="153"/>
        <v>0</v>
      </c>
      <c r="AM99" s="1"/>
      <c r="AN99" s="61">
        <f t="shared" si="124"/>
        <v>0</v>
      </c>
      <c r="AO99" s="61">
        <f t="shared" si="160"/>
        <v>0</v>
      </c>
      <c r="AP99" s="61">
        <f t="shared" si="161"/>
        <v>0</v>
      </c>
      <c r="AQ99" s="1"/>
      <c r="AR99" s="61">
        <f t="shared" si="125"/>
        <v>0</v>
      </c>
      <c r="AS99" s="61">
        <f t="shared" si="162"/>
        <v>0</v>
      </c>
      <c r="AT99" s="61">
        <f t="shared" si="163"/>
        <v>0</v>
      </c>
      <c r="AU99" s="1"/>
      <c r="AV99" s="61">
        <f t="shared" si="126"/>
        <v>0</v>
      </c>
      <c r="AW99" s="61">
        <f t="shared" si="164"/>
        <v>0</v>
      </c>
      <c r="AX99" s="61">
        <f t="shared" si="165"/>
        <v>0</v>
      </c>
    </row>
    <row r="100" spans="1:50" x14ac:dyDescent="0.25">
      <c r="A100" s="1">
        <v>7</v>
      </c>
      <c r="B100" s="1" t="s">
        <v>295</v>
      </c>
      <c r="C100" s="7"/>
      <c r="D100" s="62">
        <f t="shared" si="127"/>
        <v>0</v>
      </c>
      <c r="E100" s="62">
        <f t="shared" si="128"/>
        <v>0</v>
      </c>
      <c r="F100" s="62">
        <f t="shared" si="129"/>
        <v>0</v>
      </c>
      <c r="G100" s="7"/>
      <c r="H100" s="61">
        <f t="shared" si="130"/>
        <v>0</v>
      </c>
      <c r="I100" s="61">
        <f t="shared" si="131"/>
        <v>0</v>
      </c>
      <c r="J100" s="61">
        <f t="shared" si="132"/>
        <v>0</v>
      </c>
      <c r="K100" s="128"/>
      <c r="L100" s="61">
        <f t="shared" si="133"/>
        <v>0</v>
      </c>
      <c r="M100" s="61">
        <f t="shared" si="134"/>
        <v>0</v>
      </c>
      <c r="N100" s="61">
        <f t="shared" si="135"/>
        <v>0</v>
      </c>
      <c r="O100" s="7"/>
      <c r="P100" s="61">
        <f t="shared" si="136"/>
        <v>0</v>
      </c>
      <c r="Q100" s="61">
        <f t="shared" si="137"/>
        <v>0</v>
      </c>
      <c r="R100" s="61">
        <f t="shared" si="138"/>
        <v>0</v>
      </c>
      <c r="S100" s="1"/>
      <c r="T100" s="61">
        <f t="shared" si="139"/>
        <v>0</v>
      </c>
      <c r="U100" s="61">
        <f t="shared" si="140"/>
        <v>0</v>
      </c>
      <c r="V100" s="61">
        <f t="shared" si="141"/>
        <v>0</v>
      </c>
      <c r="W100" s="1"/>
      <c r="X100" s="61">
        <f t="shared" si="142"/>
        <v>0</v>
      </c>
      <c r="Y100" s="61">
        <f t="shared" si="143"/>
        <v>0</v>
      </c>
      <c r="Z100" s="61">
        <f t="shared" si="144"/>
        <v>0</v>
      </c>
      <c r="AA100" s="1"/>
      <c r="AB100" s="61">
        <f t="shared" si="145"/>
        <v>0</v>
      </c>
      <c r="AC100" s="61">
        <f t="shared" si="146"/>
        <v>0</v>
      </c>
      <c r="AD100" s="61">
        <f t="shared" si="147"/>
        <v>0</v>
      </c>
      <c r="AE100" s="7">
        <v>141</v>
      </c>
      <c r="AF100" s="61">
        <f t="shared" si="148"/>
        <v>423</v>
      </c>
      <c r="AG100" s="61">
        <f t="shared" si="149"/>
        <v>493.5</v>
      </c>
      <c r="AH100" s="61">
        <f t="shared" si="150"/>
        <v>564</v>
      </c>
      <c r="AI100" s="1"/>
      <c r="AJ100" s="61">
        <f t="shared" si="151"/>
        <v>0</v>
      </c>
      <c r="AK100" s="61">
        <f t="shared" si="152"/>
        <v>0</v>
      </c>
      <c r="AL100" s="61">
        <f t="shared" si="153"/>
        <v>0</v>
      </c>
      <c r="AM100" s="1"/>
      <c r="AN100" s="61">
        <f t="shared" si="124"/>
        <v>0</v>
      </c>
      <c r="AO100" s="61">
        <f t="shared" si="160"/>
        <v>0</v>
      </c>
      <c r="AP100" s="61">
        <f t="shared" si="161"/>
        <v>0</v>
      </c>
      <c r="AQ100" s="1"/>
      <c r="AR100" s="61">
        <f t="shared" si="125"/>
        <v>0</v>
      </c>
      <c r="AS100" s="61">
        <f t="shared" si="162"/>
        <v>0</v>
      </c>
      <c r="AT100" s="61">
        <f t="shared" si="163"/>
        <v>0</v>
      </c>
      <c r="AU100" s="1"/>
      <c r="AV100" s="61">
        <f t="shared" si="126"/>
        <v>0</v>
      </c>
      <c r="AW100" s="61">
        <f t="shared" si="164"/>
        <v>0</v>
      </c>
      <c r="AX100" s="61">
        <f t="shared" si="165"/>
        <v>0</v>
      </c>
    </row>
    <row r="101" spans="1:50" x14ac:dyDescent="0.25">
      <c r="A101" s="1">
        <v>8</v>
      </c>
      <c r="B101" s="1" t="s">
        <v>296</v>
      </c>
      <c r="C101" s="7"/>
      <c r="D101" s="62">
        <f t="shared" si="127"/>
        <v>0</v>
      </c>
      <c r="E101" s="62">
        <f t="shared" si="128"/>
        <v>0</v>
      </c>
      <c r="F101" s="62">
        <f t="shared" si="129"/>
        <v>0</v>
      </c>
      <c r="G101" s="7"/>
      <c r="H101" s="61">
        <f t="shared" si="130"/>
        <v>0</v>
      </c>
      <c r="I101" s="61">
        <f t="shared" si="131"/>
        <v>0</v>
      </c>
      <c r="J101" s="61">
        <f t="shared" si="132"/>
        <v>0</v>
      </c>
      <c r="K101" s="128"/>
      <c r="L101" s="61">
        <f t="shared" si="133"/>
        <v>0</v>
      </c>
      <c r="M101" s="61">
        <f t="shared" si="134"/>
        <v>0</v>
      </c>
      <c r="N101" s="61">
        <f t="shared" si="135"/>
        <v>0</v>
      </c>
      <c r="O101" s="7"/>
      <c r="P101" s="61">
        <f t="shared" si="136"/>
        <v>0</v>
      </c>
      <c r="Q101" s="61">
        <f t="shared" si="137"/>
        <v>0</v>
      </c>
      <c r="R101" s="61">
        <f t="shared" si="138"/>
        <v>0</v>
      </c>
      <c r="S101" s="1"/>
      <c r="T101" s="61">
        <f t="shared" si="139"/>
        <v>0</v>
      </c>
      <c r="U101" s="61">
        <f t="shared" si="140"/>
        <v>0</v>
      </c>
      <c r="V101" s="61">
        <f t="shared" si="141"/>
        <v>0</v>
      </c>
      <c r="W101" s="1"/>
      <c r="X101" s="61">
        <f t="shared" si="142"/>
        <v>0</v>
      </c>
      <c r="Y101" s="61">
        <f t="shared" si="143"/>
        <v>0</v>
      </c>
      <c r="Z101" s="61">
        <f t="shared" si="144"/>
        <v>0</v>
      </c>
      <c r="AA101" s="1"/>
      <c r="AB101" s="61">
        <f t="shared" si="145"/>
        <v>0</v>
      </c>
      <c r="AC101" s="61">
        <f t="shared" si="146"/>
        <v>0</v>
      </c>
      <c r="AD101" s="61">
        <f t="shared" si="147"/>
        <v>0</v>
      </c>
      <c r="AE101" s="7">
        <v>141</v>
      </c>
      <c r="AF101" s="61">
        <f t="shared" si="148"/>
        <v>423</v>
      </c>
      <c r="AG101" s="61">
        <f t="shared" si="149"/>
        <v>493.5</v>
      </c>
      <c r="AH101" s="61">
        <f t="shared" si="150"/>
        <v>564</v>
      </c>
      <c r="AI101" s="1"/>
      <c r="AJ101" s="61">
        <f t="shared" si="151"/>
        <v>0</v>
      </c>
      <c r="AK101" s="61">
        <f t="shared" si="152"/>
        <v>0</v>
      </c>
      <c r="AL101" s="61">
        <f t="shared" si="153"/>
        <v>0</v>
      </c>
      <c r="AM101" s="1"/>
      <c r="AN101" s="61">
        <f t="shared" si="124"/>
        <v>0</v>
      </c>
      <c r="AO101" s="61">
        <f t="shared" si="160"/>
        <v>0</v>
      </c>
      <c r="AP101" s="61">
        <f t="shared" si="161"/>
        <v>0</v>
      </c>
      <c r="AQ101" s="1"/>
      <c r="AR101" s="61">
        <f t="shared" si="125"/>
        <v>0</v>
      </c>
      <c r="AS101" s="61">
        <f t="shared" si="162"/>
        <v>0</v>
      </c>
      <c r="AT101" s="61">
        <f t="shared" si="163"/>
        <v>0</v>
      </c>
      <c r="AU101" s="1"/>
      <c r="AV101" s="61">
        <f t="shared" si="126"/>
        <v>0</v>
      </c>
      <c r="AW101" s="61">
        <f t="shared" si="164"/>
        <v>0</v>
      </c>
      <c r="AX101" s="61">
        <f t="shared" si="165"/>
        <v>0</v>
      </c>
    </row>
    <row r="102" spans="1:50" x14ac:dyDescent="0.25">
      <c r="A102" s="1">
        <v>9</v>
      </c>
      <c r="B102" s="1" t="s">
        <v>297</v>
      </c>
      <c r="C102" s="7"/>
      <c r="D102" s="62">
        <f t="shared" si="127"/>
        <v>0</v>
      </c>
      <c r="E102" s="62">
        <f t="shared" si="128"/>
        <v>0</v>
      </c>
      <c r="F102" s="62">
        <f t="shared" si="129"/>
        <v>0</v>
      </c>
      <c r="G102" s="7"/>
      <c r="H102" s="61">
        <f t="shared" si="130"/>
        <v>0</v>
      </c>
      <c r="I102" s="61">
        <f t="shared" si="131"/>
        <v>0</v>
      </c>
      <c r="J102" s="61">
        <f t="shared" si="132"/>
        <v>0</v>
      </c>
      <c r="K102" s="128"/>
      <c r="L102" s="61">
        <f t="shared" si="133"/>
        <v>0</v>
      </c>
      <c r="M102" s="61">
        <f t="shared" si="134"/>
        <v>0</v>
      </c>
      <c r="N102" s="61">
        <f t="shared" si="135"/>
        <v>0</v>
      </c>
      <c r="O102" s="7"/>
      <c r="P102" s="61">
        <f t="shared" si="136"/>
        <v>0</v>
      </c>
      <c r="Q102" s="61">
        <f t="shared" si="137"/>
        <v>0</v>
      </c>
      <c r="R102" s="61">
        <f t="shared" si="138"/>
        <v>0</v>
      </c>
      <c r="S102" s="1"/>
      <c r="T102" s="61">
        <f t="shared" si="139"/>
        <v>0</v>
      </c>
      <c r="U102" s="61">
        <f t="shared" si="140"/>
        <v>0</v>
      </c>
      <c r="V102" s="61">
        <f t="shared" si="141"/>
        <v>0</v>
      </c>
      <c r="W102" s="1"/>
      <c r="X102" s="61">
        <f t="shared" si="142"/>
        <v>0</v>
      </c>
      <c r="Y102" s="61">
        <f t="shared" si="143"/>
        <v>0</v>
      </c>
      <c r="Z102" s="61">
        <f t="shared" si="144"/>
        <v>0</v>
      </c>
      <c r="AA102" s="1"/>
      <c r="AB102" s="61">
        <f t="shared" si="145"/>
        <v>0</v>
      </c>
      <c r="AC102" s="61">
        <f t="shared" si="146"/>
        <v>0</v>
      </c>
      <c r="AD102" s="61">
        <f t="shared" si="147"/>
        <v>0</v>
      </c>
      <c r="AE102" s="7">
        <v>141</v>
      </c>
      <c r="AF102" s="61">
        <f t="shared" si="148"/>
        <v>423</v>
      </c>
      <c r="AG102" s="61">
        <f t="shared" si="149"/>
        <v>493.5</v>
      </c>
      <c r="AH102" s="61">
        <f t="shared" si="150"/>
        <v>564</v>
      </c>
      <c r="AI102" s="1"/>
      <c r="AJ102" s="61">
        <f t="shared" si="151"/>
        <v>0</v>
      </c>
      <c r="AK102" s="61">
        <f t="shared" si="152"/>
        <v>0</v>
      </c>
      <c r="AL102" s="61">
        <f t="shared" si="153"/>
        <v>0</v>
      </c>
      <c r="AM102" s="1"/>
      <c r="AN102" s="61">
        <f t="shared" si="124"/>
        <v>0</v>
      </c>
      <c r="AO102" s="61">
        <f t="shared" si="160"/>
        <v>0</v>
      </c>
      <c r="AP102" s="61">
        <f t="shared" si="161"/>
        <v>0</v>
      </c>
      <c r="AQ102" s="1"/>
      <c r="AR102" s="61">
        <f t="shared" si="125"/>
        <v>0</v>
      </c>
      <c r="AS102" s="61">
        <f t="shared" si="162"/>
        <v>0</v>
      </c>
      <c r="AT102" s="61">
        <f t="shared" si="163"/>
        <v>0</v>
      </c>
      <c r="AU102" s="1"/>
      <c r="AV102" s="61">
        <f t="shared" si="126"/>
        <v>0</v>
      </c>
      <c r="AW102" s="61">
        <f t="shared" si="164"/>
        <v>0</v>
      </c>
      <c r="AX102" s="61">
        <f t="shared" si="165"/>
        <v>0</v>
      </c>
    </row>
    <row r="103" spans="1:50" x14ac:dyDescent="0.25">
      <c r="A103" s="1">
        <v>10</v>
      </c>
      <c r="B103" s="1" t="s">
        <v>298</v>
      </c>
      <c r="C103" s="7"/>
      <c r="D103" s="62">
        <f t="shared" si="127"/>
        <v>0</v>
      </c>
      <c r="E103" s="62">
        <f t="shared" si="128"/>
        <v>0</v>
      </c>
      <c r="F103" s="62">
        <f t="shared" si="129"/>
        <v>0</v>
      </c>
      <c r="G103" s="7"/>
      <c r="H103" s="61">
        <f t="shared" si="130"/>
        <v>0</v>
      </c>
      <c r="I103" s="61">
        <f t="shared" si="131"/>
        <v>0</v>
      </c>
      <c r="J103" s="61">
        <f t="shared" si="132"/>
        <v>0</v>
      </c>
      <c r="K103" s="128"/>
      <c r="L103" s="61">
        <f t="shared" si="133"/>
        <v>0</v>
      </c>
      <c r="M103" s="61">
        <f t="shared" si="134"/>
        <v>0</v>
      </c>
      <c r="N103" s="61">
        <f t="shared" si="135"/>
        <v>0</v>
      </c>
      <c r="O103" s="7"/>
      <c r="P103" s="61">
        <f t="shared" si="136"/>
        <v>0</v>
      </c>
      <c r="Q103" s="61">
        <f t="shared" si="137"/>
        <v>0</v>
      </c>
      <c r="R103" s="61">
        <f t="shared" si="138"/>
        <v>0</v>
      </c>
      <c r="S103" s="1"/>
      <c r="T103" s="61">
        <f t="shared" si="139"/>
        <v>0</v>
      </c>
      <c r="U103" s="61">
        <f t="shared" si="140"/>
        <v>0</v>
      </c>
      <c r="V103" s="61">
        <f t="shared" si="141"/>
        <v>0</v>
      </c>
      <c r="W103" s="1"/>
      <c r="X103" s="61">
        <f t="shared" si="142"/>
        <v>0</v>
      </c>
      <c r="Y103" s="61">
        <f t="shared" si="143"/>
        <v>0</v>
      </c>
      <c r="Z103" s="61">
        <f t="shared" si="144"/>
        <v>0</v>
      </c>
      <c r="AA103" s="1"/>
      <c r="AB103" s="61">
        <f t="shared" si="145"/>
        <v>0</v>
      </c>
      <c r="AC103" s="61">
        <f t="shared" si="146"/>
        <v>0</v>
      </c>
      <c r="AD103" s="61">
        <f t="shared" si="147"/>
        <v>0</v>
      </c>
      <c r="AE103" s="7">
        <v>141</v>
      </c>
      <c r="AF103" s="61">
        <f t="shared" si="148"/>
        <v>423</v>
      </c>
      <c r="AG103" s="61">
        <f t="shared" si="149"/>
        <v>493.5</v>
      </c>
      <c r="AH103" s="61">
        <f t="shared" si="150"/>
        <v>564</v>
      </c>
      <c r="AI103" s="1"/>
      <c r="AJ103" s="61">
        <f t="shared" si="151"/>
        <v>0</v>
      </c>
      <c r="AK103" s="61">
        <f t="shared" si="152"/>
        <v>0</v>
      </c>
      <c r="AL103" s="61">
        <f t="shared" si="153"/>
        <v>0</v>
      </c>
      <c r="AM103" s="1"/>
      <c r="AN103" s="61">
        <f t="shared" si="124"/>
        <v>0</v>
      </c>
      <c r="AO103" s="61">
        <f t="shared" si="160"/>
        <v>0</v>
      </c>
      <c r="AP103" s="61">
        <f t="shared" si="161"/>
        <v>0</v>
      </c>
      <c r="AQ103" s="1"/>
      <c r="AR103" s="61">
        <f t="shared" si="125"/>
        <v>0</v>
      </c>
      <c r="AS103" s="61">
        <f t="shared" si="162"/>
        <v>0</v>
      </c>
      <c r="AT103" s="61">
        <f t="shared" si="163"/>
        <v>0</v>
      </c>
      <c r="AU103" s="1"/>
      <c r="AV103" s="61">
        <f t="shared" si="126"/>
        <v>0</v>
      </c>
      <c r="AW103" s="61">
        <f t="shared" si="164"/>
        <v>0</v>
      </c>
      <c r="AX103" s="61">
        <f t="shared" si="165"/>
        <v>0</v>
      </c>
    </row>
    <row r="104" spans="1:50" x14ac:dyDescent="0.25">
      <c r="A104" s="1">
        <v>11</v>
      </c>
      <c r="B104" s="1" t="s">
        <v>299</v>
      </c>
      <c r="C104" s="7"/>
      <c r="D104" s="62">
        <f t="shared" si="127"/>
        <v>0</v>
      </c>
      <c r="E104" s="62">
        <f t="shared" si="128"/>
        <v>0</v>
      </c>
      <c r="F104" s="62">
        <f t="shared" si="129"/>
        <v>0</v>
      </c>
      <c r="G104" s="7"/>
      <c r="H104" s="61">
        <f t="shared" si="130"/>
        <v>0</v>
      </c>
      <c r="I104" s="61">
        <f t="shared" si="131"/>
        <v>0</v>
      </c>
      <c r="J104" s="61">
        <f t="shared" si="132"/>
        <v>0</v>
      </c>
      <c r="K104" s="128"/>
      <c r="L104" s="61">
        <f t="shared" si="133"/>
        <v>0</v>
      </c>
      <c r="M104" s="61">
        <f t="shared" si="134"/>
        <v>0</v>
      </c>
      <c r="N104" s="61">
        <f t="shared" si="135"/>
        <v>0</v>
      </c>
      <c r="O104" s="7"/>
      <c r="P104" s="61">
        <f t="shared" si="136"/>
        <v>0</v>
      </c>
      <c r="Q104" s="61">
        <f t="shared" si="137"/>
        <v>0</v>
      </c>
      <c r="R104" s="61">
        <f t="shared" si="138"/>
        <v>0</v>
      </c>
      <c r="S104" s="1"/>
      <c r="T104" s="61">
        <f t="shared" si="139"/>
        <v>0</v>
      </c>
      <c r="U104" s="61">
        <f t="shared" si="140"/>
        <v>0</v>
      </c>
      <c r="V104" s="61">
        <f t="shared" si="141"/>
        <v>0</v>
      </c>
      <c r="W104" s="1"/>
      <c r="X104" s="61">
        <f t="shared" si="142"/>
        <v>0</v>
      </c>
      <c r="Y104" s="61">
        <f t="shared" si="143"/>
        <v>0</v>
      </c>
      <c r="Z104" s="61">
        <f t="shared" si="144"/>
        <v>0</v>
      </c>
      <c r="AA104" s="1"/>
      <c r="AB104" s="61">
        <f t="shared" si="145"/>
        <v>0</v>
      </c>
      <c r="AC104" s="61">
        <f t="shared" si="146"/>
        <v>0</v>
      </c>
      <c r="AD104" s="61">
        <f t="shared" si="147"/>
        <v>0</v>
      </c>
      <c r="AE104" s="7">
        <v>141</v>
      </c>
      <c r="AF104" s="61">
        <f t="shared" si="148"/>
        <v>423</v>
      </c>
      <c r="AG104" s="61">
        <f t="shared" si="149"/>
        <v>493.5</v>
      </c>
      <c r="AH104" s="61">
        <f t="shared" si="150"/>
        <v>564</v>
      </c>
      <c r="AI104" s="1"/>
      <c r="AJ104" s="61">
        <f t="shared" si="151"/>
        <v>0</v>
      </c>
      <c r="AK104" s="61">
        <f t="shared" si="152"/>
        <v>0</v>
      </c>
      <c r="AL104" s="61">
        <f t="shared" si="153"/>
        <v>0</v>
      </c>
      <c r="AM104" s="1"/>
      <c r="AN104" s="61">
        <f t="shared" si="124"/>
        <v>0</v>
      </c>
      <c r="AO104" s="61">
        <f t="shared" si="160"/>
        <v>0</v>
      </c>
      <c r="AP104" s="61">
        <f t="shared" si="161"/>
        <v>0</v>
      </c>
      <c r="AQ104" s="1"/>
      <c r="AR104" s="61">
        <f t="shared" si="125"/>
        <v>0</v>
      </c>
      <c r="AS104" s="61">
        <f t="shared" si="162"/>
        <v>0</v>
      </c>
      <c r="AT104" s="61">
        <f t="shared" si="163"/>
        <v>0</v>
      </c>
      <c r="AU104" s="1"/>
      <c r="AV104" s="61">
        <f t="shared" si="126"/>
        <v>0</v>
      </c>
      <c r="AW104" s="61">
        <f t="shared" si="164"/>
        <v>0</v>
      </c>
      <c r="AX104" s="61">
        <f t="shared" si="165"/>
        <v>0</v>
      </c>
    </row>
    <row r="105" spans="1:50" x14ac:dyDescent="0.25">
      <c r="A105" s="1">
        <v>12</v>
      </c>
      <c r="B105" s="1" t="s">
        <v>300</v>
      </c>
      <c r="C105" s="7"/>
      <c r="D105" s="62">
        <f t="shared" si="127"/>
        <v>0</v>
      </c>
      <c r="E105" s="62">
        <f t="shared" si="128"/>
        <v>0</v>
      </c>
      <c r="F105" s="62">
        <f t="shared" si="129"/>
        <v>0</v>
      </c>
      <c r="G105" s="7"/>
      <c r="H105" s="61">
        <f t="shared" si="130"/>
        <v>0</v>
      </c>
      <c r="I105" s="61">
        <f t="shared" si="131"/>
        <v>0</v>
      </c>
      <c r="J105" s="61">
        <f t="shared" si="132"/>
        <v>0</v>
      </c>
      <c r="K105" s="128"/>
      <c r="L105" s="61">
        <f t="shared" si="133"/>
        <v>0</v>
      </c>
      <c r="M105" s="61">
        <f t="shared" si="134"/>
        <v>0</v>
      </c>
      <c r="N105" s="61">
        <f t="shared" si="135"/>
        <v>0</v>
      </c>
      <c r="O105" s="7"/>
      <c r="P105" s="61">
        <f t="shared" si="136"/>
        <v>0</v>
      </c>
      <c r="Q105" s="61">
        <f t="shared" si="137"/>
        <v>0</v>
      </c>
      <c r="R105" s="61">
        <f t="shared" si="138"/>
        <v>0</v>
      </c>
      <c r="S105" s="1"/>
      <c r="T105" s="61">
        <f t="shared" si="139"/>
        <v>0</v>
      </c>
      <c r="U105" s="61">
        <f t="shared" si="140"/>
        <v>0</v>
      </c>
      <c r="V105" s="61">
        <f t="shared" si="141"/>
        <v>0</v>
      </c>
      <c r="W105" s="1"/>
      <c r="X105" s="61">
        <f t="shared" si="142"/>
        <v>0</v>
      </c>
      <c r="Y105" s="61">
        <f t="shared" si="143"/>
        <v>0</v>
      </c>
      <c r="Z105" s="61">
        <f t="shared" si="144"/>
        <v>0</v>
      </c>
      <c r="AA105" s="1"/>
      <c r="AB105" s="61">
        <f t="shared" si="145"/>
        <v>0</v>
      </c>
      <c r="AC105" s="61">
        <f t="shared" si="146"/>
        <v>0</v>
      </c>
      <c r="AD105" s="61">
        <f t="shared" si="147"/>
        <v>0</v>
      </c>
      <c r="AE105" s="7">
        <v>141</v>
      </c>
      <c r="AF105" s="61">
        <f t="shared" si="148"/>
        <v>423</v>
      </c>
      <c r="AG105" s="61">
        <f t="shared" si="149"/>
        <v>493.5</v>
      </c>
      <c r="AH105" s="61">
        <f t="shared" si="150"/>
        <v>564</v>
      </c>
      <c r="AI105" s="1"/>
      <c r="AJ105" s="61">
        <f t="shared" si="151"/>
        <v>0</v>
      </c>
      <c r="AK105" s="61">
        <f t="shared" si="152"/>
        <v>0</v>
      </c>
      <c r="AL105" s="61">
        <f t="shared" si="153"/>
        <v>0</v>
      </c>
      <c r="AM105" s="1"/>
      <c r="AN105" s="61">
        <f t="shared" si="124"/>
        <v>0</v>
      </c>
      <c r="AO105" s="61">
        <f t="shared" si="160"/>
        <v>0</v>
      </c>
      <c r="AP105" s="61">
        <f t="shared" si="161"/>
        <v>0</v>
      </c>
      <c r="AQ105" s="1"/>
      <c r="AR105" s="61">
        <f t="shared" si="125"/>
        <v>0</v>
      </c>
      <c r="AS105" s="61">
        <f t="shared" si="162"/>
        <v>0</v>
      </c>
      <c r="AT105" s="61">
        <f t="shared" si="163"/>
        <v>0</v>
      </c>
      <c r="AU105" s="1"/>
      <c r="AV105" s="61">
        <f t="shared" si="126"/>
        <v>0</v>
      </c>
      <c r="AW105" s="61">
        <f t="shared" si="164"/>
        <v>0</v>
      </c>
      <c r="AX105" s="61">
        <f t="shared" si="165"/>
        <v>0</v>
      </c>
    </row>
    <row r="106" spans="1:50" x14ac:dyDescent="0.25">
      <c r="A106" s="1">
        <v>13</v>
      </c>
      <c r="B106" s="1" t="s">
        <v>301</v>
      </c>
      <c r="C106" s="7"/>
      <c r="D106" s="62">
        <f t="shared" si="127"/>
        <v>0</v>
      </c>
      <c r="E106" s="62">
        <f t="shared" si="128"/>
        <v>0</v>
      </c>
      <c r="F106" s="62">
        <f t="shared" si="129"/>
        <v>0</v>
      </c>
      <c r="G106" s="7"/>
      <c r="H106" s="61">
        <f t="shared" si="130"/>
        <v>0</v>
      </c>
      <c r="I106" s="61">
        <f t="shared" si="131"/>
        <v>0</v>
      </c>
      <c r="J106" s="61">
        <f t="shared" si="132"/>
        <v>0</v>
      </c>
      <c r="K106" s="128"/>
      <c r="L106" s="61">
        <f t="shared" si="133"/>
        <v>0</v>
      </c>
      <c r="M106" s="61">
        <f t="shared" si="134"/>
        <v>0</v>
      </c>
      <c r="N106" s="61">
        <f t="shared" si="135"/>
        <v>0</v>
      </c>
      <c r="O106" s="7"/>
      <c r="P106" s="61">
        <f t="shared" si="136"/>
        <v>0</v>
      </c>
      <c r="Q106" s="61">
        <f t="shared" si="137"/>
        <v>0</v>
      </c>
      <c r="R106" s="61">
        <f t="shared" si="138"/>
        <v>0</v>
      </c>
      <c r="S106" s="1"/>
      <c r="T106" s="61">
        <f t="shared" si="139"/>
        <v>0</v>
      </c>
      <c r="U106" s="61">
        <f t="shared" si="140"/>
        <v>0</v>
      </c>
      <c r="V106" s="61">
        <f t="shared" si="141"/>
        <v>0</v>
      </c>
      <c r="W106" s="1"/>
      <c r="X106" s="61">
        <f t="shared" si="142"/>
        <v>0</v>
      </c>
      <c r="Y106" s="61">
        <f t="shared" si="143"/>
        <v>0</v>
      </c>
      <c r="Z106" s="61">
        <f t="shared" si="144"/>
        <v>0</v>
      </c>
      <c r="AA106" s="1"/>
      <c r="AB106" s="61">
        <f t="shared" si="145"/>
        <v>0</v>
      </c>
      <c r="AC106" s="61">
        <f t="shared" si="146"/>
        <v>0</v>
      </c>
      <c r="AD106" s="61">
        <f t="shared" si="147"/>
        <v>0</v>
      </c>
      <c r="AE106" s="7">
        <v>141</v>
      </c>
      <c r="AF106" s="61">
        <f t="shared" si="148"/>
        <v>423</v>
      </c>
      <c r="AG106" s="61">
        <f t="shared" si="149"/>
        <v>493.5</v>
      </c>
      <c r="AH106" s="61">
        <f t="shared" si="150"/>
        <v>564</v>
      </c>
      <c r="AI106" s="1"/>
      <c r="AJ106" s="61">
        <f t="shared" si="151"/>
        <v>0</v>
      </c>
      <c r="AK106" s="61">
        <f t="shared" si="152"/>
        <v>0</v>
      </c>
      <c r="AL106" s="61">
        <f t="shared" si="153"/>
        <v>0</v>
      </c>
      <c r="AM106" s="1"/>
      <c r="AN106" s="61">
        <f t="shared" si="124"/>
        <v>0</v>
      </c>
      <c r="AO106" s="61">
        <f t="shared" si="160"/>
        <v>0</v>
      </c>
      <c r="AP106" s="61">
        <f t="shared" si="161"/>
        <v>0</v>
      </c>
      <c r="AQ106" s="1"/>
      <c r="AR106" s="61">
        <f t="shared" si="125"/>
        <v>0</v>
      </c>
      <c r="AS106" s="61">
        <f t="shared" si="162"/>
        <v>0</v>
      </c>
      <c r="AT106" s="61">
        <f t="shared" si="163"/>
        <v>0</v>
      </c>
      <c r="AU106" s="1"/>
      <c r="AV106" s="61">
        <f t="shared" si="126"/>
        <v>0</v>
      </c>
      <c r="AW106" s="61">
        <f t="shared" si="164"/>
        <v>0</v>
      </c>
      <c r="AX106" s="61">
        <f t="shared" si="165"/>
        <v>0</v>
      </c>
    </row>
    <row r="107" spans="1:50" x14ac:dyDescent="0.25">
      <c r="A107" s="1">
        <v>14</v>
      </c>
      <c r="B107" s="1" t="s">
        <v>302</v>
      </c>
      <c r="C107" s="7"/>
      <c r="D107" s="62">
        <f t="shared" si="127"/>
        <v>0</v>
      </c>
      <c r="E107" s="62">
        <f t="shared" si="128"/>
        <v>0</v>
      </c>
      <c r="F107" s="62">
        <f t="shared" si="129"/>
        <v>0</v>
      </c>
      <c r="G107" s="7"/>
      <c r="H107" s="61">
        <f t="shared" si="130"/>
        <v>0</v>
      </c>
      <c r="I107" s="61">
        <f t="shared" si="131"/>
        <v>0</v>
      </c>
      <c r="J107" s="61">
        <f t="shared" si="132"/>
        <v>0</v>
      </c>
      <c r="K107" s="128"/>
      <c r="L107" s="61">
        <f t="shared" si="133"/>
        <v>0</v>
      </c>
      <c r="M107" s="61">
        <f t="shared" si="134"/>
        <v>0</v>
      </c>
      <c r="N107" s="61">
        <f t="shared" si="135"/>
        <v>0</v>
      </c>
      <c r="O107" s="7"/>
      <c r="P107" s="61">
        <f t="shared" si="136"/>
        <v>0</v>
      </c>
      <c r="Q107" s="61">
        <f t="shared" si="137"/>
        <v>0</v>
      </c>
      <c r="R107" s="61">
        <f t="shared" si="138"/>
        <v>0</v>
      </c>
      <c r="S107" s="1"/>
      <c r="T107" s="61">
        <f t="shared" si="139"/>
        <v>0</v>
      </c>
      <c r="U107" s="61">
        <f t="shared" si="140"/>
        <v>0</v>
      </c>
      <c r="V107" s="61">
        <f t="shared" si="141"/>
        <v>0</v>
      </c>
      <c r="W107" s="1"/>
      <c r="X107" s="61">
        <f t="shared" si="142"/>
        <v>0</v>
      </c>
      <c r="Y107" s="61">
        <f t="shared" si="143"/>
        <v>0</v>
      </c>
      <c r="Z107" s="61">
        <f t="shared" si="144"/>
        <v>0</v>
      </c>
      <c r="AA107" s="1"/>
      <c r="AB107" s="61">
        <f t="shared" si="145"/>
        <v>0</v>
      </c>
      <c r="AC107" s="61">
        <f t="shared" si="146"/>
        <v>0</v>
      </c>
      <c r="AD107" s="61">
        <f t="shared" si="147"/>
        <v>0</v>
      </c>
      <c r="AE107" s="7">
        <v>520</v>
      </c>
      <c r="AF107" s="61">
        <f t="shared" si="148"/>
        <v>1560</v>
      </c>
      <c r="AG107" s="61">
        <f t="shared" si="149"/>
        <v>1820</v>
      </c>
      <c r="AH107" s="61">
        <f t="shared" si="150"/>
        <v>2080</v>
      </c>
      <c r="AI107" s="1"/>
      <c r="AJ107" s="61">
        <f t="shared" si="151"/>
        <v>0</v>
      </c>
      <c r="AK107" s="61">
        <f t="shared" si="152"/>
        <v>0</v>
      </c>
      <c r="AL107" s="61">
        <f t="shared" si="153"/>
        <v>0</v>
      </c>
      <c r="AM107" s="1"/>
      <c r="AN107" s="61">
        <f t="shared" si="124"/>
        <v>0</v>
      </c>
      <c r="AO107" s="61">
        <f t="shared" si="160"/>
        <v>0</v>
      </c>
      <c r="AP107" s="61">
        <f t="shared" si="161"/>
        <v>0</v>
      </c>
      <c r="AQ107" s="1"/>
      <c r="AR107" s="61">
        <f t="shared" si="125"/>
        <v>0</v>
      </c>
      <c r="AS107" s="61">
        <f t="shared" si="162"/>
        <v>0</v>
      </c>
      <c r="AT107" s="61">
        <f t="shared" si="163"/>
        <v>0</v>
      </c>
      <c r="AU107" s="1"/>
      <c r="AV107" s="61">
        <f t="shared" si="126"/>
        <v>0</v>
      </c>
      <c r="AW107" s="61">
        <f t="shared" si="164"/>
        <v>0</v>
      </c>
      <c r="AX107" s="61">
        <f t="shared" si="165"/>
        <v>0</v>
      </c>
    </row>
    <row r="108" spans="1:50" x14ac:dyDescent="0.25">
      <c r="A108" s="1">
        <v>15</v>
      </c>
      <c r="B108" s="1" t="s">
        <v>303</v>
      </c>
      <c r="C108" s="7"/>
      <c r="D108" s="62">
        <f t="shared" si="127"/>
        <v>0</v>
      </c>
      <c r="E108" s="62">
        <f t="shared" si="128"/>
        <v>0</v>
      </c>
      <c r="F108" s="62">
        <f t="shared" si="129"/>
        <v>0</v>
      </c>
      <c r="G108" s="7"/>
      <c r="H108" s="61">
        <f t="shared" si="130"/>
        <v>0</v>
      </c>
      <c r="I108" s="61">
        <f t="shared" si="131"/>
        <v>0</v>
      </c>
      <c r="J108" s="61">
        <f t="shared" si="132"/>
        <v>0</v>
      </c>
      <c r="K108" s="128"/>
      <c r="L108" s="61">
        <f t="shared" si="133"/>
        <v>0</v>
      </c>
      <c r="M108" s="61">
        <f t="shared" si="134"/>
        <v>0</v>
      </c>
      <c r="N108" s="61">
        <f t="shared" si="135"/>
        <v>0</v>
      </c>
      <c r="O108" s="7"/>
      <c r="P108" s="61">
        <f t="shared" si="136"/>
        <v>0</v>
      </c>
      <c r="Q108" s="61">
        <f t="shared" si="137"/>
        <v>0</v>
      </c>
      <c r="R108" s="61">
        <f t="shared" si="138"/>
        <v>0</v>
      </c>
      <c r="S108" s="1"/>
      <c r="T108" s="61">
        <f t="shared" si="139"/>
        <v>0</v>
      </c>
      <c r="U108" s="61">
        <f t="shared" si="140"/>
        <v>0</v>
      </c>
      <c r="V108" s="61">
        <f t="shared" si="141"/>
        <v>0</v>
      </c>
      <c r="W108" s="1"/>
      <c r="X108" s="61">
        <f t="shared" si="142"/>
        <v>0</v>
      </c>
      <c r="Y108" s="61">
        <f t="shared" si="143"/>
        <v>0</v>
      </c>
      <c r="Z108" s="61">
        <f t="shared" si="144"/>
        <v>0</v>
      </c>
      <c r="AA108" s="1"/>
      <c r="AB108" s="61">
        <f t="shared" si="145"/>
        <v>0</v>
      </c>
      <c r="AC108" s="61">
        <f t="shared" si="146"/>
        <v>0</v>
      </c>
      <c r="AD108" s="61">
        <f t="shared" si="147"/>
        <v>0</v>
      </c>
      <c r="AE108" s="7">
        <v>148</v>
      </c>
      <c r="AF108" s="61">
        <f t="shared" si="148"/>
        <v>444</v>
      </c>
      <c r="AG108" s="61">
        <f t="shared" si="149"/>
        <v>518</v>
      </c>
      <c r="AH108" s="61">
        <f t="shared" si="150"/>
        <v>592</v>
      </c>
      <c r="AI108" s="1"/>
      <c r="AJ108" s="61">
        <f t="shared" si="151"/>
        <v>0</v>
      </c>
      <c r="AK108" s="61">
        <f t="shared" si="152"/>
        <v>0</v>
      </c>
      <c r="AL108" s="61">
        <f t="shared" si="153"/>
        <v>0</v>
      </c>
      <c r="AM108" s="1"/>
      <c r="AN108" s="61">
        <f t="shared" si="124"/>
        <v>0</v>
      </c>
      <c r="AO108" s="61">
        <f t="shared" si="160"/>
        <v>0</v>
      </c>
      <c r="AP108" s="61">
        <f t="shared" si="161"/>
        <v>0</v>
      </c>
      <c r="AQ108" s="1"/>
      <c r="AR108" s="61">
        <f t="shared" si="125"/>
        <v>0</v>
      </c>
      <c r="AS108" s="61">
        <f t="shared" si="162"/>
        <v>0</v>
      </c>
      <c r="AT108" s="61">
        <f t="shared" si="163"/>
        <v>0</v>
      </c>
      <c r="AU108" s="1"/>
      <c r="AV108" s="61">
        <f t="shared" si="126"/>
        <v>0</v>
      </c>
      <c r="AW108" s="61">
        <f t="shared" si="164"/>
        <v>0</v>
      </c>
      <c r="AX108" s="61">
        <f t="shared" si="165"/>
        <v>0</v>
      </c>
    </row>
    <row r="109" spans="1:50" x14ac:dyDescent="0.25">
      <c r="A109" s="1">
        <v>16</v>
      </c>
      <c r="B109" s="1" t="s">
        <v>304</v>
      </c>
      <c r="C109" s="7"/>
      <c r="D109" s="62">
        <f t="shared" si="127"/>
        <v>0</v>
      </c>
      <c r="E109" s="62">
        <f t="shared" si="128"/>
        <v>0</v>
      </c>
      <c r="F109" s="62">
        <f t="shared" si="129"/>
        <v>0</v>
      </c>
      <c r="G109" s="7"/>
      <c r="H109" s="61">
        <f t="shared" si="130"/>
        <v>0</v>
      </c>
      <c r="I109" s="61">
        <f t="shared" si="131"/>
        <v>0</v>
      </c>
      <c r="J109" s="61">
        <f t="shared" si="132"/>
        <v>0</v>
      </c>
      <c r="K109" s="128"/>
      <c r="L109" s="61">
        <f t="shared" si="133"/>
        <v>0</v>
      </c>
      <c r="M109" s="61">
        <f t="shared" si="134"/>
        <v>0</v>
      </c>
      <c r="N109" s="61">
        <f t="shared" si="135"/>
        <v>0</v>
      </c>
      <c r="O109" s="7"/>
      <c r="P109" s="61">
        <f t="shared" si="136"/>
        <v>0</v>
      </c>
      <c r="Q109" s="61">
        <f t="shared" si="137"/>
        <v>0</v>
      </c>
      <c r="R109" s="61">
        <f t="shared" si="138"/>
        <v>0</v>
      </c>
      <c r="S109" s="1"/>
      <c r="T109" s="61">
        <f t="shared" si="139"/>
        <v>0</v>
      </c>
      <c r="U109" s="61">
        <f t="shared" si="140"/>
        <v>0</v>
      </c>
      <c r="V109" s="61">
        <f t="shared" si="141"/>
        <v>0</v>
      </c>
      <c r="W109" s="1"/>
      <c r="X109" s="61">
        <f t="shared" si="142"/>
        <v>0</v>
      </c>
      <c r="Y109" s="61">
        <f t="shared" si="143"/>
        <v>0</v>
      </c>
      <c r="Z109" s="61">
        <f t="shared" si="144"/>
        <v>0</v>
      </c>
      <c r="AA109" s="1"/>
      <c r="AB109" s="61">
        <f t="shared" si="145"/>
        <v>0</v>
      </c>
      <c r="AC109" s="61">
        <f t="shared" si="146"/>
        <v>0</v>
      </c>
      <c r="AD109" s="61">
        <f t="shared" si="147"/>
        <v>0</v>
      </c>
      <c r="AE109" s="7">
        <v>148</v>
      </c>
      <c r="AF109" s="61">
        <f t="shared" si="148"/>
        <v>444</v>
      </c>
      <c r="AG109" s="61">
        <f t="shared" si="149"/>
        <v>518</v>
      </c>
      <c r="AH109" s="61">
        <f t="shared" si="150"/>
        <v>592</v>
      </c>
      <c r="AI109" s="1"/>
      <c r="AJ109" s="61">
        <f t="shared" si="151"/>
        <v>0</v>
      </c>
      <c r="AK109" s="61">
        <f t="shared" si="152"/>
        <v>0</v>
      </c>
      <c r="AL109" s="61">
        <f t="shared" si="153"/>
        <v>0</v>
      </c>
      <c r="AM109" s="1"/>
      <c r="AN109" s="61">
        <f t="shared" si="124"/>
        <v>0</v>
      </c>
      <c r="AO109" s="61">
        <f t="shared" si="160"/>
        <v>0</v>
      </c>
      <c r="AP109" s="61">
        <f t="shared" si="161"/>
        <v>0</v>
      </c>
      <c r="AQ109" s="1"/>
      <c r="AR109" s="61">
        <f t="shared" si="125"/>
        <v>0</v>
      </c>
      <c r="AS109" s="61">
        <f t="shared" si="162"/>
        <v>0</v>
      </c>
      <c r="AT109" s="61">
        <f t="shared" si="163"/>
        <v>0</v>
      </c>
      <c r="AU109" s="1"/>
      <c r="AV109" s="61">
        <f t="shared" si="126"/>
        <v>0</v>
      </c>
      <c r="AW109" s="61">
        <f t="shared" si="164"/>
        <v>0</v>
      </c>
      <c r="AX109" s="61">
        <f t="shared" si="165"/>
        <v>0</v>
      </c>
    </row>
    <row r="110" spans="1:50" x14ac:dyDescent="0.25">
      <c r="A110" s="1">
        <v>17</v>
      </c>
      <c r="B110" s="1" t="s">
        <v>305</v>
      </c>
      <c r="C110" s="7"/>
      <c r="D110" s="62">
        <f t="shared" si="127"/>
        <v>0</v>
      </c>
      <c r="E110" s="62">
        <f t="shared" si="128"/>
        <v>0</v>
      </c>
      <c r="F110" s="62">
        <f t="shared" si="129"/>
        <v>0</v>
      </c>
      <c r="G110" s="7"/>
      <c r="H110" s="61">
        <f t="shared" si="130"/>
        <v>0</v>
      </c>
      <c r="I110" s="61">
        <f t="shared" si="131"/>
        <v>0</v>
      </c>
      <c r="J110" s="61">
        <f t="shared" si="132"/>
        <v>0</v>
      </c>
      <c r="K110" s="128"/>
      <c r="L110" s="61">
        <f t="shared" si="133"/>
        <v>0</v>
      </c>
      <c r="M110" s="61">
        <f t="shared" si="134"/>
        <v>0</v>
      </c>
      <c r="N110" s="61">
        <f t="shared" si="135"/>
        <v>0</v>
      </c>
      <c r="O110" s="7"/>
      <c r="P110" s="61">
        <f t="shared" si="136"/>
        <v>0</v>
      </c>
      <c r="Q110" s="61">
        <f t="shared" si="137"/>
        <v>0</v>
      </c>
      <c r="R110" s="61">
        <f t="shared" si="138"/>
        <v>0</v>
      </c>
      <c r="S110" s="1"/>
      <c r="T110" s="61">
        <f t="shared" si="139"/>
        <v>0</v>
      </c>
      <c r="U110" s="61">
        <f t="shared" si="140"/>
        <v>0</v>
      </c>
      <c r="V110" s="61">
        <f t="shared" si="141"/>
        <v>0</v>
      </c>
      <c r="W110" s="1"/>
      <c r="X110" s="61">
        <f t="shared" si="142"/>
        <v>0</v>
      </c>
      <c r="Y110" s="61">
        <f t="shared" si="143"/>
        <v>0</v>
      </c>
      <c r="Z110" s="61">
        <f t="shared" si="144"/>
        <v>0</v>
      </c>
      <c r="AA110" s="1"/>
      <c r="AB110" s="61">
        <f t="shared" si="145"/>
        <v>0</v>
      </c>
      <c r="AC110" s="61">
        <f t="shared" si="146"/>
        <v>0</v>
      </c>
      <c r="AD110" s="61">
        <f t="shared" si="147"/>
        <v>0</v>
      </c>
      <c r="AE110" s="7">
        <v>148</v>
      </c>
      <c r="AF110" s="61">
        <f t="shared" si="148"/>
        <v>444</v>
      </c>
      <c r="AG110" s="61">
        <f t="shared" si="149"/>
        <v>518</v>
      </c>
      <c r="AH110" s="61">
        <f t="shared" si="150"/>
        <v>592</v>
      </c>
      <c r="AI110" s="1"/>
      <c r="AJ110" s="61">
        <f t="shared" si="151"/>
        <v>0</v>
      </c>
      <c r="AK110" s="61">
        <f t="shared" si="152"/>
        <v>0</v>
      </c>
      <c r="AL110" s="61">
        <f t="shared" si="153"/>
        <v>0</v>
      </c>
      <c r="AM110" s="1"/>
      <c r="AN110" s="61">
        <f t="shared" si="124"/>
        <v>0</v>
      </c>
      <c r="AO110" s="61">
        <f t="shared" si="160"/>
        <v>0</v>
      </c>
      <c r="AP110" s="61">
        <f t="shared" si="161"/>
        <v>0</v>
      </c>
      <c r="AQ110" s="1"/>
      <c r="AR110" s="61">
        <f t="shared" si="125"/>
        <v>0</v>
      </c>
      <c r="AS110" s="61">
        <f t="shared" si="162"/>
        <v>0</v>
      </c>
      <c r="AT110" s="61">
        <f t="shared" si="163"/>
        <v>0</v>
      </c>
      <c r="AU110" s="1"/>
      <c r="AV110" s="61">
        <f t="shared" si="126"/>
        <v>0</v>
      </c>
      <c r="AW110" s="61">
        <f t="shared" si="164"/>
        <v>0</v>
      </c>
      <c r="AX110" s="61">
        <f t="shared" si="165"/>
        <v>0</v>
      </c>
    </row>
    <row r="111" spans="1:50" x14ac:dyDescent="0.25">
      <c r="A111" s="1">
        <v>18</v>
      </c>
      <c r="B111" s="1" t="s">
        <v>306</v>
      </c>
      <c r="C111" s="7"/>
      <c r="D111" s="62">
        <f t="shared" si="127"/>
        <v>0</v>
      </c>
      <c r="E111" s="62">
        <f t="shared" si="128"/>
        <v>0</v>
      </c>
      <c r="F111" s="62">
        <f t="shared" si="129"/>
        <v>0</v>
      </c>
      <c r="G111" s="7"/>
      <c r="H111" s="61">
        <f t="shared" si="130"/>
        <v>0</v>
      </c>
      <c r="I111" s="61">
        <f t="shared" si="131"/>
        <v>0</v>
      </c>
      <c r="J111" s="61">
        <f t="shared" si="132"/>
        <v>0</v>
      </c>
      <c r="K111" s="128"/>
      <c r="L111" s="61">
        <f t="shared" si="133"/>
        <v>0</v>
      </c>
      <c r="M111" s="61">
        <f t="shared" si="134"/>
        <v>0</v>
      </c>
      <c r="N111" s="61">
        <f t="shared" si="135"/>
        <v>0</v>
      </c>
      <c r="O111" s="7"/>
      <c r="P111" s="61">
        <f t="shared" si="136"/>
        <v>0</v>
      </c>
      <c r="Q111" s="61">
        <f t="shared" si="137"/>
        <v>0</v>
      </c>
      <c r="R111" s="61">
        <f t="shared" si="138"/>
        <v>0</v>
      </c>
      <c r="S111" s="1"/>
      <c r="T111" s="61">
        <f t="shared" si="139"/>
        <v>0</v>
      </c>
      <c r="U111" s="61">
        <f t="shared" si="140"/>
        <v>0</v>
      </c>
      <c r="V111" s="61">
        <f t="shared" si="141"/>
        <v>0</v>
      </c>
      <c r="W111" s="1"/>
      <c r="X111" s="61">
        <f t="shared" si="142"/>
        <v>0</v>
      </c>
      <c r="Y111" s="61">
        <f t="shared" si="143"/>
        <v>0</v>
      </c>
      <c r="Z111" s="61">
        <f t="shared" si="144"/>
        <v>0</v>
      </c>
      <c r="AA111" s="1"/>
      <c r="AB111" s="61">
        <f t="shared" si="145"/>
        <v>0</v>
      </c>
      <c r="AC111" s="61">
        <f t="shared" si="146"/>
        <v>0</v>
      </c>
      <c r="AD111" s="61">
        <f t="shared" si="147"/>
        <v>0</v>
      </c>
      <c r="AE111" s="7">
        <v>250</v>
      </c>
      <c r="AF111" s="61">
        <f t="shared" si="148"/>
        <v>750</v>
      </c>
      <c r="AG111" s="61">
        <f t="shared" si="149"/>
        <v>875</v>
      </c>
      <c r="AH111" s="61">
        <f t="shared" si="150"/>
        <v>1000</v>
      </c>
      <c r="AI111" s="1"/>
      <c r="AJ111" s="61">
        <f t="shared" si="151"/>
        <v>0</v>
      </c>
      <c r="AK111" s="61">
        <f t="shared" si="152"/>
        <v>0</v>
      </c>
      <c r="AL111" s="61">
        <f t="shared" si="153"/>
        <v>0</v>
      </c>
      <c r="AM111" s="1"/>
      <c r="AN111" s="61">
        <f t="shared" si="124"/>
        <v>0</v>
      </c>
      <c r="AO111" s="61">
        <f t="shared" si="160"/>
        <v>0</v>
      </c>
      <c r="AP111" s="61">
        <f t="shared" si="161"/>
        <v>0</v>
      </c>
      <c r="AQ111" s="1"/>
      <c r="AR111" s="61">
        <f t="shared" si="125"/>
        <v>0</v>
      </c>
      <c r="AS111" s="61">
        <f t="shared" si="162"/>
        <v>0</v>
      </c>
      <c r="AT111" s="61">
        <f t="shared" si="163"/>
        <v>0</v>
      </c>
      <c r="AU111" s="1"/>
      <c r="AV111" s="61">
        <f t="shared" si="126"/>
        <v>0</v>
      </c>
      <c r="AW111" s="61">
        <f t="shared" si="164"/>
        <v>0</v>
      </c>
      <c r="AX111" s="61">
        <f t="shared" si="165"/>
        <v>0</v>
      </c>
    </row>
    <row r="112" spans="1:50" x14ac:dyDescent="0.25">
      <c r="A112" s="1">
        <v>19</v>
      </c>
      <c r="B112" s="1" t="s">
        <v>307</v>
      </c>
      <c r="C112" s="7"/>
      <c r="D112" s="62">
        <f t="shared" si="127"/>
        <v>0</v>
      </c>
      <c r="E112" s="62">
        <f t="shared" si="128"/>
        <v>0</v>
      </c>
      <c r="F112" s="62">
        <f t="shared" si="129"/>
        <v>0</v>
      </c>
      <c r="G112" s="7"/>
      <c r="H112" s="61">
        <f t="shared" si="130"/>
        <v>0</v>
      </c>
      <c r="I112" s="61">
        <f t="shared" si="131"/>
        <v>0</v>
      </c>
      <c r="J112" s="61">
        <f t="shared" si="132"/>
        <v>0</v>
      </c>
      <c r="K112" s="128"/>
      <c r="L112" s="61">
        <f t="shared" si="133"/>
        <v>0</v>
      </c>
      <c r="M112" s="61">
        <f t="shared" si="134"/>
        <v>0</v>
      </c>
      <c r="N112" s="61">
        <f t="shared" si="135"/>
        <v>0</v>
      </c>
      <c r="O112" s="7"/>
      <c r="P112" s="61">
        <f t="shared" si="136"/>
        <v>0</v>
      </c>
      <c r="Q112" s="61">
        <f t="shared" si="137"/>
        <v>0</v>
      </c>
      <c r="R112" s="61">
        <f t="shared" si="138"/>
        <v>0</v>
      </c>
      <c r="S112" s="1"/>
      <c r="T112" s="61">
        <f t="shared" si="139"/>
        <v>0</v>
      </c>
      <c r="U112" s="61">
        <f t="shared" si="140"/>
        <v>0</v>
      </c>
      <c r="V112" s="61">
        <f t="shared" si="141"/>
        <v>0</v>
      </c>
      <c r="W112" s="1"/>
      <c r="X112" s="61">
        <f t="shared" si="142"/>
        <v>0</v>
      </c>
      <c r="Y112" s="61">
        <f t="shared" si="143"/>
        <v>0</v>
      </c>
      <c r="Z112" s="61">
        <f t="shared" si="144"/>
        <v>0</v>
      </c>
      <c r="AA112" s="1"/>
      <c r="AB112" s="61">
        <f t="shared" si="145"/>
        <v>0</v>
      </c>
      <c r="AC112" s="61">
        <f t="shared" si="146"/>
        <v>0</v>
      </c>
      <c r="AD112" s="61">
        <f t="shared" si="147"/>
        <v>0</v>
      </c>
      <c r="AE112" s="7">
        <v>191</v>
      </c>
      <c r="AF112" s="61">
        <f t="shared" si="148"/>
        <v>573</v>
      </c>
      <c r="AG112" s="61">
        <f t="shared" si="149"/>
        <v>668.5</v>
      </c>
      <c r="AH112" s="61">
        <f t="shared" si="150"/>
        <v>764</v>
      </c>
      <c r="AI112" s="1"/>
      <c r="AJ112" s="61">
        <f t="shared" si="151"/>
        <v>0</v>
      </c>
      <c r="AK112" s="61">
        <f t="shared" si="152"/>
        <v>0</v>
      </c>
      <c r="AL112" s="61">
        <f t="shared" si="153"/>
        <v>0</v>
      </c>
      <c r="AM112" s="1"/>
      <c r="AN112" s="61">
        <f t="shared" si="124"/>
        <v>0</v>
      </c>
      <c r="AO112" s="61">
        <f t="shared" si="160"/>
        <v>0</v>
      </c>
      <c r="AP112" s="61">
        <f t="shared" si="161"/>
        <v>0</v>
      </c>
      <c r="AQ112" s="1"/>
      <c r="AR112" s="61">
        <f t="shared" si="125"/>
        <v>0</v>
      </c>
      <c r="AS112" s="61">
        <f t="shared" si="162"/>
        <v>0</v>
      </c>
      <c r="AT112" s="61">
        <f t="shared" si="163"/>
        <v>0</v>
      </c>
      <c r="AU112" s="1"/>
      <c r="AV112" s="61">
        <f t="shared" si="126"/>
        <v>0</v>
      </c>
      <c r="AW112" s="61">
        <f t="shared" si="164"/>
        <v>0</v>
      </c>
      <c r="AX112" s="61">
        <f t="shared" si="165"/>
        <v>0</v>
      </c>
    </row>
    <row r="113" spans="1:50" x14ac:dyDescent="0.25">
      <c r="A113" s="1">
        <v>20</v>
      </c>
      <c r="B113" s="1" t="s">
        <v>308</v>
      </c>
      <c r="C113" s="7"/>
      <c r="D113" s="62">
        <f t="shared" si="127"/>
        <v>0</v>
      </c>
      <c r="E113" s="62">
        <f t="shared" si="128"/>
        <v>0</v>
      </c>
      <c r="F113" s="62">
        <f t="shared" si="129"/>
        <v>0</v>
      </c>
      <c r="G113" s="7"/>
      <c r="H113" s="61">
        <f t="shared" si="130"/>
        <v>0</v>
      </c>
      <c r="I113" s="61">
        <f t="shared" si="131"/>
        <v>0</v>
      </c>
      <c r="J113" s="61">
        <f t="shared" si="132"/>
        <v>0</v>
      </c>
      <c r="K113" s="128"/>
      <c r="L113" s="61">
        <f t="shared" si="133"/>
        <v>0</v>
      </c>
      <c r="M113" s="61">
        <f t="shared" si="134"/>
        <v>0</v>
      </c>
      <c r="N113" s="61">
        <f t="shared" si="135"/>
        <v>0</v>
      </c>
      <c r="O113" s="7"/>
      <c r="P113" s="61">
        <f t="shared" si="136"/>
        <v>0</v>
      </c>
      <c r="Q113" s="61">
        <f t="shared" si="137"/>
        <v>0</v>
      </c>
      <c r="R113" s="61">
        <f t="shared" si="138"/>
        <v>0</v>
      </c>
      <c r="S113" s="1"/>
      <c r="T113" s="61">
        <f t="shared" si="139"/>
        <v>0</v>
      </c>
      <c r="U113" s="61">
        <f t="shared" si="140"/>
        <v>0</v>
      </c>
      <c r="V113" s="61">
        <f t="shared" si="141"/>
        <v>0</v>
      </c>
      <c r="W113" s="1"/>
      <c r="X113" s="61">
        <f t="shared" si="142"/>
        <v>0</v>
      </c>
      <c r="Y113" s="61">
        <f t="shared" si="143"/>
        <v>0</v>
      </c>
      <c r="Z113" s="61">
        <f t="shared" si="144"/>
        <v>0</v>
      </c>
      <c r="AA113" s="1"/>
      <c r="AB113" s="61">
        <f t="shared" si="145"/>
        <v>0</v>
      </c>
      <c r="AC113" s="61">
        <f t="shared" si="146"/>
        <v>0</v>
      </c>
      <c r="AD113" s="61">
        <f t="shared" si="147"/>
        <v>0</v>
      </c>
      <c r="AE113" s="7">
        <v>191</v>
      </c>
      <c r="AF113" s="61">
        <f t="shared" si="148"/>
        <v>573</v>
      </c>
      <c r="AG113" s="61">
        <f t="shared" si="149"/>
        <v>668.5</v>
      </c>
      <c r="AH113" s="61">
        <f t="shared" si="150"/>
        <v>764</v>
      </c>
      <c r="AI113" s="1"/>
      <c r="AJ113" s="61">
        <f t="shared" si="151"/>
        <v>0</v>
      </c>
      <c r="AK113" s="61">
        <f t="shared" si="152"/>
        <v>0</v>
      </c>
      <c r="AL113" s="61">
        <f t="shared" si="153"/>
        <v>0</v>
      </c>
      <c r="AM113" s="1"/>
      <c r="AN113" s="61">
        <f t="shared" si="124"/>
        <v>0</v>
      </c>
      <c r="AO113" s="61">
        <f t="shared" si="160"/>
        <v>0</v>
      </c>
      <c r="AP113" s="61">
        <f t="shared" si="161"/>
        <v>0</v>
      </c>
      <c r="AQ113" s="1"/>
      <c r="AR113" s="61">
        <f t="shared" si="125"/>
        <v>0</v>
      </c>
      <c r="AS113" s="61">
        <f t="shared" si="162"/>
        <v>0</v>
      </c>
      <c r="AT113" s="61">
        <f t="shared" si="163"/>
        <v>0</v>
      </c>
      <c r="AU113" s="1"/>
      <c r="AV113" s="61">
        <f t="shared" si="126"/>
        <v>0</v>
      </c>
      <c r="AW113" s="61">
        <f t="shared" si="164"/>
        <v>0</v>
      </c>
      <c r="AX113" s="61">
        <f t="shared" si="165"/>
        <v>0</v>
      </c>
    </row>
    <row r="114" spans="1:50" x14ac:dyDescent="0.25">
      <c r="A114" s="1">
        <v>21</v>
      </c>
      <c r="B114" s="1" t="s">
        <v>309</v>
      </c>
      <c r="C114" s="7"/>
      <c r="D114" s="62">
        <f t="shared" si="127"/>
        <v>0</v>
      </c>
      <c r="E114" s="62">
        <f t="shared" si="128"/>
        <v>0</v>
      </c>
      <c r="F114" s="62">
        <f t="shared" si="129"/>
        <v>0</v>
      </c>
      <c r="G114" s="7"/>
      <c r="H114" s="61">
        <f t="shared" si="130"/>
        <v>0</v>
      </c>
      <c r="I114" s="61">
        <f t="shared" si="131"/>
        <v>0</v>
      </c>
      <c r="J114" s="61">
        <f t="shared" si="132"/>
        <v>0</v>
      </c>
      <c r="K114" s="128"/>
      <c r="L114" s="61">
        <f t="shared" si="133"/>
        <v>0</v>
      </c>
      <c r="M114" s="61">
        <f t="shared" si="134"/>
        <v>0</v>
      </c>
      <c r="N114" s="61">
        <f t="shared" si="135"/>
        <v>0</v>
      </c>
      <c r="O114" s="7"/>
      <c r="P114" s="61">
        <f t="shared" si="136"/>
        <v>0</v>
      </c>
      <c r="Q114" s="61">
        <f t="shared" si="137"/>
        <v>0</v>
      </c>
      <c r="R114" s="61">
        <f t="shared" si="138"/>
        <v>0</v>
      </c>
      <c r="S114" s="1"/>
      <c r="T114" s="61">
        <f t="shared" si="139"/>
        <v>0</v>
      </c>
      <c r="U114" s="61">
        <f t="shared" si="140"/>
        <v>0</v>
      </c>
      <c r="V114" s="61">
        <f t="shared" si="141"/>
        <v>0</v>
      </c>
      <c r="W114" s="1"/>
      <c r="X114" s="61">
        <f t="shared" si="142"/>
        <v>0</v>
      </c>
      <c r="Y114" s="61">
        <f t="shared" si="143"/>
        <v>0</v>
      </c>
      <c r="Z114" s="61">
        <f t="shared" si="144"/>
        <v>0</v>
      </c>
      <c r="AA114" s="1"/>
      <c r="AB114" s="61">
        <f t="shared" si="145"/>
        <v>0</v>
      </c>
      <c r="AC114" s="61">
        <f t="shared" si="146"/>
        <v>0</v>
      </c>
      <c r="AD114" s="61">
        <f t="shared" si="147"/>
        <v>0</v>
      </c>
      <c r="AE114" s="7">
        <v>191</v>
      </c>
      <c r="AF114" s="61">
        <f t="shared" si="148"/>
        <v>573</v>
      </c>
      <c r="AG114" s="61">
        <f t="shared" si="149"/>
        <v>668.5</v>
      </c>
      <c r="AH114" s="61">
        <f t="shared" si="150"/>
        <v>764</v>
      </c>
      <c r="AI114" s="1"/>
      <c r="AJ114" s="61">
        <f t="shared" si="151"/>
        <v>0</v>
      </c>
      <c r="AK114" s="61">
        <f t="shared" si="152"/>
        <v>0</v>
      </c>
      <c r="AL114" s="61">
        <f t="shared" si="153"/>
        <v>0</v>
      </c>
      <c r="AM114" s="1"/>
      <c r="AN114" s="61">
        <f t="shared" si="124"/>
        <v>0</v>
      </c>
      <c r="AO114" s="61">
        <f t="shared" si="160"/>
        <v>0</v>
      </c>
      <c r="AP114" s="61">
        <f t="shared" si="161"/>
        <v>0</v>
      </c>
      <c r="AQ114" s="1"/>
      <c r="AR114" s="61">
        <f t="shared" si="125"/>
        <v>0</v>
      </c>
      <c r="AS114" s="61">
        <f t="shared" si="162"/>
        <v>0</v>
      </c>
      <c r="AT114" s="61">
        <f t="shared" si="163"/>
        <v>0</v>
      </c>
      <c r="AU114" s="1"/>
      <c r="AV114" s="61">
        <f t="shared" si="126"/>
        <v>0</v>
      </c>
      <c r="AW114" s="61">
        <f t="shared" si="164"/>
        <v>0</v>
      </c>
      <c r="AX114" s="61">
        <f t="shared" si="165"/>
        <v>0</v>
      </c>
    </row>
    <row r="115" spans="1:50" x14ac:dyDescent="0.25">
      <c r="A115" s="1">
        <v>22</v>
      </c>
      <c r="B115" s="1" t="s">
        <v>310</v>
      </c>
      <c r="C115" s="7"/>
      <c r="D115" s="62">
        <f t="shared" si="127"/>
        <v>0</v>
      </c>
      <c r="E115" s="62">
        <f t="shared" si="128"/>
        <v>0</v>
      </c>
      <c r="F115" s="62">
        <f t="shared" si="129"/>
        <v>0</v>
      </c>
      <c r="G115" s="7"/>
      <c r="H115" s="61">
        <f t="shared" si="130"/>
        <v>0</v>
      </c>
      <c r="I115" s="61">
        <f t="shared" si="131"/>
        <v>0</v>
      </c>
      <c r="J115" s="61">
        <f t="shared" si="132"/>
        <v>0</v>
      </c>
      <c r="K115" s="128"/>
      <c r="L115" s="61">
        <f t="shared" si="133"/>
        <v>0</v>
      </c>
      <c r="M115" s="61">
        <f t="shared" si="134"/>
        <v>0</v>
      </c>
      <c r="N115" s="61">
        <f t="shared" si="135"/>
        <v>0</v>
      </c>
      <c r="O115" s="7"/>
      <c r="P115" s="61">
        <f t="shared" si="136"/>
        <v>0</v>
      </c>
      <c r="Q115" s="61">
        <f t="shared" si="137"/>
        <v>0</v>
      </c>
      <c r="R115" s="61">
        <f t="shared" si="138"/>
        <v>0</v>
      </c>
      <c r="S115" s="1"/>
      <c r="T115" s="61">
        <f t="shared" si="139"/>
        <v>0</v>
      </c>
      <c r="U115" s="61">
        <f t="shared" si="140"/>
        <v>0</v>
      </c>
      <c r="V115" s="61">
        <f t="shared" si="141"/>
        <v>0</v>
      </c>
      <c r="W115" s="1"/>
      <c r="X115" s="61">
        <f t="shared" si="142"/>
        <v>0</v>
      </c>
      <c r="Y115" s="61">
        <f t="shared" si="143"/>
        <v>0</v>
      </c>
      <c r="Z115" s="61">
        <f t="shared" si="144"/>
        <v>0</v>
      </c>
      <c r="AA115" s="1"/>
      <c r="AB115" s="61">
        <f t="shared" si="145"/>
        <v>0</v>
      </c>
      <c r="AC115" s="61">
        <f t="shared" si="146"/>
        <v>0</v>
      </c>
      <c r="AD115" s="61">
        <f t="shared" si="147"/>
        <v>0</v>
      </c>
      <c r="AE115" s="7">
        <v>250</v>
      </c>
      <c r="AF115" s="61">
        <f t="shared" si="148"/>
        <v>750</v>
      </c>
      <c r="AG115" s="61">
        <f t="shared" si="149"/>
        <v>875</v>
      </c>
      <c r="AH115" s="61">
        <f t="shared" si="150"/>
        <v>1000</v>
      </c>
      <c r="AI115" s="1"/>
      <c r="AJ115" s="61">
        <f t="shared" si="151"/>
        <v>0</v>
      </c>
      <c r="AK115" s="61">
        <f t="shared" si="152"/>
        <v>0</v>
      </c>
      <c r="AL115" s="61">
        <f t="shared" si="153"/>
        <v>0</v>
      </c>
      <c r="AM115" s="1"/>
      <c r="AN115" s="61">
        <f t="shared" si="124"/>
        <v>0</v>
      </c>
      <c r="AO115" s="61">
        <f t="shared" si="160"/>
        <v>0</v>
      </c>
      <c r="AP115" s="61">
        <f t="shared" si="161"/>
        <v>0</v>
      </c>
      <c r="AQ115" s="1"/>
      <c r="AR115" s="61">
        <f t="shared" si="125"/>
        <v>0</v>
      </c>
      <c r="AS115" s="61">
        <f t="shared" si="162"/>
        <v>0</v>
      </c>
      <c r="AT115" s="61">
        <f t="shared" si="163"/>
        <v>0</v>
      </c>
      <c r="AU115" s="1"/>
      <c r="AV115" s="61">
        <f t="shared" si="126"/>
        <v>0</v>
      </c>
      <c r="AW115" s="61">
        <f t="shared" si="164"/>
        <v>0</v>
      </c>
      <c r="AX115" s="61">
        <f t="shared" si="165"/>
        <v>0</v>
      </c>
    </row>
    <row r="116" spans="1:50" x14ac:dyDescent="0.25">
      <c r="A116" s="1">
        <v>23</v>
      </c>
      <c r="B116" s="1" t="s">
        <v>21</v>
      </c>
      <c r="C116" s="7"/>
      <c r="D116" s="62">
        <f t="shared" si="127"/>
        <v>0</v>
      </c>
      <c r="E116" s="62">
        <f t="shared" si="128"/>
        <v>0</v>
      </c>
      <c r="F116" s="62">
        <f t="shared" si="129"/>
        <v>0</v>
      </c>
      <c r="G116" s="7"/>
      <c r="H116" s="61">
        <f t="shared" si="130"/>
        <v>0</v>
      </c>
      <c r="I116" s="61">
        <f t="shared" si="131"/>
        <v>0</v>
      </c>
      <c r="J116" s="61">
        <f t="shared" si="132"/>
        <v>0</v>
      </c>
      <c r="K116" s="128"/>
      <c r="L116" s="61">
        <f t="shared" si="133"/>
        <v>0</v>
      </c>
      <c r="M116" s="61">
        <f t="shared" si="134"/>
        <v>0</v>
      </c>
      <c r="N116" s="61">
        <f t="shared" si="135"/>
        <v>0</v>
      </c>
      <c r="O116" s="7"/>
      <c r="P116" s="61">
        <f t="shared" si="136"/>
        <v>0</v>
      </c>
      <c r="Q116" s="61">
        <f t="shared" si="137"/>
        <v>0</v>
      </c>
      <c r="R116" s="61">
        <f t="shared" si="138"/>
        <v>0</v>
      </c>
      <c r="S116" s="1"/>
      <c r="T116" s="61">
        <f t="shared" si="139"/>
        <v>0</v>
      </c>
      <c r="U116" s="61">
        <f t="shared" si="140"/>
        <v>0</v>
      </c>
      <c r="V116" s="61">
        <f t="shared" si="141"/>
        <v>0</v>
      </c>
      <c r="W116" s="1"/>
      <c r="X116" s="61">
        <f t="shared" si="142"/>
        <v>0</v>
      </c>
      <c r="Y116" s="61">
        <f t="shared" si="143"/>
        <v>0</v>
      </c>
      <c r="Z116" s="61">
        <f t="shared" si="144"/>
        <v>0</v>
      </c>
      <c r="AA116" s="1"/>
      <c r="AB116" s="61">
        <f t="shared" si="145"/>
        <v>0</v>
      </c>
      <c r="AC116" s="61">
        <f t="shared" si="146"/>
        <v>0</v>
      </c>
      <c r="AD116" s="61">
        <f t="shared" si="147"/>
        <v>0</v>
      </c>
      <c r="AE116" s="7">
        <v>260</v>
      </c>
      <c r="AF116" s="61">
        <f t="shared" si="148"/>
        <v>780</v>
      </c>
      <c r="AG116" s="61">
        <f t="shared" si="149"/>
        <v>910</v>
      </c>
      <c r="AH116" s="61">
        <f t="shared" si="150"/>
        <v>1040</v>
      </c>
      <c r="AI116" s="1"/>
      <c r="AJ116" s="61">
        <f t="shared" si="151"/>
        <v>0</v>
      </c>
      <c r="AK116" s="61">
        <f t="shared" si="152"/>
        <v>0</v>
      </c>
      <c r="AL116" s="61">
        <f t="shared" si="153"/>
        <v>0</v>
      </c>
      <c r="AM116" s="1"/>
      <c r="AN116" s="61">
        <f t="shared" si="124"/>
        <v>0</v>
      </c>
      <c r="AO116" s="61">
        <f t="shared" si="160"/>
        <v>0</v>
      </c>
      <c r="AP116" s="61">
        <f t="shared" si="161"/>
        <v>0</v>
      </c>
      <c r="AQ116" s="1"/>
      <c r="AR116" s="61">
        <f t="shared" si="125"/>
        <v>0</v>
      </c>
      <c r="AS116" s="61">
        <f t="shared" si="162"/>
        <v>0</v>
      </c>
      <c r="AT116" s="61">
        <f t="shared" si="163"/>
        <v>0</v>
      </c>
      <c r="AU116" s="1"/>
      <c r="AV116" s="61">
        <f t="shared" si="126"/>
        <v>0</v>
      </c>
      <c r="AW116" s="61">
        <f t="shared" si="164"/>
        <v>0</v>
      </c>
      <c r="AX116" s="61">
        <f t="shared" si="165"/>
        <v>0</v>
      </c>
    </row>
    <row r="117" spans="1:50" x14ac:dyDescent="0.25">
      <c r="A117" s="1">
        <v>24</v>
      </c>
      <c r="B117" s="1" t="s">
        <v>20</v>
      </c>
      <c r="C117" s="1"/>
      <c r="D117" s="62">
        <f t="shared" si="127"/>
        <v>0</v>
      </c>
      <c r="E117" s="62">
        <f t="shared" si="128"/>
        <v>0</v>
      </c>
      <c r="F117" s="62">
        <f t="shared" si="129"/>
        <v>0</v>
      </c>
      <c r="G117" s="62"/>
      <c r="H117" s="61">
        <f t="shared" si="130"/>
        <v>0</v>
      </c>
      <c r="I117" s="61">
        <f t="shared" si="131"/>
        <v>0</v>
      </c>
      <c r="J117" s="61">
        <f t="shared" si="132"/>
        <v>0</v>
      </c>
      <c r="K117" s="62"/>
      <c r="L117" s="61">
        <f t="shared" si="133"/>
        <v>0</v>
      </c>
      <c r="M117" s="61">
        <f t="shared" si="134"/>
        <v>0</v>
      </c>
      <c r="N117" s="61">
        <f t="shared" si="135"/>
        <v>0</v>
      </c>
      <c r="O117" s="62"/>
      <c r="P117" s="61">
        <f t="shared" si="136"/>
        <v>0</v>
      </c>
      <c r="Q117" s="61">
        <f t="shared" si="137"/>
        <v>0</v>
      </c>
      <c r="R117" s="61">
        <f t="shared" si="138"/>
        <v>0</v>
      </c>
      <c r="S117" s="62"/>
      <c r="T117" s="61">
        <f t="shared" si="139"/>
        <v>0</v>
      </c>
      <c r="U117" s="61">
        <f t="shared" si="140"/>
        <v>0</v>
      </c>
      <c r="V117" s="61">
        <f t="shared" si="141"/>
        <v>0</v>
      </c>
      <c r="W117" s="62"/>
      <c r="X117" s="61">
        <f t="shared" si="142"/>
        <v>0</v>
      </c>
      <c r="Y117" s="61">
        <f t="shared" si="143"/>
        <v>0</v>
      </c>
      <c r="Z117" s="61">
        <f t="shared" si="144"/>
        <v>0</v>
      </c>
      <c r="AA117" s="62"/>
      <c r="AB117" s="61">
        <f t="shared" si="145"/>
        <v>0</v>
      </c>
      <c r="AC117" s="61">
        <f t="shared" si="146"/>
        <v>0</v>
      </c>
      <c r="AD117" s="61">
        <f t="shared" si="147"/>
        <v>0</v>
      </c>
      <c r="AE117" s="62">
        <v>260</v>
      </c>
      <c r="AF117" s="61">
        <f t="shared" si="148"/>
        <v>780</v>
      </c>
      <c r="AG117" s="61">
        <f t="shared" si="149"/>
        <v>910</v>
      </c>
      <c r="AH117" s="61">
        <f t="shared" si="150"/>
        <v>1040</v>
      </c>
      <c r="AI117" s="62"/>
      <c r="AJ117" s="61">
        <f t="shared" si="151"/>
        <v>0</v>
      </c>
      <c r="AK117" s="61">
        <f t="shared" si="152"/>
        <v>0</v>
      </c>
      <c r="AL117" s="61">
        <f t="shared" si="153"/>
        <v>0</v>
      </c>
      <c r="AM117" s="62"/>
      <c r="AN117" s="61">
        <f t="shared" si="124"/>
        <v>0</v>
      </c>
      <c r="AO117" s="61">
        <f t="shared" si="160"/>
        <v>0</v>
      </c>
      <c r="AP117" s="61">
        <f t="shared" si="161"/>
        <v>0</v>
      </c>
      <c r="AQ117" s="62"/>
      <c r="AR117" s="61">
        <f t="shared" si="125"/>
        <v>0</v>
      </c>
      <c r="AS117" s="61">
        <f t="shared" si="162"/>
        <v>0</v>
      </c>
      <c r="AT117" s="61">
        <f t="shared" si="163"/>
        <v>0</v>
      </c>
      <c r="AU117" s="62"/>
      <c r="AV117" s="61">
        <f t="shared" si="126"/>
        <v>0</v>
      </c>
      <c r="AW117" s="61">
        <f t="shared" si="164"/>
        <v>0</v>
      </c>
      <c r="AX117" s="61">
        <f t="shared" si="165"/>
        <v>0</v>
      </c>
    </row>
    <row r="118" spans="1:50" x14ac:dyDescent="0.25">
      <c r="A118" s="1">
        <v>25</v>
      </c>
      <c r="B118" s="1" t="s">
        <v>19</v>
      </c>
      <c r="C118" s="1"/>
      <c r="D118" s="62">
        <f t="shared" si="127"/>
        <v>0</v>
      </c>
      <c r="E118" s="62">
        <f t="shared" si="128"/>
        <v>0</v>
      </c>
      <c r="F118" s="62">
        <f t="shared" si="129"/>
        <v>0</v>
      </c>
      <c r="G118" s="62"/>
      <c r="H118" s="61">
        <f t="shared" si="130"/>
        <v>0</v>
      </c>
      <c r="I118" s="61">
        <f t="shared" si="131"/>
        <v>0</v>
      </c>
      <c r="J118" s="61">
        <f t="shared" si="132"/>
        <v>0</v>
      </c>
      <c r="K118" s="62"/>
      <c r="L118" s="61">
        <f t="shared" si="133"/>
        <v>0</v>
      </c>
      <c r="M118" s="61">
        <f t="shared" si="134"/>
        <v>0</v>
      </c>
      <c r="N118" s="61">
        <f t="shared" si="135"/>
        <v>0</v>
      </c>
      <c r="O118" s="62"/>
      <c r="P118" s="61">
        <f t="shared" si="136"/>
        <v>0</v>
      </c>
      <c r="Q118" s="61">
        <f t="shared" si="137"/>
        <v>0</v>
      </c>
      <c r="R118" s="61">
        <f t="shared" si="138"/>
        <v>0</v>
      </c>
      <c r="S118" s="62"/>
      <c r="T118" s="61">
        <f t="shared" si="139"/>
        <v>0</v>
      </c>
      <c r="U118" s="61">
        <f t="shared" si="140"/>
        <v>0</v>
      </c>
      <c r="V118" s="61">
        <f t="shared" si="141"/>
        <v>0</v>
      </c>
      <c r="W118" s="62"/>
      <c r="X118" s="61">
        <f t="shared" si="142"/>
        <v>0</v>
      </c>
      <c r="Y118" s="61">
        <f t="shared" si="143"/>
        <v>0</v>
      </c>
      <c r="Z118" s="61">
        <f t="shared" si="144"/>
        <v>0</v>
      </c>
      <c r="AA118" s="62"/>
      <c r="AB118" s="61">
        <f t="shared" si="145"/>
        <v>0</v>
      </c>
      <c r="AC118" s="61">
        <f t="shared" si="146"/>
        <v>0</v>
      </c>
      <c r="AD118" s="61">
        <f t="shared" si="147"/>
        <v>0</v>
      </c>
      <c r="AE118" s="62">
        <v>190</v>
      </c>
      <c r="AF118" s="61">
        <f t="shared" si="148"/>
        <v>570</v>
      </c>
      <c r="AG118" s="61">
        <f t="shared" si="149"/>
        <v>665</v>
      </c>
      <c r="AH118" s="61">
        <f t="shared" si="150"/>
        <v>760</v>
      </c>
      <c r="AI118" s="62"/>
      <c r="AJ118" s="61">
        <f t="shared" si="151"/>
        <v>0</v>
      </c>
      <c r="AK118" s="61">
        <f t="shared" si="152"/>
        <v>0</v>
      </c>
      <c r="AL118" s="61">
        <f t="shared" si="153"/>
        <v>0</v>
      </c>
      <c r="AM118" s="62"/>
      <c r="AN118" s="61">
        <f t="shared" si="124"/>
        <v>0</v>
      </c>
      <c r="AO118" s="61">
        <f t="shared" si="160"/>
        <v>0</v>
      </c>
      <c r="AP118" s="61">
        <f t="shared" si="161"/>
        <v>0</v>
      </c>
      <c r="AQ118" s="62"/>
      <c r="AR118" s="61">
        <f t="shared" si="125"/>
        <v>0</v>
      </c>
      <c r="AS118" s="61">
        <f t="shared" si="162"/>
        <v>0</v>
      </c>
      <c r="AT118" s="61">
        <f t="shared" si="163"/>
        <v>0</v>
      </c>
      <c r="AU118" s="62"/>
      <c r="AV118" s="61">
        <f t="shared" si="126"/>
        <v>0</v>
      </c>
      <c r="AW118" s="61">
        <f t="shared" si="164"/>
        <v>0</v>
      </c>
      <c r="AX118" s="61">
        <f t="shared" si="165"/>
        <v>0</v>
      </c>
    </row>
    <row r="119" spans="1:50" x14ac:dyDescent="0.25">
      <c r="A119" s="1">
        <v>26</v>
      </c>
      <c r="B119" s="1" t="s">
        <v>311</v>
      </c>
      <c r="C119" s="1"/>
      <c r="D119" s="62">
        <f t="shared" si="127"/>
        <v>0</v>
      </c>
      <c r="E119" s="62">
        <f t="shared" si="128"/>
        <v>0</v>
      </c>
      <c r="F119" s="62">
        <f t="shared" si="129"/>
        <v>0</v>
      </c>
      <c r="G119" s="62"/>
      <c r="H119" s="61">
        <f t="shared" si="130"/>
        <v>0</v>
      </c>
      <c r="I119" s="61">
        <f t="shared" si="131"/>
        <v>0</v>
      </c>
      <c r="J119" s="61">
        <f t="shared" si="132"/>
        <v>0</v>
      </c>
      <c r="K119" s="62"/>
      <c r="L119" s="61">
        <f t="shared" si="133"/>
        <v>0</v>
      </c>
      <c r="M119" s="61">
        <f t="shared" si="134"/>
        <v>0</v>
      </c>
      <c r="N119" s="61">
        <f t="shared" si="135"/>
        <v>0</v>
      </c>
      <c r="O119" s="62"/>
      <c r="P119" s="61">
        <f t="shared" si="136"/>
        <v>0</v>
      </c>
      <c r="Q119" s="61">
        <f t="shared" si="137"/>
        <v>0</v>
      </c>
      <c r="R119" s="61">
        <f t="shared" si="138"/>
        <v>0</v>
      </c>
      <c r="S119" s="62"/>
      <c r="T119" s="61">
        <f t="shared" si="139"/>
        <v>0</v>
      </c>
      <c r="U119" s="61">
        <f t="shared" si="140"/>
        <v>0</v>
      </c>
      <c r="V119" s="61">
        <f t="shared" si="141"/>
        <v>0</v>
      </c>
      <c r="W119" s="62"/>
      <c r="X119" s="61">
        <f t="shared" si="142"/>
        <v>0</v>
      </c>
      <c r="Y119" s="61">
        <f t="shared" si="143"/>
        <v>0</v>
      </c>
      <c r="Z119" s="61">
        <f t="shared" si="144"/>
        <v>0</v>
      </c>
      <c r="AA119" s="62"/>
      <c r="AB119" s="61">
        <f t="shared" si="145"/>
        <v>0</v>
      </c>
      <c r="AC119" s="61">
        <f t="shared" si="146"/>
        <v>0</v>
      </c>
      <c r="AD119" s="61">
        <f t="shared" si="147"/>
        <v>0</v>
      </c>
      <c r="AE119" s="62">
        <v>260</v>
      </c>
      <c r="AF119" s="61">
        <f t="shared" si="148"/>
        <v>780</v>
      </c>
      <c r="AG119" s="61">
        <f t="shared" si="149"/>
        <v>910</v>
      </c>
      <c r="AH119" s="61">
        <f t="shared" si="150"/>
        <v>1040</v>
      </c>
      <c r="AI119" s="62"/>
      <c r="AJ119" s="61">
        <f t="shared" si="151"/>
        <v>0</v>
      </c>
      <c r="AK119" s="61">
        <f t="shared" si="152"/>
        <v>0</v>
      </c>
      <c r="AL119" s="61">
        <f t="shared" si="153"/>
        <v>0</v>
      </c>
      <c r="AM119" s="62"/>
      <c r="AN119" s="61">
        <f t="shared" si="124"/>
        <v>0</v>
      </c>
      <c r="AO119" s="61">
        <f t="shared" si="160"/>
        <v>0</v>
      </c>
      <c r="AP119" s="61">
        <f t="shared" si="161"/>
        <v>0</v>
      </c>
      <c r="AQ119" s="62"/>
      <c r="AR119" s="61">
        <f t="shared" si="125"/>
        <v>0</v>
      </c>
      <c r="AS119" s="61">
        <f t="shared" si="162"/>
        <v>0</v>
      </c>
      <c r="AT119" s="61">
        <f t="shared" si="163"/>
        <v>0</v>
      </c>
      <c r="AU119" s="62"/>
      <c r="AV119" s="61">
        <f t="shared" si="126"/>
        <v>0</v>
      </c>
      <c r="AW119" s="61">
        <f t="shared" si="164"/>
        <v>0</v>
      </c>
      <c r="AX119" s="61">
        <f t="shared" si="165"/>
        <v>0</v>
      </c>
    </row>
    <row r="120" spans="1:50" x14ac:dyDescent="0.25">
      <c r="A120" s="1">
        <v>27</v>
      </c>
      <c r="B120" s="1" t="s">
        <v>312</v>
      </c>
      <c r="C120" s="1"/>
      <c r="D120" s="62">
        <f t="shared" si="127"/>
        <v>0</v>
      </c>
      <c r="E120" s="62">
        <f t="shared" si="128"/>
        <v>0</v>
      </c>
      <c r="F120" s="62">
        <f t="shared" si="129"/>
        <v>0</v>
      </c>
      <c r="G120" s="62"/>
      <c r="H120" s="61">
        <f t="shared" si="130"/>
        <v>0</v>
      </c>
      <c r="I120" s="61">
        <f t="shared" si="131"/>
        <v>0</v>
      </c>
      <c r="J120" s="61">
        <f t="shared" si="132"/>
        <v>0</v>
      </c>
      <c r="K120" s="62"/>
      <c r="L120" s="61">
        <f t="shared" si="133"/>
        <v>0</v>
      </c>
      <c r="M120" s="61">
        <f t="shared" si="134"/>
        <v>0</v>
      </c>
      <c r="N120" s="61">
        <f t="shared" si="135"/>
        <v>0</v>
      </c>
      <c r="O120" s="62"/>
      <c r="P120" s="61">
        <f t="shared" si="136"/>
        <v>0</v>
      </c>
      <c r="Q120" s="61">
        <f t="shared" si="137"/>
        <v>0</v>
      </c>
      <c r="R120" s="61">
        <f t="shared" si="138"/>
        <v>0</v>
      </c>
      <c r="S120" s="62"/>
      <c r="T120" s="61">
        <f t="shared" si="139"/>
        <v>0</v>
      </c>
      <c r="U120" s="61">
        <f t="shared" si="140"/>
        <v>0</v>
      </c>
      <c r="V120" s="61">
        <f t="shared" si="141"/>
        <v>0</v>
      </c>
      <c r="W120" s="62"/>
      <c r="X120" s="61">
        <f t="shared" si="142"/>
        <v>0</v>
      </c>
      <c r="Y120" s="61">
        <f t="shared" si="143"/>
        <v>0</v>
      </c>
      <c r="Z120" s="61">
        <f t="shared" si="144"/>
        <v>0</v>
      </c>
      <c r="AA120" s="62"/>
      <c r="AB120" s="61">
        <f t="shared" si="145"/>
        <v>0</v>
      </c>
      <c r="AC120" s="61">
        <f t="shared" si="146"/>
        <v>0</v>
      </c>
      <c r="AD120" s="61">
        <f t="shared" si="147"/>
        <v>0</v>
      </c>
      <c r="AE120" s="62">
        <v>320</v>
      </c>
      <c r="AF120" s="61">
        <f t="shared" si="148"/>
        <v>960</v>
      </c>
      <c r="AG120" s="61">
        <f t="shared" si="149"/>
        <v>1120</v>
      </c>
      <c r="AH120" s="61">
        <f t="shared" si="150"/>
        <v>1280</v>
      </c>
      <c r="AI120" s="62"/>
      <c r="AJ120" s="61">
        <f t="shared" si="151"/>
        <v>0</v>
      </c>
      <c r="AK120" s="61">
        <f t="shared" si="152"/>
        <v>0</v>
      </c>
      <c r="AL120" s="61">
        <f t="shared" si="153"/>
        <v>0</v>
      </c>
      <c r="AM120" s="62"/>
      <c r="AN120" s="61">
        <f t="shared" si="124"/>
        <v>0</v>
      </c>
      <c r="AO120" s="61">
        <f t="shared" si="160"/>
        <v>0</v>
      </c>
      <c r="AP120" s="61">
        <f t="shared" si="161"/>
        <v>0</v>
      </c>
      <c r="AQ120" s="62"/>
      <c r="AR120" s="61">
        <f t="shared" si="125"/>
        <v>0</v>
      </c>
      <c r="AS120" s="61">
        <f t="shared" si="162"/>
        <v>0</v>
      </c>
      <c r="AT120" s="61">
        <f t="shared" si="163"/>
        <v>0</v>
      </c>
      <c r="AU120" s="62"/>
      <c r="AV120" s="61">
        <f t="shared" si="126"/>
        <v>0</v>
      </c>
      <c r="AW120" s="61">
        <f t="shared" si="164"/>
        <v>0</v>
      </c>
      <c r="AX120" s="61">
        <f t="shared" si="165"/>
        <v>0</v>
      </c>
    </row>
    <row r="121" spans="1:50" x14ac:dyDescent="0.25">
      <c r="A121" s="1">
        <v>28</v>
      </c>
      <c r="B121" s="1" t="s">
        <v>313</v>
      </c>
      <c r="C121" s="1"/>
      <c r="D121" s="62">
        <f t="shared" si="127"/>
        <v>0</v>
      </c>
      <c r="E121" s="62">
        <f t="shared" si="128"/>
        <v>0</v>
      </c>
      <c r="F121" s="62">
        <f t="shared" si="129"/>
        <v>0</v>
      </c>
      <c r="G121" s="62"/>
      <c r="H121" s="61">
        <f t="shared" si="130"/>
        <v>0</v>
      </c>
      <c r="I121" s="61">
        <f t="shared" si="131"/>
        <v>0</v>
      </c>
      <c r="J121" s="61">
        <f t="shared" si="132"/>
        <v>0</v>
      </c>
      <c r="K121" s="62"/>
      <c r="L121" s="61">
        <f t="shared" si="133"/>
        <v>0</v>
      </c>
      <c r="M121" s="61">
        <f t="shared" si="134"/>
        <v>0</v>
      </c>
      <c r="N121" s="61">
        <f t="shared" si="135"/>
        <v>0</v>
      </c>
      <c r="O121" s="62"/>
      <c r="P121" s="61">
        <f t="shared" si="136"/>
        <v>0</v>
      </c>
      <c r="Q121" s="61">
        <f t="shared" si="137"/>
        <v>0</v>
      </c>
      <c r="R121" s="61">
        <f t="shared" si="138"/>
        <v>0</v>
      </c>
      <c r="S121" s="62"/>
      <c r="T121" s="61">
        <f t="shared" si="139"/>
        <v>0</v>
      </c>
      <c r="U121" s="61">
        <f t="shared" si="140"/>
        <v>0</v>
      </c>
      <c r="V121" s="61">
        <f t="shared" si="141"/>
        <v>0</v>
      </c>
      <c r="W121" s="62"/>
      <c r="X121" s="61">
        <f t="shared" si="142"/>
        <v>0</v>
      </c>
      <c r="Y121" s="61">
        <f t="shared" si="143"/>
        <v>0</v>
      </c>
      <c r="Z121" s="61">
        <f t="shared" si="144"/>
        <v>0</v>
      </c>
      <c r="AA121" s="62"/>
      <c r="AB121" s="61">
        <f t="shared" si="145"/>
        <v>0</v>
      </c>
      <c r="AC121" s="61">
        <f t="shared" si="146"/>
        <v>0</v>
      </c>
      <c r="AD121" s="61">
        <f t="shared" si="147"/>
        <v>0</v>
      </c>
      <c r="AE121" s="62">
        <v>260</v>
      </c>
      <c r="AF121" s="61">
        <f t="shared" si="148"/>
        <v>780</v>
      </c>
      <c r="AG121" s="61">
        <f t="shared" si="149"/>
        <v>910</v>
      </c>
      <c r="AH121" s="61">
        <f t="shared" si="150"/>
        <v>1040</v>
      </c>
      <c r="AI121" s="62"/>
      <c r="AJ121" s="61">
        <f t="shared" si="151"/>
        <v>0</v>
      </c>
      <c r="AK121" s="61">
        <f t="shared" si="152"/>
        <v>0</v>
      </c>
      <c r="AL121" s="61">
        <f t="shared" si="153"/>
        <v>0</v>
      </c>
      <c r="AM121" s="62"/>
      <c r="AN121" s="61">
        <f t="shared" si="124"/>
        <v>0</v>
      </c>
      <c r="AO121" s="61">
        <f t="shared" si="160"/>
        <v>0</v>
      </c>
      <c r="AP121" s="61">
        <f>AM121*$AP$6</f>
        <v>0</v>
      </c>
      <c r="AQ121" s="62"/>
      <c r="AR121" s="61">
        <f t="shared" si="125"/>
        <v>0</v>
      </c>
      <c r="AS121" s="61">
        <f t="shared" si="162"/>
        <v>0</v>
      </c>
      <c r="AT121" s="61">
        <f t="shared" si="163"/>
        <v>0</v>
      </c>
      <c r="AU121" s="62"/>
      <c r="AV121" s="61">
        <f t="shared" si="126"/>
        <v>0</v>
      </c>
      <c r="AW121" s="61">
        <f t="shared" si="164"/>
        <v>0</v>
      </c>
      <c r="AX121" s="61">
        <f t="shared" si="165"/>
        <v>0</v>
      </c>
    </row>
    <row r="122" spans="1:50" x14ac:dyDescent="0.25">
      <c r="A122" s="1">
        <v>29</v>
      </c>
      <c r="B122" s="1" t="s">
        <v>314</v>
      </c>
      <c r="C122" s="1"/>
      <c r="D122" s="62">
        <f t="shared" si="127"/>
        <v>0</v>
      </c>
      <c r="E122" s="62">
        <f t="shared" si="128"/>
        <v>0</v>
      </c>
      <c r="F122" s="62">
        <f t="shared" si="129"/>
        <v>0</v>
      </c>
      <c r="G122" s="62"/>
      <c r="H122" s="61">
        <f t="shared" si="130"/>
        <v>0</v>
      </c>
      <c r="I122" s="61">
        <f t="shared" si="131"/>
        <v>0</v>
      </c>
      <c r="J122" s="61">
        <f t="shared" si="132"/>
        <v>0</v>
      </c>
      <c r="K122" s="62"/>
      <c r="L122" s="61">
        <f t="shared" si="133"/>
        <v>0</v>
      </c>
      <c r="M122" s="61">
        <f t="shared" si="134"/>
        <v>0</v>
      </c>
      <c r="N122" s="61">
        <f t="shared" si="135"/>
        <v>0</v>
      </c>
      <c r="O122" s="62"/>
      <c r="P122" s="61">
        <f t="shared" si="136"/>
        <v>0</v>
      </c>
      <c r="Q122" s="61">
        <f t="shared" si="137"/>
        <v>0</v>
      </c>
      <c r="R122" s="61">
        <f t="shared" si="138"/>
        <v>0</v>
      </c>
      <c r="S122" s="62"/>
      <c r="T122" s="61">
        <f t="shared" si="139"/>
        <v>0</v>
      </c>
      <c r="U122" s="61">
        <f t="shared" si="140"/>
        <v>0</v>
      </c>
      <c r="V122" s="61">
        <f t="shared" si="141"/>
        <v>0</v>
      </c>
      <c r="W122" s="62"/>
      <c r="X122" s="61">
        <f t="shared" si="142"/>
        <v>0</v>
      </c>
      <c r="Y122" s="61">
        <f t="shared" si="143"/>
        <v>0</v>
      </c>
      <c r="Z122" s="61">
        <f t="shared" si="144"/>
        <v>0</v>
      </c>
      <c r="AA122" s="62"/>
      <c r="AB122" s="61">
        <f t="shared" si="145"/>
        <v>0</v>
      </c>
      <c r="AC122" s="61">
        <f t="shared" si="146"/>
        <v>0</v>
      </c>
      <c r="AD122" s="61">
        <f t="shared" si="147"/>
        <v>0</v>
      </c>
      <c r="AE122" s="62">
        <v>240</v>
      </c>
      <c r="AF122" s="61">
        <f t="shared" si="148"/>
        <v>720</v>
      </c>
      <c r="AG122" s="61">
        <f t="shared" si="149"/>
        <v>840</v>
      </c>
      <c r="AH122" s="61">
        <f t="shared" si="150"/>
        <v>960</v>
      </c>
      <c r="AI122" s="62"/>
      <c r="AJ122" s="61">
        <f t="shared" si="151"/>
        <v>0</v>
      </c>
      <c r="AK122" s="61">
        <f t="shared" si="152"/>
        <v>0</v>
      </c>
      <c r="AL122" s="61">
        <f t="shared" si="153"/>
        <v>0</v>
      </c>
      <c r="AM122" s="62"/>
      <c r="AN122" s="61">
        <f t="shared" si="124"/>
        <v>0</v>
      </c>
      <c r="AO122" s="61">
        <f t="shared" si="160"/>
        <v>0</v>
      </c>
      <c r="AP122" s="61">
        <f t="shared" si="161"/>
        <v>0</v>
      </c>
      <c r="AQ122" s="62"/>
      <c r="AR122" s="61">
        <f t="shared" si="125"/>
        <v>0</v>
      </c>
      <c r="AS122" s="61">
        <f t="shared" si="162"/>
        <v>0</v>
      </c>
      <c r="AT122" s="61">
        <f t="shared" si="163"/>
        <v>0</v>
      </c>
      <c r="AU122" s="62"/>
      <c r="AV122" s="61">
        <f t="shared" si="126"/>
        <v>0</v>
      </c>
      <c r="AW122" s="61">
        <f t="shared" si="164"/>
        <v>0</v>
      </c>
      <c r="AX122" s="61">
        <f t="shared" si="165"/>
        <v>0</v>
      </c>
    </row>
    <row r="123" spans="1:50" ht="14.25" customHeight="1" x14ac:dyDescent="0.25">
      <c r="A123" s="1">
        <v>30</v>
      </c>
      <c r="B123" s="1" t="s">
        <v>315</v>
      </c>
      <c r="C123" s="1"/>
      <c r="D123" s="62">
        <f t="shared" si="127"/>
        <v>0</v>
      </c>
      <c r="E123" s="62">
        <f t="shared" si="128"/>
        <v>0</v>
      </c>
      <c r="F123" s="62">
        <f t="shared" si="129"/>
        <v>0</v>
      </c>
      <c r="G123" s="62"/>
      <c r="H123" s="61">
        <f t="shared" si="130"/>
        <v>0</v>
      </c>
      <c r="I123" s="61">
        <f t="shared" si="131"/>
        <v>0</v>
      </c>
      <c r="J123" s="61">
        <f t="shared" si="132"/>
        <v>0</v>
      </c>
      <c r="K123" s="62"/>
      <c r="L123" s="61">
        <f t="shared" si="133"/>
        <v>0</v>
      </c>
      <c r="M123" s="61">
        <f t="shared" si="134"/>
        <v>0</v>
      </c>
      <c r="N123" s="61">
        <f t="shared" si="135"/>
        <v>0</v>
      </c>
      <c r="O123" s="62"/>
      <c r="P123" s="61">
        <f t="shared" si="136"/>
        <v>0</v>
      </c>
      <c r="Q123" s="61">
        <f t="shared" si="137"/>
        <v>0</v>
      </c>
      <c r="R123" s="61">
        <f t="shared" si="138"/>
        <v>0</v>
      </c>
      <c r="S123" s="62"/>
      <c r="T123" s="61">
        <f t="shared" si="139"/>
        <v>0</v>
      </c>
      <c r="U123" s="61">
        <f t="shared" si="140"/>
        <v>0</v>
      </c>
      <c r="V123" s="61">
        <f t="shared" si="141"/>
        <v>0</v>
      </c>
      <c r="W123" s="62"/>
      <c r="X123" s="61">
        <f t="shared" si="142"/>
        <v>0</v>
      </c>
      <c r="Y123" s="61">
        <f t="shared" si="143"/>
        <v>0</v>
      </c>
      <c r="Z123" s="61">
        <f t="shared" si="144"/>
        <v>0</v>
      </c>
      <c r="AA123" s="62"/>
      <c r="AB123" s="61">
        <f t="shared" si="145"/>
        <v>0</v>
      </c>
      <c r="AC123" s="61">
        <f t="shared" si="146"/>
        <v>0</v>
      </c>
      <c r="AD123" s="61">
        <f t="shared" si="147"/>
        <v>0</v>
      </c>
      <c r="AE123" s="62">
        <v>240</v>
      </c>
      <c r="AF123" s="61">
        <f t="shared" si="148"/>
        <v>720</v>
      </c>
      <c r="AG123" s="61">
        <f t="shared" si="149"/>
        <v>840</v>
      </c>
      <c r="AH123" s="61">
        <f t="shared" si="150"/>
        <v>960</v>
      </c>
      <c r="AI123" s="62"/>
      <c r="AJ123" s="61">
        <f t="shared" si="151"/>
        <v>0</v>
      </c>
      <c r="AK123" s="61">
        <f t="shared" si="152"/>
        <v>0</v>
      </c>
      <c r="AL123" s="61">
        <f t="shared" si="153"/>
        <v>0</v>
      </c>
      <c r="AM123" s="62"/>
      <c r="AN123" s="61">
        <f t="shared" si="124"/>
        <v>0</v>
      </c>
      <c r="AO123" s="61">
        <f t="shared" si="160"/>
        <v>0</v>
      </c>
      <c r="AP123" s="61">
        <f t="shared" si="161"/>
        <v>0</v>
      </c>
      <c r="AQ123" s="62"/>
      <c r="AR123" s="61">
        <f t="shared" si="125"/>
        <v>0</v>
      </c>
      <c r="AS123" s="61">
        <f t="shared" si="162"/>
        <v>0</v>
      </c>
      <c r="AT123" s="61">
        <f t="shared" si="163"/>
        <v>0</v>
      </c>
      <c r="AU123" s="62"/>
      <c r="AV123" s="61">
        <f t="shared" si="126"/>
        <v>0</v>
      </c>
      <c r="AW123" s="61">
        <f t="shared" si="164"/>
        <v>0</v>
      </c>
      <c r="AX123" s="61">
        <f t="shared" si="165"/>
        <v>0</v>
      </c>
    </row>
    <row r="130" spans="4:16" x14ac:dyDescent="0.25"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</row>
    <row r="131" spans="4:16" x14ac:dyDescent="0.25">
      <c r="D131" s="17"/>
      <c r="E131" s="17"/>
      <c r="F131" s="17"/>
      <c r="G131" s="17"/>
      <c r="O131" s="54"/>
      <c r="P131" s="11"/>
    </row>
    <row r="132" spans="4:16" x14ac:dyDescent="0.25">
      <c r="D132" s="17"/>
      <c r="E132" s="17"/>
      <c r="F132" s="17"/>
      <c r="G132" s="17"/>
      <c r="O132" s="54"/>
    </row>
    <row r="133" spans="4:16" x14ac:dyDescent="0.25">
      <c r="D133" s="17"/>
      <c r="E133" s="17"/>
      <c r="F133" s="17"/>
      <c r="G133" s="17"/>
      <c r="O133" s="54"/>
    </row>
    <row r="134" spans="4:16" ht="12.75" customHeight="1" x14ac:dyDescent="0.25">
      <c r="D134" s="17"/>
      <c r="E134" s="17"/>
      <c r="F134" s="17"/>
      <c r="G134" s="17"/>
      <c r="O134" s="54"/>
    </row>
    <row r="135" spans="4:16" x14ac:dyDescent="0.25">
      <c r="D135" s="17">
        <v>15844</v>
      </c>
      <c r="E135" s="17"/>
      <c r="F135" s="17"/>
      <c r="G135" s="17"/>
      <c r="H135" s="17"/>
      <c r="I135" s="17"/>
      <c r="J135" s="17"/>
      <c r="L135" s="17"/>
      <c r="M135" s="17"/>
      <c r="N135" s="17"/>
    </row>
    <row r="136" spans="4:16" x14ac:dyDescent="0.25">
      <c r="D136" s="17"/>
      <c r="E136" s="17"/>
      <c r="F136" s="17"/>
      <c r="G136" s="17"/>
      <c r="H136" s="17"/>
      <c r="I136" s="17"/>
      <c r="J136" s="17"/>
      <c r="L136" s="17"/>
      <c r="M136" s="17"/>
      <c r="N136" s="17"/>
    </row>
    <row r="137" spans="4:16" x14ac:dyDescent="0.25"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</row>
    <row r="138" spans="4:16" x14ac:dyDescent="0.25"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</row>
    <row r="139" spans="4:16" x14ac:dyDescent="0.25">
      <c r="D139" s="17">
        <f>SUM(D134:D138)</f>
        <v>15844</v>
      </c>
      <c r="E139" s="17"/>
      <c r="F139" s="17"/>
      <c r="G139" s="17"/>
      <c r="H139" s="17"/>
      <c r="I139" s="17"/>
      <c r="J139" s="17"/>
      <c r="K139" s="17"/>
      <c r="L139" s="17"/>
      <c r="M139" s="17"/>
      <c r="N139" s="17"/>
    </row>
    <row r="140" spans="4:16" x14ac:dyDescent="0.25"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</row>
    <row r="141" spans="4:16" x14ac:dyDescent="0.25">
      <c r="D141" s="18" t="e">
        <f>D139-#REF!</f>
        <v>#REF!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</row>
  </sheetData>
  <pageMargins left="0.70866141732283472" right="0.70866141732283472" top="0.74803149606299213" bottom="0.74803149606299213" header="0.31496062992125984" footer="0.31496062992125984"/>
  <pageSetup paperSize="9" scale="2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9"/>
  <sheetViews>
    <sheetView workbookViewId="0">
      <selection activeCell="G16" sqref="G16"/>
    </sheetView>
  </sheetViews>
  <sheetFormatPr defaultRowHeight="15" x14ac:dyDescent="0.25"/>
  <cols>
    <col min="2" max="2" width="17.42578125" customWidth="1"/>
    <col min="3" max="6" width="19.28515625" customWidth="1"/>
    <col min="8" max="8" width="16.5703125" customWidth="1"/>
  </cols>
  <sheetData>
    <row r="3" spans="2:8" x14ac:dyDescent="0.25">
      <c r="B3" s="1"/>
      <c r="C3" s="1" t="s">
        <v>316</v>
      </c>
      <c r="D3" s="1" t="s">
        <v>317</v>
      </c>
      <c r="E3" s="1" t="s">
        <v>318</v>
      </c>
      <c r="F3" s="1" t="s">
        <v>319</v>
      </c>
      <c r="G3" s="1" t="s">
        <v>320</v>
      </c>
      <c r="H3" s="132" t="s">
        <v>321</v>
      </c>
    </row>
    <row r="4" spans="2:8" x14ac:dyDescent="0.25">
      <c r="B4" s="1" t="s">
        <v>229</v>
      </c>
      <c r="C4" s="1">
        <v>19</v>
      </c>
      <c r="D4" s="1">
        <v>3</v>
      </c>
      <c r="E4" s="1">
        <v>13</v>
      </c>
      <c r="F4" s="1">
        <v>12</v>
      </c>
      <c r="G4" s="1">
        <v>12</v>
      </c>
      <c r="H4" s="53">
        <f>SUM(C4:G4)</f>
        <v>59</v>
      </c>
    </row>
    <row r="5" spans="2:8" x14ac:dyDescent="0.25">
      <c r="B5" s="1"/>
      <c r="C5" s="1"/>
      <c r="D5" s="1"/>
      <c r="E5" s="1"/>
      <c r="F5" s="1"/>
      <c r="G5" s="1"/>
      <c r="H5" s="53"/>
    </row>
    <row r="6" spans="2:8" x14ac:dyDescent="0.25">
      <c r="B6" s="1" t="s">
        <v>228</v>
      </c>
      <c r="C6" s="1">
        <v>16</v>
      </c>
      <c r="D6" s="1">
        <v>1</v>
      </c>
      <c r="E6" s="1">
        <v>35</v>
      </c>
      <c r="F6" s="1"/>
      <c r="G6" s="1">
        <v>29</v>
      </c>
      <c r="H6" s="53">
        <f>SUM(C6:G6)</f>
        <v>81</v>
      </c>
    </row>
    <row r="7" spans="2:8" x14ac:dyDescent="0.25">
      <c r="B7" s="1"/>
      <c r="C7" s="1"/>
      <c r="D7" s="1"/>
      <c r="E7" s="1"/>
      <c r="F7" s="1"/>
      <c r="G7" s="1"/>
      <c r="H7" s="53"/>
    </row>
    <row r="8" spans="2:8" x14ac:dyDescent="0.25">
      <c r="B8" s="1"/>
      <c r="C8" s="1"/>
      <c r="D8" s="1"/>
      <c r="E8" s="1"/>
      <c r="F8" s="1"/>
      <c r="G8" s="1"/>
      <c r="H8" s="53">
        <f>SUM(H4:H7)</f>
        <v>140</v>
      </c>
    </row>
    <row r="9" spans="2:8" x14ac:dyDescent="0.25">
      <c r="B9" s="1"/>
      <c r="C9" s="1"/>
      <c r="D9" s="1"/>
      <c r="E9" s="1"/>
      <c r="F9" s="1"/>
      <c r="G9" s="1"/>
      <c r="H9" s="1"/>
    </row>
  </sheetData>
  <pageMargins left="0.39" right="0.17" top="0.38" bottom="0.74803149606299213" header="0.31496062992125984" footer="0.31496062992125984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K12"/>
  <sheetViews>
    <sheetView workbookViewId="0">
      <selection activeCell="F2" sqref="F2:K16"/>
    </sheetView>
  </sheetViews>
  <sheetFormatPr defaultRowHeight="15" x14ac:dyDescent="0.25"/>
  <cols>
    <col min="6" max="6" width="21.5703125" customWidth="1"/>
    <col min="7" max="7" width="14" customWidth="1"/>
    <col min="8" max="8" width="13.85546875" customWidth="1"/>
    <col min="9" max="9" width="2.140625" customWidth="1"/>
    <col min="10" max="10" width="13.85546875" customWidth="1"/>
    <col min="11" max="11" width="13.42578125" customWidth="1"/>
  </cols>
  <sheetData>
    <row r="2" spans="6:11" ht="18.75" x14ac:dyDescent="0.3">
      <c r="F2" s="113" t="s">
        <v>240</v>
      </c>
    </row>
    <row r="4" spans="6:11" x14ac:dyDescent="0.25">
      <c r="F4" s="1" t="s">
        <v>239</v>
      </c>
      <c r="G4" s="180" t="s">
        <v>228</v>
      </c>
      <c r="H4" s="180"/>
      <c r="I4" s="11"/>
      <c r="J4" s="180" t="s">
        <v>229</v>
      </c>
      <c r="K4" s="180"/>
    </row>
    <row r="5" spans="6:11" x14ac:dyDescent="0.25">
      <c r="F5" s="1"/>
      <c r="G5" s="7" t="s">
        <v>235</v>
      </c>
      <c r="H5" s="7" t="s">
        <v>236</v>
      </c>
      <c r="I5" s="112"/>
      <c r="J5" s="7" t="s">
        <v>226</v>
      </c>
      <c r="K5" s="7" t="s">
        <v>227</v>
      </c>
    </row>
    <row r="6" spans="6:11" x14ac:dyDescent="0.25">
      <c r="F6" s="1" t="s">
        <v>230</v>
      </c>
      <c r="G6" s="1">
        <v>150</v>
      </c>
      <c r="H6" s="1">
        <v>170</v>
      </c>
      <c r="I6" s="11"/>
      <c r="J6" s="1">
        <v>120</v>
      </c>
      <c r="K6" s="1">
        <v>130</v>
      </c>
    </row>
    <row r="7" spans="6:11" x14ac:dyDescent="0.25">
      <c r="F7" s="1" t="s">
        <v>231</v>
      </c>
      <c r="G7" s="1">
        <f>G6*3.5</f>
        <v>525</v>
      </c>
      <c r="H7" s="1">
        <f>H6*3.5</f>
        <v>595</v>
      </c>
      <c r="I7" s="11"/>
      <c r="J7" s="1">
        <f t="shared" ref="J7:K7" si="0">J6*3.5</f>
        <v>420</v>
      </c>
      <c r="K7" s="1">
        <f t="shared" si="0"/>
        <v>455</v>
      </c>
    </row>
    <row r="8" spans="6:11" x14ac:dyDescent="0.25">
      <c r="F8" s="1" t="s">
        <v>232</v>
      </c>
      <c r="G8" s="1">
        <v>60</v>
      </c>
      <c r="H8" s="1">
        <v>70</v>
      </c>
      <c r="I8" s="11"/>
      <c r="J8" s="1">
        <v>50</v>
      </c>
      <c r="K8" s="1">
        <v>60</v>
      </c>
    </row>
    <row r="9" spans="6:11" x14ac:dyDescent="0.25">
      <c r="F9" s="1" t="s">
        <v>233</v>
      </c>
      <c r="G9" s="1">
        <f>G8*3.5</f>
        <v>210</v>
      </c>
      <c r="H9" s="1">
        <f>H8*3.5</f>
        <v>245</v>
      </c>
      <c r="I9" s="11"/>
      <c r="J9" s="1">
        <f t="shared" ref="J9:K9" si="1">J8*3.5</f>
        <v>175</v>
      </c>
      <c r="K9" s="1">
        <f t="shared" si="1"/>
        <v>210</v>
      </c>
    </row>
    <row r="10" spans="6:11" x14ac:dyDescent="0.25">
      <c r="F10" s="1" t="s">
        <v>234</v>
      </c>
      <c r="G10" s="53">
        <f>G7+G9</f>
        <v>735</v>
      </c>
      <c r="H10" s="53">
        <f>H7+H9</f>
        <v>840</v>
      </c>
      <c r="I10" s="44"/>
      <c r="J10" s="53">
        <f t="shared" ref="J10:K10" si="2">J7+J9</f>
        <v>595</v>
      </c>
      <c r="K10" s="53">
        <f t="shared" si="2"/>
        <v>665</v>
      </c>
    </row>
    <row r="11" spans="6:11" x14ac:dyDescent="0.25">
      <c r="F11" s="1" t="s">
        <v>237</v>
      </c>
      <c r="G11" s="53">
        <f>G10*50</f>
        <v>36750</v>
      </c>
      <c r="H11" s="53">
        <f>H10*50</f>
        <v>42000</v>
      </c>
      <c r="I11" s="11"/>
      <c r="J11" s="53">
        <f t="shared" ref="J11:K11" si="3">J10*50</f>
        <v>29750</v>
      </c>
      <c r="K11" s="53">
        <f t="shared" si="3"/>
        <v>33250</v>
      </c>
    </row>
    <row r="12" spans="6:11" x14ac:dyDescent="0.25">
      <c r="F12" s="1" t="s">
        <v>238</v>
      </c>
      <c r="G12" s="53">
        <f>(G11+H11)/2</f>
        <v>39375</v>
      </c>
      <c r="H12" s="1"/>
      <c r="I12" s="11"/>
      <c r="J12" s="53">
        <f>(J11+K11)/2</f>
        <v>31500</v>
      </c>
      <c r="K12" s="53"/>
    </row>
  </sheetData>
  <mergeCells count="2">
    <mergeCell ref="G4:H4"/>
    <mergeCell ref="J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pane xSplit="2" ySplit="2" topLeftCell="L9" activePane="bottomRight" state="frozen"/>
      <selection pane="topRight" activeCell="C1" sqref="C1"/>
      <selection pane="bottomLeft" activeCell="A3" sqref="A3"/>
      <selection pane="bottomRight" activeCell="O19" sqref="O19"/>
    </sheetView>
  </sheetViews>
  <sheetFormatPr defaultRowHeight="15" x14ac:dyDescent="0.25"/>
  <cols>
    <col min="1" max="1" width="4.140625" customWidth="1"/>
    <col min="2" max="2" width="21.28515625" customWidth="1"/>
    <col min="7" max="7" width="10.42578125" customWidth="1"/>
    <col min="10" max="10" width="10.7109375" customWidth="1"/>
  </cols>
  <sheetData>
    <row r="1" spans="1:12" x14ac:dyDescent="0.25">
      <c r="A1" s="11"/>
      <c r="B1" s="11" t="s">
        <v>119</v>
      </c>
      <c r="C1" s="14"/>
      <c r="D1" s="14"/>
      <c r="E1" s="11"/>
      <c r="F1" s="11"/>
      <c r="G1" s="11"/>
      <c r="H1" s="11"/>
      <c r="I1" s="11"/>
      <c r="J1" s="11"/>
    </row>
    <row r="2" spans="1:12" x14ac:dyDescent="0.25">
      <c r="A2" s="1"/>
      <c r="B2" s="7" t="s">
        <v>14</v>
      </c>
      <c r="C2" s="15" t="s">
        <v>125</v>
      </c>
      <c r="D2" s="15" t="s">
        <v>126</v>
      </c>
      <c r="E2" s="1" t="s">
        <v>0</v>
      </c>
      <c r="F2" s="6" t="s">
        <v>5</v>
      </c>
      <c r="G2" s="6" t="s">
        <v>4</v>
      </c>
      <c r="H2" s="1" t="s">
        <v>16</v>
      </c>
      <c r="I2" s="1" t="s">
        <v>88</v>
      </c>
      <c r="J2" s="1" t="s">
        <v>17</v>
      </c>
    </row>
    <row r="3" spans="1:12" x14ac:dyDescent="0.25">
      <c r="A3" s="1">
        <v>1</v>
      </c>
      <c r="B3" s="1" t="s">
        <v>79</v>
      </c>
      <c r="C3" s="16">
        <v>867.88</v>
      </c>
      <c r="D3" s="16"/>
      <c r="E3" s="9">
        <f t="shared" ref="E3:E29" si="0">SUM(C3:D3)</f>
        <v>867.88</v>
      </c>
      <c r="F3" s="1"/>
      <c r="G3" s="1">
        <f t="shared" ref="G3:G28" si="1">E3+F3</f>
        <v>867.88</v>
      </c>
      <c r="H3" s="1">
        <f t="shared" ref="H3:H28" si="2">ROUND(G3*13%,0)</f>
        <v>113</v>
      </c>
      <c r="I3" s="1"/>
      <c r="J3" s="1">
        <f>G3-H3-I3</f>
        <v>754.88</v>
      </c>
      <c r="K3" s="1">
        <v>2100</v>
      </c>
      <c r="L3" s="1">
        <f>J3+K3</f>
        <v>2854.88</v>
      </c>
    </row>
    <row r="4" spans="1:12" x14ac:dyDescent="0.25">
      <c r="A4" s="1">
        <v>2</v>
      </c>
      <c r="B4" s="1" t="s">
        <v>66</v>
      </c>
      <c r="C4" s="23">
        <v>440.84</v>
      </c>
      <c r="D4" s="16">
        <v>878</v>
      </c>
      <c r="E4" s="9">
        <f t="shared" si="0"/>
        <v>1318.84</v>
      </c>
      <c r="F4" s="1"/>
      <c r="G4" s="1">
        <f t="shared" si="1"/>
        <v>1318.84</v>
      </c>
      <c r="H4" s="1">
        <f t="shared" si="2"/>
        <v>171</v>
      </c>
      <c r="I4" s="1"/>
      <c r="J4" s="1">
        <f t="shared" ref="J4:J27" si="3">G4-H4-I4</f>
        <v>1147.8399999999999</v>
      </c>
      <c r="K4" s="1">
        <v>2100</v>
      </c>
      <c r="L4" s="1">
        <f t="shared" ref="L4:L29" si="4">J4+K4</f>
        <v>3247.84</v>
      </c>
    </row>
    <row r="5" spans="1:12" x14ac:dyDescent="0.25">
      <c r="A5" s="1">
        <v>3</v>
      </c>
      <c r="B5" s="1" t="s">
        <v>74</v>
      </c>
      <c r="C5" s="16">
        <v>895.57</v>
      </c>
      <c r="D5" s="16">
        <v>1211.6400000000001</v>
      </c>
      <c r="E5" s="9">
        <f t="shared" si="0"/>
        <v>2107.21</v>
      </c>
      <c r="F5" s="1"/>
      <c r="G5" s="1">
        <f t="shared" si="1"/>
        <v>2107.21</v>
      </c>
      <c r="H5" s="1">
        <f t="shared" si="2"/>
        <v>274</v>
      </c>
      <c r="I5" s="1"/>
      <c r="J5" s="1">
        <f t="shared" si="3"/>
        <v>1833.21</v>
      </c>
      <c r="K5" s="1">
        <v>2100</v>
      </c>
      <c r="L5" s="1">
        <f t="shared" si="4"/>
        <v>3933.21</v>
      </c>
    </row>
    <row r="6" spans="1:12" x14ac:dyDescent="0.25">
      <c r="A6" s="1">
        <v>4</v>
      </c>
      <c r="B6" s="1" t="s">
        <v>72</v>
      </c>
      <c r="C6" s="23">
        <v>693.05</v>
      </c>
      <c r="D6" s="16">
        <v>1176.52</v>
      </c>
      <c r="E6" s="9">
        <f t="shared" si="0"/>
        <v>1869.57</v>
      </c>
      <c r="F6" s="1"/>
      <c r="G6" s="1">
        <f t="shared" si="1"/>
        <v>1869.57</v>
      </c>
      <c r="H6" s="1">
        <f t="shared" si="2"/>
        <v>243</v>
      </c>
      <c r="I6" s="1"/>
      <c r="J6" s="1">
        <f t="shared" si="3"/>
        <v>1626.57</v>
      </c>
      <c r="K6" s="1">
        <v>2100</v>
      </c>
      <c r="L6" s="1">
        <f t="shared" si="4"/>
        <v>3726.5699999999997</v>
      </c>
    </row>
    <row r="7" spans="1:12" x14ac:dyDescent="0.25">
      <c r="A7" s="1">
        <v>5</v>
      </c>
      <c r="B7" s="1" t="s">
        <v>69</v>
      </c>
      <c r="C7" s="23">
        <v>687.89</v>
      </c>
      <c r="D7" s="16">
        <v>1299.44</v>
      </c>
      <c r="E7" s="9">
        <f t="shared" si="0"/>
        <v>1987.33</v>
      </c>
      <c r="F7" s="1"/>
      <c r="G7" s="1">
        <f t="shared" si="1"/>
        <v>1987.33</v>
      </c>
      <c r="H7" s="1">
        <f t="shared" si="2"/>
        <v>258</v>
      </c>
      <c r="I7" s="1"/>
      <c r="J7" s="1">
        <f t="shared" si="3"/>
        <v>1729.33</v>
      </c>
      <c r="K7" s="1">
        <v>2100</v>
      </c>
      <c r="L7" s="1">
        <f t="shared" si="4"/>
        <v>3829.33</v>
      </c>
    </row>
    <row r="8" spans="1:12" x14ac:dyDescent="0.25">
      <c r="A8" s="1">
        <v>6</v>
      </c>
      <c r="B8" s="1" t="s">
        <v>70</v>
      </c>
      <c r="C8" s="23">
        <v>695.85</v>
      </c>
      <c r="D8" s="16">
        <v>1299.44</v>
      </c>
      <c r="E8" s="9">
        <f t="shared" si="0"/>
        <v>1995.29</v>
      </c>
      <c r="F8" s="1"/>
      <c r="G8" s="1">
        <f t="shared" si="1"/>
        <v>1995.29</v>
      </c>
      <c r="H8" s="1">
        <f t="shared" si="2"/>
        <v>259</v>
      </c>
      <c r="I8" s="1"/>
      <c r="J8" s="1">
        <f t="shared" si="3"/>
        <v>1736.29</v>
      </c>
      <c r="K8" s="1">
        <v>2100</v>
      </c>
      <c r="L8" s="1">
        <f t="shared" si="4"/>
        <v>3836.29</v>
      </c>
    </row>
    <row r="9" spans="1:12" x14ac:dyDescent="0.25">
      <c r="A9" s="1">
        <v>7</v>
      </c>
      <c r="B9" s="1" t="s">
        <v>71</v>
      </c>
      <c r="C9" s="23">
        <v>689.48</v>
      </c>
      <c r="D9" s="16">
        <v>1176.52</v>
      </c>
      <c r="E9" s="9">
        <f t="shared" si="0"/>
        <v>1866</v>
      </c>
      <c r="F9" s="1"/>
      <c r="G9" s="1">
        <f t="shared" si="1"/>
        <v>1866</v>
      </c>
      <c r="H9" s="1">
        <f t="shared" si="2"/>
        <v>243</v>
      </c>
      <c r="I9" s="1"/>
      <c r="J9" s="1">
        <f t="shared" si="3"/>
        <v>1623</v>
      </c>
      <c r="K9" s="1">
        <v>2100</v>
      </c>
      <c r="L9" s="1">
        <f t="shared" si="4"/>
        <v>3723</v>
      </c>
    </row>
    <row r="10" spans="1:12" x14ac:dyDescent="0.25">
      <c r="A10" s="1">
        <v>8</v>
      </c>
      <c r="B10" s="1" t="s">
        <v>73</v>
      </c>
      <c r="C10" s="16">
        <v>895.57</v>
      </c>
      <c r="D10" s="16">
        <v>1211.6400000000001</v>
      </c>
      <c r="E10" s="9">
        <f t="shared" si="0"/>
        <v>2107.21</v>
      </c>
      <c r="F10" s="1"/>
      <c r="G10" s="1">
        <f t="shared" si="1"/>
        <v>2107.21</v>
      </c>
      <c r="H10" s="1">
        <f t="shared" si="2"/>
        <v>274</v>
      </c>
      <c r="I10" s="1"/>
      <c r="J10" s="1">
        <f t="shared" si="3"/>
        <v>1833.21</v>
      </c>
      <c r="K10" s="1">
        <v>2100</v>
      </c>
      <c r="L10" s="1">
        <f t="shared" si="4"/>
        <v>3933.21</v>
      </c>
    </row>
    <row r="11" spans="1:12" x14ac:dyDescent="0.25">
      <c r="A11" s="1">
        <v>9</v>
      </c>
      <c r="B11" s="1" t="s">
        <v>82</v>
      </c>
      <c r="C11" s="16">
        <v>818.72</v>
      </c>
      <c r="D11" s="16">
        <v>1088.72</v>
      </c>
      <c r="E11" s="9">
        <f t="shared" si="0"/>
        <v>1907.44</v>
      </c>
      <c r="F11" s="1"/>
      <c r="G11" s="1">
        <f t="shared" si="1"/>
        <v>1907.44</v>
      </c>
      <c r="H11" s="1">
        <f t="shared" si="2"/>
        <v>248</v>
      </c>
      <c r="I11" s="1"/>
      <c r="J11" s="1">
        <f t="shared" si="3"/>
        <v>1659.44</v>
      </c>
      <c r="K11" s="1">
        <v>2100</v>
      </c>
      <c r="L11" s="1">
        <f t="shared" si="4"/>
        <v>3759.44</v>
      </c>
    </row>
    <row r="12" spans="1:12" x14ac:dyDescent="0.25">
      <c r="A12" s="1">
        <v>10</v>
      </c>
      <c r="B12" s="1" t="s">
        <v>78</v>
      </c>
      <c r="C12" s="16">
        <v>781.96</v>
      </c>
      <c r="D12" s="16">
        <v>1141.4000000000001</v>
      </c>
      <c r="E12" s="9">
        <f t="shared" si="0"/>
        <v>1923.3600000000001</v>
      </c>
      <c r="F12" s="1"/>
      <c r="G12" s="1">
        <f t="shared" si="1"/>
        <v>1923.3600000000001</v>
      </c>
      <c r="H12" s="1">
        <f t="shared" si="2"/>
        <v>250</v>
      </c>
      <c r="I12" s="1"/>
      <c r="J12" s="1">
        <f t="shared" si="3"/>
        <v>1673.3600000000001</v>
      </c>
      <c r="K12" s="1">
        <v>2100</v>
      </c>
      <c r="L12" s="1">
        <f t="shared" si="4"/>
        <v>3773.36</v>
      </c>
    </row>
    <row r="13" spans="1:12" x14ac:dyDescent="0.25">
      <c r="A13" s="1">
        <v>11</v>
      </c>
      <c r="B13" s="1" t="s">
        <v>77</v>
      </c>
      <c r="C13" s="16">
        <v>785.53</v>
      </c>
      <c r="D13" s="16">
        <v>1141.4000000000001</v>
      </c>
      <c r="E13" s="9">
        <f t="shared" si="0"/>
        <v>1926.93</v>
      </c>
      <c r="F13" s="1"/>
      <c r="G13" s="1">
        <f t="shared" si="1"/>
        <v>1926.93</v>
      </c>
      <c r="H13" s="1">
        <f t="shared" si="2"/>
        <v>251</v>
      </c>
      <c r="I13" s="1"/>
      <c r="J13" s="1">
        <f t="shared" si="3"/>
        <v>1675.93</v>
      </c>
      <c r="K13" s="1">
        <v>2100</v>
      </c>
      <c r="L13" s="1">
        <f t="shared" si="4"/>
        <v>3775.9300000000003</v>
      </c>
    </row>
    <row r="14" spans="1:12" x14ac:dyDescent="0.25">
      <c r="A14" s="1">
        <v>12</v>
      </c>
      <c r="B14" s="1" t="s">
        <v>68</v>
      </c>
      <c r="C14" s="23">
        <v>831.6</v>
      </c>
      <c r="D14" s="16">
        <v>878</v>
      </c>
      <c r="E14" s="9">
        <f t="shared" si="0"/>
        <v>1709.6</v>
      </c>
      <c r="F14" s="1"/>
      <c r="G14" s="1">
        <f t="shared" si="1"/>
        <v>1709.6</v>
      </c>
      <c r="H14" s="1">
        <f t="shared" si="2"/>
        <v>222</v>
      </c>
      <c r="I14" s="1"/>
      <c r="J14" s="1">
        <f t="shared" si="3"/>
        <v>1487.6</v>
      </c>
      <c r="K14" s="1">
        <v>2100</v>
      </c>
      <c r="L14" s="1">
        <f t="shared" si="4"/>
        <v>3587.6</v>
      </c>
    </row>
    <row r="15" spans="1:12" x14ac:dyDescent="0.25">
      <c r="A15" s="1">
        <v>13</v>
      </c>
      <c r="B15" s="1" t="s">
        <v>87</v>
      </c>
      <c r="C15" s="23">
        <v>665.31</v>
      </c>
      <c r="D15" s="16">
        <v>878</v>
      </c>
      <c r="E15" s="9">
        <f t="shared" si="0"/>
        <v>1543.31</v>
      </c>
      <c r="F15" s="1"/>
      <c r="G15" s="1">
        <f t="shared" si="1"/>
        <v>1543.31</v>
      </c>
      <c r="H15" s="1">
        <f t="shared" si="2"/>
        <v>201</v>
      </c>
      <c r="I15" s="1"/>
      <c r="J15" s="1">
        <f t="shared" si="3"/>
        <v>1342.31</v>
      </c>
      <c r="K15" s="1">
        <v>2100</v>
      </c>
      <c r="L15" s="1">
        <f t="shared" si="4"/>
        <v>3442.31</v>
      </c>
    </row>
    <row r="16" spans="1:12" x14ac:dyDescent="0.25">
      <c r="A16" s="1">
        <v>14</v>
      </c>
      <c r="B16" s="1" t="s">
        <v>62</v>
      </c>
      <c r="C16" s="23">
        <v>756.92</v>
      </c>
      <c r="D16" s="16">
        <v>913.12</v>
      </c>
      <c r="E16" s="9">
        <f t="shared" si="0"/>
        <v>1670.04</v>
      </c>
      <c r="F16" s="1"/>
      <c r="G16" s="1">
        <f t="shared" si="1"/>
        <v>1670.04</v>
      </c>
      <c r="H16" s="1">
        <f t="shared" si="2"/>
        <v>217</v>
      </c>
      <c r="I16" s="1"/>
      <c r="J16" s="1">
        <f t="shared" si="3"/>
        <v>1453.04</v>
      </c>
      <c r="K16" s="1">
        <v>2100</v>
      </c>
      <c r="L16" s="1">
        <f t="shared" si="4"/>
        <v>3553.04</v>
      </c>
    </row>
    <row r="17" spans="1:12" x14ac:dyDescent="0.25">
      <c r="A17" s="1">
        <v>15</v>
      </c>
      <c r="B17" s="1" t="s">
        <v>84</v>
      </c>
      <c r="C17" s="16">
        <v>1130</v>
      </c>
      <c r="D17" s="16">
        <v>1130</v>
      </c>
      <c r="E17" s="9">
        <f t="shared" si="0"/>
        <v>2260</v>
      </c>
      <c r="F17" s="1"/>
      <c r="G17" s="1">
        <f t="shared" si="1"/>
        <v>2260</v>
      </c>
      <c r="H17" s="1">
        <f t="shared" si="2"/>
        <v>294</v>
      </c>
      <c r="I17" s="1"/>
      <c r="J17" s="1">
        <f t="shared" si="3"/>
        <v>1966</v>
      </c>
      <c r="K17" s="1"/>
      <c r="L17" s="1">
        <f t="shared" si="4"/>
        <v>1966</v>
      </c>
    </row>
    <row r="18" spans="1:12" x14ac:dyDescent="0.25">
      <c r="A18" s="1">
        <v>16</v>
      </c>
      <c r="B18" s="1" t="s">
        <v>67</v>
      </c>
      <c r="C18" s="23">
        <v>831.6</v>
      </c>
      <c r="D18" s="16">
        <v>878</v>
      </c>
      <c r="E18" s="9">
        <f t="shared" si="0"/>
        <v>1709.6</v>
      </c>
      <c r="F18" s="1"/>
      <c r="G18" s="1">
        <f t="shared" si="1"/>
        <v>1709.6</v>
      </c>
      <c r="H18" s="1">
        <f t="shared" si="2"/>
        <v>222</v>
      </c>
      <c r="I18" s="1"/>
      <c r="J18" s="1">
        <f t="shared" si="3"/>
        <v>1487.6</v>
      </c>
      <c r="K18" s="1">
        <v>2100</v>
      </c>
      <c r="L18" s="1">
        <f t="shared" si="4"/>
        <v>3587.6</v>
      </c>
    </row>
    <row r="19" spans="1:12" x14ac:dyDescent="0.25">
      <c r="A19" s="1">
        <v>17</v>
      </c>
      <c r="B19" s="1" t="s">
        <v>81</v>
      </c>
      <c r="C19" s="16">
        <v>735.31</v>
      </c>
      <c r="D19" s="16">
        <v>913.12</v>
      </c>
      <c r="E19" s="9">
        <f t="shared" si="0"/>
        <v>1648.4299999999998</v>
      </c>
      <c r="F19" s="1"/>
      <c r="G19" s="1">
        <f t="shared" si="1"/>
        <v>1648.4299999999998</v>
      </c>
      <c r="H19" s="1">
        <f t="shared" si="2"/>
        <v>214</v>
      </c>
      <c r="I19" s="1"/>
      <c r="J19" s="1">
        <f t="shared" si="3"/>
        <v>1434.4299999999998</v>
      </c>
      <c r="K19" s="1">
        <v>2100</v>
      </c>
      <c r="L19" s="1">
        <f t="shared" si="4"/>
        <v>3534.43</v>
      </c>
    </row>
    <row r="20" spans="1:12" x14ac:dyDescent="0.25">
      <c r="A20" s="1">
        <v>18</v>
      </c>
      <c r="B20" s="3" t="s">
        <v>61</v>
      </c>
      <c r="C20" s="23">
        <v>756.92</v>
      </c>
      <c r="D20" s="16">
        <v>913.12</v>
      </c>
      <c r="E20" s="9">
        <f t="shared" si="0"/>
        <v>1670.04</v>
      </c>
      <c r="F20" s="1"/>
      <c r="G20" s="20">
        <f t="shared" si="1"/>
        <v>1670.04</v>
      </c>
      <c r="H20" s="1">
        <f t="shared" si="2"/>
        <v>217</v>
      </c>
      <c r="I20" s="1"/>
      <c r="J20" s="1">
        <f t="shared" si="3"/>
        <v>1453.04</v>
      </c>
      <c r="K20" s="1">
        <v>2100</v>
      </c>
      <c r="L20" s="1">
        <f t="shared" si="4"/>
        <v>3553.04</v>
      </c>
    </row>
    <row r="21" spans="1:12" x14ac:dyDescent="0.25">
      <c r="A21" s="1">
        <v>19</v>
      </c>
      <c r="B21" s="1" t="s">
        <v>75</v>
      </c>
      <c r="C21" s="16">
        <v>376.58</v>
      </c>
      <c r="D21" s="16">
        <v>886.78</v>
      </c>
      <c r="E21" s="9">
        <f t="shared" si="0"/>
        <v>1263.3599999999999</v>
      </c>
      <c r="F21" s="1"/>
      <c r="G21" s="1">
        <f t="shared" si="1"/>
        <v>1263.3599999999999</v>
      </c>
      <c r="H21" s="1">
        <f t="shared" si="2"/>
        <v>164</v>
      </c>
      <c r="I21" s="1"/>
      <c r="J21" s="1">
        <f t="shared" si="3"/>
        <v>1099.3599999999999</v>
      </c>
      <c r="K21" s="1">
        <v>2100</v>
      </c>
      <c r="L21" s="1">
        <f t="shared" si="4"/>
        <v>3199.3599999999997</v>
      </c>
    </row>
    <row r="22" spans="1:12" x14ac:dyDescent="0.25">
      <c r="A22" s="1">
        <v>20</v>
      </c>
      <c r="B22" s="1" t="s">
        <v>76</v>
      </c>
      <c r="C22" s="16">
        <v>376.58</v>
      </c>
      <c r="D22" s="16">
        <v>886.78</v>
      </c>
      <c r="E22" s="9">
        <f t="shared" si="0"/>
        <v>1263.3599999999999</v>
      </c>
      <c r="F22" s="1"/>
      <c r="G22" s="1">
        <f t="shared" si="1"/>
        <v>1263.3599999999999</v>
      </c>
      <c r="H22" s="1">
        <f t="shared" si="2"/>
        <v>164</v>
      </c>
      <c r="I22" s="1"/>
      <c r="J22" s="1">
        <f t="shared" si="3"/>
        <v>1099.3599999999999</v>
      </c>
      <c r="K22" s="1">
        <v>2100</v>
      </c>
      <c r="L22" s="1">
        <f t="shared" si="4"/>
        <v>3199.3599999999997</v>
      </c>
    </row>
    <row r="23" spans="1:12" x14ac:dyDescent="0.25">
      <c r="A23" s="1">
        <v>21</v>
      </c>
      <c r="B23" s="1" t="s">
        <v>63</v>
      </c>
      <c r="C23" s="23">
        <v>625.79999999999995</v>
      </c>
      <c r="D23" s="16">
        <v>807.76</v>
      </c>
      <c r="E23" s="9">
        <f t="shared" si="0"/>
        <v>1433.56</v>
      </c>
      <c r="F23" s="1"/>
      <c r="G23" s="1">
        <f t="shared" si="1"/>
        <v>1433.56</v>
      </c>
      <c r="H23" s="1">
        <f t="shared" si="2"/>
        <v>186</v>
      </c>
      <c r="I23" s="1"/>
      <c r="J23" s="1">
        <f t="shared" si="3"/>
        <v>1247.56</v>
      </c>
      <c r="K23" s="1">
        <v>2100</v>
      </c>
      <c r="L23" s="1">
        <f>J23+K23</f>
        <v>3347.56</v>
      </c>
    </row>
    <row r="24" spans="1:12" x14ac:dyDescent="0.25">
      <c r="A24" s="1">
        <v>22</v>
      </c>
      <c r="B24" s="1" t="s">
        <v>64</v>
      </c>
      <c r="C24" s="23">
        <v>317</v>
      </c>
      <c r="D24" s="16">
        <v>939.46</v>
      </c>
      <c r="E24" s="9">
        <f t="shared" si="0"/>
        <v>1256.46</v>
      </c>
      <c r="F24" s="1"/>
      <c r="G24" s="1">
        <f t="shared" si="1"/>
        <v>1256.46</v>
      </c>
      <c r="H24" s="1">
        <f t="shared" si="2"/>
        <v>163</v>
      </c>
      <c r="I24" s="1"/>
      <c r="J24" s="1">
        <f t="shared" si="3"/>
        <v>1093.46</v>
      </c>
      <c r="K24" s="1">
        <v>2100</v>
      </c>
      <c r="L24" s="1">
        <f t="shared" si="4"/>
        <v>3193.46</v>
      </c>
    </row>
    <row r="25" spans="1:12" x14ac:dyDescent="0.25">
      <c r="A25" s="1">
        <v>23</v>
      </c>
      <c r="B25" s="1" t="s">
        <v>83</v>
      </c>
      <c r="C25" s="16">
        <v>818.72</v>
      </c>
      <c r="D25" s="16">
        <v>1088.72</v>
      </c>
      <c r="E25" s="9">
        <f t="shared" si="0"/>
        <v>1907.44</v>
      </c>
      <c r="F25" s="1"/>
      <c r="G25" s="1">
        <f t="shared" si="1"/>
        <v>1907.44</v>
      </c>
      <c r="H25" s="1">
        <f t="shared" si="2"/>
        <v>248</v>
      </c>
      <c r="I25" s="1"/>
      <c r="J25" s="1">
        <f t="shared" si="3"/>
        <v>1659.44</v>
      </c>
      <c r="K25" s="1">
        <v>2100</v>
      </c>
      <c r="L25" s="1">
        <f t="shared" si="4"/>
        <v>3759.44</v>
      </c>
    </row>
    <row r="26" spans="1:12" x14ac:dyDescent="0.25">
      <c r="A26" s="1">
        <v>24</v>
      </c>
      <c r="B26" s="1" t="s">
        <v>112</v>
      </c>
      <c r="C26" s="23">
        <v>312.61</v>
      </c>
      <c r="D26" s="16">
        <v>939.46</v>
      </c>
      <c r="E26" s="9">
        <f t="shared" si="0"/>
        <v>1252.0700000000002</v>
      </c>
      <c r="F26" s="1"/>
      <c r="G26" s="1">
        <f t="shared" si="1"/>
        <v>1252.0700000000002</v>
      </c>
      <c r="H26" s="1">
        <f t="shared" si="2"/>
        <v>163</v>
      </c>
      <c r="I26" s="1"/>
      <c r="J26" s="1">
        <f t="shared" si="3"/>
        <v>1089.0700000000002</v>
      </c>
      <c r="K26" s="1">
        <v>2100</v>
      </c>
      <c r="L26" s="1">
        <f t="shared" si="4"/>
        <v>3189.07</v>
      </c>
    </row>
    <row r="27" spans="1:12" x14ac:dyDescent="0.25">
      <c r="A27" s="1">
        <v>25</v>
      </c>
      <c r="B27" s="1" t="s">
        <v>80</v>
      </c>
      <c r="C27" s="16">
        <v>735.31</v>
      </c>
      <c r="D27" s="16">
        <v>913.12</v>
      </c>
      <c r="E27" s="9">
        <f t="shared" si="0"/>
        <v>1648.4299999999998</v>
      </c>
      <c r="F27" s="1"/>
      <c r="G27" s="1">
        <f t="shared" si="1"/>
        <v>1648.4299999999998</v>
      </c>
      <c r="H27" s="1">
        <f t="shared" si="2"/>
        <v>214</v>
      </c>
      <c r="I27" s="1"/>
      <c r="J27" s="1">
        <f t="shared" si="3"/>
        <v>1434.4299999999998</v>
      </c>
      <c r="K27" s="1">
        <v>2100</v>
      </c>
      <c r="L27" s="1">
        <f t="shared" si="4"/>
        <v>3534.43</v>
      </c>
    </row>
    <row r="28" spans="1:12" x14ac:dyDescent="0.25">
      <c r="A28" s="1">
        <v>26</v>
      </c>
      <c r="B28" s="1" t="s">
        <v>65</v>
      </c>
      <c r="C28" s="23">
        <v>1145.76</v>
      </c>
      <c r="D28" s="16">
        <v>1334.56</v>
      </c>
      <c r="E28" s="9">
        <f t="shared" si="0"/>
        <v>2480.3199999999997</v>
      </c>
      <c r="F28" s="1"/>
      <c r="G28" s="1">
        <f t="shared" si="1"/>
        <v>2480.3199999999997</v>
      </c>
      <c r="H28" s="1">
        <f t="shared" si="2"/>
        <v>322</v>
      </c>
      <c r="I28" s="1"/>
      <c r="J28" s="1">
        <f>G28-H28-I28</f>
        <v>2158.3199999999997</v>
      </c>
      <c r="K28" s="1">
        <v>2100</v>
      </c>
      <c r="L28" s="1">
        <f t="shared" si="4"/>
        <v>4258.32</v>
      </c>
    </row>
    <row r="29" spans="1:12" x14ac:dyDescent="0.25">
      <c r="A29" s="1"/>
      <c r="B29" s="1"/>
      <c r="C29" s="13">
        <f t="shared" ref="C29:D29" si="5">SUM(C3:C28)</f>
        <v>18668.36</v>
      </c>
      <c r="D29" s="13">
        <f t="shared" si="5"/>
        <v>25924.719999999994</v>
      </c>
      <c r="E29" s="9">
        <f t="shared" si="0"/>
        <v>44593.079999999994</v>
      </c>
      <c r="F29" s="9">
        <f t="shared" ref="F29:K29" si="6">SUM(F3:F28)</f>
        <v>0</v>
      </c>
      <c r="G29" s="9">
        <f t="shared" si="6"/>
        <v>44593.079999999994</v>
      </c>
      <c r="H29" s="20">
        <f t="shared" si="6"/>
        <v>5795</v>
      </c>
      <c r="I29" s="20">
        <f t="shared" si="6"/>
        <v>0</v>
      </c>
      <c r="J29" s="9">
        <f t="shared" si="6"/>
        <v>38798.080000000002</v>
      </c>
      <c r="K29" s="24">
        <f t="shared" si="6"/>
        <v>52500</v>
      </c>
      <c r="L29" s="1">
        <f t="shared" si="4"/>
        <v>91298.08</v>
      </c>
    </row>
    <row r="31" spans="1:12" x14ac:dyDescent="0.25">
      <c r="D31" s="22"/>
      <c r="L31">
        <v>95998.080000000002</v>
      </c>
    </row>
    <row r="32" spans="1:12" x14ac:dyDescent="0.25">
      <c r="D32" s="22"/>
      <c r="L32">
        <v>93398.080000000002</v>
      </c>
    </row>
    <row r="33" spans="4:12" x14ac:dyDescent="0.25">
      <c r="D33" s="22"/>
      <c r="L33">
        <f>L31-L32</f>
        <v>2600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Котельникова</vt:lpstr>
      <vt:lpstr>мартыновка-10</vt:lpstr>
      <vt:lpstr>Курбанова</vt:lpstr>
      <vt:lpstr>дагестанцы</vt:lpstr>
      <vt:lpstr>Мартыновка</vt:lpstr>
      <vt:lpstr>Саркел</vt:lpstr>
      <vt:lpstr>Численность сх</vt:lpstr>
      <vt:lpstr>Оплата водителей</vt:lpstr>
      <vt:lpstr>07-08.10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Computer</cp:lastModifiedBy>
  <cp:revision>39</cp:revision>
  <cp:lastPrinted>2020-09-04T08:31:27Z</cp:lastPrinted>
  <dcterms:created xsi:type="dcterms:W3CDTF">2006-09-16T00:00:00Z</dcterms:created>
  <dcterms:modified xsi:type="dcterms:W3CDTF">2020-09-05T06:23:56Z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