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Objects="none" filterPrivacy="1" codeName="ЭтаКнига" defaultThemeVersion="124226"/>
  <xr:revisionPtr revIDLastSave="0" documentId="13_ncr:1_{396A577A-3AE0-46BD-BCC3-8A9369FEA05B}" xr6:coauthVersionLast="45" xr6:coauthVersionMax="45" xr10:uidLastSave="{00000000-0000-0000-0000-000000000000}"/>
  <bookViews>
    <workbookView xWindow="-120" yWindow="-120" windowWidth="38640" windowHeight="15840" tabRatio="367" activeTab="1" xr2:uid="{00000000-000D-0000-FFFF-FFFF00000000}"/>
  </bookViews>
  <sheets>
    <sheet name="Лист доставки" sheetId="26" r:id="rId1"/>
    <sheet name="Лист1" sheetId="42" r:id="rId2"/>
  </sheets>
  <definedNames>
    <definedName name="_xlnm._FilterDatabase" localSheetId="0" hidden="1">'Лист доставки'!$A$6:$S$14</definedName>
    <definedName name="_xlnm.Print_Area" localSheetId="0">'Лист доставки'!$A$1:$P$17</definedName>
  </definedNames>
  <calcPr calcId="181029"/>
</workbook>
</file>

<file path=xl/calcChain.xml><?xml version="1.0" encoding="utf-8"?>
<calcChain xmlns="http://schemas.openxmlformats.org/spreadsheetml/2006/main">
  <c r="I3" i="42" l="1"/>
  <c r="J3" i="42" s="1"/>
  <c r="I4" i="42"/>
  <c r="J4" i="42" s="1"/>
  <c r="I5" i="42"/>
  <c r="J5" i="42" s="1"/>
  <c r="I6" i="42"/>
  <c r="J6" i="42" s="1"/>
  <c r="I7" i="42"/>
  <c r="J7" i="42" s="1"/>
  <c r="I8" i="42"/>
  <c r="J8" i="42" s="1"/>
  <c r="I9" i="42"/>
  <c r="J9" i="42" s="1"/>
  <c r="I10" i="42"/>
  <c r="J10" i="42" s="1"/>
  <c r="I2" i="42"/>
  <c r="J2" i="42" s="1"/>
  <c r="E3" i="42"/>
  <c r="F3" i="42" s="1"/>
  <c r="E4" i="42"/>
  <c r="F4" i="42" s="1"/>
  <c r="E5" i="42"/>
  <c r="F5" i="42" s="1"/>
  <c r="E6" i="42"/>
  <c r="F6" i="42" s="1"/>
  <c r="E7" i="42"/>
  <c r="F7" i="42" s="1"/>
  <c r="E8" i="42"/>
  <c r="F8" i="42" s="1"/>
  <c r="E9" i="42"/>
  <c r="F9" i="42" s="1"/>
  <c r="E10" i="42"/>
  <c r="F10" i="42" s="1"/>
  <c r="E2" i="42"/>
  <c r="F2" i="42" s="1"/>
  <c r="A3" i="42"/>
  <c r="B3" i="42" s="1"/>
  <c r="A4" i="42"/>
  <c r="B4" i="42" s="1"/>
  <c r="A5" i="42"/>
  <c r="B5" i="42" s="1"/>
  <c r="A6" i="42"/>
  <c r="B6" i="42" s="1"/>
  <c r="A7" i="42"/>
  <c r="B7" i="42" s="1"/>
  <c r="A8" i="42"/>
  <c r="B8" i="42" s="1"/>
  <c r="A9" i="42"/>
  <c r="B9" i="42" s="1"/>
  <c r="A10" i="42"/>
  <c r="B10" i="42" s="1"/>
  <c r="A2" i="42"/>
  <c r="B2" i="42" s="1"/>
</calcChain>
</file>

<file path=xl/sharedStrings.xml><?xml version="1.0" encoding="utf-8"?>
<sst xmlns="http://schemas.openxmlformats.org/spreadsheetml/2006/main" count="77" uniqueCount="44">
  <si>
    <t>Адрес</t>
  </si>
  <si>
    <t>Кол-во
мест</t>
  </si>
  <si>
    <t xml:space="preserve">Информация </t>
  </si>
  <si>
    <t>Объем</t>
  </si>
  <si>
    <t>Маршрут</t>
  </si>
  <si>
    <t>Водитель</t>
  </si>
  <si>
    <t>Состояние</t>
  </si>
  <si>
    <t>Специалист по контролю</t>
  </si>
  <si>
    <t>Время прибытия</t>
  </si>
  <si>
    <t>Время убытия</t>
  </si>
  <si>
    <t>Примечание</t>
  </si>
  <si>
    <t xml:space="preserve"> </t>
  </si>
  <si>
    <t xml:space="preserve">Прибытие к клиенту </t>
  </si>
  <si>
    <t>Убытие от клиента</t>
  </si>
  <si>
    <t>Плановое время</t>
  </si>
  <si>
    <t>Вес</t>
  </si>
  <si>
    <t>Склад</t>
  </si>
  <si>
    <t>Заявка</t>
  </si>
  <si>
    <t>Маркировка груза</t>
  </si>
  <si>
    <t>Комментарии</t>
  </si>
  <si>
    <t>Москва</t>
  </si>
  <si>
    <t>есть</t>
  </si>
  <si>
    <t>в пути</t>
  </si>
  <si>
    <t xml:space="preserve">Лист доставки на 31.07.2020 </t>
  </si>
  <si>
    <t>Координатор</t>
  </si>
  <si>
    <t>01 Иванов</t>
  </si>
  <si>
    <t>02 Петров</t>
  </si>
  <si>
    <t>03 Зайкин</t>
  </si>
  <si>
    <t>04 Хмелев</t>
  </si>
  <si>
    <t>Хмелев</t>
  </si>
  <si>
    <t>Зайкин</t>
  </si>
  <si>
    <t>Петров</t>
  </si>
  <si>
    <t>Иванов</t>
  </si>
  <si>
    <t>Заказчик 1</t>
  </si>
  <si>
    <t>Заказчик 2</t>
  </si>
  <si>
    <t>Заказчик 3</t>
  </si>
  <si>
    <t>Заказчик 4</t>
  </si>
  <si>
    <t>Груз не готов:</t>
  </si>
  <si>
    <t>Кол-во не собранных заказов:</t>
  </si>
  <si>
    <t>Кол-во собранных заказов:</t>
  </si>
  <si>
    <t>Заказ доставляется:</t>
  </si>
  <si>
    <t>Кол-во заказов в пути:</t>
  </si>
  <si>
    <t xml:space="preserve"> Утверждаю </t>
  </si>
  <si>
    <t>Полностью собран груз: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</si>
</sst>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h:mm;@"/>
    <numFmt numFmtId="166" formatCode="_(&quot;$&quot;* #,##0.00_);_(&quot;$&quot;* \(#,##0.00\);_(&quot;$&quot;* &quot;-&quot;??_);_(@_)"/>
    <numFmt numFmtId="167" formatCode="dddd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indexed="10"/>
      <name val="Arial"/>
      <family val="2"/>
      <charset val="204"/>
    </font>
    <font>
      <sz val="18"/>
      <color indexed="10"/>
      <name val="Arial"/>
      <family val="2"/>
      <charset val="204"/>
    </font>
    <font>
      <b/>
      <sz val="16"/>
      <color indexed="10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18"/>
      <name val="Arial"/>
      <family val="2"/>
      <charset val="204"/>
    </font>
    <font>
      <sz val="10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6"/>
      <color indexed="8"/>
      <name val="Arial Cyr"/>
      <charset val="204"/>
    </font>
    <font>
      <b/>
      <sz val="2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10"/>
      <name val="Arial Cyr"/>
      <charset val="204"/>
    </font>
    <font>
      <b/>
      <sz val="7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Arial Black"/>
      <family val="2"/>
      <charset val="204"/>
    </font>
    <font>
      <b/>
      <sz val="14"/>
      <name val="Arial Black"/>
      <family val="2"/>
      <charset val="204"/>
    </font>
    <font>
      <b/>
      <sz val="16"/>
      <name val="Arial Black"/>
      <family val="2"/>
      <charset val="204"/>
    </font>
    <font>
      <b/>
      <sz val="18"/>
      <color theme="1"/>
      <name val="Calibri"/>
      <family val="2"/>
      <scheme val="minor"/>
    </font>
    <font>
      <b/>
      <sz val="22"/>
      <color theme="1"/>
      <name val="Arial Black"/>
      <family val="2"/>
      <charset val="204"/>
    </font>
    <font>
      <b/>
      <sz val="26"/>
      <name val="Arial Black"/>
      <family val="2"/>
      <charset val="204"/>
    </font>
    <font>
      <sz val="2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7DDD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15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/>
    <xf numFmtId="0" fontId="0" fillId="2" borderId="0" xfId="0" applyFill="1"/>
    <xf numFmtId="0" fontId="0" fillId="2" borderId="0" xfId="0" applyFill="1" applyAlignment="1"/>
    <xf numFmtId="165" fontId="12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6" fillId="2" borderId="0" xfId="0" applyNumberFormat="1" applyFont="1" applyFill="1" applyAlignment="1">
      <alignment horizontal="center" wrapText="1"/>
    </xf>
    <xf numFmtId="0" fontId="11" fillId="2" borderId="0" xfId="0" applyNumberFormat="1" applyFont="1" applyFill="1" applyAlignment="1">
      <alignment horizontal="center" wrapText="1"/>
    </xf>
    <xf numFmtId="0" fontId="6" fillId="2" borderId="0" xfId="1" applyNumberFormat="1" applyFont="1" applyFill="1" applyAlignment="1">
      <alignment horizontal="center" wrapText="1"/>
    </xf>
    <xf numFmtId="0" fontId="7" fillId="2" borderId="0" xfId="1" applyNumberFormat="1" applyFont="1" applyFill="1" applyAlignment="1">
      <alignment horizontal="center" wrapText="1"/>
    </xf>
    <xf numFmtId="0" fontId="7" fillId="2" borderId="0" xfId="1" applyFont="1" applyFill="1" applyAlignment="1">
      <alignment horizontal="center" vertical="center" wrapText="1" shrinkToFit="1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165" fontId="11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 wrapText="1"/>
    </xf>
    <xf numFmtId="0" fontId="19" fillId="2" borderId="4" xfId="1" applyFont="1" applyFill="1" applyBorder="1" applyAlignment="1">
      <alignment vertical="center" wrapText="1"/>
    </xf>
    <xf numFmtId="0" fontId="0" fillId="2" borderId="4" xfId="0" applyFill="1" applyBorder="1"/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0" fontId="11" fillId="2" borderId="0" xfId="1" applyNumberFormat="1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165" fontId="11" fillId="2" borderId="0" xfId="1" applyNumberFormat="1" applyFont="1" applyFill="1" applyBorder="1" applyAlignment="1">
      <alignment horizontal="center" wrapText="1"/>
    </xf>
    <xf numFmtId="166" fontId="16" fillId="3" borderId="2" xfId="2" applyNumberFormat="1" applyFont="1" applyFill="1" applyBorder="1" applyAlignment="1">
      <alignment horizontal="center" wrapText="1"/>
    </xf>
    <xf numFmtId="166" fontId="17" fillId="3" borderId="2" xfId="2" applyNumberFormat="1" applyFont="1" applyFill="1" applyBorder="1" applyAlignment="1">
      <alignment horizontal="center" wrapText="1"/>
    </xf>
    <xf numFmtId="0" fontId="13" fillId="3" borderId="2" xfId="2" applyNumberFormat="1" applyFont="1" applyFill="1" applyBorder="1" applyAlignment="1">
      <alignment horizontal="center" wrapText="1"/>
    </xf>
    <xf numFmtId="0" fontId="16" fillId="3" borderId="2" xfId="2" applyNumberFormat="1" applyFont="1" applyFill="1" applyBorder="1" applyAlignment="1">
      <alignment horizontal="center" wrapText="1"/>
    </xf>
    <xf numFmtId="0" fontId="17" fillId="3" borderId="2" xfId="2" applyNumberFormat="1" applyFont="1" applyFill="1" applyBorder="1" applyAlignment="1">
      <alignment horizontal="center" wrapText="1"/>
    </xf>
    <xf numFmtId="166" fontId="9" fillId="3" borderId="2" xfId="2" applyNumberFormat="1" applyFont="1" applyFill="1" applyBorder="1" applyAlignment="1">
      <alignment horizontal="center" wrapText="1"/>
    </xf>
    <xf numFmtId="166" fontId="10" fillId="3" borderId="2" xfId="2" applyNumberFormat="1" applyFont="1" applyFill="1" applyBorder="1" applyAlignment="1">
      <alignment horizontal="center" wrapText="1"/>
    </xf>
    <xf numFmtId="165" fontId="11" fillId="3" borderId="2" xfId="2" applyNumberFormat="1" applyFont="1" applyFill="1" applyBorder="1" applyAlignment="1">
      <alignment horizontal="center" wrapText="1"/>
    </xf>
    <xf numFmtId="165" fontId="18" fillId="3" borderId="2" xfId="2" applyNumberFormat="1" applyFont="1" applyFill="1" applyBorder="1" applyAlignment="1">
      <alignment horizontal="center" wrapText="1"/>
    </xf>
    <xf numFmtId="167" fontId="22" fillId="2" borderId="0" xfId="1" applyNumberFormat="1" applyFont="1" applyFill="1" applyBorder="1" applyAlignment="1">
      <alignment horizontal="left" wrapText="1"/>
    </xf>
    <xf numFmtId="0" fontId="24" fillId="2" borderId="0" xfId="0" applyFont="1" applyFill="1" applyAlignment="1"/>
    <xf numFmtId="165" fontId="26" fillId="2" borderId="1" xfId="1" applyNumberFormat="1" applyFont="1" applyFill="1" applyBorder="1" applyAlignment="1">
      <alignment horizontal="center" vertical="center" wrapText="1"/>
    </xf>
    <xf numFmtId="165" fontId="27" fillId="2" borderId="1" xfId="1" applyNumberFormat="1" applyFont="1" applyFill="1" applyBorder="1" applyAlignment="1">
      <alignment horizontal="center" vertical="center" wrapText="1"/>
    </xf>
    <xf numFmtId="165" fontId="28" fillId="2" borderId="1" xfId="1" applyNumberFormat="1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wrapText="1"/>
    </xf>
    <xf numFmtId="0" fontId="7" fillId="2" borderId="0" xfId="1" applyFont="1" applyFill="1" applyBorder="1" applyAlignment="1">
      <alignment vertical="center" wrapText="1"/>
    </xf>
    <xf numFmtId="166" fontId="17" fillId="3" borderId="2" xfId="2" applyNumberFormat="1" applyFont="1" applyFill="1" applyBorder="1" applyAlignment="1">
      <alignment wrapText="1"/>
    </xf>
    <xf numFmtId="0" fontId="29" fillId="0" borderId="0" xfId="0" applyFont="1" applyAlignment="1"/>
    <xf numFmtId="165" fontId="18" fillId="0" borderId="1" xfId="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20" fontId="20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20" fontId="25" fillId="0" borderId="1" xfId="0" applyNumberFormat="1" applyFont="1" applyFill="1" applyBorder="1" applyAlignment="1">
      <alignment horizontal="center" vertical="center" wrapText="1"/>
    </xf>
    <xf numFmtId="166" fontId="16" fillId="0" borderId="1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165" fontId="18" fillId="0" borderId="1" xfId="2" applyNumberFormat="1" applyFont="1" applyFill="1" applyBorder="1" applyAlignment="1">
      <alignment horizontal="center" vertical="center" wrapText="1"/>
    </xf>
    <xf numFmtId="0" fontId="33" fillId="0" borderId="0" xfId="0" applyFont="1" applyAlignment="1"/>
    <xf numFmtId="0" fontId="32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/>
    <xf numFmtId="0" fontId="30" fillId="2" borderId="0" xfId="0" applyFont="1" applyFill="1"/>
    <xf numFmtId="0" fontId="31" fillId="2" borderId="3" xfId="1" applyFont="1" applyFill="1" applyBorder="1" applyAlignment="1">
      <alignment horizontal="center" vertical="center" wrapText="1"/>
    </xf>
    <xf numFmtId="0" fontId="31" fillId="2" borderId="4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7">
    <cellStyle name="Денежный 2" xfId="5" xr:uid="{00000000-0005-0000-0000-000000000000}"/>
    <cellStyle name="Денежный 3" xfId="6" xr:uid="{00000000-0005-0000-0000-000001000000}"/>
    <cellStyle name="Денежный 4" xfId="4" xr:uid="{00000000-0005-0000-0000-000002000000}"/>
    <cellStyle name="Денежный_Лист1" xfId="2" xr:uid="{00000000-0005-0000-0000-000003000000}"/>
    <cellStyle name="Обычный" xfId="0" builtinId="0"/>
    <cellStyle name="Обычный 2" xfId="7" xr:uid="{00000000-0005-0000-0000-000005000000}"/>
    <cellStyle name="Обычный 3" xfId="8" xr:uid="{00000000-0005-0000-0000-000006000000}"/>
    <cellStyle name="Обычный 4" xfId="3" xr:uid="{00000000-0005-0000-0000-000007000000}"/>
    <cellStyle name="Обычный 5" xfId="9" xr:uid="{00000000-0005-0000-0000-000008000000}"/>
    <cellStyle name="Обычный 5 2" xfId="10" xr:uid="{00000000-0005-0000-0000-000009000000}"/>
    <cellStyle name="Обычный 5 2 2" xfId="12" xr:uid="{00000000-0005-0000-0000-00000A000000}"/>
    <cellStyle name="Обычный 5 2 2 2" xfId="16" xr:uid="{00000000-0005-0000-0000-00000B000000}"/>
    <cellStyle name="Обычный 5 2 3" xfId="14" xr:uid="{00000000-0005-0000-0000-00000C000000}"/>
    <cellStyle name="Обычный 5 3" xfId="11" xr:uid="{00000000-0005-0000-0000-00000D000000}"/>
    <cellStyle name="Обычный 5 3 2" xfId="15" xr:uid="{00000000-0005-0000-0000-00000E000000}"/>
    <cellStyle name="Обычный 5 4" xfId="13" xr:uid="{00000000-0005-0000-0000-00000F000000}"/>
    <cellStyle name="Стиль 1" xfId="1" xr:uid="{00000000-0005-0000-0000-000010000000}"/>
  </cellStyles>
  <dxfs count="0"/>
  <tableStyles count="0" defaultTableStyle="TableStyleMedium2" defaultPivotStyle="PivotStyleMedium9"/>
  <colors>
    <mruColors>
      <color rgb="FF7DDDFF"/>
      <color rgb="FF723604"/>
      <color rgb="FFF19BF3"/>
      <color rgb="FF1922D5"/>
      <color rgb="FF0066FF"/>
      <color rgb="FFE8A602"/>
      <color rgb="FF8D3C1B"/>
      <color rgb="FF7E3518"/>
      <color rgb="FFDB62E4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7403"/>
  <sheetViews>
    <sheetView zoomScale="55" zoomScaleNormal="55" workbookViewId="0">
      <pane ySplit="6" topLeftCell="A7" activePane="bottomLeft" state="frozen"/>
      <selection pane="bottomLeft" activeCell="D7" sqref="D7"/>
    </sheetView>
  </sheetViews>
  <sheetFormatPr defaultRowHeight="23.25" x14ac:dyDescent="0.35"/>
  <cols>
    <col min="1" max="1" width="24" style="42" customWidth="1"/>
    <col min="2" max="2" width="45.5703125" customWidth="1"/>
    <col min="3" max="3" width="57.7109375" customWidth="1"/>
    <col min="4" max="4" width="14.7109375" customWidth="1"/>
    <col min="5" max="5" width="42.140625" customWidth="1"/>
    <col min="6" max="6" width="14.85546875" customWidth="1"/>
    <col min="7" max="7" width="20.7109375" customWidth="1"/>
    <col min="8" max="8" width="21" customWidth="1"/>
    <col min="9" max="9" width="26.85546875" customWidth="1"/>
    <col min="10" max="10" width="30.7109375" customWidth="1"/>
    <col min="11" max="11" width="22.7109375" customWidth="1"/>
    <col min="12" max="13" width="33.5703125" customWidth="1"/>
    <col min="14" max="14" width="15.28515625" customWidth="1"/>
    <col min="15" max="15" width="18.28515625" customWidth="1"/>
    <col min="16" max="16" width="17.140625" customWidth="1"/>
    <col min="17" max="17" width="19" customWidth="1"/>
    <col min="18" max="18" width="13.5703125" customWidth="1"/>
    <col min="19" max="19" width="15.42578125" bestFit="1" customWidth="1"/>
  </cols>
  <sheetData>
    <row r="1" spans="1:19" ht="93" customHeight="1" x14ac:dyDescent="1.35">
      <c r="A1" s="58" t="s">
        <v>42</v>
      </c>
      <c r="B1" s="59"/>
      <c r="C1" s="59"/>
      <c r="D1" s="2" t="s">
        <v>11</v>
      </c>
      <c r="E1" s="3"/>
      <c r="F1" s="3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</row>
    <row r="2" spans="1:19" ht="1.5" customHeight="1" x14ac:dyDescent="0.4">
      <c r="A2" s="39"/>
      <c r="B2" s="34"/>
      <c r="C2" s="5"/>
      <c r="D2" s="6"/>
      <c r="E2" s="7"/>
      <c r="F2" s="6"/>
      <c r="G2" s="8"/>
      <c r="H2" s="8"/>
      <c r="I2" s="9"/>
      <c r="J2" s="10"/>
      <c r="K2" s="11"/>
      <c r="L2" s="12"/>
      <c r="M2" s="13"/>
      <c r="N2" s="14"/>
      <c r="O2" s="15"/>
      <c r="P2" s="4"/>
      <c r="Q2" s="2"/>
      <c r="R2" s="4"/>
      <c r="S2" s="4"/>
    </row>
    <row r="3" spans="1:19" ht="24" customHeight="1" x14ac:dyDescent="0.25">
      <c r="A3" s="60" t="s">
        <v>23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6"/>
      <c r="Q3" s="17"/>
      <c r="R3" s="17"/>
      <c r="S3" s="17"/>
    </row>
    <row r="4" spans="1:19" ht="24" customHeight="1" x14ac:dyDescent="0.3">
      <c r="A4" s="40"/>
      <c r="B4" s="18"/>
      <c r="C4" s="19"/>
      <c r="D4" s="20"/>
      <c r="E4" s="21"/>
      <c r="F4" s="20"/>
      <c r="G4" s="20"/>
      <c r="H4" s="20"/>
      <c r="I4" s="22"/>
      <c r="J4" s="19"/>
      <c r="K4" s="19"/>
      <c r="L4" s="23"/>
      <c r="M4" s="13"/>
      <c r="N4" s="24"/>
      <c r="O4" s="24"/>
      <c r="P4" s="24"/>
      <c r="Q4" s="2"/>
      <c r="R4" s="24"/>
      <c r="S4" s="24"/>
    </row>
    <row r="5" spans="1:19" ht="81" x14ac:dyDescent="0.25">
      <c r="A5" s="36" t="s">
        <v>17</v>
      </c>
      <c r="B5" s="36" t="s">
        <v>18</v>
      </c>
      <c r="C5" s="36" t="s">
        <v>0</v>
      </c>
      <c r="D5" s="36" t="s">
        <v>1</v>
      </c>
      <c r="E5" s="38" t="s">
        <v>2</v>
      </c>
      <c r="F5" s="36" t="s">
        <v>15</v>
      </c>
      <c r="G5" s="36" t="s">
        <v>3</v>
      </c>
      <c r="H5" s="36" t="s">
        <v>16</v>
      </c>
      <c r="I5" s="36" t="s">
        <v>4</v>
      </c>
      <c r="J5" s="36" t="s">
        <v>5</v>
      </c>
      <c r="K5" s="36" t="s">
        <v>6</v>
      </c>
      <c r="L5" s="36" t="s">
        <v>19</v>
      </c>
      <c r="M5" s="36" t="s">
        <v>7</v>
      </c>
      <c r="N5" s="36" t="s">
        <v>14</v>
      </c>
      <c r="O5" s="36" t="s">
        <v>8</v>
      </c>
      <c r="P5" s="36" t="s">
        <v>9</v>
      </c>
      <c r="Q5" s="36" t="s">
        <v>10</v>
      </c>
      <c r="R5" s="37" t="s">
        <v>12</v>
      </c>
      <c r="S5" s="36" t="s">
        <v>13</v>
      </c>
    </row>
    <row r="6" spans="1:19" ht="26.25" x14ac:dyDescent="0.4">
      <c r="A6" s="41"/>
      <c r="B6" s="25"/>
      <c r="C6" s="26"/>
      <c r="D6" s="27"/>
      <c r="E6" s="27"/>
      <c r="F6" s="28"/>
      <c r="G6" s="28"/>
      <c r="H6" s="28"/>
      <c r="I6" s="29"/>
      <c r="J6" s="26"/>
      <c r="K6" s="30"/>
      <c r="L6" s="30"/>
      <c r="M6" s="31"/>
      <c r="N6" s="32"/>
      <c r="O6" s="33"/>
      <c r="P6" s="33"/>
      <c r="Q6" s="33"/>
      <c r="R6" s="33"/>
      <c r="S6" s="33"/>
    </row>
    <row r="7" spans="1:19" s="1" customFormat="1" ht="33.75" x14ac:dyDescent="0.25">
      <c r="A7" s="51">
        <v>912073</v>
      </c>
      <c r="B7" s="50" t="s">
        <v>33</v>
      </c>
      <c r="C7" s="50" t="s">
        <v>20</v>
      </c>
      <c r="D7" s="44">
        <v>1</v>
      </c>
      <c r="E7" s="46"/>
      <c r="F7" s="51">
        <v>79.72</v>
      </c>
      <c r="G7" s="51">
        <v>0.21265999999999999</v>
      </c>
      <c r="H7" s="51">
        <v>12202</v>
      </c>
      <c r="I7" s="45" t="s">
        <v>25</v>
      </c>
      <c r="J7" s="46" t="s">
        <v>32</v>
      </c>
      <c r="K7" s="48" t="s">
        <v>21</v>
      </c>
      <c r="L7" s="54"/>
      <c r="M7" s="49" t="s">
        <v>24</v>
      </c>
      <c r="N7" s="47">
        <v>0.41666666666666669</v>
      </c>
      <c r="O7" s="49"/>
      <c r="P7" s="52"/>
      <c r="Q7" s="52"/>
      <c r="R7" s="52"/>
      <c r="S7" s="52"/>
    </row>
    <row r="8" spans="1:19" s="1" customFormat="1" ht="33.75" x14ac:dyDescent="0.25">
      <c r="A8" s="51">
        <v>912077</v>
      </c>
      <c r="B8" s="50" t="s">
        <v>33</v>
      </c>
      <c r="C8" s="50" t="s">
        <v>20</v>
      </c>
      <c r="D8" s="44">
        <v>1</v>
      </c>
      <c r="E8" s="46"/>
      <c r="F8" s="51">
        <v>3.84</v>
      </c>
      <c r="G8" s="51">
        <v>1.357E-2</v>
      </c>
      <c r="H8" s="51">
        <v>12202</v>
      </c>
      <c r="I8" s="45" t="s">
        <v>25</v>
      </c>
      <c r="J8" s="46" t="s">
        <v>32</v>
      </c>
      <c r="K8" s="48" t="s">
        <v>21</v>
      </c>
      <c r="L8" s="54"/>
      <c r="M8" s="49" t="s">
        <v>24</v>
      </c>
      <c r="N8" s="47">
        <v>0.41666666666666669</v>
      </c>
      <c r="O8" s="49"/>
      <c r="P8" s="52"/>
      <c r="Q8" s="52"/>
      <c r="R8" s="52"/>
      <c r="S8" s="52"/>
    </row>
    <row r="9" spans="1:19" s="1" customFormat="1" ht="33.75" x14ac:dyDescent="0.25">
      <c r="A9" s="51">
        <v>911755</v>
      </c>
      <c r="B9" s="50" t="s">
        <v>34</v>
      </c>
      <c r="C9" s="50" t="s">
        <v>20</v>
      </c>
      <c r="D9" s="44">
        <v>2</v>
      </c>
      <c r="E9" s="46"/>
      <c r="F9" s="51">
        <v>0.56999999999999995</v>
      </c>
      <c r="G9" s="51">
        <v>3.0599999999999998E-3</v>
      </c>
      <c r="H9" s="51">
        <v>12202</v>
      </c>
      <c r="I9" s="45" t="s">
        <v>26</v>
      </c>
      <c r="J9" s="46" t="s">
        <v>31</v>
      </c>
      <c r="K9" s="48" t="s">
        <v>21</v>
      </c>
      <c r="L9" s="54"/>
      <c r="M9" s="49" t="s">
        <v>24</v>
      </c>
      <c r="N9" s="47">
        <v>0.45833333333333331</v>
      </c>
      <c r="O9" s="47"/>
      <c r="P9" s="52"/>
      <c r="Q9" s="52"/>
      <c r="R9" s="52"/>
      <c r="S9" s="52"/>
    </row>
    <row r="10" spans="1:19" s="1" customFormat="1" ht="33.75" x14ac:dyDescent="0.25">
      <c r="A10" s="51">
        <v>911978</v>
      </c>
      <c r="B10" s="50" t="s">
        <v>35</v>
      </c>
      <c r="C10" s="50" t="s">
        <v>20</v>
      </c>
      <c r="D10" s="44">
        <v>3</v>
      </c>
      <c r="E10" s="46"/>
      <c r="F10" s="51">
        <v>6.38</v>
      </c>
      <c r="G10" s="51">
        <v>2.138E-2</v>
      </c>
      <c r="H10" s="51">
        <v>12202</v>
      </c>
      <c r="I10" s="45" t="s">
        <v>27</v>
      </c>
      <c r="J10" s="46" t="s">
        <v>30</v>
      </c>
      <c r="K10" s="56" t="s">
        <v>22</v>
      </c>
      <c r="L10" s="54"/>
      <c r="M10" s="49" t="s">
        <v>24</v>
      </c>
      <c r="N10" s="47">
        <v>0.5</v>
      </c>
      <c r="O10" s="47"/>
      <c r="P10" s="47"/>
      <c r="Q10" s="52"/>
      <c r="R10" s="52"/>
      <c r="S10" s="52"/>
    </row>
    <row r="11" spans="1:19" s="1" customFormat="1" ht="33.75" x14ac:dyDescent="0.25">
      <c r="A11" s="51">
        <v>911635</v>
      </c>
      <c r="B11" s="50" t="s">
        <v>35</v>
      </c>
      <c r="C11" s="50" t="s">
        <v>20</v>
      </c>
      <c r="D11" s="44">
        <v>3</v>
      </c>
      <c r="E11" s="46"/>
      <c r="F11" s="51">
        <v>7.14</v>
      </c>
      <c r="G11" s="51">
        <v>5.5800000000000002E-2</v>
      </c>
      <c r="H11" s="51">
        <v>12202</v>
      </c>
      <c r="I11" s="45" t="s">
        <v>27</v>
      </c>
      <c r="J11" s="46" t="s">
        <v>30</v>
      </c>
      <c r="K11" s="56" t="s">
        <v>22</v>
      </c>
      <c r="L11" s="54"/>
      <c r="M11" s="49" t="s">
        <v>24</v>
      </c>
      <c r="N11" s="47">
        <v>0.5</v>
      </c>
      <c r="O11" s="47"/>
      <c r="P11" s="47"/>
      <c r="Q11" s="52"/>
      <c r="R11" s="52"/>
      <c r="S11" s="52"/>
    </row>
    <row r="12" spans="1:19" s="1" customFormat="1" ht="33.75" x14ac:dyDescent="0.25">
      <c r="A12" s="51">
        <v>911705</v>
      </c>
      <c r="B12" s="50" t="s">
        <v>36</v>
      </c>
      <c r="C12" s="50" t="s">
        <v>20</v>
      </c>
      <c r="D12" s="44">
        <v>4</v>
      </c>
      <c r="E12" s="46"/>
      <c r="F12" s="51">
        <v>262</v>
      </c>
      <c r="G12" s="51">
        <v>1.8144</v>
      </c>
      <c r="H12" s="51">
        <v>12202</v>
      </c>
      <c r="I12" s="45" t="s">
        <v>28</v>
      </c>
      <c r="J12" s="46" t="s">
        <v>29</v>
      </c>
      <c r="K12" s="57" t="s">
        <v>21</v>
      </c>
      <c r="L12" s="54"/>
      <c r="M12" s="49" t="s">
        <v>24</v>
      </c>
      <c r="N12" s="47">
        <v>0.54166666666666663</v>
      </c>
      <c r="O12" s="47"/>
      <c r="P12" s="52"/>
      <c r="Q12" s="52"/>
      <c r="R12" s="52"/>
      <c r="S12" s="52"/>
    </row>
    <row r="13" spans="1:19" s="1" customFormat="1" ht="33.75" x14ac:dyDescent="0.25">
      <c r="A13" s="51">
        <v>911389</v>
      </c>
      <c r="B13" s="50" t="s">
        <v>36</v>
      </c>
      <c r="C13" s="50" t="s">
        <v>20</v>
      </c>
      <c r="D13" s="55">
        <v>0</v>
      </c>
      <c r="E13" s="46"/>
      <c r="F13" s="51">
        <v>0</v>
      </c>
      <c r="G13" s="51">
        <v>5.2850000000000001E-2</v>
      </c>
      <c r="H13" s="51">
        <v>12202</v>
      </c>
      <c r="I13" s="45" t="s">
        <v>28</v>
      </c>
      <c r="J13" s="46" t="s">
        <v>29</v>
      </c>
      <c r="K13" s="57" t="s">
        <v>21</v>
      </c>
      <c r="L13" s="54"/>
      <c r="M13" s="49" t="s">
        <v>24</v>
      </c>
      <c r="N13" s="47">
        <v>0.54166666666666663</v>
      </c>
      <c r="O13" s="47"/>
      <c r="P13" s="52"/>
      <c r="Q13" s="52"/>
      <c r="R13" s="52"/>
      <c r="S13" s="52"/>
    </row>
    <row r="14" spans="1:19" s="1" customFormat="1" ht="33.75" x14ac:dyDescent="0.25">
      <c r="A14" s="51">
        <v>911408</v>
      </c>
      <c r="B14" s="50" t="s">
        <v>36</v>
      </c>
      <c r="C14" s="50" t="s">
        <v>20</v>
      </c>
      <c r="D14" s="55">
        <v>0</v>
      </c>
      <c r="E14" s="46"/>
      <c r="F14" s="51">
        <v>0</v>
      </c>
      <c r="G14" s="51">
        <v>0.54091999999999996</v>
      </c>
      <c r="H14" s="51">
        <v>12202</v>
      </c>
      <c r="I14" s="45" t="s">
        <v>28</v>
      </c>
      <c r="J14" s="46" t="s">
        <v>29</v>
      </c>
      <c r="K14" s="57" t="s">
        <v>21</v>
      </c>
      <c r="L14" s="54"/>
      <c r="M14" s="49" t="s">
        <v>24</v>
      </c>
      <c r="N14" s="47">
        <v>0.54166666666666663</v>
      </c>
      <c r="O14" s="47"/>
      <c r="P14" s="52"/>
      <c r="Q14" s="52"/>
      <c r="R14" s="52"/>
      <c r="S14" s="52"/>
    </row>
    <row r="17" spans="1:1" ht="92.25" x14ac:dyDescent="1.35">
      <c r="A17" s="53"/>
    </row>
    <row r="1047403" spans="17:17" x14ac:dyDescent="0.35">
      <c r="Q1047403" s="43"/>
    </row>
  </sheetData>
  <autoFilter ref="A6:S14" xr:uid="{00000000-0009-0000-0000-000000000000}"/>
  <sortState xmlns:xlrd2="http://schemas.microsoft.com/office/spreadsheetml/2017/richdata2" ref="A7:P731">
    <sortCondition ref="B7:B731"/>
  </sortState>
  <mergeCells count="2">
    <mergeCell ref="A1:C1"/>
    <mergeCell ref="A3:O3"/>
  </mergeCells>
  <pageMargins left="0" right="0" top="0" bottom="0" header="0.31496062992125984" footer="0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abSelected="1" workbookViewId="0">
      <selection activeCell="B21" sqref="B21"/>
    </sheetView>
  </sheetViews>
  <sheetFormatPr defaultRowHeight="15" x14ac:dyDescent="0.25"/>
  <cols>
    <col min="1" max="1" width="18.5703125" customWidth="1"/>
    <col min="2" max="2" width="31" customWidth="1"/>
    <col min="5" max="5" width="23.140625" bestFit="1" customWidth="1"/>
    <col min="6" max="6" width="26.140625" bestFit="1" customWidth="1"/>
    <col min="9" max="9" width="23" customWidth="1"/>
    <col min="10" max="10" width="25.7109375" bestFit="1" customWidth="1"/>
  </cols>
  <sheetData>
    <row r="1" spans="1:10" x14ac:dyDescent="0.25">
      <c r="A1" s="62" t="s">
        <v>37</v>
      </c>
      <c r="B1" s="62" t="s">
        <v>38</v>
      </c>
      <c r="E1" s="62" t="s">
        <v>43</v>
      </c>
      <c r="F1" s="62" t="s">
        <v>39</v>
      </c>
      <c r="H1" t="s">
        <v>11</v>
      </c>
      <c r="I1" s="62" t="s">
        <v>40</v>
      </c>
      <c r="J1" s="62" t="s">
        <v>41</v>
      </c>
    </row>
    <row r="2" spans="1:10" x14ac:dyDescent="0.25">
      <c r="A2" s="62" t="str">
        <f>IFERROR(INDEX('Лист доставки'!$J$7:$J$14,_xlfn.AGGREGATE(15,6,(ROW('Лист доставки'!$J$7:$J$14)-6)/('Лист доставки'!$D$7:$D$14=0)/(MATCH('Лист доставки'!$J$7:$J$14&amp;0,'Лист доставки'!$J$7:$J$14&amp;'Лист доставки'!$D$7:$D$14,0)=ROW('Лист доставки'!$J$7:$J$14)-6),ROW(A1))),"")</f>
        <v>Хмелев</v>
      </c>
      <c r="B2" s="63">
        <f>IF(A2="","",COUNTIFS('Лист доставки'!$J$7:$J$14,A2,'Лист доставки'!$D$7:$D$14,0))</f>
        <v>2</v>
      </c>
      <c r="E2" s="62" t="str">
        <f>IFERROR(INDEX('Лист доставки'!$J$7:$J$14,_xlfn.AGGREGATE(15,6,(ROW('Лист доставки'!$J$7:$J$14)-6)/(COUNTIFS('Лист доставки'!$J$7:$J$14,'Лист доставки'!$J$7:$J$14,'Лист доставки'!$D$7:$D$14,0)=0)/(MATCH('Лист доставки'!$J$7:$J$14,'Лист доставки'!$J$7:$J$14,0)=ROW('Лист доставки'!$J$7:$J$14)-6)/('Лист доставки'!$K$7:$K$14="есть"),ROW(A1))),"")</f>
        <v>Иванов</v>
      </c>
      <c r="F2" s="63">
        <f>IF(E2="","",COUNTIFS('Лист доставки'!$J$7:$J$14,E2,'Лист доставки'!$D$7:$D$14,"&lt;&gt;0"))</f>
        <v>2</v>
      </c>
      <c r="I2" s="62" t="str">
        <f>IFERROR(INDEX('Лист доставки'!$J$7:$J$14,_xlfn.AGGREGATE(15,6,(ROW('Лист доставки'!$J$7:$J$14)-6)/('Лист доставки'!$K$7:$K$14="в пути")/(MATCH('Лист доставки'!$J$7:$J$14,'Лист доставки'!$J$7:$J$14,0)=ROW('Лист доставки'!$J$7:$J$14)-6),ROW(A1))),"")</f>
        <v>Зайкин</v>
      </c>
      <c r="J2" s="63">
        <f>IF(I2="","",COUNTIFS('Лист доставки'!$J$7:$J$14,I2,'Лист доставки'!$K$7:$K$14,"в пути"))</f>
        <v>2</v>
      </c>
    </row>
    <row r="3" spans="1:10" x14ac:dyDescent="0.25">
      <c r="A3" s="62" t="str">
        <f>IFERROR(INDEX('Лист доставки'!$J$7:$J$14,_xlfn.AGGREGATE(15,6,(ROW('Лист доставки'!$J$7:$J$14)-6)/('Лист доставки'!$D$7:$D$14=0)/(MATCH('Лист доставки'!$J$7:$J$14&amp;0,'Лист доставки'!$J$7:$J$14&amp;'Лист доставки'!$D$7:$D$14,0)=ROW('Лист доставки'!$J$7:$J$14)-6),ROW(A2))),"")</f>
        <v/>
      </c>
      <c r="B3" s="63" t="str">
        <f>IF(A3="","",COUNTIFS('Лист доставки'!$J$7:$J$14,A3,'Лист доставки'!$D$7:$D$14,0))</f>
        <v/>
      </c>
      <c r="E3" s="62" t="str">
        <f>IFERROR(INDEX('Лист доставки'!$J$7:$J$14,_xlfn.AGGREGATE(15,6,(ROW('Лист доставки'!$J$7:$J$14)-6)/(COUNTIFS('Лист доставки'!$J$7:$J$14,'Лист доставки'!$J$7:$J$14,'Лист доставки'!$D$7:$D$14,0)=0)/(MATCH('Лист доставки'!$J$7:$J$14,'Лист доставки'!$J$7:$J$14,0)=ROW('Лист доставки'!$J$7:$J$14)-6)/('Лист доставки'!$K$7:$K$14="есть"),ROW(A2))),"")</f>
        <v>Петров</v>
      </c>
      <c r="F3" s="63">
        <f>IF(E3="","",COUNTIFS('Лист доставки'!$J$7:$J$14,E3,'Лист доставки'!$D$7:$D$14,"&lt;&gt;0"))</f>
        <v>1</v>
      </c>
      <c r="I3" s="62" t="str">
        <f>IFERROR(INDEX('Лист доставки'!$J$7:$J$14,_xlfn.AGGREGATE(15,6,(ROW('Лист доставки'!$J$7:$J$14)-6)/('Лист доставки'!$K$7:$K$14="в пути")/(MATCH('Лист доставки'!$J$7:$J$14,'Лист доставки'!$J$7:$J$14,0)=ROW('Лист доставки'!$J$7:$J$14)-6),ROW(A2))),"")</f>
        <v/>
      </c>
      <c r="J3" s="63" t="str">
        <f>IF(I3="","",COUNTIFS('Лист доставки'!$J$7:$J$14,I3,'Лист доставки'!$K$7:$K$14,"в пути"))</f>
        <v/>
      </c>
    </row>
    <row r="4" spans="1:10" x14ac:dyDescent="0.25">
      <c r="A4" s="62" t="str">
        <f>IFERROR(INDEX('Лист доставки'!$J$7:$J$14,_xlfn.AGGREGATE(15,6,(ROW('Лист доставки'!$J$7:$J$14)-6)/('Лист доставки'!$D$7:$D$14=0)/(MATCH('Лист доставки'!$J$7:$J$14&amp;0,'Лист доставки'!$J$7:$J$14&amp;'Лист доставки'!$D$7:$D$14,0)=ROW('Лист доставки'!$J$7:$J$14)-6),ROW(A3))),"")</f>
        <v/>
      </c>
      <c r="B4" s="63" t="str">
        <f>IF(A4="","",COUNTIFS('Лист доставки'!$J$7:$J$14,A4,'Лист доставки'!$D$7:$D$14,0))</f>
        <v/>
      </c>
      <c r="E4" s="62" t="str">
        <f>IFERROR(INDEX('Лист доставки'!$J$7:$J$14,_xlfn.AGGREGATE(15,6,(ROW('Лист доставки'!$J$7:$J$14)-6)/(COUNTIFS('Лист доставки'!$J$7:$J$14,'Лист доставки'!$J$7:$J$14,'Лист доставки'!$D$7:$D$14,0)=0)/(MATCH('Лист доставки'!$J$7:$J$14,'Лист доставки'!$J$7:$J$14,0)=ROW('Лист доставки'!$J$7:$J$14)-6)/('Лист доставки'!$K$7:$K$14="есть"),ROW(A3))),"")</f>
        <v/>
      </c>
      <c r="F4" s="63" t="str">
        <f>IF(E4="","",COUNTIFS('Лист доставки'!$J$7:$J$14,E4,'Лист доставки'!$D$7:$D$14,"&lt;&gt;0"))</f>
        <v/>
      </c>
      <c r="I4" s="62" t="str">
        <f>IFERROR(INDEX('Лист доставки'!$J$7:$J$14,_xlfn.AGGREGATE(15,6,(ROW('Лист доставки'!$J$7:$J$14)-6)/('Лист доставки'!$K$7:$K$14="в пути")/(MATCH('Лист доставки'!$J$7:$J$14,'Лист доставки'!$J$7:$J$14,0)=ROW('Лист доставки'!$J$7:$J$14)-6),ROW(A3))),"")</f>
        <v/>
      </c>
      <c r="J4" s="63" t="str">
        <f>IF(I4="","",COUNTIFS('Лист доставки'!$J$7:$J$14,I4,'Лист доставки'!$K$7:$K$14,"в пути"))</f>
        <v/>
      </c>
    </row>
    <row r="5" spans="1:10" x14ac:dyDescent="0.25">
      <c r="A5" s="62" t="str">
        <f>IFERROR(INDEX('Лист доставки'!$J$7:$J$14,_xlfn.AGGREGATE(15,6,(ROW('Лист доставки'!$J$7:$J$14)-6)/('Лист доставки'!$D$7:$D$14=0)/(MATCH('Лист доставки'!$J$7:$J$14&amp;0,'Лист доставки'!$J$7:$J$14&amp;'Лист доставки'!$D$7:$D$14,0)=ROW('Лист доставки'!$J$7:$J$14)-6),ROW(A4))),"")</f>
        <v/>
      </c>
      <c r="B5" s="63" t="str">
        <f>IF(A5="","",COUNTIFS('Лист доставки'!$J$7:$J$14,A5,'Лист доставки'!$D$7:$D$14,0))</f>
        <v/>
      </c>
      <c r="E5" s="62" t="str">
        <f>IFERROR(INDEX('Лист доставки'!$J$7:$J$14,_xlfn.AGGREGATE(15,6,(ROW('Лист доставки'!$J$7:$J$14)-6)/(COUNTIFS('Лист доставки'!$J$7:$J$14,'Лист доставки'!$J$7:$J$14,'Лист доставки'!$D$7:$D$14,0)=0)/(MATCH('Лист доставки'!$J$7:$J$14,'Лист доставки'!$J$7:$J$14,0)=ROW('Лист доставки'!$J$7:$J$14)-6)/('Лист доставки'!$K$7:$K$14="есть"),ROW(A4))),"")</f>
        <v/>
      </c>
      <c r="F5" s="63" t="str">
        <f>IF(E5="","",COUNTIFS('Лист доставки'!$J$7:$J$14,E5,'Лист доставки'!$D$7:$D$14,"&lt;&gt;0"))</f>
        <v/>
      </c>
      <c r="I5" s="62" t="str">
        <f>IFERROR(INDEX('Лист доставки'!$J$7:$J$14,_xlfn.AGGREGATE(15,6,(ROW('Лист доставки'!$J$7:$J$14)-6)/('Лист доставки'!$K$7:$K$14="в пути")/(MATCH('Лист доставки'!$J$7:$J$14,'Лист доставки'!$J$7:$J$14,0)=ROW('Лист доставки'!$J$7:$J$14)-6),ROW(A4))),"")</f>
        <v/>
      </c>
      <c r="J5" s="63" t="str">
        <f>IF(I5="","",COUNTIFS('Лист доставки'!$J$7:$J$14,I5,'Лист доставки'!$K$7:$K$14,"в пути"))</f>
        <v/>
      </c>
    </row>
    <row r="6" spans="1:10" x14ac:dyDescent="0.25">
      <c r="A6" s="62" t="str">
        <f>IFERROR(INDEX('Лист доставки'!$J$7:$J$14,_xlfn.AGGREGATE(15,6,(ROW('Лист доставки'!$J$7:$J$14)-6)/('Лист доставки'!$D$7:$D$14=0)/(MATCH('Лист доставки'!$J$7:$J$14&amp;0,'Лист доставки'!$J$7:$J$14&amp;'Лист доставки'!$D$7:$D$14,0)=ROW('Лист доставки'!$J$7:$J$14)-6),ROW(A5))),"")</f>
        <v/>
      </c>
      <c r="B6" s="63" t="str">
        <f>IF(A6="","",COUNTIFS('Лист доставки'!$J$7:$J$14,A6,'Лист доставки'!$D$7:$D$14,0))</f>
        <v/>
      </c>
      <c r="E6" s="62" t="str">
        <f>IFERROR(INDEX('Лист доставки'!$J$7:$J$14,_xlfn.AGGREGATE(15,6,(ROW('Лист доставки'!$J$7:$J$14)-6)/(COUNTIFS('Лист доставки'!$J$7:$J$14,'Лист доставки'!$J$7:$J$14,'Лист доставки'!$D$7:$D$14,0)=0)/(MATCH('Лист доставки'!$J$7:$J$14,'Лист доставки'!$J$7:$J$14,0)=ROW('Лист доставки'!$J$7:$J$14)-6)/('Лист доставки'!$K$7:$K$14="есть"),ROW(A5))),"")</f>
        <v/>
      </c>
      <c r="F6" s="63" t="str">
        <f>IF(E6="","",COUNTIFS('Лист доставки'!$J$7:$J$14,E6,'Лист доставки'!$D$7:$D$14,"&lt;&gt;0"))</f>
        <v/>
      </c>
      <c r="I6" s="62" t="str">
        <f>IFERROR(INDEX('Лист доставки'!$J$7:$J$14,_xlfn.AGGREGATE(15,6,(ROW('Лист доставки'!$J$7:$J$14)-6)/('Лист доставки'!$K$7:$K$14="в пути")/(MATCH('Лист доставки'!$J$7:$J$14,'Лист доставки'!$J$7:$J$14,0)=ROW('Лист доставки'!$J$7:$J$14)-6),ROW(A5))),"")</f>
        <v/>
      </c>
      <c r="J6" s="63" t="str">
        <f>IF(I6="","",COUNTIFS('Лист доставки'!$J$7:$J$14,I6,'Лист доставки'!$K$7:$K$14,"в пути"))</f>
        <v/>
      </c>
    </row>
    <row r="7" spans="1:10" x14ac:dyDescent="0.25">
      <c r="A7" s="62" t="str">
        <f>IFERROR(INDEX('Лист доставки'!$J$7:$J$14,_xlfn.AGGREGATE(15,6,(ROW('Лист доставки'!$J$7:$J$14)-6)/('Лист доставки'!$D$7:$D$14=0)/(MATCH('Лист доставки'!$J$7:$J$14&amp;0,'Лист доставки'!$J$7:$J$14&amp;'Лист доставки'!$D$7:$D$14,0)=ROW('Лист доставки'!$J$7:$J$14)-6),ROW(A6))),"")</f>
        <v/>
      </c>
      <c r="B7" s="63" t="str">
        <f>IF(A7="","",COUNTIFS('Лист доставки'!$J$7:$J$14,A7,'Лист доставки'!$D$7:$D$14,0))</f>
        <v/>
      </c>
      <c r="E7" s="62" t="str">
        <f>IFERROR(INDEX('Лист доставки'!$J$7:$J$14,_xlfn.AGGREGATE(15,6,(ROW('Лист доставки'!$J$7:$J$14)-6)/(COUNTIFS('Лист доставки'!$J$7:$J$14,'Лист доставки'!$J$7:$J$14,'Лист доставки'!$D$7:$D$14,0)=0)/(MATCH('Лист доставки'!$J$7:$J$14,'Лист доставки'!$J$7:$J$14,0)=ROW('Лист доставки'!$J$7:$J$14)-6)/('Лист доставки'!$K$7:$K$14="есть"),ROW(A6))),"")</f>
        <v/>
      </c>
      <c r="F7" s="63" t="str">
        <f>IF(E7="","",COUNTIFS('Лист доставки'!$J$7:$J$14,E7,'Лист доставки'!$D$7:$D$14,"&lt;&gt;0"))</f>
        <v/>
      </c>
      <c r="I7" s="62" t="str">
        <f>IFERROR(INDEX('Лист доставки'!$J$7:$J$14,_xlfn.AGGREGATE(15,6,(ROW('Лист доставки'!$J$7:$J$14)-6)/('Лист доставки'!$K$7:$K$14="в пути")/(MATCH('Лист доставки'!$J$7:$J$14,'Лист доставки'!$J$7:$J$14,0)=ROW('Лист доставки'!$J$7:$J$14)-6),ROW(A6))),"")</f>
        <v/>
      </c>
      <c r="J7" s="63" t="str">
        <f>IF(I7="","",COUNTIFS('Лист доставки'!$J$7:$J$14,I7,'Лист доставки'!$K$7:$K$14,"в пути"))</f>
        <v/>
      </c>
    </row>
    <row r="8" spans="1:10" x14ac:dyDescent="0.25">
      <c r="A8" s="62" t="str">
        <f>IFERROR(INDEX('Лист доставки'!$J$7:$J$14,_xlfn.AGGREGATE(15,6,(ROW('Лист доставки'!$J$7:$J$14)-6)/('Лист доставки'!$D$7:$D$14=0)/(MATCH('Лист доставки'!$J$7:$J$14&amp;0,'Лист доставки'!$J$7:$J$14&amp;'Лист доставки'!$D$7:$D$14,0)=ROW('Лист доставки'!$J$7:$J$14)-6),ROW(A7))),"")</f>
        <v/>
      </c>
      <c r="B8" s="63" t="str">
        <f>IF(A8="","",COUNTIFS('Лист доставки'!$J$7:$J$14,A8,'Лист доставки'!$D$7:$D$14,0))</f>
        <v/>
      </c>
      <c r="E8" s="62" t="str">
        <f>IFERROR(INDEX('Лист доставки'!$J$7:$J$14,_xlfn.AGGREGATE(15,6,(ROW('Лист доставки'!$J$7:$J$14)-6)/(COUNTIFS('Лист доставки'!$J$7:$J$14,'Лист доставки'!$J$7:$J$14,'Лист доставки'!$D$7:$D$14,0)=0)/(MATCH('Лист доставки'!$J$7:$J$14,'Лист доставки'!$J$7:$J$14,0)=ROW('Лист доставки'!$J$7:$J$14)-6)/('Лист доставки'!$K$7:$K$14="есть"),ROW(A7))),"")</f>
        <v/>
      </c>
      <c r="F8" s="63" t="str">
        <f>IF(E8="","",COUNTIFS('Лист доставки'!$J$7:$J$14,E8,'Лист доставки'!$D$7:$D$14,"&lt;&gt;0"))</f>
        <v/>
      </c>
      <c r="I8" s="62" t="str">
        <f>IFERROR(INDEX('Лист доставки'!$J$7:$J$14,_xlfn.AGGREGATE(15,6,(ROW('Лист доставки'!$J$7:$J$14)-6)/('Лист доставки'!$K$7:$K$14="в пути")/(MATCH('Лист доставки'!$J$7:$J$14,'Лист доставки'!$J$7:$J$14,0)=ROW('Лист доставки'!$J$7:$J$14)-6),ROW(A7))),"")</f>
        <v/>
      </c>
      <c r="J8" s="63" t="str">
        <f>IF(I8="","",COUNTIFS('Лист доставки'!$J$7:$J$14,I8,'Лист доставки'!$K$7:$K$14,"в пути"))</f>
        <v/>
      </c>
    </row>
    <row r="9" spans="1:10" x14ac:dyDescent="0.25">
      <c r="A9" s="62" t="str">
        <f>IFERROR(INDEX('Лист доставки'!$J$7:$J$14,_xlfn.AGGREGATE(15,6,(ROW('Лист доставки'!$J$7:$J$14)-6)/('Лист доставки'!$D$7:$D$14=0)/(MATCH('Лист доставки'!$J$7:$J$14&amp;0,'Лист доставки'!$J$7:$J$14&amp;'Лист доставки'!$D$7:$D$14,0)=ROW('Лист доставки'!$J$7:$J$14)-6),ROW(A8))),"")</f>
        <v/>
      </c>
      <c r="B9" s="63" t="str">
        <f>IF(A9="","",COUNTIFS('Лист доставки'!$J$7:$J$14,A9,'Лист доставки'!$D$7:$D$14,0))</f>
        <v/>
      </c>
      <c r="E9" s="62" t="str">
        <f>IFERROR(INDEX('Лист доставки'!$J$7:$J$14,_xlfn.AGGREGATE(15,6,(ROW('Лист доставки'!$J$7:$J$14)-6)/(COUNTIFS('Лист доставки'!$J$7:$J$14,'Лист доставки'!$J$7:$J$14,'Лист доставки'!$D$7:$D$14,0)=0)/(MATCH('Лист доставки'!$J$7:$J$14,'Лист доставки'!$J$7:$J$14,0)=ROW('Лист доставки'!$J$7:$J$14)-6)/('Лист доставки'!$K$7:$K$14="есть"),ROW(A8))),"")</f>
        <v/>
      </c>
      <c r="F9" s="63" t="str">
        <f>IF(E9="","",COUNTIFS('Лист доставки'!$J$7:$J$14,E9,'Лист доставки'!$D$7:$D$14,"&lt;&gt;0"))</f>
        <v/>
      </c>
      <c r="I9" s="62" t="str">
        <f>IFERROR(INDEX('Лист доставки'!$J$7:$J$14,_xlfn.AGGREGATE(15,6,(ROW('Лист доставки'!$J$7:$J$14)-6)/('Лист доставки'!$K$7:$K$14="в пути")/(MATCH('Лист доставки'!$J$7:$J$14,'Лист доставки'!$J$7:$J$14,0)=ROW('Лист доставки'!$J$7:$J$14)-6),ROW(A8))),"")</f>
        <v/>
      </c>
      <c r="J9" s="63" t="str">
        <f>IF(I9="","",COUNTIFS('Лист доставки'!$J$7:$J$14,I9,'Лист доставки'!$K$7:$K$14,"в пути"))</f>
        <v/>
      </c>
    </row>
    <row r="10" spans="1:10" x14ac:dyDescent="0.25">
      <c r="A10" s="62" t="str">
        <f>IFERROR(INDEX('Лист доставки'!$J$7:$J$14,_xlfn.AGGREGATE(15,6,(ROW('Лист доставки'!$J$7:$J$14)-6)/('Лист доставки'!$D$7:$D$14=0)/(MATCH('Лист доставки'!$J$7:$J$14&amp;0,'Лист доставки'!$J$7:$J$14&amp;'Лист доставки'!$D$7:$D$14,0)=ROW('Лист доставки'!$J$7:$J$14)-6),ROW(A9))),"")</f>
        <v/>
      </c>
      <c r="B10" s="63" t="str">
        <f>IF(A10="","",COUNTIFS('Лист доставки'!$J$7:$J$14,A10,'Лист доставки'!$D$7:$D$14,0))</f>
        <v/>
      </c>
      <c r="E10" s="62" t="str">
        <f>IFERROR(INDEX('Лист доставки'!$J$7:$J$14,_xlfn.AGGREGATE(15,6,(ROW('Лист доставки'!$J$7:$J$14)-6)/(COUNTIFS('Лист доставки'!$J$7:$J$14,'Лист доставки'!$J$7:$J$14,'Лист доставки'!$D$7:$D$14,0)=0)/(MATCH('Лист доставки'!$J$7:$J$14,'Лист доставки'!$J$7:$J$14,0)=ROW('Лист доставки'!$J$7:$J$14)-6)/('Лист доставки'!$K$7:$K$14="есть"),ROW(A9))),"")</f>
        <v/>
      </c>
      <c r="F10" s="63" t="str">
        <f>IF(E10="","",COUNTIFS('Лист доставки'!$J$7:$J$14,E10,'Лист доставки'!$D$7:$D$14,"&lt;&gt;0"))</f>
        <v/>
      </c>
      <c r="I10" s="62" t="str">
        <f>IFERROR(INDEX('Лист доставки'!$J$7:$J$14,_xlfn.AGGREGATE(15,6,(ROW('Лист доставки'!$J$7:$J$14)-6)/('Лист доставки'!$K$7:$K$14="в пути")/(MATCH('Лист доставки'!$J$7:$J$14,'Лист доставки'!$J$7:$J$14,0)=ROW('Лист доставки'!$J$7:$J$14)-6),ROW(A9))),"")</f>
        <v/>
      </c>
      <c r="J10" s="63" t="str">
        <f>IF(I10="","",COUNTIFS('Лист доставки'!$J$7:$J$14,I10,'Лист доставки'!$K$7:$K$14,"в пути"))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доставки</vt:lpstr>
      <vt:lpstr>Лист1</vt:lpstr>
      <vt:lpstr>'Лист доставки'!Область_печати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2020-08-26T04:42:51Z</dcterms:modified>
</cp:coreProperties>
</file>