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none" filterPrivacy="1" codeName="ЭтаКнига" defaultThemeVersion="124226"/>
  <bookViews>
    <workbookView xWindow="-120" yWindow="-120" windowWidth="20730" windowHeight="11760" tabRatio="367"/>
  </bookViews>
  <sheets>
    <sheet name="Лист доставки" sheetId="26" r:id="rId1"/>
    <sheet name="Заявки" sheetId="43" r:id="rId2"/>
  </sheets>
  <definedNames>
    <definedName name="_xlnm._FilterDatabase" localSheetId="0" hidden="1">'Лист доставки'!$A$6:$S$14</definedName>
    <definedName name="_xlnm.Print_Area" localSheetId="0">'Лист доставки'!$A$1:$P$17</definedName>
  </definedNames>
  <calcPr calcId="145621"/>
</workbook>
</file>

<file path=xl/calcChain.xml><?xml version="1.0" encoding="utf-8"?>
<calcChain xmlns="http://schemas.openxmlformats.org/spreadsheetml/2006/main">
  <c r="D8" i="26" l="1"/>
  <c r="E8" i="26"/>
  <c r="F8" i="26"/>
  <c r="G8" i="26"/>
  <c r="D9" i="26"/>
  <c r="E9" i="26"/>
  <c r="F9" i="26"/>
  <c r="G9" i="26"/>
  <c r="D10" i="26"/>
  <c r="E10" i="26"/>
  <c r="F10" i="26"/>
  <c r="G10" i="26"/>
  <c r="D11" i="26"/>
  <c r="E11" i="26"/>
  <c r="F11" i="26"/>
  <c r="G11" i="26"/>
  <c r="D12" i="26"/>
  <c r="E12" i="26"/>
  <c r="F12" i="26"/>
  <c r="G12" i="26"/>
  <c r="D13" i="26"/>
  <c r="E13" i="26"/>
  <c r="F13" i="26"/>
  <c r="G13" i="26"/>
  <c r="D14" i="26"/>
  <c r="E14" i="26"/>
  <c r="F14" i="26"/>
  <c r="G14" i="26"/>
  <c r="D15" i="26"/>
  <c r="E15" i="26"/>
  <c r="F15" i="26"/>
  <c r="G15" i="26"/>
  <c r="D16" i="26"/>
  <c r="E16" i="26"/>
  <c r="F16" i="26"/>
  <c r="G16" i="26"/>
  <c r="D17" i="26"/>
  <c r="E17" i="26"/>
  <c r="F17" i="26"/>
  <c r="G17" i="26"/>
  <c r="D18" i="26"/>
  <c r="E18" i="26"/>
  <c r="F18" i="26"/>
  <c r="G18" i="26"/>
  <c r="D19" i="26"/>
  <c r="E19" i="26"/>
  <c r="F19" i="26"/>
  <c r="G19" i="26"/>
  <c r="D20" i="26"/>
  <c r="E20" i="26"/>
  <c r="F20" i="26"/>
  <c r="G20" i="26"/>
  <c r="D21" i="26"/>
  <c r="E21" i="26"/>
  <c r="F21" i="26"/>
  <c r="G21" i="26"/>
  <c r="D22" i="26"/>
  <c r="E22" i="26"/>
  <c r="F22" i="26"/>
  <c r="G22" i="26"/>
  <c r="G7" i="26"/>
  <c r="F7" i="26"/>
  <c r="E7" i="26"/>
  <c r="D7" i="26"/>
</calcChain>
</file>

<file path=xl/sharedStrings.xml><?xml version="1.0" encoding="utf-8"?>
<sst xmlns="http://schemas.openxmlformats.org/spreadsheetml/2006/main" count="538" uniqueCount="192">
  <si>
    <t>Адрес</t>
  </si>
  <si>
    <t>Кол-во
мест</t>
  </si>
  <si>
    <t xml:space="preserve">Информация </t>
  </si>
  <si>
    <t>Объем</t>
  </si>
  <si>
    <t>Маршрут</t>
  </si>
  <si>
    <t>Водитель</t>
  </si>
  <si>
    <t>Состояние</t>
  </si>
  <si>
    <t>Специалист по контролю</t>
  </si>
  <si>
    <t>Время прибытия</t>
  </si>
  <si>
    <t>Время убытия</t>
  </si>
  <si>
    <t>Примечание</t>
  </si>
  <si>
    <t xml:space="preserve"> </t>
  </si>
  <si>
    <t xml:space="preserve">Прибытие к клиенту </t>
  </si>
  <si>
    <t>Убытие от клиента</t>
  </si>
  <si>
    <t>Плановое время</t>
  </si>
  <si>
    <t>Вес</t>
  </si>
  <si>
    <t>Склад</t>
  </si>
  <si>
    <t>Заявка</t>
  </si>
  <si>
    <t>Маркировка груза</t>
  </si>
  <si>
    <t>Комментарии</t>
  </si>
  <si>
    <t>Москва</t>
  </si>
  <si>
    <t>есть</t>
  </si>
  <si>
    <t xml:space="preserve">Лист доставки на 31.07.2020 </t>
  </si>
  <si>
    <t>Координатор</t>
  </si>
  <si>
    <t>01 Иванов</t>
  </si>
  <si>
    <t>02 Петров</t>
  </si>
  <si>
    <t>03 Зайкин</t>
  </si>
  <si>
    <t>04 Хмелев</t>
  </si>
  <si>
    <t>Заказчик 1</t>
  </si>
  <si>
    <t>Заказчик 2</t>
  </si>
  <si>
    <t>Заказчик 3</t>
  </si>
  <si>
    <t>Заказчик 4</t>
  </si>
  <si>
    <t xml:space="preserve"> Утверждаю </t>
  </si>
  <si>
    <t>Запрещена частичная отгрузка</t>
  </si>
  <si>
    <t>Доп. обработка</t>
  </si>
  <si>
    <t>КД сформирован</t>
  </si>
  <si>
    <t>Доставка до ТК</t>
  </si>
  <si>
    <t>Статус заявки</t>
  </si>
  <si>
    <t>Маркировать груз</t>
  </si>
  <si>
    <t>Адрес получателя</t>
  </si>
  <si>
    <t>Кол-во мест</t>
  </si>
  <si>
    <t>Информация к отправке</t>
  </si>
  <si>
    <t>вес</t>
  </si>
  <si>
    <t>факт.объем</t>
  </si>
  <si>
    <t>Номер группы</t>
  </si>
  <si>
    <t>Дата отгрузки</t>
  </si>
  <si>
    <t>Дата отправки клиенту</t>
  </si>
  <si>
    <t>Доп.информация</t>
  </si>
  <si>
    <t>Специалист по контролю доставки</t>
  </si>
  <si>
    <t>Время отправки клиенту</t>
  </si>
  <si>
    <t>перевозчик</t>
  </si>
  <si>
    <t>Типы упаковок</t>
  </si>
  <si>
    <t>Отправление через</t>
  </si>
  <si>
    <t>Заяв. вес</t>
  </si>
  <si>
    <t>заяв. объем</t>
  </si>
  <si>
    <t>Макс. высота, м.</t>
  </si>
  <si>
    <t>Город получателя</t>
  </si>
  <si>
    <t>Автор создания</t>
  </si>
  <si>
    <t>Контактные лица получателя</t>
  </si>
  <si>
    <t>Телефоны контактных лиц получателя</t>
  </si>
  <si>
    <t>Код клиента</t>
  </si>
  <si>
    <t>Тип доставки</t>
  </si>
  <si>
    <t>Запрос ЭР</t>
  </si>
  <si>
    <t>Скан ЭР</t>
  </si>
  <si>
    <t>Номер автомобиля</t>
  </si>
  <si>
    <t>Отправитель</t>
  </si>
  <si>
    <t>Сумма,RUR</t>
  </si>
  <si>
    <t>Валюта</t>
  </si>
  <si>
    <t>Фактическая дата отгрузки</t>
  </si>
  <si>
    <t>Сумма страхования, руб.</t>
  </si>
  <si>
    <t>Номер документа перевозчика</t>
  </si>
  <si>
    <t>Комментарий</t>
  </si>
  <si>
    <t>Распечатка ОЛ</t>
  </si>
  <si>
    <t>Созданы отборочные накладные</t>
  </si>
  <si>
    <t>Созданы накладные</t>
  </si>
  <si>
    <t>Отгрузка только МК</t>
  </si>
  <si>
    <t>Максимальный вес</t>
  </si>
  <si>
    <t>Время создания</t>
  </si>
  <si>
    <t>Макс длина, м.</t>
  </si>
  <si>
    <t>Дата создания</t>
  </si>
  <si>
    <t>Возврат докуметов</t>
  </si>
  <si>
    <t>Способы доставок</t>
  </si>
  <si>
    <t>Фактическое количество паллет</t>
  </si>
  <si>
    <t>Расчётное количество паллет</t>
  </si>
  <si>
    <t>К маршрутизации</t>
  </si>
  <si>
    <t>Есть претензия</t>
  </si>
  <si>
    <t>Автор модификации</t>
  </si>
  <si>
    <t>Время модификации</t>
  </si>
  <si>
    <t>Дата модификации</t>
  </si>
  <si>
    <t>Контактные лица и телефоны получателей</t>
  </si>
  <si>
    <t>Место погрузки</t>
  </si>
  <si>
    <t>Город</t>
  </si>
  <si>
    <t>Телефон</t>
  </si>
  <si>
    <t>транспортная компания</t>
  </si>
  <si>
    <t>Тариф</t>
  </si>
  <si>
    <t>Доп.информация о адресе получателя</t>
  </si>
  <si>
    <t>Ограничение по высоте, м</t>
  </si>
  <si>
    <t>Ограничение по тоннажу, т</t>
  </si>
  <si>
    <t>Ширина кузова не менее, м</t>
  </si>
  <si>
    <t>Время доставки с</t>
  </si>
  <si>
    <t>Время доставки по</t>
  </si>
  <si>
    <t>Опоздание недопустимо</t>
  </si>
  <si>
    <t>Отдельное авто</t>
  </si>
  <si>
    <t>Требуется гидроборт</t>
  </si>
  <si>
    <t>Предварительное предоставление данных по авто и их фиксация</t>
  </si>
  <si>
    <t>Возможна курьерская доставка</t>
  </si>
  <si>
    <t>Последняя точка на маршруте</t>
  </si>
  <si>
    <t>Запрещено объединять в паллетах с другими заявками</t>
  </si>
  <si>
    <t>Рокла</t>
  </si>
  <si>
    <t>Требуются грузчики на загрузке</t>
  </si>
  <si>
    <t>Требуются грузчики на разгрузке</t>
  </si>
  <si>
    <t>Нет</t>
  </si>
  <si>
    <t>Да</t>
  </si>
  <si>
    <t>Готова к отправке</t>
  </si>
  <si>
    <t>ООО "АККОМ"</t>
  </si>
  <si>
    <t>117403,г Москва,  Востряковский пр-д,д.10Б,корп.23,(31 км МКАД), ТК ООО "ПЭК",</t>
  </si>
  <si>
    <t>1+1докписьмо Lotus</t>
  </si>
  <si>
    <t>112-1, 6 фин, 220,  Миличенков</t>
  </si>
  <si>
    <t>????</t>
  </si>
  <si>
    <t>до терминала в Набережных Челнах, за счет партнера.Адрес получателя: 423823, г.Набережные Челны, пр-кт Мира, д.65,</t>
  </si>
  <si>
    <t>Четвернина В.А.</t>
  </si>
  <si>
    <t>МБТ</t>
  </si>
  <si>
    <t>МСК-регион</t>
  </si>
  <si>
    <t>МСК</t>
  </si>
  <si>
    <t>amok</t>
  </si>
  <si>
    <t>Акком_PRE_СПБ</t>
  </si>
  <si>
    <t>Доставка ОК</t>
  </si>
  <si>
    <t>USD</t>
  </si>
  <si>
    <t>15/02 В ТК "ПЭК" до терминала в Набережных Челнах, за счет партнера.</t>
  </si>
  <si>
    <t>Город сборное авто</t>
  </si>
  <si>
    <t>false</t>
  </si>
  <si>
    <t>capsn</t>
  </si>
  <si>
    <t>Киевская 2</t>
  </si>
  <si>
    <t>Санкт-Петербург</t>
  </si>
  <si>
    <t>Санкт-Петербург, ул. Киевская  д.5 к3</t>
  </si>
  <si>
    <t>Упакована</t>
  </si>
  <si>
    <t>АО "БЕЛТЕЛ"</t>
  </si>
  <si>
    <t>196240,РФ,г Санкт-Петербург,  Предпортовая ул,д.8,(секция №1 от въезда),</t>
  </si>
  <si>
    <t>№22 СПБ Войтов</t>
  </si>
  <si>
    <t>Войтов В.В.</t>
  </si>
  <si>
    <t>позвонить за час</t>
  </si>
  <si>
    <t>Зайцев А.Г.</t>
  </si>
  <si>
    <t>Войтов_ТАМ</t>
  </si>
  <si>
    <t>СПб</t>
  </si>
  <si>
    <t>СПБ</t>
  </si>
  <si>
    <t>ilin</t>
  </si>
  <si>
    <t>Белтел_ВАЛ</t>
  </si>
  <si>
    <t>Тринити</t>
  </si>
  <si>
    <t>194100,РФ,г Санкт-Петербург,  Кантемировская ул,д.7,</t>
  </si>
  <si>
    <t>№4 СПБ Давыдов</t>
  </si>
  <si>
    <t>Давыдов  Н.В.</t>
  </si>
  <si>
    <t>доставить ДО 17 ч</t>
  </si>
  <si>
    <t>ТринитиСПб_МКТ_ВАЛ</t>
  </si>
  <si>
    <t>Комплит</t>
  </si>
  <si>
    <t>РФ,г Санкт-Петербург,  Яхтенная ул,д.22,корп.1,лит.А,</t>
  </si>
  <si>
    <t>makar</t>
  </si>
  <si>
    <t>Комплит_МДСПБ_Вал</t>
  </si>
  <si>
    <t>WMS</t>
  </si>
  <si>
    <t>ООО Лоджик Системс</t>
  </si>
  <si>
    <t>127299,РФ,г Москва,  Космонавта Волкова ул,д.31,</t>
  </si>
  <si>
    <t>058, 6 фин, 213, Левин М.А.</t>
  </si>
  <si>
    <t>Левин М.А.</t>
  </si>
  <si>
    <t>Въезд на территорию через КПП. Водителю предварительно заказать пропуск по телефону</t>
  </si>
  <si>
    <t>Козлова К.А.</t>
  </si>
  <si>
    <t>Нэви</t>
  </si>
  <si>
    <t>easv</t>
  </si>
  <si>
    <t>Лоджик_Сист_МДСПБ</t>
  </si>
  <si>
    <t>СофтЛайн Трейд</t>
  </si>
  <si>
    <t>г Москва,  Варшавское ш,д.42,стр.2,</t>
  </si>
  <si>
    <t>Доставить 17.02.</t>
  </si>
  <si>
    <t>003, 3 фин, 187, Куликов</t>
  </si>
  <si>
    <t>Куликов С.И.</t>
  </si>
  <si>
    <t>Режим работы с пн по чт с 9:00 до 18:00, в пт с 9:00 до 17:00</t>
  </si>
  <si>
    <t>kmikh</t>
  </si>
  <si>
    <t>СофтЛайн_ГПБбрFACTOR</t>
  </si>
  <si>
    <t>КомИнтер</t>
  </si>
  <si>
    <t>199106,РФ,г Санкт-Петербург,  Шкиперский проток,д.14,корп.8,</t>
  </si>
  <si>
    <t>письмо в Лотусе от 14.02 Перекомплектация, нужно отгрузить определенные серийники</t>
  </si>
  <si>
    <t>№21 СПБ Савельев</t>
  </si>
  <si>
    <t>Савельев Н.В.</t>
  </si>
  <si>
    <t>Серийники для отгрузки: QXN11J9013781 QXN11J9014061 QXN11J9013841 QXN11J9013641 QXN11J9014101 QXN11J9013601 QXN11J9013801 QXN11J9013561 QXN11J9013661 QXN11J9013701</t>
  </si>
  <si>
    <t>ВинкТ_КомИнт_ВАЛ_СПБ</t>
  </si>
  <si>
    <t>Онтайм</t>
  </si>
  <si>
    <t>г Санкт-Петербург,  Московский п-т,д.148Д,</t>
  </si>
  <si>
    <t>№2 СПБ Шерстнев</t>
  </si>
  <si>
    <t>Шерстнев В.Н.</t>
  </si>
  <si>
    <t>Шерстнев_Лог</t>
  </si>
  <si>
    <t>Онтайм_ССК_PRE_СПБ</t>
  </si>
  <si>
    <t>Спб 17/02</t>
  </si>
  <si>
    <t>Кнопка (Синхронизировать)</t>
  </si>
  <si>
    <t>Заявки</t>
  </si>
  <si>
    <t> в заявках сделать кнопку синхронизация и чтобы на Листе Доставке выполнялся поиск по Листу заявок (или наоборот) номеров заказа , а дальше с этой строки проставлялись новые данные которые обновились (кол-во мест, информация к отправке,вес, факт.объем, водитель)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</si>
</sst>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h:mm;@"/>
    <numFmt numFmtId="166" formatCode="_(&quot;$&quot;* #,##0.00_);_(&quot;$&quot;* \(#,##0.00\);_(&quot;$&quot;* &quot;-&quot;??_);_(@_)"/>
    <numFmt numFmtId="167" formatCode="dddd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</font>
    <font>
      <b/>
      <sz val="20"/>
      <name val="Arial"/>
      <family val="2"/>
      <charset val="204"/>
    </font>
    <font>
      <b/>
      <sz val="18"/>
      <name val="Arial"/>
      <family val="2"/>
      <charset val="204"/>
    </font>
    <font>
      <b/>
      <sz val="18"/>
      <color indexed="10"/>
      <name val="Arial"/>
      <family val="2"/>
      <charset val="204"/>
    </font>
    <font>
      <sz val="18"/>
      <color indexed="10"/>
      <name val="Arial"/>
      <family val="2"/>
      <charset val="204"/>
    </font>
    <font>
      <b/>
      <sz val="16"/>
      <color indexed="10"/>
      <name val="Arial"/>
      <family val="2"/>
      <charset val="204"/>
    </font>
    <font>
      <b/>
      <sz val="16"/>
      <name val="Arial"/>
      <family val="2"/>
      <charset val="204"/>
    </font>
    <font>
      <b/>
      <sz val="16"/>
      <color indexed="8"/>
      <name val="Calibri"/>
      <family val="2"/>
      <charset val="204"/>
    </font>
    <font>
      <b/>
      <sz val="16"/>
      <color indexed="8"/>
      <name val="Arial"/>
      <family val="2"/>
      <charset val="204"/>
    </font>
    <font>
      <sz val="18"/>
      <name val="Arial"/>
      <family val="2"/>
      <charset val="204"/>
    </font>
    <font>
      <sz val="10"/>
      <name val="Arial"/>
      <family val="2"/>
      <charset val="204"/>
    </font>
    <font>
      <b/>
      <sz val="20"/>
      <color indexed="8"/>
      <name val="Arial"/>
      <family val="2"/>
      <charset val="204"/>
    </font>
    <font>
      <b/>
      <sz val="18"/>
      <color indexed="8"/>
      <name val="Arial"/>
      <family val="2"/>
      <charset val="204"/>
    </font>
    <font>
      <b/>
      <sz val="16"/>
      <color indexed="8"/>
      <name val="Arial Cyr"/>
      <charset val="204"/>
    </font>
    <font>
      <b/>
      <sz val="2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sz val="24"/>
      <name val="Arial"/>
      <family val="2"/>
      <charset val="204"/>
    </font>
    <font>
      <sz val="10"/>
      <name val="Arial Cyr"/>
      <charset val="204"/>
    </font>
    <font>
      <b/>
      <sz val="7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name val="Arial Black"/>
      <family val="2"/>
      <charset val="204"/>
    </font>
    <font>
      <b/>
      <sz val="14"/>
      <name val="Arial Black"/>
      <family val="2"/>
      <charset val="204"/>
    </font>
    <font>
      <b/>
      <sz val="16"/>
      <name val="Arial Black"/>
      <family val="2"/>
      <charset val="204"/>
    </font>
    <font>
      <b/>
      <sz val="18"/>
      <color theme="1"/>
      <name val="Calibri"/>
      <family val="2"/>
      <scheme val="minor"/>
    </font>
    <font>
      <b/>
      <sz val="22"/>
      <color theme="1"/>
      <name val="Arial Black"/>
      <family val="2"/>
      <charset val="204"/>
    </font>
    <font>
      <b/>
      <sz val="26"/>
      <name val="Arial Black"/>
      <family val="2"/>
      <charset val="204"/>
    </font>
    <font>
      <sz val="20"/>
      <color theme="1"/>
      <name val="Calibri"/>
      <family val="2"/>
      <scheme val="minor"/>
    </font>
    <font>
      <sz val="10"/>
      <color rgb="FF00000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Down">
        <bgColor theme="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5" fillId="0" borderId="0"/>
    <xf numFmtId="0" fontId="15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0" borderId="0" xfId="0"/>
    <xf numFmtId="0" fontId="0" fillId="2" borderId="0" xfId="0" applyFill="1"/>
    <xf numFmtId="0" fontId="0" fillId="2" borderId="0" xfId="0" applyFill="1" applyAlignment="1"/>
    <xf numFmtId="165" fontId="12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6" fillId="2" borderId="0" xfId="0" applyNumberFormat="1" applyFont="1" applyFill="1" applyAlignment="1">
      <alignment horizontal="center" wrapText="1"/>
    </xf>
    <xf numFmtId="0" fontId="11" fillId="2" borderId="0" xfId="0" applyNumberFormat="1" applyFont="1" applyFill="1" applyAlignment="1">
      <alignment horizontal="center" wrapText="1"/>
    </xf>
    <xf numFmtId="0" fontId="6" fillId="2" borderId="0" xfId="1" applyNumberFormat="1" applyFont="1" applyFill="1" applyAlignment="1">
      <alignment horizontal="center" wrapText="1"/>
    </xf>
    <xf numFmtId="0" fontId="7" fillId="2" borderId="0" xfId="1" applyNumberFormat="1" applyFont="1" applyFill="1" applyAlignment="1">
      <alignment horizontal="center" wrapText="1"/>
    </xf>
    <xf numFmtId="0" fontId="7" fillId="2" borderId="0" xfId="1" applyFont="1" applyFill="1" applyAlignment="1">
      <alignment horizontal="center" vertical="center" wrapText="1" shrinkToFit="1"/>
    </xf>
    <xf numFmtId="0" fontId="8" fillId="2" borderId="0" xfId="1" applyFont="1" applyFill="1" applyAlignment="1">
      <alignment horizontal="center" wrapText="1"/>
    </xf>
    <xf numFmtId="0" fontId="9" fillId="2" borderId="0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165" fontId="11" fillId="2" borderId="0" xfId="0" applyNumberFormat="1" applyFont="1" applyFill="1" applyAlignment="1">
      <alignment horizontal="center" wrapText="1"/>
    </xf>
    <xf numFmtId="165" fontId="13" fillId="2" borderId="0" xfId="0" applyNumberFormat="1" applyFont="1" applyFill="1" applyAlignment="1">
      <alignment horizontal="center" wrapText="1"/>
    </xf>
    <xf numFmtId="0" fontId="19" fillId="2" borderId="4" xfId="1" applyFont="1" applyFill="1" applyBorder="1" applyAlignment="1">
      <alignment vertical="center" wrapText="1"/>
    </xf>
    <xf numFmtId="0" fontId="0" fillId="2" borderId="4" xfId="0" applyFill="1" applyBorder="1"/>
    <xf numFmtId="0" fontId="6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6" fillId="2" borderId="0" xfId="1" applyNumberFormat="1" applyFont="1" applyFill="1" applyBorder="1" applyAlignment="1">
      <alignment horizontal="center" vertical="center" wrapText="1"/>
    </xf>
    <xf numFmtId="0" fontId="11" fillId="2" borderId="0" xfId="1" applyNumberFormat="1" applyFont="1" applyFill="1" applyBorder="1" applyAlignment="1">
      <alignment horizontal="center" vertical="center" wrapText="1"/>
    </xf>
    <xf numFmtId="0" fontId="7" fillId="2" borderId="0" xfId="1" applyNumberFormat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center" vertical="center" wrapText="1"/>
    </xf>
    <xf numFmtId="165" fontId="11" fillId="2" borderId="0" xfId="1" applyNumberFormat="1" applyFont="1" applyFill="1" applyBorder="1" applyAlignment="1">
      <alignment horizontal="center" wrapText="1"/>
    </xf>
    <xf numFmtId="166" fontId="16" fillId="3" borderId="2" xfId="2" applyNumberFormat="1" applyFont="1" applyFill="1" applyBorder="1" applyAlignment="1">
      <alignment horizontal="center" wrapText="1"/>
    </xf>
    <xf numFmtId="166" fontId="17" fillId="3" borderId="2" xfId="2" applyNumberFormat="1" applyFont="1" applyFill="1" applyBorder="1" applyAlignment="1">
      <alignment horizontal="center" wrapText="1"/>
    </xf>
    <xf numFmtId="0" fontId="13" fillId="3" borderId="2" xfId="2" applyNumberFormat="1" applyFont="1" applyFill="1" applyBorder="1" applyAlignment="1">
      <alignment horizontal="center" wrapText="1"/>
    </xf>
    <xf numFmtId="0" fontId="16" fillId="3" borderId="2" xfId="2" applyNumberFormat="1" applyFont="1" applyFill="1" applyBorder="1" applyAlignment="1">
      <alignment horizontal="center" wrapText="1"/>
    </xf>
    <xf numFmtId="0" fontId="17" fillId="3" borderId="2" xfId="2" applyNumberFormat="1" applyFont="1" applyFill="1" applyBorder="1" applyAlignment="1">
      <alignment horizontal="center" wrapText="1"/>
    </xf>
    <xf numFmtId="166" fontId="9" fillId="3" borderId="2" xfId="2" applyNumberFormat="1" applyFont="1" applyFill="1" applyBorder="1" applyAlignment="1">
      <alignment horizontal="center" wrapText="1"/>
    </xf>
    <xf numFmtId="166" fontId="10" fillId="3" borderId="2" xfId="2" applyNumberFormat="1" applyFont="1" applyFill="1" applyBorder="1" applyAlignment="1">
      <alignment horizontal="center" wrapText="1"/>
    </xf>
    <xf numFmtId="165" fontId="11" fillId="3" borderId="2" xfId="2" applyNumberFormat="1" applyFont="1" applyFill="1" applyBorder="1" applyAlignment="1">
      <alignment horizontal="center" wrapText="1"/>
    </xf>
    <xf numFmtId="165" fontId="18" fillId="3" borderId="2" xfId="2" applyNumberFormat="1" applyFont="1" applyFill="1" applyBorder="1" applyAlignment="1">
      <alignment horizontal="center" wrapText="1"/>
    </xf>
    <xf numFmtId="167" fontId="22" fillId="2" borderId="0" xfId="1" applyNumberFormat="1" applyFont="1" applyFill="1" applyBorder="1" applyAlignment="1">
      <alignment horizontal="left" wrapText="1"/>
    </xf>
    <xf numFmtId="0" fontId="24" fillId="2" borderId="0" xfId="0" applyFont="1" applyFill="1" applyAlignment="1"/>
    <xf numFmtId="165" fontId="26" fillId="2" borderId="1" xfId="1" applyNumberFormat="1" applyFont="1" applyFill="1" applyBorder="1" applyAlignment="1">
      <alignment horizontal="center" vertical="center" wrapText="1"/>
    </xf>
    <xf numFmtId="165" fontId="27" fillId="2" borderId="1" xfId="1" applyNumberFormat="1" applyFont="1" applyFill="1" applyBorder="1" applyAlignment="1">
      <alignment horizontal="center" vertical="center" wrapText="1"/>
    </xf>
    <xf numFmtId="165" fontId="28" fillId="2" borderId="1" xfId="1" applyNumberFormat="1" applyFont="1" applyFill="1" applyBorder="1" applyAlignment="1">
      <alignment horizontal="center" vertical="center" wrapText="1"/>
    </xf>
    <xf numFmtId="14" fontId="7" fillId="2" borderId="0" xfId="0" applyNumberFormat="1" applyFont="1" applyFill="1" applyAlignment="1">
      <alignment wrapText="1"/>
    </xf>
    <xf numFmtId="0" fontId="7" fillId="2" borderId="0" xfId="1" applyFont="1" applyFill="1" applyBorder="1" applyAlignment="1">
      <alignment vertical="center" wrapText="1"/>
    </xf>
    <xf numFmtId="166" fontId="17" fillId="3" borderId="2" xfId="2" applyNumberFormat="1" applyFont="1" applyFill="1" applyBorder="1" applyAlignment="1">
      <alignment wrapText="1"/>
    </xf>
    <xf numFmtId="0" fontId="29" fillId="0" borderId="0" xfId="0" applyFont="1" applyAlignment="1"/>
    <xf numFmtId="165" fontId="18" fillId="0" borderId="1" xfId="2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20" fontId="20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20" fontId="25" fillId="0" borderId="1" xfId="0" applyNumberFormat="1" applyFont="1" applyFill="1" applyBorder="1" applyAlignment="1">
      <alignment horizontal="center" vertical="center" wrapText="1"/>
    </xf>
    <xf numFmtId="166" fontId="16" fillId="0" borderId="1" xfId="2" applyNumberFormat="1" applyFont="1" applyFill="1" applyBorder="1" applyAlignment="1">
      <alignment horizontal="center" vertical="center" wrapText="1"/>
    </xf>
    <xf numFmtId="0" fontId="16" fillId="0" borderId="1" xfId="2" applyNumberFormat="1" applyFont="1" applyFill="1" applyBorder="1" applyAlignment="1">
      <alignment horizontal="center" vertical="center" wrapText="1"/>
    </xf>
    <xf numFmtId="165" fontId="18" fillId="0" borderId="1" xfId="2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20" fontId="0" fillId="0" borderId="0" xfId="0" applyNumberFormat="1"/>
    <xf numFmtId="21" fontId="0" fillId="0" borderId="0" xfId="0" applyNumberFormat="1"/>
    <xf numFmtId="0" fontId="25" fillId="0" borderId="0" xfId="0" applyFont="1"/>
    <xf numFmtId="0" fontId="0" fillId="4" borderId="0" xfId="0" applyFill="1"/>
    <xf numFmtId="0" fontId="0" fillId="0" borderId="0" xfId="0" applyAlignment="1">
      <alignment horizontal="center"/>
    </xf>
    <xf numFmtId="0" fontId="30" fillId="2" borderId="0" xfId="0" applyFont="1" applyFill="1" applyAlignment="1"/>
    <xf numFmtId="0" fontId="30" fillId="2" borderId="0" xfId="0" applyFont="1" applyFill="1"/>
    <xf numFmtId="0" fontId="31" fillId="2" borderId="3" xfId="1" applyFont="1" applyFill="1" applyBorder="1" applyAlignment="1">
      <alignment horizontal="center" vertical="center" wrapText="1"/>
    </xf>
    <xf numFmtId="0" fontId="31" fillId="2" borderId="4" xfId="1" applyFont="1" applyFill="1" applyBorder="1" applyAlignment="1">
      <alignment horizontal="center" vertical="center" wrapText="1"/>
    </xf>
    <xf numFmtId="0" fontId="33" fillId="0" borderId="0" xfId="0" applyFont="1"/>
    <xf numFmtId="0" fontId="21" fillId="4" borderId="1" xfId="0" applyFont="1" applyFill="1" applyBorder="1" applyAlignment="1">
      <alignment horizontal="center" vertical="center" wrapText="1"/>
    </xf>
  </cellXfs>
  <cellStyles count="17">
    <cellStyle name="Денежный 2" xfId="5"/>
    <cellStyle name="Денежный 3" xfId="6"/>
    <cellStyle name="Денежный 4" xfId="4"/>
    <cellStyle name="Денежный_Лист1" xfId="2"/>
    <cellStyle name="Обычный" xfId="0" builtinId="0"/>
    <cellStyle name="Обычный 2" xfId="7"/>
    <cellStyle name="Обычный 3" xfId="8"/>
    <cellStyle name="Обычный 4" xfId="3"/>
    <cellStyle name="Обычный 5" xfId="9"/>
    <cellStyle name="Обычный 5 2" xfId="10"/>
    <cellStyle name="Обычный 5 2 2" xfId="12"/>
    <cellStyle name="Обычный 5 2 2 2" xfId="16"/>
    <cellStyle name="Обычный 5 2 3" xfId="14"/>
    <cellStyle name="Обычный 5 3" xfId="11"/>
    <cellStyle name="Обычный 5 3 2" xfId="15"/>
    <cellStyle name="Обычный 5 4" xfId="13"/>
    <cellStyle name="Стиль 1" xfId="1"/>
  </cellStyles>
  <dxfs count="0"/>
  <tableStyles count="0" defaultTableStyle="TableStyleMedium2" defaultPivotStyle="PivotStyleMedium9"/>
  <colors>
    <mruColors>
      <color rgb="FF7DDDFF"/>
      <color rgb="FF723604"/>
      <color rgb="FFF19BF3"/>
      <color rgb="FF1922D5"/>
      <color rgb="FF0066FF"/>
      <color rgb="FFE8A602"/>
      <color rgb="FF8D3C1B"/>
      <color rgb="FF7E3518"/>
      <color rgb="FFDB62E4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47403"/>
  <sheetViews>
    <sheetView tabSelected="1" zoomScale="55" zoomScaleNormal="55" workbookViewId="0">
      <pane ySplit="6" topLeftCell="A7" activePane="bottomLeft" state="frozen"/>
      <selection pane="bottomLeft" sqref="A1:C1"/>
    </sheetView>
  </sheetViews>
  <sheetFormatPr defaultRowHeight="23.25" x14ac:dyDescent="0.35"/>
  <cols>
    <col min="1" max="1" width="24" style="42" customWidth="1"/>
    <col min="2" max="2" width="45.5703125" customWidth="1"/>
    <col min="3" max="3" width="57.7109375" customWidth="1"/>
    <col min="4" max="4" width="14.7109375" customWidth="1"/>
    <col min="5" max="5" width="42.140625" customWidth="1"/>
    <col min="6" max="6" width="14.85546875" customWidth="1"/>
    <col min="7" max="7" width="20.7109375" customWidth="1"/>
    <col min="8" max="8" width="21" customWidth="1"/>
    <col min="9" max="9" width="26.85546875" customWidth="1"/>
    <col min="10" max="10" width="30.7109375" customWidth="1"/>
    <col min="11" max="11" width="22.7109375" customWidth="1"/>
    <col min="12" max="13" width="33.5703125" customWidth="1"/>
    <col min="14" max="14" width="15.28515625" customWidth="1"/>
    <col min="15" max="15" width="18.28515625" customWidth="1"/>
    <col min="16" max="16" width="17.140625" customWidth="1"/>
    <col min="17" max="17" width="19" customWidth="1"/>
    <col min="18" max="18" width="13.5703125" customWidth="1"/>
    <col min="19" max="19" width="15.42578125" bestFit="1" customWidth="1"/>
  </cols>
  <sheetData>
    <row r="1" spans="1:19" ht="93" customHeight="1" x14ac:dyDescent="1.35">
      <c r="A1" s="60" t="s">
        <v>32</v>
      </c>
      <c r="B1" s="61"/>
      <c r="C1" s="61"/>
      <c r="D1" s="2" t="s">
        <v>11</v>
      </c>
      <c r="E1" s="3"/>
      <c r="F1" s="35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"/>
    </row>
    <row r="2" spans="1:19" ht="1.5" customHeight="1" x14ac:dyDescent="0.4">
      <c r="A2" s="39"/>
      <c r="B2" s="34"/>
      <c r="C2" s="5"/>
      <c r="D2" s="6"/>
      <c r="E2" s="7"/>
      <c r="F2" s="6"/>
      <c r="G2" s="8"/>
      <c r="H2" s="8"/>
      <c r="I2" s="9"/>
      <c r="J2" s="10"/>
      <c r="K2" s="11"/>
      <c r="L2" s="12"/>
      <c r="M2" s="13"/>
      <c r="N2" s="14"/>
      <c r="O2" s="15"/>
      <c r="P2" s="4"/>
      <c r="Q2" s="2"/>
      <c r="R2" s="4"/>
      <c r="S2" s="4"/>
    </row>
    <row r="3" spans="1:19" ht="24" customHeight="1" x14ac:dyDescent="0.25">
      <c r="A3" s="62" t="s">
        <v>22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16"/>
      <c r="Q3" s="17"/>
      <c r="R3" s="17"/>
      <c r="S3" s="17"/>
    </row>
    <row r="4" spans="1:19" ht="24" customHeight="1" x14ac:dyDescent="0.3">
      <c r="A4" s="40"/>
      <c r="B4" s="18"/>
      <c r="C4" s="19"/>
      <c r="D4" s="20"/>
      <c r="E4" s="21"/>
      <c r="F4" s="20"/>
      <c r="G4" s="20"/>
      <c r="H4" s="20"/>
      <c r="I4" s="22"/>
      <c r="J4" s="19"/>
      <c r="K4" s="19"/>
      <c r="L4" s="23"/>
      <c r="M4" s="13"/>
      <c r="N4" s="24"/>
      <c r="O4" s="24"/>
      <c r="P4" s="24"/>
      <c r="Q4" s="2"/>
      <c r="R4" s="24"/>
      <c r="S4" s="24"/>
    </row>
    <row r="5" spans="1:19" ht="108" x14ac:dyDescent="0.25">
      <c r="A5" s="36" t="s">
        <v>17</v>
      </c>
      <c r="B5" s="36" t="s">
        <v>18</v>
      </c>
      <c r="C5" s="36" t="s">
        <v>0</v>
      </c>
      <c r="D5" s="36" t="s">
        <v>1</v>
      </c>
      <c r="E5" s="38" t="s">
        <v>2</v>
      </c>
      <c r="F5" s="36" t="s">
        <v>15</v>
      </c>
      <c r="G5" s="36" t="s">
        <v>3</v>
      </c>
      <c r="H5" s="36" t="s">
        <v>16</v>
      </c>
      <c r="I5" s="36" t="s">
        <v>4</v>
      </c>
      <c r="J5" s="36" t="s">
        <v>5</v>
      </c>
      <c r="K5" s="36" t="s">
        <v>6</v>
      </c>
      <c r="L5" s="36" t="s">
        <v>19</v>
      </c>
      <c r="M5" s="36" t="s">
        <v>7</v>
      </c>
      <c r="N5" s="36" t="s">
        <v>14</v>
      </c>
      <c r="O5" s="36" t="s">
        <v>8</v>
      </c>
      <c r="P5" s="36" t="s">
        <v>9</v>
      </c>
      <c r="Q5" s="36" t="s">
        <v>10</v>
      </c>
      <c r="R5" s="37" t="s">
        <v>12</v>
      </c>
      <c r="S5" s="36" t="s">
        <v>13</v>
      </c>
    </row>
    <row r="6" spans="1:19" ht="26.25" x14ac:dyDescent="0.4">
      <c r="A6" s="41"/>
      <c r="B6" s="25"/>
      <c r="C6" s="26"/>
      <c r="D6" s="27"/>
      <c r="E6" s="27"/>
      <c r="F6" s="28"/>
      <c r="G6" s="28"/>
      <c r="H6" s="28"/>
      <c r="I6" s="29"/>
      <c r="J6" s="26"/>
      <c r="K6" s="30"/>
      <c r="L6" s="30"/>
      <c r="M6" s="31"/>
      <c r="N6" s="32"/>
      <c r="O6" s="33"/>
      <c r="P6" s="33"/>
      <c r="Q6" s="33"/>
      <c r="R6" s="33"/>
      <c r="S6" s="33"/>
    </row>
    <row r="7" spans="1:19" s="1" customFormat="1" ht="33.75" x14ac:dyDescent="0.25">
      <c r="A7" s="50">
        <v>912073</v>
      </c>
      <c r="B7" s="49" t="s">
        <v>28</v>
      </c>
      <c r="C7" s="49" t="s">
        <v>20</v>
      </c>
      <c r="D7" s="65">
        <f>IFERROR(VLOOKUP($A7,Заявки!$F:$L,4,),"Заявки №"&amp;$A7&amp;" нет на листе Заявки")</f>
        <v>2</v>
      </c>
      <c r="E7" s="65" t="str">
        <f>IFERROR(VLOOKUP($A7,Заявки!$F:$L,5,),"Заявки №"&amp;$A7&amp;" нет на листе Заявки")</f>
        <v>1+1докписьмо Lotus</v>
      </c>
      <c r="F7" s="65">
        <f>IFERROR(VLOOKUP($A7,Заявки!$F:$L,6,),"Заявки №"&amp;$A7&amp;" нет на листе Заявки")</f>
        <v>1.5</v>
      </c>
      <c r="G7" s="65">
        <f>IFERROR(VLOOKUP($A7,Заявки!$F:$L,7,),"Заявки №"&amp;$A7&amp;" нет на листе Заявки")</f>
        <v>3.5999999999999997E-2</v>
      </c>
      <c r="H7" s="50">
        <v>12202</v>
      </c>
      <c r="I7" s="44" t="s">
        <v>24</v>
      </c>
      <c r="J7" s="45">
        <v>0</v>
      </c>
      <c r="K7" s="47" t="s">
        <v>21</v>
      </c>
      <c r="L7" s="52"/>
      <c r="M7" s="48" t="s">
        <v>23</v>
      </c>
      <c r="N7" s="46">
        <v>0.41666666666666669</v>
      </c>
      <c r="O7" s="48"/>
      <c r="P7" s="51"/>
      <c r="Q7" s="51"/>
      <c r="R7" s="51"/>
      <c r="S7" s="51"/>
    </row>
    <row r="8" spans="1:19" s="1" customFormat="1" ht="67.5" x14ac:dyDescent="0.25">
      <c r="A8" s="50">
        <v>912077</v>
      </c>
      <c r="B8" s="49" t="s">
        <v>28</v>
      </c>
      <c r="C8" s="49" t="s">
        <v>20</v>
      </c>
      <c r="D8" s="65">
        <f>IFERROR(VLOOKUP($A8,Заявки!$F:$L,4,),"Заявки №"&amp;$A8&amp;" нет на листе Заявки")</f>
        <v>2</v>
      </c>
      <c r="E8" s="65">
        <f>IFERROR(VLOOKUP($A8,Заявки!$F:$L,5,),"Заявки №"&amp;$A8&amp;" нет на листе Заявки")</f>
        <v>0</v>
      </c>
      <c r="F8" s="65">
        <f>IFERROR(VLOOKUP($A8,Заявки!$F:$L,6,),"Заявки №"&amp;$A8&amp;" нет на листе Заявки")</f>
        <v>18.27</v>
      </c>
      <c r="G8" s="65">
        <f>IFERROR(VLOOKUP($A8,Заявки!$F:$L,7,),"Заявки №"&amp;$A8&amp;" нет на листе Заявки")</f>
        <v>0.16567000000000001</v>
      </c>
      <c r="H8" s="50">
        <v>12202</v>
      </c>
      <c r="I8" s="44" t="s">
        <v>24</v>
      </c>
      <c r="J8" s="45">
        <v>0</v>
      </c>
      <c r="K8" s="47" t="s">
        <v>21</v>
      </c>
      <c r="L8" s="52"/>
      <c r="M8" s="48" t="s">
        <v>23</v>
      </c>
      <c r="N8" s="46">
        <v>0.41666666666666669</v>
      </c>
      <c r="O8" s="48"/>
      <c r="P8" s="51"/>
      <c r="Q8" s="51"/>
      <c r="R8" s="51"/>
      <c r="S8" s="51"/>
    </row>
    <row r="9" spans="1:19" s="1" customFormat="1" ht="67.5" x14ac:dyDescent="0.25">
      <c r="A9" s="50">
        <v>911755</v>
      </c>
      <c r="B9" s="49" t="s">
        <v>29</v>
      </c>
      <c r="C9" s="49" t="s">
        <v>20</v>
      </c>
      <c r="D9" s="65">
        <f>IFERROR(VLOOKUP($A9,Заявки!$F:$L,4,),"Заявки №"&amp;$A9&amp;" нет на листе Заявки")</f>
        <v>1</v>
      </c>
      <c r="E9" s="65">
        <f>IFERROR(VLOOKUP($A9,Заявки!$F:$L,5,),"Заявки №"&amp;$A9&amp;" нет на листе Заявки")</f>
        <v>0</v>
      </c>
      <c r="F9" s="65">
        <f>IFERROR(VLOOKUP($A9,Заявки!$F:$L,6,),"Заявки №"&amp;$A9&amp;" нет на листе Заявки")</f>
        <v>1.08</v>
      </c>
      <c r="G9" s="65">
        <f>IFERROR(VLOOKUP($A9,Заявки!$F:$L,7,),"Заявки №"&amp;$A9&amp;" нет на листе Заявки")</f>
        <v>4.1099999999999999E-3</v>
      </c>
      <c r="H9" s="50">
        <v>12202</v>
      </c>
      <c r="I9" s="44" t="s">
        <v>25</v>
      </c>
      <c r="J9" s="45">
        <v>0</v>
      </c>
      <c r="K9" s="47" t="s">
        <v>21</v>
      </c>
      <c r="L9" s="52"/>
      <c r="M9" s="48" t="s">
        <v>23</v>
      </c>
      <c r="N9" s="46">
        <v>0.45833333333333331</v>
      </c>
      <c r="O9" s="46"/>
      <c r="P9" s="51"/>
      <c r="Q9" s="51"/>
      <c r="R9" s="51"/>
      <c r="S9" s="51"/>
    </row>
    <row r="10" spans="1:19" s="1" customFormat="1" ht="67.5" x14ac:dyDescent="0.25">
      <c r="A10" s="50">
        <v>911978</v>
      </c>
      <c r="B10" s="49" t="s">
        <v>30</v>
      </c>
      <c r="C10" s="49" t="s">
        <v>20</v>
      </c>
      <c r="D10" s="65">
        <f>IFERROR(VLOOKUP($A10,Заявки!$F:$L,4,),"Заявки №"&amp;$A10&amp;" нет на листе Заявки")</f>
        <v>19</v>
      </c>
      <c r="E10" s="65">
        <f>IFERROR(VLOOKUP($A10,Заявки!$F:$L,5,),"Заявки №"&amp;$A10&amp;" нет на листе Заявки")</f>
        <v>0</v>
      </c>
      <c r="F10" s="65">
        <f>IFERROR(VLOOKUP($A10,Заявки!$F:$L,6,),"Заявки №"&amp;$A10&amp;" нет на листе Заявки")</f>
        <v>91.2</v>
      </c>
      <c r="G10" s="65">
        <f>IFERROR(VLOOKUP($A10,Заявки!$F:$L,7,),"Заявки №"&amp;$A10&amp;" нет на листе Заявки")</f>
        <v>0.28652</v>
      </c>
      <c r="H10" s="50">
        <v>12202</v>
      </c>
      <c r="I10" s="44" t="s">
        <v>26</v>
      </c>
      <c r="J10" s="45">
        <v>0</v>
      </c>
      <c r="K10" s="53" t="s">
        <v>21</v>
      </c>
      <c r="L10" s="52"/>
      <c r="M10" s="48" t="s">
        <v>23</v>
      </c>
      <c r="N10" s="46">
        <v>0.5</v>
      </c>
      <c r="O10" s="46"/>
      <c r="P10" s="46"/>
      <c r="Q10" s="51"/>
      <c r="R10" s="51"/>
      <c r="S10" s="51"/>
    </row>
    <row r="11" spans="1:19" s="1" customFormat="1" ht="67.5" x14ac:dyDescent="0.25">
      <c r="A11" s="50">
        <v>911635</v>
      </c>
      <c r="B11" s="49" t="s">
        <v>30</v>
      </c>
      <c r="C11" s="49" t="s">
        <v>20</v>
      </c>
      <c r="D11" s="65">
        <f>IFERROR(VLOOKUP($A11,Заявки!$F:$L,4,),"Заявки №"&amp;$A11&amp;" нет на листе Заявки")</f>
        <v>1</v>
      </c>
      <c r="E11" s="65">
        <f>IFERROR(VLOOKUP($A11,Заявки!$F:$L,5,),"Заявки №"&amp;$A11&amp;" нет на листе Заявки")</f>
        <v>0</v>
      </c>
      <c r="F11" s="65">
        <f>IFERROR(VLOOKUP($A11,Заявки!$F:$L,6,),"Заявки №"&amp;$A11&amp;" нет на листе Заявки")</f>
        <v>0.83</v>
      </c>
      <c r="G11" s="65">
        <f>IFERROR(VLOOKUP($A11,Заявки!$F:$L,7,),"Заявки №"&amp;$A11&amp;" нет на листе Заявки")</f>
        <v>3.7399999999999998E-3</v>
      </c>
      <c r="H11" s="50">
        <v>12202</v>
      </c>
      <c r="I11" s="44" t="s">
        <v>26</v>
      </c>
      <c r="J11" s="45">
        <v>0</v>
      </c>
      <c r="K11" s="53" t="s">
        <v>21</v>
      </c>
      <c r="L11" s="52"/>
      <c r="M11" s="48" t="s">
        <v>23</v>
      </c>
      <c r="N11" s="46">
        <v>0.5</v>
      </c>
      <c r="O11" s="46"/>
      <c r="P11" s="46"/>
      <c r="Q11" s="51"/>
      <c r="R11" s="51"/>
      <c r="S11" s="51"/>
    </row>
    <row r="12" spans="1:19" s="1" customFormat="1" ht="67.5" x14ac:dyDescent="0.25">
      <c r="A12" s="50">
        <v>911705</v>
      </c>
      <c r="B12" s="49" t="s">
        <v>31</v>
      </c>
      <c r="C12" s="49" t="s">
        <v>20</v>
      </c>
      <c r="D12" s="65">
        <f>IFERROR(VLOOKUP($A12,Заявки!$F:$L,4,),"Заявки №"&amp;$A12&amp;" нет на листе Заявки")</f>
        <v>13</v>
      </c>
      <c r="E12" s="65" t="str">
        <f>IFERROR(VLOOKUP($A12,Заявки!$F:$L,5,),"Заявки №"&amp;$A12&amp;" нет на листе Заявки")</f>
        <v>Доставить 17.02.</v>
      </c>
      <c r="F12" s="65">
        <f>IFERROR(VLOOKUP($A12,Заявки!$F:$L,6,),"Заявки №"&amp;$A12&amp;" нет на листе Заявки")</f>
        <v>65</v>
      </c>
      <c r="G12" s="65">
        <f>IFERROR(VLOOKUP($A12,Заявки!$F:$L,7,),"Заявки №"&amp;$A12&amp;" нет на листе Заявки")</f>
        <v>0.45517999999999997</v>
      </c>
      <c r="H12" s="50">
        <v>12202</v>
      </c>
      <c r="I12" s="44" t="s">
        <v>27</v>
      </c>
      <c r="J12" s="45">
        <v>0</v>
      </c>
      <c r="K12" s="53" t="s">
        <v>21</v>
      </c>
      <c r="L12" s="52"/>
      <c r="M12" s="48" t="s">
        <v>23</v>
      </c>
      <c r="N12" s="46">
        <v>0.54166666666666663</v>
      </c>
      <c r="O12" s="46"/>
      <c r="P12" s="51"/>
      <c r="Q12" s="51"/>
      <c r="R12" s="51"/>
      <c r="S12" s="51"/>
    </row>
    <row r="13" spans="1:19" s="1" customFormat="1" ht="67.5" x14ac:dyDescent="0.25">
      <c r="A13" s="50">
        <v>911389</v>
      </c>
      <c r="B13" s="49" t="s">
        <v>31</v>
      </c>
      <c r="C13" s="49" t="s">
        <v>20</v>
      </c>
      <c r="D13" s="65">
        <f>IFERROR(VLOOKUP($A13,Заявки!$F:$L,4,),"Заявки №"&amp;$A13&amp;" нет на листе Заявки")</f>
        <v>4</v>
      </c>
      <c r="E13" s="65" t="str">
        <f>IFERROR(VLOOKUP($A13,Заявки!$F:$L,5,),"Заявки №"&amp;$A13&amp;" нет на листе Заявки")</f>
        <v>письмо в Лотусе от 14.02 Перекомплектация, нужно отгрузить определенные серийники</v>
      </c>
      <c r="F13" s="65">
        <f>IFERROR(VLOOKUP($A13,Заявки!$F:$L,6,),"Заявки №"&amp;$A13&amp;" нет на листе Заявки")</f>
        <v>44.2</v>
      </c>
      <c r="G13" s="65">
        <f>IFERROR(VLOOKUP($A13,Заявки!$F:$L,7,),"Заявки №"&amp;$A13&amp;" нет на листе Заявки")</f>
        <v>0.32</v>
      </c>
      <c r="H13" s="50">
        <v>12202</v>
      </c>
      <c r="I13" s="44" t="s">
        <v>27</v>
      </c>
      <c r="J13" s="45">
        <v>0</v>
      </c>
      <c r="K13" s="53" t="s">
        <v>21</v>
      </c>
      <c r="L13" s="52"/>
      <c r="M13" s="48" t="s">
        <v>23</v>
      </c>
      <c r="N13" s="46">
        <v>0.54166666666666663</v>
      </c>
      <c r="O13" s="46"/>
      <c r="P13" s="51"/>
      <c r="Q13" s="51"/>
      <c r="R13" s="51"/>
      <c r="S13" s="51"/>
    </row>
    <row r="14" spans="1:19" s="1" customFormat="1" ht="67.5" x14ac:dyDescent="0.25">
      <c r="A14" s="50">
        <v>911408</v>
      </c>
      <c r="B14" s="49" t="s">
        <v>31</v>
      </c>
      <c r="C14" s="49" t="s">
        <v>20</v>
      </c>
      <c r="D14" s="65">
        <f>IFERROR(VLOOKUP($A14,Заявки!$F:$L,4,),"Заявки №"&amp;$A14&amp;" нет на листе Заявки")</f>
        <v>3</v>
      </c>
      <c r="E14" s="65">
        <f>IFERROR(VLOOKUP($A14,Заявки!$F:$L,5,),"Заявки №"&amp;$A14&amp;" нет на листе Заявки")</f>
        <v>0</v>
      </c>
      <c r="F14" s="65">
        <f>IFERROR(VLOOKUP($A14,Заявки!$F:$L,6,),"Заявки №"&amp;$A14&amp;" нет на листе Заявки")</f>
        <v>35.200000000000003</v>
      </c>
      <c r="G14" s="65">
        <f>IFERROR(VLOOKUP($A14,Заявки!$F:$L,7,),"Заявки №"&amp;$A14&amp;" нет на листе Заявки")</f>
        <v>0.13541</v>
      </c>
      <c r="H14" s="50">
        <v>12202</v>
      </c>
      <c r="I14" s="44" t="s">
        <v>27</v>
      </c>
      <c r="J14" s="45">
        <v>0</v>
      </c>
      <c r="K14" s="53" t="s">
        <v>21</v>
      </c>
      <c r="L14" s="52"/>
      <c r="M14" s="48" t="s">
        <v>23</v>
      </c>
      <c r="N14" s="46">
        <v>0.54166666666666663</v>
      </c>
      <c r="O14" s="46"/>
      <c r="P14" s="51"/>
      <c r="Q14" s="51"/>
      <c r="R14" s="51"/>
      <c r="S14" s="51"/>
    </row>
    <row r="15" spans="1:19" s="1" customFormat="1" ht="67.5" x14ac:dyDescent="0.25">
      <c r="A15" s="50">
        <v>910001</v>
      </c>
      <c r="B15" s="49" t="s">
        <v>28</v>
      </c>
      <c r="C15" s="49" t="s">
        <v>20</v>
      </c>
      <c r="D15" s="65" t="str">
        <f>IFERROR(VLOOKUP($A15,Заявки!$F:$L,4,),"Заявки №"&amp;$A15&amp;" нет на листе Заявки")</f>
        <v>Заявки №910001 нет на листе Заявки</v>
      </c>
      <c r="E15" s="65" t="str">
        <f>IFERROR(VLOOKUP($A15,Заявки!$F:$L,5,),"Заявки №"&amp;$A15&amp;" нет на листе Заявки")</f>
        <v>Заявки №910001 нет на листе Заявки</v>
      </c>
      <c r="F15" s="65" t="str">
        <f>IFERROR(VLOOKUP($A15,Заявки!$F:$L,6,),"Заявки №"&amp;$A15&amp;" нет на листе Заявки")</f>
        <v>Заявки №910001 нет на листе Заявки</v>
      </c>
      <c r="G15" s="65" t="str">
        <f>IFERROR(VLOOKUP($A15,Заявки!$F:$L,7,),"Заявки №"&amp;$A15&amp;" нет на листе Заявки")</f>
        <v>Заявки №910001 нет на листе Заявки</v>
      </c>
      <c r="H15" s="50">
        <v>12202</v>
      </c>
      <c r="I15" s="44" t="s">
        <v>24</v>
      </c>
      <c r="J15" s="45">
        <v>0</v>
      </c>
      <c r="K15" s="47" t="s">
        <v>21</v>
      </c>
      <c r="L15" s="52"/>
      <c r="M15" s="48" t="s">
        <v>23</v>
      </c>
      <c r="N15" s="46">
        <v>0.41666666666666669</v>
      </c>
      <c r="O15" s="48"/>
      <c r="P15" s="51"/>
      <c r="Q15" s="51"/>
      <c r="R15" s="51"/>
      <c r="S15" s="51"/>
    </row>
    <row r="16" spans="1:19" s="1" customFormat="1" ht="67.5" x14ac:dyDescent="0.25">
      <c r="A16" s="50">
        <v>910002</v>
      </c>
      <c r="B16" s="49" t="s">
        <v>28</v>
      </c>
      <c r="C16" s="49" t="s">
        <v>20</v>
      </c>
      <c r="D16" s="65" t="str">
        <f>IFERROR(VLOOKUP($A16,Заявки!$F:$L,4,),"Заявки №"&amp;$A16&amp;" нет на листе Заявки")</f>
        <v>Заявки №910002 нет на листе Заявки</v>
      </c>
      <c r="E16" s="65" t="str">
        <f>IFERROR(VLOOKUP($A16,Заявки!$F:$L,5,),"Заявки №"&amp;$A16&amp;" нет на листе Заявки")</f>
        <v>Заявки №910002 нет на листе Заявки</v>
      </c>
      <c r="F16" s="65" t="str">
        <f>IFERROR(VLOOKUP($A16,Заявки!$F:$L,6,),"Заявки №"&amp;$A16&amp;" нет на листе Заявки")</f>
        <v>Заявки №910002 нет на листе Заявки</v>
      </c>
      <c r="G16" s="65" t="str">
        <f>IFERROR(VLOOKUP($A16,Заявки!$F:$L,7,),"Заявки №"&amp;$A16&amp;" нет на листе Заявки")</f>
        <v>Заявки №910002 нет на листе Заявки</v>
      </c>
      <c r="H16" s="50">
        <v>12202</v>
      </c>
      <c r="I16" s="44" t="s">
        <v>24</v>
      </c>
      <c r="J16" s="45">
        <v>0</v>
      </c>
      <c r="K16" s="47" t="s">
        <v>21</v>
      </c>
      <c r="L16" s="52"/>
      <c r="M16" s="48" t="s">
        <v>23</v>
      </c>
      <c r="N16" s="46">
        <v>0.41666666666666669</v>
      </c>
      <c r="O16" s="48"/>
      <c r="P16" s="51"/>
      <c r="Q16" s="51"/>
      <c r="R16" s="51"/>
      <c r="S16" s="51"/>
    </row>
    <row r="17" spans="1:19" s="1" customFormat="1" ht="67.5" x14ac:dyDescent="0.25">
      <c r="A17" s="50">
        <v>910003</v>
      </c>
      <c r="B17" s="49" t="s">
        <v>29</v>
      </c>
      <c r="C17" s="49" t="s">
        <v>20</v>
      </c>
      <c r="D17" s="65" t="str">
        <f>IFERROR(VLOOKUP($A17,Заявки!$F:$L,4,),"Заявки №"&amp;$A17&amp;" нет на листе Заявки")</f>
        <v>Заявки №910003 нет на листе Заявки</v>
      </c>
      <c r="E17" s="65" t="str">
        <f>IFERROR(VLOOKUP($A17,Заявки!$F:$L,5,),"Заявки №"&amp;$A17&amp;" нет на листе Заявки")</f>
        <v>Заявки №910003 нет на листе Заявки</v>
      </c>
      <c r="F17" s="65" t="str">
        <f>IFERROR(VLOOKUP($A17,Заявки!$F:$L,6,),"Заявки №"&amp;$A17&amp;" нет на листе Заявки")</f>
        <v>Заявки №910003 нет на листе Заявки</v>
      </c>
      <c r="G17" s="65" t="str">
        <f>IFERROR(VLOOKUP($A17,Заявки!$F:$L,7,),"Заявки №"&amp;$A17&amp;" нет на листе Заявки")</f>
        <v>Заявки №910003 нет на листе Заявки</v>
      </c>
      <c r="H17" s="50">
        <v>12202</v>
      </c>
      <c r="I17" s="44" t="s">
        <v>25</v>
      </c>
      <c r="J17" s="45">
        <v>0</v>
      </c>
      <c r="K17" s="47" t="s">
        <v>21</v>
      </c>
      <c r="L17" s="52"/>
      <c r="M17" s="48" t="s">
        <v>23</v>
      </c>
      <c r="N17" s="46">
        <v>0.45833333333333331</v>
      </c>
      <c r="O17" s="46"/>
      <c r="P17" s="51"/>
      <c r="Q17" s="51"/>
      <c r="R17" s="51"/>
      <c r="S17" s="51"/>
    </row>
    <row r="18" spans="1:19" s="1" customFormat="1" ht="67.5" x14ac:dyDescent="0.25">
      <c r="A18" s="50">
        <v>910004</v>
      </c>
      <c r="B18" s="49" t="s">
        <v>30</v>
      </c>
      <c r="C18" s="49" t="s">
        <v>20</v>
      </c>
      <c r="D18" s="65" t="str">
        <f>IFERROR(VLOOKUP($A18,Заявки!$F:$L,4,),"Заявки №"&amp;$A18&amp;" нет на листе Заявки")</f>
        <v>Заявки №910004 нет на листе Заявки</v>
      </c>
      <c r="E18" s="65" t="str">
        <f>IFERROR(VLOOKUP($A18,Заявки!$F:$L,5,),"Заявки №"&amp;$A18&amp;" нет на листе Заявки")</f>
        <v>Заявки №910004 нет на листе Заявки</v>
      </c>
      <c r="F18" s="65" t="str">
        <f>IFERROR(VLOOKUP($A18,Заявки!$F:$L,6,),"Заявки №"&amp;$A18&amp;" нет на листе Заявки")</f>
        <v>Заявки №910004 нет на листе Заявки</v>
      </c>
      <c r="G18" s="65" t="str">
        <f>IFERROR(VLOOKUP($A18,Заявки!$F:$L,7,),"Заявки №"&amp;$A18&amp;" нет на листе Заявки")</f>
        <v>Заявки №910004 нет на листе Заявки</v>
      </c>
      <c r="H18" s="50">
        <v>12202</v>
      </c>
      <c r="I18" s="44" t="s">
        <v>26</v>
      </c>
      <c r="J18" s="45">
        <v>0</v>
      </c>
      <c r="K18" s="53" t="s">
        <v>21</v>
      </c>
      <c r="L18" s="52"/>
      <c r="M18" s="48" t="s">
        <v>23</v>
      </c>
      <c r="N18" s="46">
        <v>0.5</v>
      </c>
      <c r="O18" s="46"/>
      <c r="P18" s="46"/>
      <c r="Q18" s="51"/>
      <c r="R18" s="51"/>
      <c r="S18" s="51"/>
    </row>
    <row r="19" spans="1:19" s="1" customFormat="1" ht="67.5" x14ac:dyDescent="0.25">
      <c r="A19" s="50">
        <v>910005</v>
      </c>
      <c r="B19" s="49" t="s">
        <v>30</v>
      </c>
      <c r="C19" s="49" t="s">
        <v>20</v>
      </c>
      <c r="D19" s="65" t="str">
        <f>IFERROR(VLOOKUP($A19,Заявки!$F:$L,4,),"Заявки №"&amp;$A19&amp;" нет на листе Заявки")</f>
        <v>Заявки №910005 нет на листе Заявки</v>
      </c>
      <c r="E19" s="65" t="str">
        <f>IFERROR(VLOOKUP($A19,Заявки!$F:$L,5,),"Заявки №"&amp;$A19&amp;" нет на листе Заявки")</f>
        <v>Заявки №910005 нет на листе Заявки</v>
      </c>
      <c r="F19" s="65" t="str">
        <f>IFERROR(VLOOKUP($A19,Заявки!$F:$L,6,),"Заявки №"&amp;$A19&amp;" нет на листе Заявки")</f>
        <v>Заявки №910005 нет на листе Заявки</v>
      </c>
      <c r="G19" s="65" t="str">
        <f>IFERROR(VLOOKUP($A19,Заявки!$F:$L,7,),"Заявки №"&amp;$A19&amp;" нет на листе Заявки")</f>
        <v>Заявки №910005 нет на листе Заявки</v>
      </c>
      <c r="H19" s="50">
        <v>12202</v>
      </c>
      <c r="I19" s="44" t="s">
        <v>26</v>
      </c>
      <c r="J19" s="45">
        <v>0</v>
      </c>
      <c r="K19" s="53" t="s">
        <v>21</v>
      </c>
      <c r="L19" s="52"/>
      <c r="M19" s="48" t="s">
        <v>23</v>
      </c>
      <c r="N19" s="46">
        <v>0.5</v>
      </c>
      <c r="O19" s="46"/>
      <c r="P19" s="46"/>
      <c r="Q19" s="51"/>
      <c r="R19" s="51"/>
      <c r="S19" s="51"/>
    </row>
    <row r="20" spans="1:19" s="1" customFormat="1" ht="67.5" x14ac:dyDescent="0.25">
      <c r="A20" s="50">
        <v>911705</v>
      </c>
      <c r="B20" s="49" t="s">
        <v>31</v>
      </c>
      <c r="C20" s="49" t="s">
        <v>20</v>
      </c>
      <c r="D20" s="65">
        <f>IFERROR(VLOOKUP($A20,Заявки!$F:$L,4,),"Заявки №"&amp;$A20&amp;" нет на листе Заявки")</f>
        <v>13</v>
      </c>
      <c r="E20" s="65" t="str">
        <f>IFERROR(VLOOKUP($A20,Заявки!$F:$L,5,),"Заявки №"&amp;$A20&amp;" нет на листе Заявки")</f>
        <v>Доставить 17.02.</v>
      </c>
      <c r="F20" s="65">
        <f>IFERROR(VLOOKUP($A20,Заявки!$F:$L,6,),"Заявки №"&amp;$A20&amp;" нет на листе Заявки")</f>
        <v>65</v>
      </c>
      <c r="G20" s="65">
        <f>IFERROR(VLOOKUP($A20,Заявки!$F:$L,7,),"Заявки №"&amp;$A20&amp;" нет на листе Заявки")</f>
        <v>0.45517999999999997</v>
      </c>
      <c r="H20" s="50">
        <v>12202</v>
      </c>
      <c r="I20" s="44" t="s">
        <v>27</v>
      </c>
      <c r="J20" s="45">
        <v>0</v>
      </c>
      <c r="K20" s="53" t="s">
        <v>21</v>
      </c>
      <c r="L20" s="52"/>
      <c r="M20" s="48" t="s">
        <v>23</v>
      </c>
      <c r="N20" s="46">
        <v>0.54166666666666663</v>
      </c>
      <c r="O20" s="46"/>
      <c r="P20" s="51"/>
      <c r="Q20" s="51"/>
      <c r="R20" s="51"/>
      <c r="S20" s="51"/>
    </row>
    <row r="21" spans="1:19" s="1" customFormat="1" ht="67.5" x14ac:dyDescent="0.25">
      <c r="A21" s="50">
        <v>910006</v>
      </c>
      <c r="B21" s="49" t="s">
        <v>31</v>
      </c>
      <c r="C21" s="49" t="s">
        <v>20</v>
      </c>
      <c r="D21" s="65" t="str">
        <f>IFERROR(VLOOKUP($A21,Заявки!$F:$L,4,),"Заявки №"&amp;$A21&amp;" нет на листе Заявки")</f>
        <v>Заявки №910006 нет на листе Заявки</v>
      </c>
      <c r="E21" s="65" t="str">
        <f>IFERROR(VLOOKUP($A21,Заявки!$F:$L,5,),"Заявки №"&amp;$A21&amp;" нет на листе Заявки")</f>
        <v>Заявки №910006 нет на листе Заявки</v>
      </c>
      <c r="F21" s="65" t="str">
        <f>IFERROR(VLOOKUP($A21,Заявки!$F:$L,6,),"Заявки №"&amp;$A21&amp;" нет на листе Заявки")</f>
        <v>Заявки №910006 нет на листе Заявки</v>
      </c>
      <c r="G21" s="65" t="str">
        <f>IFERROR(VLOOKUP($A21,Заявки!$F:$L,7,),"Заявки №"&amp;$A21&amp;" нет на листе Заявки")</f>
        <v>Заявки №910006 нет на листе Заявки</v>
      </c>
      <c r="H21" s="50">
        <v>12202</v>
      </c>
      <c r="I21" s="44" t="s">
        <v>27</v>
      </c>
      <c r="J21" s="45">
        <v>0</v>
      </c>
      <c r="K21" s="53" t="s">
        <v>21</v>
      </c>
      <c r="L21" s="52"/>
      <c r="M21" s="48" t="s">
        <v>23</v>
      </c>
      <c r="N21" s="46">
        <v>0.54166666666666663</v>
      </c>
      <c r="O21" s="46"/>
      <c r="P21" s="51"/>
      <c r="Q21" s="51"/>
      <c r="R21" s="51"/>
      <c r="S21" s="51"/>
    </row>
    <row r="22" spans="1:19" s="1" customFormat="1" ht="67.5" x14ac:dyDescent="0.25">
      <c r="A22" s="50">
        <v>910007</v>
      </c>
      <c r="B22" s="49" t="s">
        <v>31</v>
      </c>
      <c r="C22" s="49" t="s">
        <v>20</v>
      </c>
      <c r="D22" s="65" t="str">
        <f>IFERROR(VLOOKUP($A22,Заявки!$F:$L,4,),"Заявки №"&amp;$A22&amp;" нет на листе Заявки")</f>
        <v>Заявки №910007 нет на листе Заявки</v>
      </c>
      <c r="E22" s="65" t="str">
        <f>IFERROR(VLOOKUP($A22,Заявки!$F:$L,5,),"Заявки №"&amp;$A22&amp;" нет на листе Заявки")</f>
        <v>Заявки №910007 нет на листе Заявки</v>
      </c>
      <c r="F22" s="65" t="str">
        <f>IFERROR(VLOOKUP($A22,Заявки!$F:$L,6,),"Заявки №"&amp;$A22&amp;" нет на листе Заявки")</f>
        <v>Заявки №910007 нет на листе Заявки</v>
      </c>
      <c r="G22" s="65" t="str">
        <f>IFERROR(VLOOKUP($A22,Заявки!$F:$L,7,),"Заявки №"&amp;$A22&amp;" нет на листе Заявки")</f>
        <v>Заявки №910007 нет на листе Заявки</v>
      </c>
      <c r="H22" s="50">
        <v>12202</v>
      </c>
      <c r="I22" s="44" t="s">
        <v>27</v>
      </c>
      <c r="J22" s="45">
        <v>0</v>
      </c>
      <c r="K22" s="53" t="s">
        <v>21</v>
      </c>
      <c r="L22" s="52"/>
      <c r="M22" s="48" t="s">
        <v>23</v>
      </c>
      <c r="N22" s="46">
        <v>0.54166666666666663</v>
      </c>
      <c r="O22" s="46"/>
      <c r="P22" s="51"/>
      <c r="Q22" s="51"/>
      <c r="R22" s="51"/>
      <c r="S22" s="51"/>
    </row>
    <row r="1047403" spans="17:17" x14ac:dyDescent="0.35">
      <c r="Q1047403" s="43"/>
    </row>
  </sheetData>
  <autoFilter ref="A6:S14"/>
  <sortState ref="A7:P731">
    <sortCondition ref="B7:B731"/>
  </sortState>
  <mergeCells count="2">
    <mergeCell ref="A1:C1"/>
    <mergeCell ref="A3:O3"/>
  </mergeCells>
  <pageMargins left="0" right="0" top="0" bottom="0" header="0.31496062992125984" footer="0"/>
  <pageSetup paperSize="9" scale="3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3"/>
  <sheetViews>
    <sheetView workbookViewId="0">
      <selection activeCell="M22" sqref="M22"/>
    </sheetView>
  </sheetViews>
  <sheetFormatPr defaultRowHeight="15" x14ac:dyDescent="0.25"/>
  <cols>
    <col min="6" max="6" width="21" bestFit="1" customWidth="1"/>
    <col min="7" max="7" width="22.85546875" customWidth="1"/>
    <col min="10" max="10" width="42.7109375" customWidth="1"/>
  </cols>
  <sheetData>
    <row r="1" spans="1:88" s="1" customFormat="1" x14ac:dyDescent="0.25">
      <c r="A1" s="1" t="s">
        <v>33</v>
      </c>
      <c r="B1" s="1" t="s">
        <v>34</v>
      </c>
      <c r="C1" s="1" t="s">
        <v>35</v>
      </c>
      <c r="D1" s="1" t="s">
        <v>36</v>
      </c>
      <c r="E1" s="1" t="s">
        <v>37</v>
      </c>
      <c r="F1" s="59" t="s">
        <v>190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16</v>
      </c>
      <c r="O1" s="1" t="s">
        <v>45</v>
      </c>
      <c r="P1" s="1" t="s">
        <v>46</v>
      </c>
      <c r="Q1" s="1" t="s">
        <v>4</v>
      </c>
      <c r="R1" s="1" t="s">
        <v>5</v>
      </c>
      <c r="S1" s="1" t="s">
        <v>47</v>
      </c>
      <c r="T1" s="1" t="s">
        <v>48</v>
      </c>
      <c r="U1" s="1" t="s">
        <v>49</v>
      </c>
      <c r="V1" s="1" t="s">
        <v>50</v>
      </c>
      <c r="W1" s="1" t="s">
        <v>51</v>
      </c>
      <c r="X1" s="1" t="s">
        <v>52</v>
      </c>
      <c r="Y1" s="1" t="s">
        <v>53</v>
      </c>
      <c r="Z1" s="1" t="s">
        <v>54</v>
      </c>
      <c r="AA1" s="1" t="s">
        <v>55</v>
      </c>
      <c r="AB1" s="1" t="s">
        <v>56</v>
      </c>
      <c r="AC1" s="1" t="s">
        <v>57</v>
      </c>
      <c r="AD1" s="1" t="s">
        <v>58</v>
      </c>
      <c r="AE1" s="1" t="s">
        <v>59</v>
      </c>
      <c r="AF1" s="1" t="s">
        <v>60</v>
      </c>
      <c r="AG1" s="1" t="s">
        <v>61</v>
      </c>
      <c r="AH1" s="1" t="s">
        <v>62</v>
      </c>
      <c r="AI1" s="1" t="s">
        <v>63</v>
      </c>
      <c r="AJ1" s="1" t="s">
        <v>64</v>
      </c>
      <c r="AK1" s="1" t="s">
        <v>65</v>
      </c>
      <c r="AL1" s="1" t="s">
        <v>4</v>
      </c>
      <c r="AM1" s="1" t="s">
        <v>66</v>
      </c>
      <c r="AN1" s="1" t="s">
        <v>67</v>
      </c>
      <c r="AO1" s="1" t="s">
        <v>68</v>
      </c>
      <c r="AP1" s="1" t="s">
        <v>69</v>
      </c>
      <c r="AQ1" s="1" t="s">
        <v>70</v>
      </c>
      <c r="AR1" s="1" t="s">
        <v>71</v>
      </c>
      <c r="AS1" s="1" t="s">
        <v>72</v>
      </c>
      <c r="AT1" s="1" t="s">
        <v>73</v>
      </c>
      <c r="AU1" s="1" t="s">
        <v>74</v>
      </c>
      <c r="AV1" s="1" t="s">
        <v>75</v>
      </c>
      <c r="AW1" s="1" t="s">
        <v>76</v>
      </c>
      <c r="AX1" s="1" t="s">
        <v>77</v>
      </c>
      <c r="AY1" s="1" t="s">
        <v>78</v>
      </c>
      <c r="AZ1" s="1" t="s">
        <v>79</v>
      </c>
      <c r="BA1" s="1" t="s">
        <v>80</v>
      </c>
      <c r="BB1" s="1" t="s">
        <v>81</v>
      </c>
      <c r="BC1" s="1" t="s">
        <v>82</v>
      </c>
      <c r="BD1" s="1" t="s">
        <v>83</v>
      </c>
      <c r="BE1" s="1" t="s">
        <v>84</v>
      </c>
      <c r="BF1" s="1" t="s">
        <v>85</v>
      </c>
      <c r="BG1" s="1" t="s">
        <v>86</v>
      </c>
      <c r="BH1" s="1" t="s">
        <v>87</v>
      </c>
      <c r="BI1" s="1" t="s">
        <v>88</v>
      </c>
      <c r="BJ1" s="1" t="s">
        <v>89</v>
      </c>
      <c r="BK1" s="1" t="s">
        <v>90</v>
      </c>
      <c r="BL1" s="1" t="s">
        <v>91</v>
      </c>
      <c r="BM1" s="1" t="s">
        <v>0</v>
      </c>
      <c r="BN1" s="1" t="s">
        <v>92</v>
      </c>
      <c r="BO1" s="1" t="s">
        <v>56</v>
      </c>
      <c r="BP1" s="1" t="s">
        <v>93</v>
      </c>
      <c r="BQ1" s="1" t="s">
        <v>94</v>
      </c>
      <c r="BR1" s="1" t="s">
        <v>39</v>
      </c>
      <c r="BS1" s="1" t="s">
        <v>58</v>
      </c>
      <c r="BT1" s="1" t="s">
        <v>59</v>
      </c>
      <c r="BU1" s="1" t="s">
        <v>95</v>
      </c>
      <c r="BV1" s="1" t="s">
        <v>96</v>
      </c>
      <c r="BW1" s="1" t="s">
        <v>97</v>
      </c>
      <c r="BX1" s="1" t="s">
        <v>98</v>
      </c>
      <c r="BY1" s="1" t="s">
        <v>99</v>
      </c>
      <c r="BZ1" s="1" t="s">
        <v>100</v>
      </c>
      <c r="CA1" s="1" t="s">
        <v>101</v>
      </c>
      <c r="CB1" s="1" t="s">
        <v>102</v>
      </c>
      <c r="CC1" s="1" t="s">
        <v>103</v>
      </c>
      <c r="CD1" s="1" t="s">
        <v>104</v>
      </c>
      <c r="CE1" s="1" t="s">
        <v>105</v>
      </c>
      <c r="CF1" s="1" t="s">
        <v>106</v>
      </c>
      <c r="CG1" s="1" t="s">
        <v>107</v>
      </c>
      <c r="CH1" s="1" t="s">
        <v>108</v>
      </c>
      <c r="CI1" s="1" t="s">
        <v>109</v>
      </c>
      <c r="CJ1" s="1" t="s">
        <v>110</v>
      </c>
    </row>
    <row r="2" spans="1:88" s="1" customFormat="1" x14ac:dyDescent="0.25">
      <c r="A2" s="1" t="s">
        <v>111</v>
      </c>
      <c r="B2" s="1" t="s">
        <v>111</v>
      </c>
      <c r="C2" s="1" t="s">
        <v>111</v>
      </c>
      <c r="D2" s="1" t="s">
        <v>112</v>
      </c>
      <c r="E2" s="1" t="s">
        <v>113</v>
      </c>
      <c r="F2" s="58">
        <v>912073</v>
      </c>
      <c r="G2" s="1" t="s">
        <v>114</v>
      </c>
      <c r="H2" s="1" t="s">
        <v>115</v>
      </c>
      <c r="I2" s="58">
        <v>2</v>
      </c>
      <c r="J2" s="58" t="s">
        <v>116</v>
      </c>
      <c r="K2" s="58">
        <v>1.5</v>
      </c>
      <c r="L2" s="58">
        <v>3.5999999999999997E-2</v>
      </c>
      <c r="N2" s="1">
        <v>12203</v>
      </c>
      <c r="O2" s="54">
        <v>43876</v>
      </c>
      <c r="P2" s="54">
        <v>43878</v>
      </c>
      <c r="Q2" s="1" t="s">
        <v>117</v>
      </c>
      <c r="R2" s="58" t="s">
        <v>118</v>
      </c>
      <c r="S2" s="1" t="s">
        <v>119</v>
      </c>
      <c r="T2" s="1" t="s">
        <v>120</v>
      </c>
      <c r="U2" s="55">
        <v>0.29166666666666669</v>
      </c>
      <c r="V2" s="1" t="s">
        <v>121</v>
      </c>
      <c r="W2" s="1" t="s">
        <v>122</v>
      </c>
      <c r="X2" s="1" t="s">
        <v>123</v>
      </c>
      <c r="Y2" s="1">
        <v>1.0900000000000001</v>
      </c>
      <c r="Z2" s="1">
        <v>0.01</v>
      </c>
      <c r="AA2" s="1">
        <v>0.36</v>
      </c>
      <c r="AB2" s="1" t="s">
        <v>20</v>
      </c>
      <c r="AC2" s="1" t="s">
        <v>124</v>
      </c>
      <c r="AF2" s="1" t="s">
        <v>125</v>
      </c>
      <c r="AG2" s="1" t="s">
        <v>126</v>
      </c>
      <c r="AH2" s="1" t="s">
        <v>111</v>
      </c>
      <c r="AM2" s="1">
        <v>0</v>
      </c>
      <c r="AN2" s="1" t="s">
        <v>127</v>
      </c>
      <c r="AO2" s="54">
        <v>43876</v>
      </c>
      <c r="AP2" s="1">
        <v>0</v>
      </c>
      <c r="AR2" s="1" t="s">
        <v>128</v>
      </c>
      <c r="AS2" s="1" t="s">
        <v>111</v>
      </c>
      <c r="AT2" s="1" t="s">
        <v>111</v>
      </c>
      <c r="AU2" s="1" t="s">
        <v>111</v>
      </c>
      <c r="AV2" s="1" t="s">
        <v>111</v>
      </c>
      <c r="AW2" s="1">
        <v>1.0900000000000001</v>
      </c>
      <c r="AX2" s="56">
        <v>0.76624999999999999</v>
      </c>
      <c r="AY2" s="1">
        <v>0.46</v>
      </c>
      <c r="AZ2" s="54">
        <v>43875</v>
      </c>
      <c r="BA2" s="1" t="s">
        <v>111</v>
      </c>
      <c r="BB2" s="1" t="s">
        <v>129</v>
      </c>
      <c r="BC2" s="1">
        <v>1</v>
      </c>
      <c r="BD2" s="1">
        <v>1</v>
      </c>
      <c r="BE2" s="1" t="s">
        <v>112</v>
      </c>
      <c r="BF2" s="1" t="s">
        <v>130</v>
      </c>
      <c r="BG2" s="1" t="s">
        <v>131</v>
      </c>
      <c r="BH2" s="56">
        <v>0.32</v>
      </c>
      <c r="BI2" s="54">
        <v>43876</v>
      </c>
      <c r="BK2" s="1" t="s">
        <v>132</v>
      </c>
      <c r="BL2" s="1" t="s">
        <v>133</v>
      </c>
      <c r="BM2" s="1" t="s">
        <v>134</v>
      </c>
      <c r="BV2" s="1">
        <v>0</v>
      </c>
      <c r="BW2" s="1">
        <v>0</v>
      </c>
      <c r="BX2" s="1">
        <v>0</v>
      </c>
      <c r="BY2" s="56">
        <v>0</v>
      </c>
      <c r="BZ2" s="56">
        <v>0</v>
      </c>
      <c r="CA2" s="1" t="s">
        <v>111</v>
      </c>
      <c r="CB2" s="1" t="s">
        <v>111</v>
      </c>
      <c r="CC2" s="1" t="s">
        <v>111</v>
      </c>
      <c r="CD2" s="1" t="s">
        <v>111</v>
      </c>
      <c r="CE2" s="1" t="s">
        <v>111</v>
      </c>
      <c r="CF2" s="1" t="s">
        <v>111</v>
      </c>
      <c r="CG2" s="1" t="s">
        <v>111</v>
      </c>
      <c r="CH2" s="1" t="s">
        <v>111</v>
      </c>
      <c r="CI2" s="1" t="s">
        <v>111</v>
      </c>
      <c r="CJ2" s="1" t="s">
        <v>111</v>
      </c>
    </row>
    <row r="3" spans="1:88" s="1" customFormat="1" x14ac:dyDescent="0.25">
      <c r="A3" s="1" t="s">
        <v>111</v>
      </c>
      <c r="B3" s="1" t="s">
        <v>111</v>
      </c>
      <c r="C3" s="1" t="s">
        <v>111</v>
      </c>
      <c r="D3" s="1" t="s">
        <v>111</v>
      </c>
      <c r="E3" s="1" t="s">
        <v>135</v>
      </c>
      <c r="F3" s="58">
        <v>912077</v>
      </c>
      <c r="G3" s="1" t="s">
        <v>136</v>
      </c>
      <c r="H3" s="1" t="s">
        <v>137</v>
      </c>
      <c r="I3" s="58">
        <v>2</v>
      </c>
      <c r="J3" s="58"/>
      <c r="K3" s="58">
        <v>18.27</v>
      </c>
      <c r="L3" s="58">
        <v>0.16567000000000001</v>
      </c>
      <c r="M3" s="1">
        <v>2005116</v>
      </c>
      <c r="N3" s="1">
        <v>12203</v>
      </c>
      <c r="O3" s="54">
        <v>43877</v>
      </c>
      <c r="P3" s="54">
        <v>43878</v>
      </c>
      <c r="Q3" s="1" t="s">
        <v>138</v>
      </c>
      <c r="R3" s="58" t="s">
        <v>139</v>
      </c>
      <c r="S3" s="1" t="s">
        <v>140</v>
      </c>
      <c r="T3" s="1" t="s">
        <v>141</v>
      </c>
      <c r="U3" s="55">
        <v>0.46597222222222223</v>
      </c>
      <c r="V3" s="1" t="s">
        <v>142</v>
      </c>
      <c r="W3" s="1" t="s">
        <v>143</v>
      </c>
      <c r="X3" s="1" t="s">
        <v>144</v>
      </c>
      <c r="Y3" s="1">
        <v>16.45</v>
      </c>
      <c r="Z3" s="1">
        <v>0.08</v>
      </c>
      <c r="AA3" s="1">
        <v>0.19</v>
      </c>
      <c r="AB3" s="1" t="s">
        <v>133</v>
      </c>
      <c r="AC3" s="1" t="s">
        <v>145</v>
      </c>
      <c r="AF3" s="1" t="s">
        <v>146</v>
      </c>
      <c r="AG3" s="1" t="s">
        <v>126</v>
      </c>
      <c r="AH3" s="1" t="s">
        <v>111</v>
      </c>
      <c r="AM3" s="1">
        <v>0</v>
      </c>
      <c r="AN3" s="1" t="s">
        <v>127</v>
      </c>
      <c r="AP3" s="1">
        <v>0</v>
      </c>
      <c r="AS3" s="1" t="s">
        <v>111</v>
      </c>
      <c r="AT3" s="1" t="s">
        <v>111</v>
      </c>
      <c r="AU3" s="1" t="s">
        <v>111</v>
      </c>
      <c r="AV3" s="1" t="s">
        <v>111</v>
      </c>
      <c r="AW3" s="1">
        <v>1.55</v>
      </c>
      <c r="AX3" s="56">
        <v>0.7628125</v>
      </c>
      <c r="AY3" s="1">
        <v>0.33</v>
      </c>
      <c r="AZ3" s="54">
        <v>43875</v>
      </c>
      <c r="BA3" s="1" t="s">
        <v>111</v>
      </c>
      <c r="BB3" s="1" t="s">
        <v>129</v>
      </c>
      <c r="BC3" s="1">
        <v>0</v>
      </c>
      <c r="BD3" s="1">
        <v>1</v>
      </c>
      <c r="BE3" s="1" t="s">
        <v>112</v>
      </c>
      <c r="BF3" s="1" t="s">
        <v>130</v>
      </c>
      <c r="BG3" s="1" t="s">
        <v>131</v>
      </c>
      <c r="BH3" s="56">
        <v>0.97644675925925928</v>
      </c>
      <c r="BI3" s="54">
        <v>43875</v>
      </c>
      <c r="BK3" s="1" t="s">
        <v>132</v>
      </c>
      <c r="BL3" s="1" t="s">
        <v>133</v>
      </c>
      <c r="BM3" s="1" t="s">
        <v>134</v>
      </c>
      <c r="BO3" s="1" t="s">
        <v>133</v>
      </c>
      <c r="BV3" s="1">
        <v>0</v>
      </c>
      <c r="BW3" s="1">
        <v>0</v>
      </c>
      <c r="BX3" s="1">
        <v>0</v>
      </c>
      <c r="BY3" s="56">
        <v>0</v>
      </c>
      <c r="BZ3" s="56">
        <v>0</v>
      </c>
      <c r="CA3" s="1" t="s">
        <v>111</v>
      </c>
      <c r="CB3" s="1" t="s">
        <v>111</v>
      </c>
      <c r="CC3" s="1" t="s">
        <v>111</v>
      </c>
      <c r="CD3" s="1" t="s">
        <v>111</v>
      </c>
      <c r="CE3" s="1" t="s">
        <v>111</v>
      </c>
      <c r="CF3" s="1" t="s">
        <v>111</v>
      </c>
      <c r="CG3" s="1" t="s">
        <v>111</v>
      </c>
      <c r="CH3" s="1" t="s">
        <v>111</v>
      </c>
      <c r="CI3" s="1" t="s">
        <v>111</v>
      </c>
      <c r="CJ3" s="1" t="s">
        <v>111</v>
      </c>
    </row>
    <row r="4" spans="1:88" s="1" customFormat="1" x14ac:dyDescent="0.25">
      <c r="A4" s="1" t="s">
        <v>111</v>
      </c>
      <c r="B4" s="1" t="s">
        <v>111</v>
      </c>
      <c r="C4" s="1" t="s">
        <v>111</v>
      </c>
      <c r="D4" s="1" t="s">
        <v>111</v>
      </c>
      <c r="E4" s="1" t="s">
        <v>135</v>
      </c>
      <c r="F4" s="58">
        <v>911755</v>
      </c>
      <c r="G4" s="1" t="s">
        <v>147</v>
      </c>
      <c r="H4" s="1" t="s">
        <v>148</v>
      </c>
      <c r="I4" s="58">
        <v>1</v>
      </c>
      <c r="J4" s="58"/>
      <c r="K4" s="58">
        <v>1.08</v>
      </c>
      <c r="L4" s="58">
        <v>4.1099999999999999E-3</v>
      </c>
      <c r="M4" s="1">
        <v>2005081</v>
      </c>
      <c r="N4" s="1">
        <v>12203</v>
      </c>
      <c r="O4" s="54">
        <v>43877</v>
      </c>
      <c r="P4" s="54">
        <v>43878</v>
      </c>
      <c r="Q4" s="1" t="s">
        <v>149</v>
      </c>
      <c r="R4" s="58" t="s">
        <v>150</v>
      </c>
      <c r="S4" s="1" t="s">
        <v>151</v>
      </c>
      <c r="T4" s="1" t="s">
        <v>141</v>
      </c>
      <c r="U4" s="55">
        <v>0.46597222222222223</v>
      </c>
      <c r="V4" s="1" t="s">
        <v>121</v>
      </c>
      <c r="W4" s="1" t="s">
        <v>143</v>
      </c>
      <c r="X4" s="1" t="s">
        <v>144</v>
      </c>
      <c r="Y4" s="1">
        <v>1.1399999999999999</v>
      </c>
      <c r="Z4" s="1">
        <v>0.01</v>
      </c>
      <c r="AA4" s="1">
        <v>0.2</v>
      </c>
      <c r="AB4" s="1" t="s">
        <v>133</v>
      </c>
      <c r="AC4" s="1" t="s">
        <v>145</v>
      </c>
      <c r="AF4" s="1" t="s">
        <v>152</v>
      </c>
      <c r="AG4" s="1" t="s">
        <v>126</v>
      </c>
      <c r="AH4" s="1" t="s">
        <v>111</v>
      </c>
      <c r="AM4" s="1">
        <v>0</v>
      </c>
      <c r="AN4" s="1" t="s">
        <v>127</v>
      </c>
      <c r="AP4" s="1">
        <v>0</v>
      </c>
      <c r="AS4" s="1" t="s">
        <v>111</v>
      </c>
      <c r="AT4" s="1" t="s">
        <v>111</v>
      </c>
      <c r="AU4" s="1" t="s">
        <v>111</v>
      </c>
      <c r="AV4" s="1" t="s">
        <v>111</v>
      </c>
      <c r="AW4" s="1">
        <v>0.19</v>
      </c>
      <c r="AX4" s="56">
        <v>0.68881944444444443</v>
      </c>
      <c r="AY4" s="1">
        <v>0.33</v>
      </c>
      <c r="AZ4" s="54">
        <v>43875</v>
      </c>
      <c r="BA4" s="1" t="s">
        <v>111</v>
      </c>
      <c r="BB4" s="1" t="s">
        <v>129</v>
      </c>
      <c r="BC4" s="1">
        <v>0</v>
      </c>
      <c r="BD4" s="1">
        <v>1</v>
      </c>
      <c r="BE4" s="1" t="s">
        <v>112</v>
      </c>
      <c r="BF4" s="1" t="s">
        <v>130</v>
      </c>
      <c r="BG4" s="1" t="s">
        <v>131</v>
      </c>
      <c r="BH4" s="56">
        <v>0.97638888888888886</v>
      </c>
      <c r="BI4" s="54">
        <v>43875</v>
      </c>
      <c r="BK4" s="1" t="s">
        <v>132</v>
      </c>
      <c r="BL4" s="1" t="s">
        <v>133</v>
      </c>
      <c r="BM4" s="1" t="s">
        <v>134</v>
      </c>
      <c r="BO4" s="1" t="s">
        <v>133</v>
      </c>
      <c r="BV4" s="1">
        <v>0</v>
      </c>
      <c r="BW4" s="1">
        <v>0</v>
      </c>
      <c r="BX4" s="1">
        <v>0</v>
      </c>
      <c r="BY4" s="56">
        <v>0</v>
      </c>
      <c r="BZ4" s="56">
        <v>0</v>
      </c>
      <c r="CA4" s="1" t="s">
        <v>111</v>
      </c>
      <c r="CB4" s="1" t="s">
        <v>111</v>
      </c>
      <c r="CC4" s="1" t="s">
        <v>111</v>
      </c>
      <c r="CD4" s="1" t="s">
        <v>111</v>
      </c>
      <c r="CE4" s="1" t="s">
        <v>111</v>
      </c>
      <c r="CF4" s="1" t="s">
        <v>111</v>
      </c>
      <c r="CG4" s="1" t="s">
        <v>111</v>
      </c>
      <c r="CH4" s="1" t="s">
        <v>111</v>
      </c>
      <c r="CI4" s="1" t="s">
        <v>111</v>
      </c>
      <c r="CJ4" s="1" t="s">
        <v>111</v>
      </c>
    </row>
    <row r="5" spans="1:88" s="1" customFormat="1" x14ac:dyDescent="0.25">
      <c r="A5" s="1" t="s">
        <v>111</v>
      </c>
      <c r="B5" s="1" t="s">
        <v>111</v>
      </c>
      <c r="C5" s="1" t="s">
        <v>111</v>
      </c>
      <c r="D5" s="1" t="s">
        <v>111</v>
      </c>
      <c r="E5" s="1" t="s">
        <v>135</v>
      </c>
      <c r="F5" s="58">
        <v>911978</v>
      </c>
      <c r="G5" s="1" t="s">
        <v>153</v>
      </c>
      <c r="H5" s="1" t="s">
        <v>154</v>
      </c>
      <c r="I5" s="58">
        <v>19</v>
      </c>
      <c r="J5" s="58"/>
      <c r="K5" s="58">
        <v>91.2</v>
      </c>
      <c r="L5" s="58">
        <v>0.28652</v>
      </c>
      <c r="N5" s="1">
        <v>12203</v>
      </c>
      <c r="O5" s="54">
        <v>43877</v>
      </c>
      <c r="P5" s="54">
        <v>43878</v>
      </c>
      <c r="Q5" s="1" t="s">
        <v>149</v>
      </c>
      <c r="R5" s="58" t="s">
        <v>150</v>
      </c>
      <c r="T5" s="1" t="s">
        <v>141</v>
      </c>
      <c r="U5" s="55">
        <v>0.46597222222222223</v>
      </c>
      <c r="V5" s="1" t="s">
        <v>121</v>
      </c>
      <c r="W5" s="1" t="s">
        <v>143</v>
      </c>
      <c r="X5" s="1" t="s">
        <v>144</v>
      </c>
      <c r="Y5" s="1">
        <v>91.2</v>
      </c>
      <c r="Z5" s="1">
        <v>0.28999999999999998</v>
      </c>
      <c r="AA5" s="1">
        <v>0.26</v>
      </c>
      <c r="AB5" s="1" t="s">
        <v>133</v>
      </c>
      <c r="AC5" s="1" t="s">
        <v>155</v>
      </c>
      <c r="AF5" s="1" t="s">
        <v>156</v>
      </c>
      <c r="AG5" s="1" t="s">
        <v>126</v>
      </c>
      <c r="AH5" s="1" t="s">
        <v>111</v>
      </c>
      <c r="AM5" s="1">
        <v>0</v>
      </c>
      <c r="AN5" s="1" t="s">
        <v>127</v>
      </c>
      <c r="AP5" s="1">
        <v>0</v>
      </c>
      <c r="AS5" s="1" t="s">
        <v>111</v>
      </c>
      <c r="AT5" s="1" t="s">
        <v>111</v>
      </c>
      <c r="AU5" s="1" t="s">
        <v>111</v>
      </c>
      <c r="AV5" s="1" t="s">
        <v>111</v>
      </c>
      <c r="AW5" s="1">
        <v>4.76</v>
      </c>
      <c r="AX5" s="56">
        <v>0.75163194444444448</v>
      </c>
      <c r="AY5" s="1">
        <v>0.28999999999999998</v>
      </c>
      <c r="AZ5" s="54">
        <v>43875</v>
      </c>
      <c r="BA5" s="1" t="s">
        <v>111</v>
      </c>
      <c r="BB5" s="1" t="s">
        <v>129</v>
      </c>
      <c r="BC5" s="1">
        <v>0</v>
      </c>
      <c r="BD5" s="1">
        <v>1</v>
      </c>
      <c r="BE5" s="1" t="s">
        <v>112</v>
      </c>
      <c r="BF5" s="1" t="s">
        <v>130</v>
      </c>
      <c r="BG5" s="1" t="s">
        <v>157</v>
      </c>
      <c r="BH5" s="56">
        <v>0.82723379629629623</v>
      </c>
      <c r="BI5" s="54">
        <v>43875</v>
      </c>
      <c r="BK5" s="1" t="s">
        <v>132</v>
      </c>
      <c r="BL5" s="1" t="s">
        <v>133</v>
      </c>
      <c r="BM5" s="1" t="s">
        <v>134</v>
      </c>
      <c r="BO5" s="1" t="s">
        <v>133</v>
      </c>
      <c r="BV5" s="1">
        <v>0</v>
      </c>
      <c r="BW5" s="1">
        <v>0</v>
      </c>
      <c r="BX5" s="1">
        <v>0</v>
      </c>
      <c r="BY5" s="56">
        <v>0</v>
      </c>
      <c r="BZ5" s="56">
        <v>0</v>
      </c>
      <c r="CA5" s="1" t="s">
        <v>111</v>
      </c>
      <c r="CB5" s="1" t="s">
        <v>111</v>
      </c>
      <c r="CC5" s="1" t="s">
        <v>111</v>
      </c>
      <c r="CD5" s="1" t="s">
        <v>111</v>
      </c>
      <c r="CE5" s="1" t="s">
        <v>111</v>
      </c>
      <c r="CF5" s="1" t="s">
        <v>111</v>
      </c>
      <c r="CG5" s="1" t="s">
        <v>111</v>
      </c>
      <c r="CH5" s="1" t="s">
        <v>111</v>
      </c>
      <c r="CI5" s="1" t="s">
        <v>111</v>
      </c>
      <c r="CJ5" s="1" t="s">
        <v>111</v>
      </c>
    </row>
    <row r="6" spans="1:88" s="1" customFormat="1" x14ac:dyDescent="0.25">
      <c r="A6" s="1" t="s">
        <v>111</v>
      </c>
      <c r="B6" s="1" t="s">
        <v>111</v>
      </c>
      <c r="C6" s="1" t="s">
        <v>111</v>
      </c>
      <c r="D6" s="1" t="s">
        <v>111</v>
      </c>
      <c r="E6" s="1" t="s">
        <v>135</v>
      </c>
      <c r="F6" s="58">
        <v>911635</v>
      </c>
      <c r="G6" s="1" t="s">
        <v>158</v>
      </c>
      <c r="H6" s="1" t="s">
        <v>159</v>
      </c>
      <c r="I6" s="58">
        <v>1</v>
      </c>
      <c r="J6" s="58"/>
      <c r="K6" s="58">
        <v>0.83</v>
      </c>
      <c r="L6" s="58">
        <v>3.7399999999999998E-3</v>
      </c>
      <c r="M6" s="1">
        <v>2005083</v>
      </c>
      <c r="N6" s="1">
        <v>12203</v>
      </c>
      <c r="O6" s="54">
        <v>43878</v>
      </c>
      <c r="P6" s="54">
        <v>43878</v>
      </c>
      <c r="Q6" s="1" t="s">
        <v>160</v>
      </c>
      <c r="R6" s="58" t="s">
        <v>161</v>
      </c>
      <c r="S6" s="1" t="s">
        <v>162</v>
      </c>
      <c r="T6" s="1" t="s">
        <v>163</v>
      </c>
      <c r="U6" s="55">
        <v>0.20833333333333334</v>
      </c>
      <c r="V6" s="1" t="s">
        <v>164</v>
      </c>
      <c r="W6" s="1" t="s">
        <v>123</v>
      </c>
      <c r="X6" s="1" t="s">
        <v>123</v>
      </c>
      <c r="Y6" s="1">
        <v>0.72</v>
      </c>
      <c r="Z6" s="1">
        <v>0</v>
      </c>
      <c r="AA6" s="1">
        <v>0.23</v>
      </c>
      <c r="AB6" s="1" t="s">
        <v>20</v>
      </c>
      <c r="AC6" s="1" t="s">
        <v>165</v>
      </c>
      <c r="AF6" s="1" t="s">
        <v>166</v>
      </c>
      <c r="AG6" s="1" t="s">
        <v>126</v>
      </c>
      <c r="AH6" s="1" t="s">
        <v>111</v>
      </c>
      <c r="AM6" s="1">
        <v>0</v>
      </c>
      <c r="AN6" s="1" t="s">
        <v>127</v>
      </c>
      <c r="AP6" s="1">
        <v>0</v>
      </c>
      <c r="AS6" s="1" t="s">
        <v>111</v>
      </c>
      <c r="AT6" s="1" t="s">
        <v>111</v>
      </c>
      <c r="AU6" s="1" t="s">
        <v>111</v>
      </c>
      <c r="AV6" s="1" t="s">
        <v>111</v>
      </c>
      <c r="AW6" s="1">
        <v>0.51</v>
      </c>
      <c r="AX6" s="56">
        <v>0.68329861111111112</v>
      </c>
      <c r="AY6" s="1">
        <v>0.38</v>
      </c>
      <c r="AZ6" s="54">
        <v>43875</v>
      </c>
      <c r="BA6" s="1" t="s">
        <v>111</v>
      </c>
      <c r="BB6" s="1" t="s">
        <v>129</v>
      </c>
      <c r="BC6" s="1">
        <v>0</v>
      </c>
      <c r="BD6" s="1">
        <v>1</v>
      </c>
      <c r="BE6" s="1" t="s">
        <v>112</v>
      </c>
      <c r="BF6" s="1" t="s">
        <v>130</v>
      </c>
      <c r="BG6" s="1" t="s">
        <v>157</v>
      </c>
      <c r="BH6" s="56">
        <v>0.83894675925925932</v>
      </c>
      <c r="BI6" s="54">
        <v>43875</v>
      </c>
      <c r="BK6" s="1" t="s">
        <v>132</v>
      </c>
      <c r="BL6" s="1" t="s">
        <v>133</v>
      </c>
      <c r="BM6" s="1" t="s">
        <v>134</v>
      </c>
      <c r="BO6" s="1" t="s">
        <v>20</v>
      </c>
      <c r="BV6" s="1">
        <v>0</v>
      </c>
      <c r="BW6" s="1">
        <v>0</v>
      </c>
      <c r="BX6" s="1">
        <v>0</v>
      </c>
      <c r="BY6" s="56">
        <v>0</v>
      </c>
      <c r="BZ6" s="56">
        <v>0</v>
      </c>
      <c r="CA6" s="1" t="s">
        <v>111</v>
      </c>
      <c r="CB6" s="1" t="s">
        <v>111</v>
      </c>
      <c r="CC6" s="1" t="s">
        <v>111</v>
      </c>
      <c r="CD6" s="1" t="s">
        <v>111</v>
      </c>
      <c r="CE6" s="1" t="s">
        <v>111</v>
      </c>
      <c r="CF6" s="1" t="s">
        <v>111</v>
      </c>
      <c r="CG6" s="1" t="s">
        <v>111</v>
      </c>
      <c r="CH6" s="1" t="s">
        <v>111</v>
      </c>
      <c r="CI6" s="1" t="s">
        <v>111</v>
      </c>
      <c r="CJ6" s="1" t="s">
        <v>111</v>
      </c>
    </row>
    <row r="7" spans="1:88" s="1" customFormat="1" x14ac:dyDescent="0.25">
      <c r="A7" s="1" t="s">
        <v>111</v>
      </c>
      <c r="B7" s="1" t="s">
        <v>111</v>
      </c>
      <c r="C7" s="1" t="s">
        <v>111</v>
      </c>
      <c r="D7" s="1" t="s">
        <v>111</v>
      </c>
      <c r="E7" s="1" t="s">
        <v>135</v>
      </c>
      <c r="F7" s="58">
        <v>911705</v>
      </c>
      <c r="G7" s="1" t="s">
        <v>167</v>
      </c>
      <c r="H7" s="1" t="s">
        <v>168</v>
      </c>
      <c r="I7" s="58">
        <v>13</v>
      </c>
      <c r="J7" s="58" t="s">
        <v>169</v>
      </c>
      <c r="K7" s="58">
        <v>65</v>
      </c>
      <c r="L7" s="58">
        <v>0.45517999999999997</v>
      </c>
      <c r="N7" s="1">
        <v>12203</v>
      </c>
      <c r="O7" s="54">
        <v>43878</v>
      </c>
      <c r="P7" s="54">
        <v>43878</v>
      </c>
      <c r="Q7" s="1" t="s">
        <v>170</v>
      </c>
      <c r="R7" s="58" t="s">
        <v>171</v>
      </c>
      <c r="S7" s="1" t="s">
        <v>172</v>
      </c>
      <c r="T7" s="1" t="s">
        <v>120</v>
      </c>
      <c r="U7" s="55">
        <v>0.35416666666666669</v>
      </c>
      <c r="V7" s="1" t="s">
        <v>164</v>
      </c>
      <c r="W7" s="1" t="s">
        <v>123</v>
      </c>
      <c r="X7" s="1" t="s">
        <v>123</v>
      </c>
      <c r="Y7" s="1">
        <v>62.83</v>
      </c>
      <c r="Z7" s="1">
        <v>0.46</v>
      </c>
      <c r="AA7" s="1">
        <v>0.41</v>
      </c>
      <c r="AB7" s="1" t="s">
        <v>20</v>
      </c>
      <c r="AC7" s="1" t="s">
        <v>173</v>
      </c>
      <c r="AF7" s="1" t="s">
        <v>174</v>
      </c>
      <c r="AG7" s="1" t="s">
        <v>126</v>
      </c>
      <c r="AH7" s="1" t="s">
        <v>111</v>
      </c>
      <c r="AM7" s="1">
        <v>0</v>
      </c>
      <c r="AN7" s="1" t="s">
        <v>127</v>
      </c>
      <c r="AP7" s="1">
        <v>0</v>
      </c>
      <c r="AS7" s="1" t="s">
        <v>111</v>
      </c>
      <c r="AT7" s="1" t="s">
        <v>111</v>
      </c>
      <c r="AU7" s="1" t="s">
        <v>111</v>
      </c>
      <c r="AV7" s="1" t="s">
        <v>111</v>
      </c>
      <c r="AW7" s="1">
        <v>4.83</v>
      </c>
      <c r="AX7" s="56">
        <v>0.75642361111111101</v>
      </c>
      <c r="AY7" s="1">
        <v>0.61</v>
      </c>
      <c r="AZ7" s="54">
        <v>43875</v>
      </c>
      <c r="BA7" s="1" t="s">
        <v>111</v>
      </c>
      <c r="BB7" s="1" t="s">
        <v>129</v>
      </c>
      <c r="BC7" s="1">
        <v>0</v>
      </c>
      <c r="BD7" s="1">
        <v>1</v>
      </c>
      <c r="BE7" s="1" t="s">
        <v>112</v>
      </c>
      <c r="BF7" s="1" t="s">
        <v>130</v>
      </c>
      <c r="BG7" s="1" t="s">
        <v>157</v>
      </c>
      <c r="BH7" s="56">
        <v>0.84188657407407408</v>
      </c>
      <c r="BI7" s="54">
        <v>43875</v>
      </c>
      <c r="BK7" s="1" t="s">
        <v>132</v>
      </c>
      <c r="BL7" s="1" t="s">
        <v>133</v>
      </c>
      <c r="BM7" s="1" t="s">
        <v>134</v>
      </c>
      <c r="BO7" s="1" t="s">
        <v>20</v>
      </c>
      <c r="BV7" s="1">
        <v>0</v>
      </c>
      <c r="BW7" s="1">
        <v>0</v>
      </c>
      <c r="BX7" s="1">
        <v>0</v>
      </c>
      <c r="BY7" s="56">
        <v>0</v>
      </c>
      <c r="BZ7" s="56">
        <v>0</v>
      </c>
      <c r="CA7" s="1" t="s">
        <v>111</v>
      </c>
      <c r="CB7" s="1" t="s">
        <v>111</v>
      </c>
      <c r="CC7" s="1" t="s">
        <v>111</v>
      </c>
      <c r="CD7" s="1" t="s">
        <v>111</v>
      </c>
      <c r="CE7" s="1" t="s">
        <v>111</v>
      </c>
      <c r="CF7" s="1" t="s">
        <v>111</v>
      </c>
      <c r="CG7" s="1" t="s">
        <v>111</v>
      </c>
      <c r="CH7" s="1" t="s">
        <v>111</v>
      </c>
      <c r="CI7" s="1" t="s">
        <v>111</v>
      </c>
      <c r="CJ7" s="1" t="s">
        <v>111</v>
      </c>
    </row>
    <row r="8" spans="1:88" s="1" customFormat="1" x14ac:dyDescent="0.25">
      <c r="A8" s="1" t="s">
        <v>111</v>
      </c>
      <c r="B8" s="1" t="s">
        <v>111</v>
      </c>
      <c r="C8" s="1" t="s">
        <v>111</v>
      </c>
      <c r="D8" s="1" t="s">
        <v>111</v>
      </c>
      <c r="E8" s="1" t="s">
        <v>135</v>
      </c>
      <c r="F8" s="58">
        <v>911389</v>
      </c>
      <c r="G8" s="1" t="s">
        <v>175</v>
      </c>
      <c r="H8" s="1" t="s">
        <v>176</v>
      </c>
      <c r="I8" s="58">
        <v>4</v>
      </c>
      <c r="J8" s="58" t="s">
        <v>177</v>
      </c>
      <c r="K8" s="58">
        <v>44.2</v>
      </c>
      <c r="L8" s="58">
        <v>0.32</v>
      </c>
      <c r="N8" s="1">
        <v>12203</v>
      </c>
      <c r="O8" s="54">
        <v>43877</v>
      </c>
      <c r="P8" s="54">
        <v>43878</v>
      </c>
      <c r="Q8" s="1" t="s">
        <v>178</v>
      </c>
      <c r="R8" s="58" t="s">
        <v>179</v>
      </c>
      <c r="S8" s="1" t="s">
        <v>180</v>
      </c>
      <c r="T8" s="1" t="s">
        <v>141</v>
      </c>
      <c r="U8" s="55">
        <v>0.46597222222222223</v>
      </c>
      <c r="V8" s="1" t="s">
        <v>121</v>
      </c>
      <c r="W8" s="1" t="s">
        <v>143</v>
      </c>
      <c r="X8" s="1" t="s">
        <v>144</v>
      </c>
      <c r="Y8" s="1">
        <v>44</v>
      </c>
      <c r="Z8" s="1">
        <v>0.31</v>
      </c>
      <c r="AA8" s="1">
        <v>0.38</v>
      </c>
      <c r="AB8" s="1" t="s">
        <v>133</v>
      </c>
      <c r="AC8" s="1" t="s">
        <v>155</v>
      </c>
      <c r="AF8" s="1" t="s">
        <v>181</v>
      </c>
      <c r="AG8" s="1" t="s">
        <v>126</v>
      </c>
      <c r="AH8" s="1" t="s">
        <v>111</v>
      </c>
      <c r="AM8" s="1">
        <v>0</v>
      </c>
      <c r="AN8" s="1" t="s">
        <v>127</v>
      </c>
      <c r="AP8" s="1">
        <v>0</v>
      </c>
      <c r="AS8" s="1" t="s">
        <v>111</v>
      </c>
      <c r="AT8" s="1" t="s">
        <v>111</v>
      </c>
      <c r="AU8" s="1" t="s">
        <v>111</v>
      </c>
      <c r="AV8" s="1" t="s">
        <v>111</v>
      </c>
      <c r="AW8" s="1">
        <v>0.55000000000000004</v>
      </c>
      <c r="AX8" s="56">
        <v>0.74221064814814808</v>
      </c>
      <c r="AY8" s="1">
        <v>0.52</v>
      </c>
      <c r="AZ8" s="54">
        <v>43875</v>
      </c>
      <c r="BA8" s="1" t="s">
        <v>111</v>
      </c>
      <c r="BB8" s="1" t="s">
        <v>129</v>
      </c>
      <c r="BC8" s="1">
        <v>0</v>
      </c>
      <c r="BD8" s="1">
        <v>1</v>
      </c>
      <c r="BE8" s="1" t="s">
        <v>112</v>
      </c>
      <c r="BF8" s="1" t="s">
        <v>130</v>
      </c>
      <c r="BG8" s="1" t="s">
        <v>157</v>
      </c>
      <c r="BH8" s="56">
        <v>0.83614583333333325</v>
      </c>
      <c r="BI8" s="54">
        <v>43875</v>
      </c>
      <c r="BK8" s="1" t="s">
        <v>132</v>
      </c>
      <c r="BL8" s="1" t="s">
        <v>133</v>
      </c>
      <c r="BM8" s="1" t="s">
        <v>134</v>
      </c>
      <c r="BO8" s="1" t="s">
        <v>133</v>
      </c>
      <c r="BV8" s="1">
        <v>0</v>
      </c>
      <c r="BW8" s="1">
        <v>0</v>
      </c>
      <c r="BX8" s="1">
        <v>0</v>
      </c>
      <c r="BY8" s="56">
        <v>0</v>
      </c>
      <c r="BZ8" s="56">
        <v>0</v>
      </c>
      <c r="CA8" s="1" t="s">
        <v>111</v>
      </c>
      <c r="CB8" s="1" t="s">
        <v>111</v>
      </c>
      <c r="CC8" s="1" t="s">
        <v>111</v>
      </c>
      <c r="CD8" s="1" t="s">
        <v>111</v>
      </c>
      <c r="CE8" s="1" t="s">
        <v>111</v>
      </c>
      <c r="CF8" s="1" t="s">
        <v>111</v>
      </c>
      <c r="CG8" s="1" t="s">
        <v>111</v>
      </c>
      <c r="CH8" s="1" t="s">
        <v>111</v>
      </c>
      <c r="CI8" s="1" t="s">
        <v>111</v>
      </c>
      <c r="CJ8" s="1" t="s">
        <v>111</v>
      </c>
    </row>
    <row r="9" spans="1:88" s="1" customFormat="1" x14ac:dyDescent="0.25">
      <c r="A9" s="1" t="s">
        <v>111</v>
      </c>
      <c r="B9" s="1" t="s">
        <v>111</v>
      </c>
      <c r="C9" s="1" t="s">
        <v>111</v>
      </c>
      <c r="D9" s="1" t="s">
        <v>111</v>
      </c>
      <c r="E9" s="1" t="s">
        <v>135</v>
      </c>
      <c r="F9" s="58">
        <v>911408</v>
      </c>
      <c r="G9" s="1" t="s">
        <v>182</v>
      </c>
      <c r="H9" s="1" t="s">
        <v>183</v>
      </c>
      <c r="I9" s="58">
        <v>3</v>
      </c>
      <c r="J9" s="58"/>
      <c r="K9" s="58">
        <v>35.200000000000003</v>
      </c>
      <c r="L9" s="58">
        <v>0.13541</v>
      </c>
      <c r="N9" s="1">
        <v>12203</v>
      </c>
      <c r="O9" s="54">
        <v>43877</v>
      </c>
      <c r="P9" s="54">
        <v>43878</v>
      </c>
      <c r="Q9" s="1" t="s">
        <v>184</v>
      </c>
      <c r="R9" s="58" t="s">
        <v>185</v>
      </c>
      <c r="T9" s="1" t="s">
        <v>141</v>
      </c>
      <c r="U9" s="55">
        <v>0.46597222222222223</v>
      </c>
      <c r="V9" s="1" t="s">
        <v>186</v>
      </c>
      <c r="W9" s="1" t="s">
        <v>143</v>
      </c>
      <c r="X9" s="1" t="s">
        <v>144</v>
      </c>
      <c r="Y9" s="1">
        <v>31.75</v>
      </c>
      <c r="Z9" s="1">
        <v>0.08</v>
      </c>
      <c r="AA9" s="1">
        <v>0.22</v>
      </c>
      <c r="AB9" s="1" t="s">
        <v>133</v>
      </c>
      <c r="AC9" s="1" t="s">
        <v>124</v>
      </c>
      <c r="AF9" s="1" t="s">
        <v>187</v>
      </c>
      <c r="AG9" s="1" t="s">
        <v>126</v>
      </c>
      <c r="AH9" s="1" t="s">
        <v>111</v>
      </c>
      <c r="AM9" s="1">
        <v>0</v>
      </c>
      <c r="AN9" s="1" t="s">
        <v>127</v>
      </c>
      <c r="AP9" s="1">
        <v>0</v>
      </c>
      <c r="AR9" s="1" t="s">
        <v>188</v>
      </c>
      <c r="AS9" s="1" t="s">
        <v>111</v>
      </c>
      <c r="AT9" s="1" t="s">
        <v>111</v>
      </c>
      <c r="AU9" s="1" t="s">
        <v>111</v>
      </c>
      <c r="AV9" s="1" t="s">
        <v>111</v>
      </c>
      <c r="AW9" s="1">
        <v>0.51</v>
      </c>
      <c r="AX9" s="56">
        <v>0.76449074074074075</v>
      </c>
      <c r="AY9" s="1">
        <v>0.38</v>
      </c>
      <c r="AZ9" s="54">
        <v>43875</v>
      </c>
      <c r="BA9" s="1" t="s">
        <v>111</v>
      </c>
      <c r="BB9" s="1" t="s">
        <v>129</v>
      </c>
      <c r="BC9" s="1">
        <v>0</v>
      </c>
      <c r="BD9" s="1">
        <v>1</v>
      </c>
      <c r="BE9" s="1" t="s">
        <v>112</v>
      </c>
      <c r="BF9" s="1" t="s">
        <v>130</v>
      </c>
      <c r="BG9" s="1" t="s">
        <v>157</v>
      </c>
      <c r="BH9" s="56">
        <v>0.91304398148148147</v>
      </c>
      <c r="BI9" s="54">
        <v>43875</v>
      </c>
      <c r="BK9" s="1" t="s">
        <v>132</v>
      </c>
      <c r="BL9" s="1" t="s">
        <v>133</v>
      </c>
      <c r="BM9" s="1" t="s">
        <v>134</v>
      </c>
      <c r="BO9" s="1" t="s">
        <v>133</v>
      </c>
      <c r="BV9" s="1">
        <v>0</v>
      </c>
      <c r="BW9" s="1">
        <v>0</v>
      </c>
      <c r="BX9" s="1">
        <v>0</v>
      </c>
      <c r="BY9" s="56">
        <v>0</v>
      </c>
      <c r="BZ9" s="56">
        <v>0</v>
      </c>
      <c r="CA9" s="1" t="s">
        <v>111</v>
      </c>
      <c r="CB9" s="1" t="s">
        <v>111</v>
      </c>
      <c r="CC9" s="1" t="s">
        <v>111</v>
      </c>
      <c r="CD9" s="1" t="s">
        <v>111</v>
      </c>
      <c r="CE9" s="1" t="s">
        <v>111</v>
      </c>
      <c r="CF9" s="1" t="s">
        <v>111</v>
      </c>
      <c r="CG9" s="1" t="s">
        <v>111</v>
      </c>
      <c r="CH9" s="1" t="s">
        <v>111</v>
      </c>
      <c r="CI9" s="1" t="s">
        <v>111</v>
      </c>
      <c r="CJ9" s="1" t="s">
        <v>111</v>
      </c>
    </row>
    <row r="11" spans="1:88" ht="23.25" x14ac:dyDescent="0.35">
      <c r="A11" s="57" t="s">
        <v>189</v>
      </c>
    </row>
    <row r="13" spans="1:88" x14ac:dyDescent="0.25">
      <c r="Q13" s="64" t="s">
        <v>191</v>
      </c>
    </row>
  </sheetData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 доставки</vt:lpstr>
      <vt:lpstr>Заявки</vt:lpstr>
      <vt:lpstr>'Лист доставки'!Область_печати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2020-08-26T19:05:45Z</dcterms:modified>
</cp:coreProperties>
</file>