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10_Logistic\14_ESTIMATIONS\2020\Estimation tool\"/>
    </mc:Choice>
  </mc:AlternateContent>
  <xr:revisionPtr revIDLastSave="0" documentId="13_ncr:1_{1E8EDE10-9719-44DE-AD12-5FB286245331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Euro Truck" sheetId="2" r:id="rId1"/>
    <sheet name="Small Truck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2" l="1"/>
  <c r="B10" i="3"/>
  <c r="B11" i="3" s="1"/>
  <c r="B9" i="3"/>
  <c r="F19" i="3"/>
  <c r="F16" i="3"/>
  <c r="F13" i="3"/>
  <c r="AW38" i="3" l="1"/>
  <c r="AX38" i="3"/>
  <c r="AY38" i="3"/>
  <c r="AV38" i="3"/>
  <c r="AQ38" i="3"/>
  <c r="AR38" i="3"/>
  <c r="AS38" i="3"/>
  <c r="AP38" i="3"/>
  <c r="AK38" i="3"/>
  <c r="AL38" i="3"/>
  <c r="AJ38" i="3"/>
  <c r="Z36" i="2"/>
  <c r="AA36" i="2"/>
  <c r="AB36" i="2"/>
  <c r="Y36" i="2"/>
  <c r="K6" i="3" l="1"/>
  <c r="AW34" i="3" l="1"/>
  <c r="AX34" i="3"/>
  <c r="AY34" i="3"/>
  <c r="AW35" i="3"/>
  <c r="AX35" i="3"/>
  <c r="AY35" i="3"/>
  <c r="AW36" i="3"/>
  <c r="AX36" i="3"/>
  <c r="AY36" i="3"/>
  <c r="AW37" i="3"/>
  <c r="AX37" i="3"/>
  <c r="AY37" i="3"/>
  <c r="AW39" i="3"/>
  <c r="AX39" i="3"/>
  <c r="AY39" i="3"/>
  <c r="AW40" i="3"/>
  <c r="AX40" i="3"/>
  <c r="AY40" i="3"/>
  <c r="AW41" i="3"/>
  <c r="AX41" i="3"/>
  <c r="AY41" i="3"/>
  <c r="AW42" i="3"/>
  <c r="AX42" i="3"/>
  <c r="AY42" i="3"/>
  <c r="AW43" i="3"/>
  <c r="AX43" i="3"/>
  <c r="AY43" i="3"/>
  <c r="AW44" i="3"/>
  <c r="AX44" i="3"/>
  <c r="AY44" i="3"/>
  <c r="AW45" i="3"/>
  <c r="AX45" i="3"/>
  <c r="AY45" i="3"/>
  <c r="AW46" i="3"/>
  <c r="AX46" i="3"/>
  <c r="AY46" i="3"/>
  <c r="AW47" i="3"/>
  <c r="AX47" i="3"/>
  <c r="AY47" i="3"/>
  <c r="AW48" i="3"/>
  <c r="AX48" i="3"/>
  <c r="AY48" i="3"/>
  <c r="AW49" i="3"/>
  <c r="AX49" i="3"/>
  <c r="AY49" i="3"/>
  <c r="AW50" i="3"/>
  <c r="AX50" i="3"/>
  <c r="AY50" i="3"/>
  <c r="AW51" i="3"/>
  <c r="AX51" i="3"/>
  <c r="AY51" i="3"/>
  <c r="AW52" i="3"/>
  <c r="AX52" i="3"/>
  <c r="AY52" i="3"/>
  <c r="AW53" i="3"/>
  <c r="AX53" i="3"/>
  <c r="AY53" i="3"/>
  <c r="AW54" i="3"/>
  <c r="AX54" i="3"/>
  <c r="AY54" i="3"/>
  <c r="AW55" i="3"/>
  <c r="AX55" i="3"/>
  <c r="AY55" i="3"/>
  <c r="AW56" i="3"/>
  <c r="AX56" i="3"/>
  <c r="AY56" i="3"/>
  <c r="AW57" i="3"/>
  <c r="AX57" i="3"/>
  <c r="AY57" i="3"/>
  <c r="AW58" i="3"/>
  <c r="AX58" i="3"/>
  <c r="AY58" i="3"/>
  <c r="AW59" i="3"/>
  <c r="AX59" i="3"/>
  <c r="AY59" i="3"/>
  <c r="AW60" i="3"/>
  <c r="AX60" i="3"/>
  <c r="AY60" i="3"/>
  <c r="AW61" i="3"/>
  <c r="AX61" i="3"/>
  <c r="AY61" i="3"/>
  <c r="AV61" i="3"/>
  <c r="AV60" i="3"/>
  <c r="AV59" i="3"/>
  <c r="AV58" i="3"/>
  <c r="AV56" i="3"/>
  <c r="AV57" i="3"/>
  <c r="AV55" i="3"/>
  <c r="AV54" i="3"/>
  <c r="AV50" i="3"/>
  <c r="AV51" i="3"/>
  <c r="AV52" i="3"/>
  <c r="AV53" i="3"/>
  <c r="AV49" i="3"/>
  <c r="AV48" i="3"/>
  <c r="AV45" i="3"/>
  <c r="AV46" i="3"/>
  <c r="AV47" i="3"/>
  <c r="AV44" i="3"/>
  <c r="AV43" i="3"/>
  <c r="AV42" i="3"/>
  <c r="AV40" i="3"/>
  <c r="AV41" i="3"/>
  <c r="AV39" i="3"/>
  <c r="AV37" i="3"/>
  <c r="AV36" i="3"/>
  <c r="AV35" i="3"/>
  <c r="AV34" i="3"/>
  <c r="AW33" i="3"/>
  <c r="AX33" i="3"/>
  <c r="AY33" i="3"/>
  <c r="AV33" i="3"/>
  <c r="AW32" i="3"/>
  <c r="AX32" i="3"/>
  <c r="AY32" i="3"/>
  <c r="AV32" i="3"/>
  <c r="AW31" i="3"/>
  <c r="AX31" i="3"/>
  <c r="AY31" i="3"/>
  <c r="AV31" i="3"/>
  <c r="AW30" i="3"/>
  <c r="AX30" i="3"/>
  <c r="AY30" i="3"/>
  <c r="AV30" i="3"/>
  <c r="AW29" i="3"/>
  <c r="AX29" i="3"/>
  <c r="AY29" i="3"/>
  <c r="AV29" i="3"/>
  <c r="AW26" i="3"/>
  <c r="AX26" i="3"/>
  <c r="AY26" i="3"/>
  <c r="AW27" i="3"/>
  <c r="AX27" i="3"/>
  <c r="AY27" i="3"/>
  <c r="AW28" i="3"/>
  <c r="AX28" i="3"/>
  <c r="AY28" i="3"/>
  <c r="AV27" i="3"/>
  <c r="AV28" i="3"/>
  <c r="AV26" i="3"/>
  <c r="AW25" i="3"/>
  <c r="AX25" i="3"/>
  <c r="AY25" i="3"/>
  <c r="AV25" i="3"/>
  <c r="AW20" i="3"/>
  <c r="AX20" i="3"/>
  <c r="AY20" i="3"/>
  <c r="AW21" i="3"/>
  <c r="AX21" i="3"/>
  <c r="AY21" i="3"/>
  <c r="AW22" i="3"/>
  <c r="AX22" i="3"/>
  <c r="AY22" i="3"/>
  <c r="AW23" i="3"/>
  <c r="AX23" i="3"/>
  <c r="AY23" i="3"/>
  <c r="AW24" i="3"/>
  <c r="AX24" i="3"/>
  <c r="AY24" i="3"/>
  <c r="AV21" i="3"/>
  <c r="AV22" i="3"/>
  <c r="AV23" i="3"/>
  <c r="AV24" i="3"/>
  <c r="AV20" i="3"/>
  <c r="AW16" i="3"/>
  <c r="AX16" i="3"/>
  <c r="AY16" i="3"/>
  <c r="AW17" i="3"/>
  <c r="AX17" i="3"/>
  <c r="AY17" i="3"/>
  <c r="AW18" i="3"/>
  <c r="AX18" i="3"/>
  <c r="AY18" i="3"/>
  <c r="AW19" i="3"/>
  <c r="AX19" i="3"/>
  <c r="AY19" i="3"/>
  <c r="AV17" i="3"/>
  <c r="AV18" i="3"/>
  <c r="AV19" i="3"/>
  <c r="AV16" i="3"/>
  <c r="AW11" i="3"/>
  <c r="AX11" i="3"/>
  <c r="AY11" i="3"/>
  <c r="AW12" i="3"/>
  <c r="AX12" i="3"/>
  <c r="AY12" i="3"/>
  <c r="AW13" i="3"/>
  <c r="AX13" i="3"/>
  <c r="AY13" i="3"/>
  <c r="AW14" i="3"/>
  <c r="AX14" i="3"/>
  <c r="AY14" i="3"/>
  <c r="AW15" i="3"/>
  <c r="AX15" i="3"/>
  <c r="AY15" i="3"/>
  <c r="AV12" i="3"/>
  <c r="AV13" i="3"/>
  <c r="AV14" i="3"/>
  <c r="AV15" i="3"/>
  <c r="AV11" i="3"/>
  <c r="AW10" i="3"/>
  <c r="AX10" i="3"/>
  <c r="AY10" i="3"/>
  <c r="AV10" i="3"/>
  <c r="AW5" i="3"/>
  <c r="AX5" i="3"/>
  <c r="AY5" i="3"/>
  <c r="AW6" i="3"/>
  <c r="AX6" i="3"/>
  <c r="AZ6" i="3" s="1"/>
  <c r="AY6" i="3"/>
  <c r="AW7" i="3"/>
  <c r="AX7" i="3"/>
  <c r="AY7" i="3"/>
  <c r="AW8" i="3"/>
  <c r="AX8" i="3"/>
  <c r="AY8" i="3"/>
  <c r="AW9" i="3"/>
  <c r="AX9" i="3"/>
  <c r="AY9" i="3"/>
  <c r="AV6" i="3"/>
  <c r="AV7" i="3"/>
  <c r="AV8" i="3"/>
  <c r="AZ8" i="3" s="1"/>
  <c r="AV9" i="3"/>
  <c r="AV5" i="3"/>
  <c r="AP5" i="3"/>
  <c r="AQ5" i="3"/>
  <c r="AR5" i="3"/>
  <c r="AS5" i="3"/>
  <c r="AQ6" i="3"/>
  <c r="AR6" i="3"/>
  <c r="AS6" i="3"/>
  <c r="AQ7" i="3"/>
  <c r="AR7" i="3"/>
  <c r="AS7" i="3"/>
  <c r="AQ8" i="3"/>
  <c r="AR8" i="3"/>
  <c r="AS8" i="3"/>
  <c r="AQ9" i="3"/>
  <c r="AR9" i="3"/>
  <c r="AS9" i="3"/>
  <c r="AQ10" i="3"/>
  <c r="AR10" i="3"/>
  <c r="AS10" i="3"/>
  <c r="AQ11" i="3"/>
  <c r="AR11" i="3"/>
  <c r="AS11" i="3"/>
  <c r="AQ12" i="3"/>
  <c r="AR12" i="3"/>
  <c r="AS12" i="3"/>
  <c r="AQ13" i="3"/>
  <c r="AR13" i="3"/>
  <c r="AT13" i="3" s="1"/>
  <c r="AS13" i="3"/>
  <c r="AQ14" i="3"/>
  <c r="AR14" i="3"/>
  <c r="AS14" i="3"/>
  <c r="AQ15" i="3"/>
  <c r="AR15" i="3"/>
  <c r="AS15" i="3"/>
  <c r="AQ16" i="3"/>
  <c r="AR16" i="3"/>
  <c r="AS16" i="3"/>
  <c r="AQ17" i="3"/>
  <c r="AR17" i="3"/>
  <c r="AS17" i="3"/>
  <c r="AQ18" i="3"/>
  <c r="AR18" i="3"/>
  <c r="AS18" i="3"/>
  <c r="AQ19" i="3"/>
  <c r="AR19" i="3"/>
  <c r="AS19" i="3"/>
  <c r="AQ20" i="3"/>
  <c r="AR20" i="3"/>
  <c r="AS20" i="3"/>
  <c r="AQ21" i="3"/>
  <c r="AR21" i="3"/>
  <c r="AT21" i="3" s="1"/>
  <c r="AS21" i="3"/>
  <c r="AQ22" i="3"/>
  <c r="AR22" i="3"/>
  <c r="AS22" i="3"/>
  <c r="AQ23" i="3"/>
  <c r="AR23" i="3"/>
  <c r="AS23" i="3"/>
  <c r="AQ24" i="3"/>
  <c r="AR24" i="3"/>
  <c r="AS24" i="3"/>
  <c r="AQ25" i="3"/>
  <c r="AR25" i="3"/>
  <c r="AT25" i="3" s="1"/>
  <c r="AS25" i="3"/>
  <c r="AQ26" i="3"/>
  <c r="AR26" i="3"/>
  <c r="AS26" i="3"/>
  <c r="AQ27" i="3"/>
  <c r="AR27" i="3"/>
  <c r="AS27" i="3"/>
  <c r="AQ28" i="3"/>
  <c r="AR28" i="3"/>
  <c r="AS28" i="3"/>
  <c r="AQ29" i="3"/>
  <c r="AR29" i="3"/>
  <c r="AS29" i="3"/>
  <c r="AQ30" i="3"/>
  <c r="AR30" i="3"/>
  <c r="AS30" i="3"/>
  <c r="AQ31" i="3"/>
  <c r="AR31" i="3"/>
  <c r="AS31" i="3"/>
  <c r="AQ32" i="3"/>
  <c r="AR32" i="3"/>
  <c r="AS32" i="3"/>
  <c r="AQ33" i="3"/>
  <c r="AR33" i="3"/>
  <c r="AS33" i="3"/>
  <c r="AQ34" i="3"/>
  <c r="AT34" i="3" s="1"/>
  <c r="AR34" i="3"/>
  <c r="AS34" i="3"/>
  <c r="AQ35" i="3"/>
  <c r="AR35" i="3"/>
  <c r="AS35" i="3"/>
  <c r="AQ36" i="3"/>
  <c r="AR36" i="3"/>
  <c r="AS36" i="3"/>
  <c r="AQ37" i="3"/>
  <c r="AR37" i="3"/>
  <c r="AT37" i="3" s="1"/>
  <c r="AS37" i="3"/>
  <c r="AT38" i="3"/>
  <c r="AQ39" i="3"/>
  <c r="AR39" i="3"/>
  <c r="AS39" i="3"/>
  <c r="AQ40" i="3"/>
  <c r="AR40" i="3"/>
  <c r="AS40" i="3"/>
  <c r="AQ41" i="3"/>
  <c r="AR41" i="3"/>
  <c r="AS41" i="3"/>
  <c r="AQ42" i="3"/>
  <c r="AR42" i="3"/>
  <c r="AS42" i="3"/>
  <c r="AQ43" i="3"/>
  <c r="AR43" i="3"/>
  <c r="AS43" i="3"/>
  <c r="AQ44" i="3"/>
  <c r="AR44" i="3"/>
  <c r="AS44" i="3"/>
  <c r="AQ45" i="3"/>
  <c r="AR45" i="3"/>
  <c r="AS45" i="3"/>
  <c r="AQ46" i="3"/>
  <c r="AR46" i="3"/>
  <c r="AS46" i="3"/>
  <c r="AQ47" i="3"/>
  <c r="AR47" i="3"/>
  <c r="AS47" i="3"/>
  <c r="AQ48" i="3"/>
  <c r="AR48" i="3"/>
  <c r="AS48" i="3"/>
  <c r="AQ49" i="3"/>
  <c r="AR49" i="3"/>
  <c r="AT49" i="3" s="1"/>
  <c r="AS49" i="3"/>
  <c r="AQ50" i="3"/>
  <c r="AR50" i="3"/>
  <c r="AS50" i="3"/>
  <c r="AQ51" i="3"/>
  <c r="AR51" i="3"/>
  <c r="AS51" i="3"/>
  <c r="AQ52" i="3"/>
  <c r="AR52" i="3"/>
  <c r="AS52" i="3"/>
  <c r="AQ53" i="3"/>
  <c r="AR53" i="3"/>
  <c r="AT53" i="3" s="1"/>
  <c r="AS53" i="3"/>
  <c r="AQ54" i="3"/>
  <c r="AR54" i="3"/>
  <c r="AS54" i="3"/>
  <c r="AQ55" i="3"/>
  <c r="AR55" i="3"/>
  <c r="AS55" i="3"/>
  <c r="AQ56" i="3"/>
  <c r="AR56" i="3"/>
  <c r="AS56" i="3"/>
  <c r="AQ57" i="3"/>
  <c r="AR57" i="3"/>
  <c r="AS57" i="3"/>
  <c r="AQ58" i="3"/>
  <c r="AR58" i="3"/>
  <c r="AS58" i="3"/>
  <c r="AQ59" i="3"/>
  <c r="AR59" i="3"/>
  <c r="AS59" i="3"/>
  <c r="AQ60" i="3"/>
  <c r="AR60" i="3"/>
  <c r="AS60" i="3"/>
  <c r="AQ61" i="3"/>
  <c r="AR61" i="3"/>
  <c r="AS61" i="3"/>
  <c r="AP61" i="3"/>
  <c r="AT61" i="3" s="1"/>
  <c r="AP58" i="3"/>
  <c r="AP54" i="3"/>
  <c r="AP48" i="3"/>
  <c r="AP43" i="3"/>
  <c r="AT43" i="3" s="1"/>
  <c r="AP42" i="3"/>
  <c r="AP35" i="3"/>
  <c r="AT35" i="3" s="1"/>
  <c r="AP33" i="3"/>
  <c r="AP31" i="3"/>
  <c r="AT31" i="3" s="1"/>
  <c r="AP29" i="3"/>
  <c r="AT29" i="3" s="1"/>
  <c r="AP25" i="3"/>
  <c r="AP17" i="3"/>
  <c r="AP18" i="3"/>
  <c r="AT18" i="3" s="1"/>
  <c r="AP19" i="3"/>
  <c r="AP16" i="3"/>
  <c r="AP10" i="3"/>
  <c r="AP6" i="3"/>
  <c r="AT6" i="3" s="1"/>
  <c r="AP7" i="3"/>
  <c r="AP8" i="3"/>
  <c r="AP9" i="3"/>
  <c r="AP11" i="3"/>
  <c r="AT11" i="3" s="1"/>
  <c r="AP12" i="3"/>
  <c r="AP13" i="3"/>
  <c r="AP14" i="3"/>
  <c r="AT14" i="3" s="1"/>
  <c r="AP15" i="3"/>
  <c r="AP20" i="3"/>
  <c r="AP21" i="3"/>
  <c r="AP22" i="3"/>
  <c r="AP23" i="3"/>
  <c r="AT23" i="3" s="1"/>
  <c r="AP24" i="3"/>
  <c r="AP26" i="3"/>
  <c r="AP27" i="3"/>
  <c r="AP28" i="3"/>
  <c r="AP30" i="3"/>
  <c r="AP32" i="3"/>
  <c r="AP34" i="3"/>
  <c r="AP36" i="3"/>
  <c r="AT36" i="3" s="1"/>
  <c r="AP37" i="3"/>
  <c r="AP39" i="3"/>
  <c r="AP40" i="3"/>
  <c r="AP41" i="3"/>
  <c r="AT41" i="3" s="1"/>
  <c r="AP44" i="3"/>
  <c r="AP45" i="3"/>
  <c r="AP46" i="3"/>
  <c r="AP47" i="3"/>
  <c r="AT47" i="3" s="1"/>
  <c r="AP49" i="3"/>
  <c r="AP50" i="3"/>
  <c r="AP51" i="3"/>
  <c r="AP52" i="3"/>
  <c r="AT52" i="3" s="1"/>
  <c r="AP53" i="3"/>
  <c r="AP55" i="3"/>
  <c r="AP56" i="3"/>
  <c r="AP57" i="3"/>
  <c r="AP59" i="3"/>
  <c r="AP60" i="3"/>
  <c r="AK61" i="3"/>
  <c r="AL61" i="3"/>
  <c r="AJ61" i="3"/>
  <c r="AK59" i="3"/>
  <c r="AL59" i="3"/>
  <c r="AK60" i="3"/>
  <c r="AL60" i="3"/>
  <c r="AJ60" i="3"/>
  <c r="AJ59" i="3"/>
  <c r="AK58" i="3"/>
  <c r="AL58" i="3"/>
  <c r="AJ58" i="3"/>
  <c r="AK55" i="3"/>
  <c r="AL55" i="3"/>
  <c r="AK56" i="3"/>
  <c r="AL56" i="3"/>
  <c r="AK57" i="3"/>
  <c r="AL57" i="3"/>
  <c r="AJ56" i="3"/>
  <c r="AJ57" i="3"/>
  <c r="AJ55" i="3"/>
  <c r="AK54" i="3"/>
  <c r="AL54" i="3"/>
  <c r="AJ54" i="3"/>
  <c r="AK49" i="3"/>
  <c r="AL49" i="3"/>
  <c r="AK50" i="3"/>
  <c r="AL50" i="3"/>
  <c r="AK51" i="3"/>
  <c r="AL51" i="3"/>
  <c r="AK52" i="3"/>
  <c r="AL52" i="3"/>
  <c r="AK53" i="3"/>
  <c r="AL53" i="3"/>
  <c r="AJ50" i="3"/>
  <c r="AJ51" i="3"/>
  <c r="AJ52" i="3"/>
  <c r="AJ53" i="3"/>
  <c r="AJ49" i="3"/>
  <c r="AK48" i="3"/>
  <c r="AL48" i="3"/>
  <c r="AJ48" i="3"/>
  <c r="AK44" i="3"/>
  <c r="AL44" i="3"/>
  <c r="AK45" i="3"/>
  <c r="AL45" i="3"/>
  <c r="AK46" i="3"/>
  <c r="AL46" i="3"/>
  <c r="AK47" i="3"/>
  <c r="AL47" i="3"/>
  <c r="AJ45" i="3"/>
  <c r="AJ46" i="3"/>
  <c r="AJ47" i="3"/>
  <c r="AJ44" i="3"/>
  <c r="AK42" i="3"/>
  <c r="AL42" i="3"/>
  <c r="AK43" i="3"/>
  <c r="AL43" i="3"/>
  <c r="AJ43" i="3"/>
  <c r="AJ42" i="3"/>
  <c r="AK39" i="3"/>
  <c r="AL39" i="3"/>
  <c r="AK40" i="3"/>
  <c r="AL40" i="3"/>
  <c r="AK41" i="3"/>
  <c r="AL41" i="3"/>
  <c r="AJ40" i="3"/>
  <c r="AJ41" i="3"/>
  <c r="AJ39" i="3"/>
  <c r="AK37" i="3"/>
  <c r="AL37" i="3"/>
  <c r="AJ37" i="3"/>
  <c r="AK36" i="3"/>
  <c r="AL36" i="3"/>
  <c r="AJ36" i="3"/>
  <c r="AK35" i="3"/>
  <c r="AL35" i="3"/>
  <c r="AJ35" i="3"/>
  <c r="AK34" i="3"/>
  <c r="AL34" i="3"/>
  <c r="AJ34" i="3"/>
  <c r="AK33" i="3"/>
  <c r="AL33" i="3"/>
  <c r="AJ33" i="3"/>
  <c r="AK32" i="3"/>
  <c r="AL32" i="3"/>
  <c r="AJ32" i="3"/>
  <c r="AK31" i="3"/>
  <c r="AL31" i="3"/>
  <c r="AJ31" i="3"/>
  <c r="AK30" i="3"/>
  <c r="AL30" i="3"/>
  <c r="AJ30" i="3"/>
  <c r="AK29" i="3"/>
  <c r="AL29" i="3"/>
  <c r="AJ29" i="3"/>
  <c r="AL27" i="3"/>
  <c r="AL28" i="3"/>
  <c r="AK27" i="3"/>
  <c r="AK28" i="3"/>
  <c r="AJ27" i="3"/>
  <c r="AJ28" i="3"/>
  <c r="AK26" i="3"/>
  <c r="AL26" i="3"/>
  <c r="AJ26" i="3"/>
  <c r="AK25" i="3"/>
  <c r="AL25" i="3"/>
  <c r="AJ25" i="3"/>
  <c r="AL21" i="3"/>
  <c r="AL22" i="3"/>
  <c r="AL23" i="3"/>
  <c r="AL24" i="3"/>
  <c r="AK21" i="3"/>
  <c r="AK22" i="3"/>
  <c r="AK23" i="3"/>
  <c r="AK24" i="3"/>
  <c r="AK20" i="3"/>
  <c r="AL20" i="3"/>
  <c r="AJ21" i="3"/>
  <c r="AJ22" i="3"/>
  <c r="AJ23" i="3"/>
  <c r="AJ24" i="3"/>
  <c r="AJ20" i="3"/>
  <c r="AL17" i="3"/>
  <c r="AL18" i="3"/>
  <c r="AL19" i="3"/>
  <c r="AK17" i="3"/>
  <c r="AK18" i="3"/>
  <c r="AK19" i="3"/>
  <c r="AJ17" i="3"/>
  <c r="AJ18" i="3"/>
  <c r="AJ19" i="3"/>
  <c r="AK16" i="3"/>
  <c r="AL16" i="3"/>
  <c r="AJ16" i="3"/>
  <c r="AL12" i="3"/>
  <c r="AL13" i="3"/>
  <c r="AL14" i="3"/>
  <c r="AL15" i="3"/>
  <c r="AK12" i="3"/>
  <c r="AK13" i="3"/>
  <c r="AK14" i="3"/>
  <c r="AK15" i="3"/>
  <c r="AJ12" i="3"/>
  <c r="AJ13" i="3"/>
  <c r="AJ14" i="3"/>
  <c r="AJ15" i="3"/>
  <c r="AK11" i="3"/>
  <c r="AL11" i="3"/>
  <c r="AJ11" i="3"/>
  <c r="AK10" i="3"/>
  <c r="AL10" i="3"/>
  <c r="AJ10" i="3"/>
  <c r="AM6" i="3"/>
  <c r="AM7" i="3"/>
  <c r="AM8" i="3"/>
  <c r="AM9" i="3"/>
  <c r="AL6" i="3"/>
  <c r="AL7" i="3"/>
  <c r="AL8" i="3"/>
  <c r="AL9" i="3"/>
  <c r="AK6" i="3"/>
  <c r="AK7" i="3"/>
  <c r="AK8" i="3"/>
  <c r="AK9" i="3"/>
  <c r="AJ6" i="3"/>
  <c r="AJ7" i="3"/>
  <c r="AN7" i="3" s="1"/>
  <c r="AJ8" i="3"/>
  <c r="AN8" i="3" s="1"/>
  <c r="AJ9" i="3"/>
  <c r="AK5" i="3"/>
  <c r="AL5" i="3"/>
  <c r="AM5" i="3"/>
  <c r="AJ5" i="3"/>
  <c r="Z56" i="2"/>
  <c r="AA56" i="2"/>
  <c r="AB56" i="2"/>
  <c r="Y56" i="2"/>
  <c r="Z52" i="2"/>
  <c r="AA52" i="2"/>
  <c r="AB52" i="2"/>
  <c r="Y52" i="2"/>
  <c r="Z46" i="2"/>
  <c r="AA46" i="2"/>
  <c r="AB46" i="2"/>
  <c r="Y46" i="2"/>
  <c r="AB41" i="2"/>
  <c r="Z41" i="2"/>
  <c r="AA41" i="2"/>
  <c r="Y41" i="2"/>
  <c r="Z40" i="2"/>
  <c r="AA40" i="2"/>
  <c r="AB40" i="2"/>
  <c r="Y40" i="2"/>
  <c r="Z33" i="2"/>
  <c r="AA33" i="2"/>
  <c r="AB33" i="2"/>
  <c r="Y33" i="2"/>
  <c r="Z31" i="2"/>
  <c r="AA31" i="2"/>
  <c r="AB31" i="2"/>
  <c r="Y31" i="2"/>
  <c r="Z27" i="2"/>
  <c r="AA27" i="2"/>
  <c r="AB27" i="2"/>
  <c r="Y27" i="2"/>
  <c r="Z23" i="2"/>
  <c r="AA23" i="2"/>
  <c r="AB23" i="2"/>
  <c r="Y23" i="2"/>
  <c r="Z17" i="2"/>
  <c r="AA17" i="2"/>
  <c r="AB17" i="2"/>
  <c r="Y17" i="2"/>
  <c r="Z16" i="2"/>
  <c r="AA16" i="2"/>
  <c r="AB16" i="2"/>
  <c r="Y16" i="2"/>
  <c r="Z15" i="2"/>
  <c r="AA15" i="2"/>
  <c r="AB15" i="2"/>
  <c r="Y15" i="2"/>
  <c r="Z14" i="2"/>
  <c r="AA14" i="2"/>
  <c r="AB14" i="2"/>
  <c r="Y14" i="2"/>
  <c r="Z8" i="2"/>
  <c r="AA8" i="2"/>
  <c r="AB8" i="2"/>
  <c r="Y8" i="2"/>
  <c r="Z29" i="2"/>
  <c r="AA29" i="2"/>
  <c r="AB29" i="2"/>
  <c r="Y29" i="2"/>
  <c r="Y3" i="2"/>
  <c r="Z3" i="2"/>
  <c r="Z59" i="2"/>
  <c r="AA59" i="2"/>
  <c r="AB59" i="2"/>
  <c r="Y59" i="2"/>
  <c r="AN5" i="3" l="1"/>
  <c r="AT56" i="3"/>
  <c r="AT51" i="3"/>
  <c r="AT27" i="3"/>
  <c r="AT9" i="3"/>
  <c r="AT17" i="3"/>
  <c r="AT33" i="3"/>
  <c r="AT48" i="3"/>
  <c r="AT30" i="3"/>
  <c r="AT26" i="3"/>
  <c r="AT22" i="3"/>
  <c r="AT10" i="3"/>
  <c r="AZ9" i="3"/>
  <c r="AT60" i="3"/>
  <c r="AT55" i="3"/>
  <c r="AT39" i="3"/>
  <c r="AT32" i="3"/>
  <c r="AT8" i="3"/>
  <c r="AT16" i="3"/>
  <c r="AT45" i="3"/>
  <c r="AT59" i="3"/>
  <c r="AT24" i="3"/>
  <c r="AT20" i="3"/>
  <c r="AT12" i="3"/>
  <c r="AT42" i="3"/>
  <c r="AT58" i="3"/>
  <c r="AT54" i="3"/>
  <c r="AT46" i="3"/>
  <c r="AZ7" i="3"/>
  <c r="AZ5" i="3"/>
  <c r="AT57" i="3"/>
  <c r="AT50" i="3"/>
  <c r="AT40" i="3"/>
  <c r="AT44" i="3"/>
  <c r="AT28" i="3"/>
  <c r="AT19" i="3"/>
  <c r="AT15" i="3"/>
  <c r="AT7" i="3"/>
  <c r="AT5" i="3"/>
  <c r="AN6" i="3"/>
  <c r="AZ10" i="3"/>
  <c r="AZ12" i="3"/>
  <c r="AZ14" i="3"/>
  <c r="AZ15" i="3"/>
  <c r="AZ17" i="3"/>
  <c r="AZ18" i="3"/>
  <c r="AZ19" i="3"/>
  <c r="AZ20" i="3"/>
  <c r="AZ21" i="3"/>
  <c r="AZ22" i="3"/>
  <c r="AZ23" i="3"/>
  <c r="AZ24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11" i="3"/>
  <c r="AZ13" i="3"/>
  <c r="AZ16" i="3"/>
  <c r="AZ25" i="3"/>
  <c r="AN9" i="3"/>
  <c r="U28" i="2"/>
  <c r="AA4" i="2"/>
  <c r="AB4" i="2"/>
  <c r="AA5" i="2"/>
  <c r="AB5" i="2"/>
  <c r="AA6" i="2"/>
  <c r="AB6" i="2"/>
  <c r="AA7" i="2"/>
  <c r="AB7" i="2"/>
  <c r="AA9" i="2"/>
  <c r="AB9" i="2"/>
  <c r="AA10" i="2"/>
  <c r="AB10" i="2"/>
  <c r="AA11" i="2"/>
  <c r="AB11" i="2"/>
  <c r="AA12" i="2"/>
  <c r="AB12" i="2"/>
  <c r="AA13" i="2"/>
  <c r="AB13" i="2"/>
  <c r="AA18" i="2"/>
  <c r="AB18" i="2"/>
  <c r="AA19" i="2"/>
  <c r="AB19" i="2"/>
  <c r="AA20" i="2"/>
  <c r="AB20" i="2"/>
  <c r="AA21" i="2"/>
  <c r="AB21" i="2"/>
  <c r="AA22" i="2"/>
  <c r="AB22" i="2"/>
  <c r="AA24" i="2"/>
  <c r="AB24" i="2"/>
  <c r="AA25" i="2"/>
  <c r="AB25" i="2"/>
  <c r="AA26" i="2"/>
  <c r="AB26" i="2"/>
  <c r="AA28" i="2"/>
  <c r="AB28" i="2"/>
  <c r="AA30" i="2"/>
  <c r="AB30" i="2"/>
  <c r="AA32" i="2"/>
  <c r="AB32" i="2"/>
  <c r="AA34" i="2"/>
  <c r="AB34" i="2"/>
  <c r="AA35" i="2"/>
  <c r="AB35" i="2"/>
  <c r="AA37" i="2"/>
  <c r="AB37" i="2"/>
  <c r="AA38" i="2"/>
  <c r="AB38" i="2"/>
  <c r="AA39" i="2"/>
  <c r="AB39" i="2"/>
  <c r="AA42" i="2"/>
  <c r="AB42" i="2"/>
  <c r="AA43" i="2"/>
  <c r="AB43" i="2"/>
  <c r="AA44" i="2"/>
  <c r="AB44" i="2"/>
  <c r="AA45" i="2"/>
  <c r="AB45" i="2"/>
  <c r="AA47" i="2"/>
  <c r="AB47" i="2"/>
  <c r="AA48" i="2"/>
  <c r="AB48" i="2"/>
  <c r="AA49" i="2"/>
  <c r="AB49" i="2"/>
  <c r="AA50" i="2"/>
  <c r="AB50" i="2"/>
  <c r="AA51" i="2"/>
  <c r="AB51" i="2"/>
  <c r="AA53" i="2"/>
  <c r="AB53" i="2"/>
  <c r="AA54" i="2"/>
  <c r="AB54" i="2"/>
  <c r="AA55" i="2"/>
  <c r="AB55" i="2"/>
  <c r="AA57" i="2"/>
  <c r="AB57" i="2"/>
  <c r="AA58" i="2"/>
  <c r="AB58" i="2"/>
  <c r="AB3" i="2"/>
  <c r="Y4" i="2"/>
  <c r="Y5" i="2"/>
  <c r="Y6" i="2"/>
  <c r="Y7" i="2"/>
  <c r="Y9" i="2"/>
  <c r="Y10" i="2"/>
  <c r="Y11" i="2"/>
  <c r="Y12" i="2"/>
  <c r="Y13" i="2"/>
  <c r="Y18" i="2"/>
  <c r="Y19" i="2"/>
  <c r="Y20" i="2"/>
  <c r="Y21" i="2"/>
  <c r="Y22" i="2"/>
  <c r="Y24" i="2"/>
  <c r="Y25" i="2"/>
  <c r="Y26" i="2"/>
  <c r="Y28" i="2"/>
  <c r="Y30" i="2"/>
  <c r="Y32" i="2"/>
  <c r="Y34" i="2"/>
  <c r="Y35" i="2"/>
  <c r="Y37" i="2"/>
  <c r="Y38" i="2"/>
  <c r="Y39" i="2"/>
  <c r="Y42" i="2"/>
  <c r="Y43" i="2"/>
  <c r="Y44" i="2"/>
  <c r="Y45" i="2"/>
  <c r="Y47" i="2"/>
  <c r="Y48" i="2"/>
  <c r="Y49" i="2"/>
  <c r="Y50" i="2"/>
  <c r="Y51" i="2"/>
  <c r="Y53" i="2"/>
  <c r="Y54" i="2"/>
  <c r="Y55" i="2"/>
  <c r="Y57" i="2"/>
  <c r="Y58" i="2"/>
  <c r="Z4" i="2"/>
  <c r="Z5" i="2"/>
  <c r="Z6" i="2"/>
  <c r="Z7" i="2"/>
  <c r="Z9" i="2"/>
  <c r="Z10" i="2"/>
  <c r="Z11" i="2"/>
  <c r="Z12" i="2"/>
  <c r="Z13" i="2"/>
  <c r="Z18" i="2"/>
  <c r="Z19" i="2"/>
  <c r="Z20" i="2"/>
  <c r="Z21" i="2"/>
  <c r="Z22" i="2"/>
  <c r="Z24" i="2"/>
  <c r="Z25" i="2"/>
  <c r="Z26" i="2"/>
  <c r="Z28" i="2"/>
  <c r="Z30" i="2"/>
  <c r="Z32" i="2"/>
  <c r="Z34" i="2"/>
  <c r="Z35" i="2"/>
  <c r="Z37" i="2"/>
  <c r="Z38" i="2"/>
  <c r="Z39" i="2"/>
  <c r="Z42" i="2"/>
  <c r="Z43" i="2"/>
  <c r="Z44" i="2"/>
  <c r="Z45" i="2"/>
  <c r="Z47" i="2"/>
  <c r="Z48" i="2"/>
  <c r="Z49" i="2"/>
  <c r="Z50" i="2"/>
  <c r="Z51" i="2"/>
  <c r="Z53" i="2"/>
  <c r="Z54" i="2"/>
  <c r="Z55" i="2"/>
  <c r="Z57" i="2"/>
  <c r="Z58" i="2"/>
  <c r="AA3" i="2" l="1"/>
  <c r="AC3" i="2" s="1"/>
  <c r="AD3" i="2" s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AC37" i="2" l="1"/>
  <c r="AD37" i="2" s="1"/>
  <c r="AC45" i="2"/>
  <c r="AD45" i="2" s="1"/>
  <c r="AC52" i="2"/>
  <c r="AD52" i="2" s="1"/>
  <c r="AC53" i="2"/>
  <c r="AD53" i="2" s="1"/>
  <c r="AC57" i="2"/>
  <c r="AD57" i="2" s="1"/>
  <c r="AC49" i="2"/>
  <c r="AD49" i="2" s="1"/>
  <c r="AC41" i="2"/>
  <c r="AD41" i="2" s="1"/>
  <c r="AC33" i="2"/>
  <c r="AD33" i="2" s="1"/>
  <c r="AC25" i="2"/>
  <c r="AD25" i="2" s="1"/>
  <c r="AC16" i="2"/>
  <c r="AD16" i="2" s="1"/>
  <c r="AC13" i="2"/>
  <c r="AD13" i="2" s="1"/>
  <c r="AC9" i="2"/>
  <c r="AD9" i="2" s="1"/>
  <c r="AC8" i="2"/>
  <c r="AD8" i="2" s="1"/>
  <c r="AC6" i="2"/>
  <c r="AD6" i="2" s="1"/>
  <c r="AC10" i="2"/>
  <c r="AD10" i="2" s="1"/>
  <c r="AC11" i="2"/>
  <c r="AD11" i="2" s="1"/>
  <c r="AC14" i="2"/>
  <c r="AD14" i="2" s="1"/>
  <c r="AC15" i="2"/>
  <c r="AD15" i="2" s="1"/>
  <c r="AC18" i="2"/>
  <c r="AD18" i="2" s="1"/>
  <c r="AC22" i="2"/>
  <c r="AD22" i="2" s="1"/>
  <c r="AC23" i="2"/>
  <c r="AD23" i="2" s="1"/>
  <c r="AC26" i="2"/>
  <c r="AD26" i="2" s="1"/>
  <c r="AC30" i="2"/>
  <c r="AD30" i="2" s="1"/>
  <c r="AC31" i="2"/>
  <c r="AD31" i="2" s="1"/>
  <c r="AC34" i="2"/>
  <c r="AD34" i="2" s="1"/>
  <c r="AC38" i="2"/>
  <c r="AD38" i="2" s="1"/>
  <c r="AC39" i="2"/>
  <c r="AD39" i="2" s="1"/>
  <c r="AC42" i="2"/>
  <c r="AD42" i="2" s="1"/>
  <c r="AC46" i="2"/>
  <c r="AD46" i="2" s="1"/>
  <c r="AC47" i="2"/>
  <c r="AD47" i="2" s="1"/>
  <c r="AC50" i="2"/>
  <c r="AD50" i="2" s="1"/>
  <c r="AC55" i="2"/>
  <c r="AD55" i="2" s="1"/>
  <c r="AC58" i="2"/>
  <c r="AD58" i="2" s="1"/>
  <c r="B16" i="2"/>
  <c r="B12" i="2"/>
  <c r="AC54" i="2" l="1"/>
  <c r="AD54" i="2" s="1"/>
  <c r="AC17" i="2"/>
  <c r="AD17" i="2" s="1"/>
  <c r="AC59" i="2"/>
  <c r="AD59" i="2" s="1"/>
  <c r="AC51" i="2"/>
  <c r="AD51" i="2" s="1"/>
  <c r="AC43" i="2"/>
  <c r="AD43" i="2" s="1"/>
  <c r="AC35" i="2"/>
  <c r="AD35" i="2" s="1"/>
  <c r="AC27" i="2"/>
  <c r="AD27" i="2" s="1"/>
  <c r="AC19" i="2"/>
  <c r="AD19" i="2" s="1"/>
  <c r="AC24" i="2"/>
  <c r="AD24" i="2" s="1"/>
  <c r="AC32" i="2"/>
  <c r="AD32" i="2" s="1"/>
  <c r="AC40" i="2"/>
  <c r="AD40" i="2" s="1"/>
  <c r="AC48" i="2"/>
  <c r="AD48" i="2" s="1"/>
  <c r="AC56" i="2"/>
  <c r="AD56" i="2" s="1"/>
  <c r="AC36" i="2"/>
  <c r="AD36" i="2" s="1"/>
  <c r="AC28" i="2"/>
  <c r="AD28" i="2" s="1"/>
  <c r="AC20" i="2"/>
  <c r="AD20" i="2" s="1"/>
  <c r="AC12" i="2"/>
  <c r="AD12" i="2" s="1"/>
  <c r="AC4" i="2"/>
  <c r="AD4" i="2" s="1"/>
  <c r="AC44" i="2"/>
  <c r="AD44" i="2" s="1"/>
  <c r="AC29" i="2"/>
  <c r="AD29" i="2" s="1"/>
  <c r="AC21" i="2"/>
  <c r="AD21" i="2" s="1"/>
  <c r="AC5" i="2"/>
  <c r="AD5" i="2" s="1"/>
  <c r="D7" i="2"/>
  <c r="AG13" i="3" l="1"/>
  <c r="AH13" i="3" s="1"/>
  <c r="AG14" i="3"/>
  <c r="AH14" i="3" s="1"/>
  <c r="AG15" i="3"/>
  <c r="AH15" i="3" s="1"/>
  <c r="AG16" i="3"/>
  <c r="AH16" i="3" s="1"/>
  <c r="AG17" i="3"/>
  <c r="AH17" i="3" s="1"/>
  <c r="AG18" i="3"/>
  <c r="AH18" i="3" s="1"/>
  <c r="AG19" i="3"/>
  <c r="AH19" i="3" s="1"/>
  <c r="AG20" i="3"/>
  <c r="AH20" i="3" s="1"/>
  <c r="AG21" i="3"/>
  <c r="AH21" i="3" s="1"/>
  <c r="AG22" i="3"/>
  <c r="AH22" i="3" s="1"/>
  <c r="AG23" i="3"/>
  <c r="AH23" i="3" s="1"/>
  <c r="AG24" i="3"/>
  <c r="AH24" i="3" s="1"/>
  <c r="AG25" i="3"/>
  <c r="AH25" i="3" s="1"/>
  <c r="AG26" i="3"/>
  <c r="AH26" i="3" s="1"/>
  <c r="AG27" i="3"/>
  <c r="AH27" i="3" s="1"/>
  <c r="AG28" i="3"/>
  <c r="AH28" i="3" s="1"/>
  <c r="AG29" i="3"/>
  <c r="AH29" i="3" s="1"/>
  <c r="AG30" i="3"/>
  <c r="AH30" i="3" s="1"/>
  <c r="AG31" i="3"/>
  <c r="AH31" i="3" s="1"/>
  <c r="AG32" i="3"/>
  <c r="AH32" i="3" s="1"/>
  <c r="AG33" i="3"/>
  <c r="AH33" i="3" s="1"/>
  <c r="AG34" i="3"/>
  <c r="AH34" i="3" s="1"/>
  <c r="AG35" i="3"/>
  <c r="AH35" i="3" s="1"/>
  <c r="AG36" i="3"/>
  <c r="AH36" i="3" s="1"/>
  <c r="AG37" i="3"/>
  <c r="AH37" i="3" s="1"/>
  <c r="AG38" i="3"/>
  <c r="AH38" i="3" s="1"/>
  <c r="AG39" i="3"/>
  <c r="AH39" i="3" s="1"/>
  <c r="AG40" i="3"/>
  <c r="AH40" i="3" s="1"/>
  <c r="AG41" i="3"/>
  <c r="AH41" i="3" s="1"/>
  <c r="AG42" i="3"/>
  <c r="AH42" i="3" s="1"/>
  <c r="AG43" i="3"/>
  <c r="AH43" i="3" s="1"/>
  <c r="AG44" i="3"/>
  <c r="AH44" i="3" s="1"/>
  <c r="AG45" i="3"/>
  <c r="AH45" i="3" s="1"/>
  <c r="AG46" i="3"/>
  <c r="AH46" i="3" s="1"/>
  <c r="AG47" i="3"/>
  <c r="AH47" i="3" s="1"/>
  <c r="AG48" i="3"/>
  <c r="AH48" i="3" s="1"/>
  <c r="AG49" i="3"/>
  <c r="AH49" i="3" s="1"/>
  <c r="AG50" i="3"/>
  <c r="AH50" i="3" s="1"/>
  <c r="AG51" i="3"/>
  <c r="AH51" i="3" s="1"/>
  <c r="AG52" i="3"/>
  <c r="AH52" i="3" s="1"/>
  <c r="AG53" i="3"/>
  <c r="AH53" i="3" s="1"/>
  <c r="AG54" i="3"/>
  <c r="AH54" i="3" s="1"/>
  <c r="AG55" i="3"/>
  <c r="AH55" i="3" s="1"/>
  <c r="AG56" i="3"/>
  <c r="AH56" i="3" s="1"/>
  <c r="AG57" i="3"/>
  <c r="AH57" i="3" s="1"/>
  <c r="AG58" i="3"/>
  <c r="AH58" i="3" s="1"/>
  <c r="AG59" i="3"/>
  <c r="AH59" i="3" s="1"/>
  <c r="AG60" i="3"/>
  <c r="AH60" i="3" s="1"/>
  <c r="AG61" i="3"/>
  <c r="X13" i="3"/>
  <c r="Y13" i="3" s="1"/>
  <c r="X14" i="3"/>
  <c r="Y14" i="3" s="1"/>
  <c r="X15" i="3"/>
  <c r="Y15" i="3" s="1"/>
  <c r="X16" i="3"/>
  <c r="Y16" i="3" s="1"/>
  <c r="X17" i="3"/>
  <c r="Y17" i="3" s="1"/>
  <c r="X18" i="3"/>
  <c r="Y18" i="3" s="1"/>
  <c r="X19" i="3"/>
  <c r="Y19" i="3" s="1"/>
  <c r="X20" i="3"/>
  <c r="Y20" i="3" s="1"/>
  <c r="X21" i="3"/>
  <c r="Y21" i="3" s="1"/>
  <c r="X22" i="3"/>
  <c r="Y22" i="3" s="1"/>
  <c r="X23" i="3"/>
  <c r="Y23" i="3" s="1"/>
  <c r="X24" i="3"/>
  <c r="Y24" i="3" s="1"/>
  <c r="X25" i="3"/>
  <c r="Y25" i="3" s="1"/>
  <c r="X26" i="3"/>
  <c r="Y26" i="3" s="1"/>
  <c r="X27" i="3"/>
  <c r="Y27" i="3" s="1"/>
  <c r="X28" i="3"/>
  <c r="Y28" i="3" s="1"/>
  <c r="X29" i="3"/>
  <c r="Y29" i="3" s="1"/>
  <c r="X30" i="3"/>
  <c r="Y30" i="3" s="1"/>
  <c r="X31" i="3"/>
  <c r="Y31" i="3" s="1"/>
  <c r="X32" i="3"/>
  <c r="Y32" i="3" s="1"/>
  <c r="X33" i="3"/>
  <c r="Y33" i="3" s="1"/>
  <c r="X34" i="3"/>
  <c r="Y34" i="3" s="1"/>
  <c r="X35" i="3"/>
  <c r="Y35" i="3" s="1"/>
  <c r="X36" i="3"/>
  <c r="Y36" i="3" s="1"/>
  <c r="X37" i="3"/>
  <c r="Y37" i="3" s="1"/>
  <c r="X38" i="3"/>
  <c r="Y38" i="3" s="1"/>
  <c r="X39" i="3"/>
  <c r="Y39" i="3" s="1"/>
  <c r="X40" i="3"/>
  <c r="Y40" i="3" s="1"/>
  <c r="X41" i="3"/>
  <c r="Y41" i="3" s="1"/>
  <c r="X42" i="3"/>
  <c r="Y42" i="3" s="1"/>
  <c r="X43" i="3"/>
  <c r="Y43" i="3" s="1"/>
  <c r="X44" i="3"/>
  <c r="Y44" i="3" s="1"/>
  <c r="X45" i="3"/>
  <c r="Y45" i="3" s="1"/>
  <c r="X46" i="3"/>
  <c r="Y46" i="3" s="1"/>
  <c r="X47" i="3"/>
  <c r="Y47" i="3" s="1"/>
  <c r="X48" i="3"/>
  <c r="Y48" i="3" s="1"/>
  <c r="X49" i="3"/>
  <c r="Y49" i="3" s="1"/>
  <c r="X50" i="3"/>
  <c r="Y50" i="3" s="1"/>
  <c r="X51" i="3"/>
  <c r="Y51" i="3" s="1"/>
  <c r="X52" i="3"/>
  <c r="Y52" i="3" s="1"/>
  <c r="X53" i="3"/>
  <c r="Y53" i="3" s="1"/>
  <c r="X54" i="3"/>
  <c r="Y54" i="3" s="1"/>
  <c r="X55" i="3"/>
  <c r="Y55" i="3" s="1"/>
  <c r="X56" i="3"/>
  <c r="Y56" i="3" s="1"/>
  <c r="X57" i="3"/>
  <c r="Y57" i="3" s="1"/>
  <c r="X58" i="3"/>
  <c r="Y58" i="3" s="1"/>
  <c r="X59" i="3"/>
  <c r="Y59" i="3" s="1"/>
  <c r="X60" i="3"/>
  <c r="Y60" i="3" s="1"/>
  <c r="X61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AM38" i="3" s="1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AM61" i="3" s="1"/>
  <c r="AN61" i="3" s="1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P60" i="3" l="1"/>
  <c r="AM60" i="3"/>
  <c r="AN60" i="3" s="1"/>
  <c r="P56" i="3"/>
  <c r="AM56" i="3"/>
  <c r="AN56" i="3" s="1"/>
  <c r="P48" i="3"/>
  <c r="AM48" i="3"/>
  <c r="AN48" i="3" s="1"/>
  <c r="P44" i="3"/>
  <c r="AM44" i="3"/>
  <c r="AN44" i="3" s="1"/>
  <c r="P36" i="3"/>
  <c r="AM36" i="3"/>
  <c r="AN36" i="3" s="1"/>
  <c r="P32" i="3"/>
  <c r="AM32" i="3"/>
  <c r="AN32" i="3" s="1"/>
  <c r="P24" i="3"/>
  <c r="AM24" i="3"/>
  <c r="AN24" i="3" s="1"/>
  <c r="P59" i="3"/>
  <c r="AM59" i="3"/>
  <c r="AN59" i="3" s="1"/>
  <c r="P55" i="3"/>
  <c r="AM55" i="3"/>
  <c r="AN55" i="3" s="1"/>
  <c r="P51" i="3"/>
  <c r="AM51" i="3"/>
  <c r="AN51" i="3" s="1"/>
  <c r="P47" i="3"/>
  <c r="AM47" i="3"/>
  <c r="AN47" i="3" s="1"/>
  <c r="P43" i="3"/>
  <c r="AM43" i="3"/>
  <c r="AN43" i="3" s="1"/>
  <c r="P39" i="3"/>
  <c r="AM39" i="3"/>
  <c r="AN39" i="3" s="1"/>
  <c r="P35" i="3"/>
  <c r="AM35" i="3"/>
  <c r="AN35" i="3" s="1"/>
  <c r="P31" i="3"/>
  <c r="AM31" i="3"/>
  <c r="AN31" i="3" s="1"/>
  <c r="P27" i="3"/>
  <c r="AM27" i="3"/>
  <c r="AN27" i="3" s="1"/>
  <c r="P23" i="3"/>
  <c r="AM23" i="3"/>
  <c r="AN23" i="3" s="1"/>
  <c r="P19" i="3"/>
  <c r="AM19" i="3"/>
  <c r="AN19" i="3" s="1"/>
  <c r="P15" i="3"/>
  <c r="AM15" i="3"/>
  <c r="AN15" i="3" s="1"/>
  <c r="P58" i="3"/>
  <c r="AM58" i="3"/>
  <c r="AN58" i="3" s="1"/>
  <c r="P54" i="3"/>
  <c r="AM54" i="3"/>
  <c r="AN54" i="3" s="1"/>
  <c r="P50" i="3"/>
  <c r="AM50" i="3"/>
  <c r="AN50" i="3" s="1"/>
  <c r="P46" i="3"/>
  <c r="AM46" i="3"/>
  <c r="AN46" i="3" s="1"/>
  <c r="P42" i="3"/>
  <c r="AM42" i="3"/>
  <c r="AN42" i="3" s="1"/>
  <c r="P38" i="3"/>
  <c r="AN38" i="3"/>
  <c r="P34" i="3"/>
  <c r="AM34" i="3"/>
  <c r="AN34" i="3" s="1"/>
  <c r="P30" i="3"/>
  <c r="AM30" i="3"/>
  <c r="AN30" i="3" s="1"/>
  <c r="P26" i="3"/>
  <c r="AM26" i="3"/>
  <c r="AN26" i="3" s="1"/>
  <c r="P22" i="3"/>
  <c r="AM22" i="3"/>
  <c r="AN22" i="3" s="1"/>
  <c r="P18" i="3"/>
  <c r="AM18" i="3"/>
  <c r="AN18" i="3" s="1"/>
  <c r="P14" i="3"/>
  <c r="AM14" i="3"/>
  <c r="AN14" i="3" s="1"/>
  <c r="P57" i="3"/>
  <c r="AM57" i="3"/>
  <c r="AN57" i="3" s="1"/>
  <c r="P53" i="3"/>
  <c r="AM53" i="3"/>
  <c r="AN53" i="3" s="1"/>
  <c r="P49" i="3"/>
  <c r="AM49" i="3"/>
  <c r="AN49" i="3" s="1"/>
  <c r="P45" i="3"/>
  <c r="AM45" i="3"/>
  <c r="AN45" i="3" s="1"/>
  <c r="P41" i="3"/>
  <c r="AM41" i="3"/>
  <c r="AN41" i="3" s="1"/>
  <c r="P37" i="3"/>
  <c r="AM37" i="3"/>
  <c r="AN37" i="3" s="1"/>
  <c r="P33" i="3"/>
  <c r="AM33" i="3"/>
  <c r="AN33" i="3" s="1"/>
  <c r="P29" i="3"/>
  <c r="AM29" i="3"/>
  <c r="AN29" i="3" s="1"/>
  <c r="P25" i="3"/>
  <c r="AM25" i="3"/>
  <c r="AN25" i="3" s="1"/>
  <c r="P21" i="3"/>
  <c r="AM21" i="3"/>
  <c r="AN21" i="3" s="1"/>
  <c r="P17" i="3"/>
  <c r="AM17" i="3"/>
  <c r="AN17" i="3" s="1"/>
  <c r="P13" i="3"/>
  <c r="AM13" i="3"/>
  <c r="AN13" i="3" s="1"/>
  <c r="P52" i="3"/>
  <c r="AM52" i="3"/>
  <c r="AN52" i="3" s="1"/>
  <c r="P40" i="3"/>
  <c r="AM40" i="3"/>
  <c r="AN40" i="3" s="1"/>
  <c r="P28" i="3"/>
  <c r="AM28" i="3"/>
  <c r="AN28" i="3" s="1"/>
  <c r="P20" i="3"/>
  <c r="AM20" i="3"/>
  <c r="AN20" i="3" s="1"/>
  <c r="P16" i="3"/>
  <c r="AM16" i="3"/>
  <c r="AN16" i="3" s="1"/>
  <c r="B5" i="3" l="1"/>
  <c r="V10" i="2" l="1"/>
  <c r="V9" i="2"/>
  <c r="V8" i="2"/>
  <c r="V6" i="2"/>
  <c r="V5" i="2"/>
  <c r="D5" i="2"/>
  <c r="V7" i="2" l="1"/>
  <c r="AC7" i="2"/>
  <c r="AD7" i="2" s="1"/>
  <c r="B15" i="2" l="1"/>
  <c r="O5" i="3" l="1"/>
  <c r="P5" i="3" s="1"/>
  <c r="AG12" i="3"/>
  <c r="AH12" i="3" s="1"/>
  <c r="X12" i="3"/>
  <c r="Y12" i="3" s="1"/>
  <c r="O12" i="3"/>
  <c r="AG11" i="3"/>
  <c r="AH11" i="3" s="1"/>
  <c r="X11" i="3"/>
  <c r="Y11" i="3" s="1"/>
  <c r="O11" i="3"/>
  <c r="B13" i="3" s="1"/>
  <c r="AG10" i="3"/>
  <c r="AH10" i="3" s="1"/>
  <c r="X10" i="3"/>
  <c r="Y10" i="3" s="1"/>
  <c r="O10" i="3"/>
  <c r="AG9" i="3"/>
  <c r="AH9" i="3" s="1"/>
  <c r="X9" i="3"/>
  <c r="Y9" i="3" s="1"/>
  <c r="O9" i="3"/>
  <c r="P9" i="3" s="1"/>
  <c r="AG8" i="3"/>
  <c r="AH8" i="3" s="1"/>
  <c r="X8" i="3"/>
  <c r="Y8" i="3" s="1"/>
  <c r="O8" i="3"/>
  <c r="P8" i="3" s="1"/>
  <c r="AG7" i="3"/>
  <c r="AH7" i="3" s="1"/>
  <c r="X7" i="3"/>
  <c r="Y7" i="3" s="1"/>
  <c r="O7" i="3"/>
  <c r="P7" i="3" s="1"/>
  <c r="AG6" i="3"/>
  <c r="AH6" i="3" s="1"/>
  <c r="X6" i="3"/>
  <c r="Y6" i="3" s="1"/>
  <c r="O6" i="3"/>
  <c r="P6" i="3" s="1"/>
  <c r="AG5" i="3"/>
  <c r="X5" i="3"/>
  <c r="P12" i="3" l="1"/>
  <c r="AM12" i="3"/>
  <c r="AN12" i="3" s="1"/>
  <c r="P11" i="3"/>
  <c r="AM11" i="3"/>
  <c r="AN11" i="3" s="1"/>
  <c r="P10" i="3"/>
  <c r="AM10" i="3"/>
  <c r="AN10" i="3" s="1"/>
  <c r="AH5" i="3"/>
  <c r="Y5" i="3"/>
  <c r="B17" i="2"/>
  <c r="C13" i="3" l="1"/>
  <c r="D13" i="3"/>
  <c r="V4" i="2"/>
  <c r="V3" i="2"/>
  <c r="D8" i="2"/>
  <c r="D6" i="2"/>
  <c r="B19" i="2" l="1"/>
  <c r="D9" i="2"/>
</calcChain>
</file>

<file path=xl/sharedStrings.xml><?xml version="1.0" encoding="utf-8"?>
<sst xmlns="http://schemas.openxmlformats.org/spreadsheetml/2006/main" count="382" uniqueCount="99">
  <si>
    <t>ГОРОД</t>
  </si>
  <si>
    <t>КМ</t>
  </si>
  <si>
    <t>AGILITY</t>
  </si>
  <si>
    <t>DACHSER</t>
  </si>
  <si>
    <t>ASSTRA</t>
  </si>
  <si>
    <t>SOVTRANS</t>
  </si>
  <si>
    <t>MIN</t>
  </si>
  <si>
    <t>Перевозчик</t>
  </si>
  <si>
    <t>kg</t>
  </si>
  <si>
    <t>ATYRAU</t>
  </si>
  <si>
    <t>ACHINSK</t>
  </si>
  <si>
    <t>ACTAU</t>
  </si>
  <si>
    <t>PERM</t>
  </si>
  <si>
    <t>ANGARSK</t>
  </si>
  <si>
    <t>Transportation time, days</t>
  </si>
  <si>
    <t>ASTRAKHAN</t>
  </si>
  <si>
    <t>BALASHIHA</t>
  </si>
  <si>
    <t>BORISOGLEBSK</t>
  </si>
  <si>
    <t>BRATSK</t>
  </si>
  <si>
    <t>DOROGOBUZH</t>
  </si>
  <si>
    <t>DZERZHINSK</t>
  </si>
  <si>
    <t>GAGARIN</t>
  </si>
  <si>
    <t>KALUGA</t>
  </si>
  <si>
    <t>KAZAN</t>
  </si>
  <si>
    <t>KEMEROVO</t>
  </si>
  <si>
    <t>KIRISHI</t>
  </si>
  <si>
    <t>KIROVO-CHEPECK</t>
  </si>
  <si>
    <t>KRASNODAR</t>
  </si>
  <si>
    <t>KRASNOYARSK</t>
  </si>
  <si>
    <t>KSTOVO</t>
  </si>
  <si>
    <t>KURGAN</t>
  </si>
  <si>
    <t>LIPECK</t>
  </si>
  <si>
    <t>MONCHEGORSK</t>
  </si>
  <si>
    <t>MOSCOW</t>
  </si>
  <si>
    <t>MOZYR, BY</t>
  </si>
  <si>
    <t>NIZHNEKAMSK</t>
  </si>
  <si>
    <t>NIZHNEVARTOVSK</t>
  </si>
  <si>
    <t>NIZHNY NOVGOROD</t>
  </si>
  <si>
    <t>NOVIY URENGOY</t>
  </si>
  <si>
    <t>NOVOMOSKOVSK</t>
  </si>
  <si>
    <t>NOVOPOLOCK. BY</t>
  </si>
  <si>
    <t>NOVOSHAHTINSK</t>
  </si>
  <si>
    <t>OMSK</t>
  </si>
  <si>
    <t>ORENBURG</t>
  </si>
  <si>
    <t>ORSK</t>
  </si>
  <si>
    <t>PAVLODAR</t>
  </si>
  <si>
    <t>PODOLSK</t>
  </si>
  <si>
    <t>ROSTOV-NA-DONU</t>
  </si>
  <si>
    <t>RYAZAN</t>
  </si>
  <si>
    <t>SALAVAT, BEL</t>
  </si>
  <si>
    <t>SAMARA</t>
  </si>
  <si>
    <t>SANKT-PETERBURG</t>
  </si>
  <si>
    <t>SARATOV</t>
  </si>
  <si>
    <t>SALAVAT</t>
  </si>
  <si>
    <t>SYZRAN</t>
  </si>
  <si>
    <t>TAGANROG</t>
  </si>
  <si>
    <t>TATARSTAN</t>
  </si>
  <si>
    <t>TULA</t>
  </si>
  <si>
    <t>TUMEN</t>
  </si>
  <si>
    <t>ULYANOVSK</t>
  </si>
  <si>
    <t>UST-KUT (IRKUTSK)</t>
  </si>
  <si>
    <t>VELIKI NOVGOROD</t>
  </si>
  <si>
    <t>VOLGOGRAD</t>
  </si>
  <si>
    <t>VORONEZH</t>
  </si>
  <si>
    <t>YAROSLAVL</t>
  </si>
  <si>
    <t>Please choose the correct conditions for transportation and fill in the green cells :</t>
  </si>
  <si>
    <t>Equipment</t>
  </si>
  <si>
    <t>Unit of measure</t>
  </si>
  <si>
    <t>Structured Packing (gross volume from Sulprice)</t>
  </si>
  <si>
    <t>Trays (gross weight from Sulprice)</t>
  </si>
  <si>
    <t>Internals (gross weight from Sulprice)</t>
  </si>
  <si>
    <t>Destination City</t>
  </si>
  <si>
    <t>m3</t>
  </si>
  <si>
    <t>Total q-ty of standard trucks or containers x 40 "</t>
  </si>
  <si>
    <t xml:space="preserve">Total freight forwarder &amp; logistics costs </t>
  </si>
  <si>
    <t>ФУРА 20т</t>
  </si>
  <si>
    <t>Авто 10т</t>
  </si>
  <si>
    <t>Авто 5т</t>
  </si>
  <si>
    <t>Авто 3т</t>
  </si>
  <si>
    <t>Details:</t>
  </si>
  <si>
    <t>🚚 Truck 10t</t>
  </si>
  <si>
    <t>🚚 Truck 5t</t>
  </si>
  <si>
    <t>🚚 Truck 3t</t>
  </si>
  <si>
    <t>COO, once for an ICO</t>
  </si>
  <si>
    <t>InC from FSTEC of Russia, once for an ICO</t>
  </si>
  <si>
    <t>Total freight &amp; logistics costs (to be added in Sulprice)</t>
  </si>
  <si>
    <t>Total freight &amp; logistics costs</t>
  </si>
  <si>
    <t>Random Packing (gross volume from Sulprice)</t>
  </si>
  <si>
    <t>BLAGOVESHSCENSK, AMUR</t>
  </si>
  <si>
    <t>BLAGOVESHSCENSK, BASH</t>
  </si>
  <si>
    <t>(СТАВКА - НДС) + ЗАПАС</t>
  </si>
  <si>
    <t>(СТАВКА - НДС) + ЗАПАС 10ТОННИК</t>
  </si>
  <si>
    <t>(СТАВКА - НДС) + ЗАПАС 3ТОННИК (СБОРКА)</t>
  </si>
  <si>
    <t>Estimation Tool for transportations round
 Russian Federation from Serpukhov</t>
  </si>
  <si>
    <t>Destination city</t>
  </si>
  <si>
    <t>🚚 Truck 3t / LTL</t>
  </si>
  <si>
    <t xml:space="preserve">Total freight &amp; logistics costs </t>
  </si>
  <si>
    <t>Estimated amount</t>
  </si>
  <si>
    <t>Amount of required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</si>
</sst>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[$€-1]"/>
    <numFmt numFmtId="165" formatCode="#,##0.00\ &quot;₽&quot;"/>
    <numFmt numFmtId="166" formatCode="_-* #,##0_-;\-* #,##0_-;_-* &quot;-&quot;??_-;_-@_-"/>
    <numFmt numFmtId="167" formatCode="#,##0\ &quot;₽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4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36"/>
      <color theme="1"/>
      <name val="Calibri"/>
      <family val="2"/>
      <scheme val="minor"/>
    </font>
    <font>
      <b/>
      <sz val="10"/>
      <color theme="0"/>
      <name val="Arial Black"/>
      <family val="2"/>
      <charset val="204"/>
    </font>
    <font>
      <b/>
      <sz val="10"/>
      <name val="Arial Black"/>
      <family val="2"/>
      <charset val="204"/>
    </font>
    <font>
      <sz val="20"/>
      <color theme="1"/>
      <name val="Calibri"/>
      <family val="2"/>
      <scheme val="minor"/>
    </font>
    <font>
      <sz val="10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6"/>
      <color theme="8" tint="-0.249977111117893"/>
      <name val="Arial Black"/>
      <family val="2"/>
      <charset val="204"/>
    </font>
    <font>
      <sz val="10"/>
      <color theme="0"/>
      <name val="Arial Black"/>
      <family val="2"/>
      <charset val="204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/>
      <right/>
      <top style="medium">
        <color theme="8"/>
      </top>
      <bottom/>
      <diagonal/>
    </border>
    <border>
      <left style="thin">
        <color indexed="64"/>
      </left>
      <right style="medium">
        <color theme="8"/>
      </right>
      <top style="thin">
        <color indexed="64"/>
      </top>
      <bottom style="thin">
        <color indexed="64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94">
    <xf numFmtId="0" fontId="0" fillId="0" borderId="0" xfId="0"/>
    <xf numFmtId="3" fontId="10" fillId="4" borderId="3" xfId="3" applyNumberFormat="1" applyFont="1" applyFill="1" applyBorder="1" applyAlignment="1" applyProtection="1">
      <alignment horizontal="center" vertical="center"/>
      <protection hidden="1"/>
    </xf>
    <xf numFmtId="3" fontId="10" fillId="4" borderId="4" xfId="3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3" fontId="4" fillId="4" borderId="4" xfId="0" applyNumberFormat="1" applyFont="1" applyFill="1" applyBorder="1" applyAlignment="1" applyProtection="1">
      <alignment horizontal="center" vertical="center"/>
      <protection hidden="1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14" fillId="4" borderId="4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6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1" fillId="0" borderId="3" xfId="0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0" fontId="7" fillId="0" borderId="1" xfId="2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/>
    </xf>
    <xf numFmtId="0" fontId="15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1" xfId="0" applyFill="1" applyBorder="1" applyProtection="1"/>
    <xf numFmtId="0" fontId="20" fillId="7" borderId="5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2" fillId="0" borderId="0" xfId="0" applyFont="1" applyProtection="1"/>
    <xf numFmtId="0" fontId="23" fillId="0" borderId="0" xfId="0" applyFont="1" applyProtection="1"/>
    <xf numFmtId="0" fontId="23" fillId="0" borderId="0" xfId="0" applyFont="1" applyAlignment="1" applyProtection="1">
      <alignment horizontal="center"/>
    </xf>
    <xf numFmtId="0" fontId="24" fillId="9" borderId="1" xfId="0" applyFont="1" applyFill="1" applyBorder="1" applyAlignment="1" applyProtection="1">
      <alignment horizontal="center" vertical="center"/>
      <protection locked="0" hidden="1"/>
    </xf>
    <xf numFmtId="166" fontId="24" fillId="8" borderId="1" xfId="1" applyNumberFormat="1" applyFont="1" applyFill="1" applyBorder="1" applyAlignment="1" applyProtection="1">
      <alignment horizontal="center" vertical="center"/>
    </xf>
    <xf numFmtId="167" fontId="24" fillId="5" borderId="1" xfId="0" applyNumberFormat="1" applyFont="1" applyFill="1" applyBorder="1" applyAlignment="1" applyProtection="1">
      <alignment horizontal="center" vertical="center"/>
      <protection hidden="1"/>
    </xf>
    <xf numFmtId="167" fontId="21" fillId="8" borderId="1" xfId="0" applyNumberFormat="1" applyFont="1" applyFill="1" applyBorder="1" applyAlignment="1" applyProtection="1">
      <alignment horizontal="center" vertical="center"/>
      <protection hidden="1"/>
    </xf>
    <xf numFmtId="165" fontId="21" fillId="8" borderId="1" xfId="0" applyNumberFormat="1" applyFont="1" applyFill="1" applyBorder="1" applyAlignment="1" applyProtection="1">
      <alignment horizontal="center" vertical="center"/>
      <protection hidden="1"/>
    </xf>
    <xf numFmtId="0" fontId="24" fillId="5" borderId="1" xfId="0" applyFont="1" applyFill="1" applyBorder="1" applyAlignment="1" applyProtection="1">
      <alignment horizontal="center" vertical="center"/>
      <protection hidden="1"/>
    </xf>
    <xf numFmtId="0" fontId="21" fillId="5" borderId="1" xfId="0" applyFont="1" applyFill="1" applyBorder="1" applyAlignment="1" applyProtection="1">
      <alignment horizontal="center" vertical="center"/>
      <protection hidden="1"/>
    </xf>
    <xf numFmtId="0" fontId="20" fillId="7" borderId="1" xfId="0" applyFont="1" applyFill="1" applyBorder="1" applyAlignment="1">
      <alignment horizontal="center" vertical="center" wrapText="1"/>
    </xf>
    <xf numFmtId="0" fontId="16" fillId="0" borderId="0" xfId="0" applyFont="1" applyProtection="1"/>
    <xf numFmtId="0" fontId="26" fillId="7" borderId="1" xfId="0" applyFont="1" applyFill="1" applyBorder="1" applyAlignment="1" applyProtection="1">
      <alignment horizontal="center" vertical="center"/>
    </xf>
    <xf numFmtId="0" fontId="26" fillId="7" borderId="1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/>
    </xf>
    <xf numFmtId="0" fontId="23" fillId="9" borderId="1" xfId="0" applyFont="1" applyFill="1" applyBorder="1" applyAlignment="1" applyProtection="1">
      <alignment horizontal="center"/>
      <protection locked="0" hidden="1"/>
    </xf>
    <xf numFmtId="0" fontId="23" fillId="9" borderId="1" xfId="0" applyFont="1" applyFill="1" applyBorder="1" applyAlignment="1" applyProtection="1">
      <alignment horizontal="center" vertical="center"/>
      <protection locked="0" hidden="1"/>
    </xf>
    <xf numFmtId="1" fontId="23" fillId="8" borderId="1" xfId="1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/>
      <protection locked="0" hidden="1"/>
    </xf>
    <xf numFmtId="0" fontId="26" fillId="7" borderId="1" xfId="2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/>
      <protection hidden="1"/>
    </xf>
    <xf numFmtId="167" fontId="23" fillId="6" borderId="1" xfId="0" applyNumberFormat="1" applyFont="1" applyFill="1" applyBorder="1" applyAlignment="1" applyProtection="1">
      <alignment horizontal="center" vertical="center"/>
      <protection hidden="1"/>
    </xf>
    <xf numFmtId="0" fontId="21" fillId="6" borderId="1" xfId="0" applyFont="1" applyFill="1" applyBorder="1" applyAlignment="1" applyProtection="1">
      <alignment horizontal="center" vertical="center"/>
      <protection hidden="1"/>
    </xf>
    <xf numFmtId="165" fontId="21" fillId="8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7" xfId="0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Protection="1"/>
    <xf numFmtId="0" fontId="0" fillId="0" borderId="9" xfId="0" applyBorder="1" applyProtection="1"/>
    <xf numFmtId="0" fontId="16" fillId="0" borderId="8" xfId="0" applyFont="1" applyBorder="1" applyProtection="1"/>
    <xf numFmtId="0" fontId="23" fillId="0" borderId="8" xfId="0" applyFont="1" applyBorder="1" applyAlignment="1" applyProtection="1">
      <alignment horizontal="center"/>
    </xf>
    <xf numFmtId="0" fontId="26" fillId="7" borderId="10" xfId="0" applyFont="1" applyFill="1" applyBorder="1" applyAlignment="1" applyProtection="1">
      <alignment horizontal="center" vertical="center" wrapText="1"/>
    </xf>
    <xf numFmtId="0" fontId="0" fillId="0" borderId="11" xfId="0" applyBorder="1" applyProtection="1"/>
    <xf numFmtId="2" fontId="23" fillId="5" borderId="10" xfId="1" applyNumberFormat="1" applyFont="1" applyFill="1" applyBorder="1" applyAlignment="1" applyProtection="1">
      <alignment horizontal="center"/>
    </xf>
    <xf numFmtId="2" fontId="23" fillId="5" borderId="10" xfId="0" applyNumberFormat="1" applyFont="1" applyFill="1" applyBorder="1" applyAlignment="1" applyProtection="1">
      <alignment horizontal="center"/>
    </xf>
    <xf numFmtId="166" fontId="23" fillId="8" borderId="12" xfId="0" applyNumberFormat="1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 vertical="center"/>
    </xf>
    <xf numFmtId="0" fontId="23" fillId="0" borderId="8" xfId="0" applyFont="1" applyBorder="1" applyProtection="1"/>
    <xf numFmtId="0" fontId="20" fillId="7" borderId="10" xfId="0" applyFont="1" applyFill="1" applyBorder="1" applyAlignment="1">
      <alignment horizontal="center" vertical="center" wrapText="1"/>
    </xf>
    <xf numFmtId="165" fontId="21" fillId="8" borderId="10" xfId="0" applyNumberFormat="1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/>
    </xf>
    <xf numFmtId="0" fontId="27" fillId="0" borderId="0" xfId="0" applyFont="1" applyProtection="1"/>
    <xf numFmtId="0" fontId="20" fillId="7" borderId="1" xfId="2" applyFont="1" applyFill="1" applyBorder="1" applyAlignment="1" applyProtection="1">
      <alignment horizontal="center" vertical="center"/>
      <protection hidden="1"/>
    </xf>
    <xf numFmtId="164" fontId="21" fillId="8" borderId="1" xfId="0" applyNumberFormat="1" applyFont="1" applyFill="1" applyBorder="1" applyAlignment="1" applyProtection="1">
      <alignment horizontal="center" vertical="center"/>
      <protection hidden="1"/>
    </xf>
    <xf numFmtId="164" fontId="13" fillId="8" borderId="12" xfId="0" applyNumberFormat="1" applyFont="1" applyFill="1" applyBorder="1" applyAlignment="1" applyProtection="1">
      <alignment horizontal="center" vertical="center"/>
      <protection hidden="1"/>
    </xf>
  </cellXfs>
  <cellStyles count="4">
    <cellStyle name="Accent1" xfId="2" builtinId="29"/>
    <cellStyle name="Accent6" xfId="3" builtinId="49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19</xdr:row>
      <xdr:rowOff>0</xdr:rowOff>
    </xdr:from>
    <xdr:to>
      <xdr:col>2</xdr:col>
      <xdr:colOff>10584</xdr:colOff>
      <xdr:row>23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57D50-21F9-42CC-A3CB-78581CCC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584" y="4540250"/>
          <a:ext cx="3460750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927100</xdr:colOff>
      <xdr:row>0</xdr:row>
      <xdr:rowOff>87842</xdr:rowOff>
    </xdr:from>
    <xdr:to>
      <xdr:col>3</xdr:col>
      <xdr:colOff>2203450</xdr:colOff>
      <xdr:row>0</xdr:row>
      <xdr:rowOff>468875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9EC3BF-6FCF-4FED-9356-AD8F5E7D2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5267" y="87842"/>
          <a:ext cx="1276350" cy="38103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600075</xdr:colOff>
          <xdr:row>2</xdr:row>
          <xdr:rowOff>180974</xdr:rowOff>
        </xdr:from>
        <xdr:to>
          <xdr:col>7</xdr:col>
          <xdr:colOff>122767</xdr:colOff>
          <xdr:row>4</xdr:row>
          <xdr:rowOff>75141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7E0179A-2056-4EFE-97FA-4CB37F9A6C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Forwarder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3</xdr:col>
      <xdr:colOff>12383</xdr:colOff>
      <xdr:row>17</xdr:row>
      <xdr:rowOff>26458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1672B8-E7EB-455E-9612-B10B757C3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7438" y="3405188"/>
          <a:ext cx="3465195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</xdr:col>
      <xdr:colOff>9526</xdr:colOff>
      <xdr:row>17</xdr:row>
      <xdr:rowOff>26458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796C9EA-0F3E-42C9-BE06-9D534965A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3305175"/>
          <a:ext cx="3476626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13</xdr:row>
      <xdr:rowOff>0</xdr:rowOff>
    </xdr:from>
    <xdr:to>
      <xdr:col>3</xdr:col>
      <xdr:colOff>3439583</xdr:colOff>
      <xdr:row>17</xdr:row>
      <xdr:rowOff>26458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09F624-8556-4E76-8C7F-AC134340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9668" y="3312583"/>
          <a:ext cx="3439582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1791354</xdr:colOff>
      <xdr:row>0</xdr:row>
      <xdr:rowOff>127000</xdr:rowOff>
    </xdr:from>
    <xdr:to>
      <xdr:col>3</xdr:col>
      <xdr:colOff>3244850</xdr:colOff>
      <xdr:row>0</xdr:row>
      <xdr:rowOff>560917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5C5F471-057C-4DC0-B193-49DA0F3E9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71021" y="127000"/>
          <a:ext cx="1453496" cy="4339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</xdr:row>
          <xdr:rowOff>19050</xdr:rowOff>
        </xdr:from>
        <xdr:to>
          <xdr:col>7</xdr:col>
          <xdr:colOff>0</xdr:colOff>
          <xdr:row>3</xdr:row>
          <xdr:rowOff>114300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6892FE9F-5B4B-4ADC-8A17-4610CE2CA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Forwarder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Button1_Click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AD62"/>
  <sheetViews>
    <sheetView showGridLines="0" zoomScale="90" zoomScaleNormal="90" workbookViewId="0">
      <selection activeCell="F11" sqref="F11"/>
    </sheetView>
  </sheetViews>
  <sheetFormatPr defaultRowHeight="15" x14ac:dyDescent="0.25"/>
  <cols>
    <col min="1" max="1" width="89.7109375" style="9" customWidth="1"/>
    <col min="2" max="2" width="51.7109375" style="39" customWidth="1"/>
    <col min="3" max="3" width="13.140625" style="9" bestFit="1" customWidth="1"/>
    <col min="4" max="4" width="35.42578125" style="9" customWidth="1"/>
    <col min="5" max="5" width="16.85546875" style="9" customWidth="1"/>
    <col min="6" max="6" width="15" style="9" customWidth="1"/>
    <col min="7" max="7" width="12" style="9" customWidth="1"/>
    <col min="8" max="8" width="17" style="9" hidden="1" customWidth="1"/>
    <col min="9" max="10" width="9.140625" style="9" hidden="1" customWidth="1"/>
    <col min="11" max="11" width="10.5703125" style="9" hidden="1" customWidth="1"/>
    <col min="12" max="14" width="9.140625" style="9" hidden="1" customWidth="1"/>
    <col min="15" max="15" width="30.140625" style="9" hidden="1" customWidth="1"/>
    <col min="16" max="16" width="8.42578125" style="9" hidden="1" customWidth="1"/>
    <col min="17" max="17" width="7.42578125" style="9" hidden="1" customWidth="1"/>
    <col min="18" max="18" width="12" style="9" hidden="1" customWidth="1"/>
    <col min="19" max="19" width="8.7109375" style="9" hidden="1" customWidth="1"/>
    <col min="20" max="20" width="9.7109375" style="9" hidden="1" customWidth="1"/>
    <col min="21" max="21" width="9.5703125" style="9" hidden="1" customWidth="1"/>
    <col min="22" max="23" width="17" style="9" hidden="1" customWidth="1"/>
    <col min="24" max="24" width="30.140625" style="9" hidden="1" customWidth="1"/>
    <col min="25" max="25" width="10" style="9" hidden="1" customWidth="1"/>
    <col min="26" max="26" width="11" style="9" hidden="1" customWidth="1"/>
    <col min="27" max="27" width="10" style="9" hidden="1" customWidth="1"/>
    <col min="28" max="28" width="10.5703125" style="9" hidden="1" customWidth="1"/>
    <col min="29" max="29" width="8" style="9" hidden="1" customWidth="1"/>
    <col min="30" max="30" width="11.85546875" style="9" hidden="1" customWidth="1"/>
    <col min="31" max="16384" width="9.140625" style="9"/>
  </cols>
  <sheetData>
    <row r="1" spans="1:30" ht="57" customHeight="1" x14ac:dyDescent="0.25">
      <c r="A1" s="87" t="s">
        <v>93</v>
      </c>
      <c r="B1" s="88"/>
      <c r="C1" s="57"/>
      <c r="D1" s="81"/>
    </row>
    <row r="2" spans="1:30" x14ac:dyDescent="0.25">
      <c r="A2" s="57"/>
      <c r="B2" s="57"/>
      <c r="C2" s="57"/>
      <c r="D2" s="74"/>
      <c r="O2" s="10" t="s">
        <v>0</v>
      </c>
      <c r="P2" s="10" t="s">
        <v>1</v>
      </c>
      <c r="Q2" s="11" t="s">
        <v>2</v>
      </c>
      <c r="R2" s="11" t="s">
        <v>3</v>
      </c>
      <c r="S2" s="11" t="s">
        <v>4</v>
      </c>
      <c r="T2" s="11" t="s">
        <v>5</v>
      </c>
      <c r="U2" s="11" t="s">
        <v>6</v>
      </c>
      <c r="V2" s="11" t="s">
        <v>7</v>
      </c>
      <c r="W2" s="41"/>
      <c r="X2" s="10" t="s">
        <v>0</v>
      </c>
      <c r="Y2" s="11" t="s">
        <v>2</v>
      </c>
      <c r="Z2" s="11" t="s">
        <v>3</v>
      </c>
      <c r="AA2" s="11" t="s">
        <v>4</v>
      </c>
      <c r="AB2" s="11" t="s">
        <v>5</v>
      </c>
      <c r="AC2" s="11" t="s">
        <v>6</v>
      </c>
      <c r="AD2" s="11" t="s">
        <v>7</v>
      </c>
    </row>
    <row r="3" spans="1:30" ht="15.75" x14ac:dyDescent="0.3">
      <c r="A3" s="44" t="s">
        <v>65</v>
      </c>
      <c r="B3" s="48"/>
      <c r="C3" s="48"/>
      <c r="D3" s="75"/>
      <c r="O3" s="13" t="s">
        <v>9</v>
      </c>
      <c r="P3" s="10">
        <v>1883</v>
      </c>
      <c r="Q3" s="14">
        <v>999999</v>
      </c>
      <c r="R3" s="14">
        <v>150000</v>
      </c>
      <c r="S3" s="14">
        <v>140000</v>
      </c>
      <c r="T3" s="16">
        <v>114000</v>
      </c>
      <c r="U3" s="17">
        <f t="shared" ref="U3:U34" si="0">MIN(Q3:T3)</f>
        <v>114000</v>
      </c>
      <c r="V3" s="17" t="str">
        <f>IF(U3=Q3,$Q$2,IF(R3=U3,$R$2,IF(U3=S3,$S$2,IF(U3=T3,$T$2,0))))</f>
        <v>SOVTRANS</v>
      </c>
      <c r="W3" s="41"/>
      <c r="X3" s="13" t="s">
        <v>9</v>
      </c>
      <c r="Y3" s="12">
        <f>IFERROR(Q3-Q3*10%,0)</f>
        <v>899999.1</v>
      </c>
      <c r="Z3" s="12">
        <f>IFERROR(R3-R3*10%,0)</f>
        <v>135000</v>
      </c>
      <c r="AA3" s="12">
        <f>IFERROR(S3-S3*10%,0)</f>
        <v>126000</v>
      </c>
      <c r="AB3" s="12">
        <f>IFERROR(T3-T3*10%,0)</f>
        <v>102600</v>
      </c>
      <c r="AC3" s="43">
        <f>MIN(Y3:AB3)</f>
        <v>102600</v>
      </c>
      <c r="AD3" s="17" t="str">
        <f>IF(AC3=Y3,$Y$2,IF(Z3=AC3,$Z$2,IF(AC3=AA3,$AA$2,IF(AC3=AB3,$AB$2,0))))</f>
        <v>SOVTRANS</v>
      </c>
    </row>
    <row r="4" spans="1:30" ht="30" x14ac:dyDescent="0.25">
      <c r="A4" s="58" t="s">
        <v>66</v>
      </c>
      <c r="B4" s="58" t="s">
        <v>67</v>
      </c>
      <c r="C4" s="59" t="s">
        <v>97</v>
      </c>
      <c r="D4" s="76" t="s">
        <v>98</v>
      </c>
      <c r="O4" s="18" t="s">
        <v>10</v>
      </c>
      <c r="P4" s="10">
        <v>4070</v>
      </c>
      <c r="Q4" s="20">
        <v>290000</v>
      </c>
      <c r="R4" s="19">
        <v>265000</v>
      </c>
      <c r="S4" s="21">
        <v>240000</v>
      </c>
      <c r="T4" s="1">
        <v>231000</v>
      </c>
      <c r="U4" s="17">
        <f t="shared" si="0"/>
        <v>231000</v>
      </c>
      <c r="V4" s="17" t="str">
        <f t="shared" ref="V4:V59" si="1">IF(U4=Q4,$Q$2,IF(R4=U4,$R$2,IF(U4=S4,$S$2,IF(U4=T4,$T$2,0))))</f>
        <v>SOVTRANS</v>
      </c>
      <c r="W4" s="41"/>
      <c r="X4" s="18" t="s">
        <v>10</v>
      </c>
      <c r="Y4" s="12">
        <f t="shared" ref="Y4:Y58" si="2">IFERROR(Q4-Q4*10%,0)</f>
        <v>261000</v>
      </c>
      <c r="Z4" s="12">
        <f t="shared" ref="Z4:Z58" si="3">IFERROR(R4-R4*10%,0)</f>
        <v>238500</v>
      </c>
      <c r="AA4" s="12">
        <f t="shared" ref="AA4:AA58" si="4">IFERROR(S4-S4*10%,0)</f>
        <v>216000</v>
      </c>
      <c r="AB4" s="12">
        <f t="shared" ref="AB4:AB58" si="5">IFERROR(T4-T4*10%,0)</f>
        <v>207900</v>
      </c>
      <c r="AC4" s="43">
        <f t="shared" ref="AC4:AC59" si="6">MIN(Y4:AB4)</f>
        <v>207900</v>
      </c>
      <c r="AD4" s="17" t="str">
        <f t="shared" ref="AD4:AD59" si="7">IF(AC4=Y4,$Y$2,IF(Z4=AC4,$Z$2,IF(AC4=AA4,$AA$2,IF(AC4=AB4,$AB$2,0))))</f>
        <v>SOVTRANS</v>
      </c>
    </row>
    <row r="5" spans="1:30" ht="16.5" customHeight="1" x14ac:dyDescent="0.3">
      <c r="A5" s="60" t="s">
        <v>87</v>
      </c>
      <c r="B5" s="60" t="s">
        <v>72</v>
      </c>
      <c r="C5" s="61">
        <v>0</v>
      </c>
      <c r="D5" s="78">
        <f>C5/42</f>
        <v>0</v>
      </c>
      <c r="O5" s="18" t="s">
        <v>11</v>
      </c>
      <c r="P5" s="10">
        <v>2580</v>
      </c>
      <c r="Q5" s="23">
        <v>210000</v>
      </c>
      <c r="R5" s="22">
        <v>243000</v>
      </c>
      <c r="S5" s="24">
        <v>9999999</v>
      </c>
      <c r="T5" s="25">
        <v>152000</v>
      </c>
      <c r="U5" s="26">
        <f t="shared" si="0"/>
        <v>152000</v>
      </c>
      <c r="V5" s="17" t="str">
        <f t="shared" si="1"/>
        <v>SOVTRANS</v>
      </c>
      <c r="W5" s="41"/>
      <c r="X5" s="18" t="s">
        <v>11</v>
      </c>
      <c r="Y5" s="12">
        <f t="shared" si="2"/>
        <v>189000</v>
      </c>
      <c r="Z5" s="12">
        <f t="shared" si="3"/>
        <v>218700</v>
      </c>
      <c r="AA5" s="12">
        <f t="shared" si="4"/>
        <v>8999999.0999999996</v>
      </c>
      <c r="AB5" s="12">
        <f t="shared" si="5"/>
        <v>136800</v>
      </c>
      <c r="AC5" s="43">
        <f t="shared" si="6"/>
        <v>136800</v>
      </c>
      <c r="AD5" s="17" t="str">
        <f t="shared" si="7"/>
        <v>SOVTRANS</v>
      </c>
    </row>
    <row r="6" spans="1:30" ht="15.75" x14ac:dyDescent="0.3">
      <c r="A6" s="60" t="s">
        <v>68</v>
      </c>
      <c r="B6" s="60" t="s">
        <v>72</v>
      </c>
      <c r="C6" s="61">
        <v>0</v>
      </c>
      <c r="D6" s="78">
        <f>C6/39</f>
        <v>0</v>
      </c>
      <c r="O6" s="18" t="s">
        <v>13</v>
      </c>
      <c r="P6" s="10">
        <v>5242</v>
      </c>
      <c r="Q6" s="23">
        <v>380000</v>
      </c>
      <c r="R6" s="22">
        <v>340000</v>
      </c>
      <c r="S6" s="27">
        <v>395000</v>
      </c>
      <c r="T6" s="2">
        <v>288750</v>
      </c>
      <c r="U6" s="26">
        <f t="shared" si="0"/>
        <v>288750</v>
      </c>
      <c r="V6" s="17" t="str">
        <f t="shared" si="1"/>
        <v>SOVTRANS</v>
      </c>
      <c r="W6" s="41"/>
      <c r="X6" s="18" t="s">
        <v>13</v>
      </c>
      <c r="Y6" s="12">
        <f t="shared" si="2"/>
        <v>342000</v>
      </c>
      <c r="Z6" s="12">
        <f t="shared" si="3"/>
        <v>306000</v>
      </c>
      <c r="AA6" s="12">
        <f t="shared" si="4"/>
        <v>355500</v>
      </c>
      <c r="AB6" s="12">
        <f t="shared" si="5"/>
        <v>259875</v>
      </c>
      <c r="AC6" s="43">
        <f t="shared" si="6"/>
        <v>259875</v>
      </c>
      <c r="AD6" s="17" t="str">
        <f t="shared" si="7"/>
        <v>SOVTRANS</v>
      </c>
    </row>
    <row r="7" spans="1:30" ht="15.75" x14ac:dyDescent="0.3">
      <c r="A7" s="60" t="s">
        <v>69</v>
      </c>
      <c r="B7" s="60" t="s">
        <v>8</v>
      </c>
      <c r="C7" s="61">
        <v>0</v>
      </c>
      <c r="D7" s="78">
        <f>C7/7000</f>
        <v>0</v>
      </c>
      <c r="O7" s="18" t="s">
        <v>15</v>
      </c>
      <c r="P7" s="10">
        <v>1351</v>
      </c>
      <c r="Q7" s="23">
        <v>120000</v>
      </c>
      <c r="R7" s="22">
        <v>92000</v>
      </c>
      <c r="S7" s="27">
        <v>89000</v>
      </c>
      <c r="T7" s="2">
        <v>81900</v>
      </c>
      <c r="U7" s="26">
        <f t="shared" si="0"/>
        <v>81900</v>
      </c>
      <c r="V7" s="17" t="str">
        <f t="shared" si="1"/>
        <v>SOVTRANS</v>
      </c>
      <c r="W7" s="41"/>
      <c r="X7" s="18" t="s">
        <v>15</v>
      </c>
      <c r="Y7" s="12">
        <f t="shared" si="2"/>
        <v>108000</v>
      </c>
      <c r="Z7" s="12">
        <f t="shared" si="3"/>
        <v>82800</v>
      </c>
      <c r="AA7" s="12">
        <f t="shared" si="4"/>
        <v>80100</v>
      </c>
      <c r="AB7" s="12">
        <f t="shared" si="5"/>
        <v>73710</v>
      </c>
      <c r="AC7" s="43">
        <f t="shared" si="6"/>
        <v>73710</v>
      </c>
      <c r="AD7" s="17" t="str">
        <f t="shared" si="7"/>
        <v>SOVTRANS</v>
      </c>
    </row>
    <row r="8" spans="1:30" ht="15.75" customHeight="1" x14ac:dyDescent="0.3">
      <c r="A8" s="60" t="s">
        <v>70</v>
      </c>
      <c r="B8" s="60" t="s">
        <v>8</v>
      </c>
      <c r="C8" s="61">
        <v>5000</v>
      </c>
      <c r="D8" s="79">
        <f>C8/8000</f>
        <v>0.625</v>
      </c>
      <c r="H8" s="9" t="s">
        <v>34</v>
      </c>
      <c r="O8" s="18" t="s">
        <v>16</v>
      </c>
      <c r="P8" s="10">
        <v>122</v>
      </c>
      <c r="Q8" s="23">
        <v>25000</v>
      </c>
      <c r="R8" s="22">
        <v>19500</v>
      </c>
      <c r="S8" s="27">
        <v>20000</v>
      </c>
      <c r="T8" s="25">
        <v>17600</v>
      </c>
      <c r="U8" s="26">
        <f t="shared" si="0"/>
        <v>17600</v>
      </c>
      <c r="V8" s="17" t="str">
        <f t="shared" si="1"/>
        <v>SOVTRANS</v>
      </c>
      <c r="W8" s="41"/>
      <c r="X8" s="18" t="s">
        <v>16</v>
      </c>
      <c r="Y8" s="12">
        <f>IFERROR(Q8-Q8*15%,0)</f>
        <v>21250</v>
      </c>
      <c r="Z8" s="12">
        <f t="shared" ref="Z8:AB8" si="8">IFERROR(R8-R8*15%,0)</f>
        <v>16575</v>
      </c>
      <c r="AA8" s="12">
        <f t="shared" si="8"/>
        <v>17000</v>
      </c>
      <c r="AB8" s="12">
        <f t="shared" si="8"/>
        <v>14960</v>
      </c>
      <c r="AC8" s="43">
        <f t="shared" si="6"/>
        <v>14960</v>
      </c>
      <c r="AD8" s="17" t="str">
        <f t="shared" si="7"/>
        <v>SOVTRANS</v>
      </c>
    </row>
    <row r="9" spans="1:30" ht="15.75" x14ac:dyDescent="0.3">
      <c r="A9" s="55" t="s">
        <v>73</v>
      </c>
      <c r="B9" s="48"/>
      <c r="C9" s="48"/>
      <c r="D9" s="80">
        <f>ROUNDUP(SUM(D5:D8),0)</f>
        <v>1</v>
      </c>
      <c r="H9" s="9" t="s">
        <v>40</v>
      </c>
      <c r="O9" s="18" t="s">
        <v>88</v>
      </c>
      <c r="P9" s="10">
        <v>7900</v>
      </c>
      <c r="Q9" s="23">
        <v>600000</v>
      </c>
      <c r="R9" s="22">
        <v>550000</v>
      </c>
      <c r="S9" s="27">
        <v>480000</v>
      </c>
      <c r="T9" s="2">
        <v>483000</v>
      </c>
      <c r="U9" s="26">
        <f t="shared" si="0"/>
        <v>480000</v>
      </c>
      <c r="V9" s="17" t="str">
        <f t="shared" si="1"/>
        <v>ASSTRA</v>
      </c>
      <c r="W9" s="41"/>
      <c r="X9" s="18" t="s">
        <v>88</v>
      </c>
      <c r="Y9" s="12">
        <f t="shared" si="2"/>
        <v>540000</v>
      </c>
      <c r="Z9" s="12">
        <f t="shared" si="3"/>
        <v>495000</v>
      </c>
      <c r="AA9" s="12">
        <f t="shared" si="4"/>
        <v>432000</v>
      </c>
      <c r="AB9" s="12">
        <f t="shared" si="5"/>
        <v>434700</v>
      </c>
      <c r="AC9" s="43">
        <f t="shared" si="6"/>
        <v>432000</v>
      </c>
      <c r="AD9" s="17" t="str">
        <f t="shared" si="7"/>
        <v>ASSTRA</v>
      </c>
    </row>
    <row r="10" spans="1:30" ht="15.75" x14ac:dyDescent="0.3">
      <c r="A10" s="48"/>
      <c r="B10" s="48"/>
      <c r="C10" s="48"/>
      <c r="D10" s="75"/>
      <c r="H10" s="9" t="s">
        <v>9</v>
      </c>
      <c r="O10" s="18" t="s">
        <v>89</v>
      </c>
      <c r="P10" s="10">
        <v>1400</v>
      </c>
      <c r="Q10" s="23">
        <v>60000</v>
      </c>
      <c r="R10" s="22">
        <v>100000</v>
      </c>
      <c r="S10" s="24">
        <v>88000</v>
      </c>
      <c r="T10" s="25">
        <v>39900</v>
      </c>
      <c r="U10" s="26">
        <f t="shared" si="0"/>
        <v>39900</v>
      </c>
      <c r="V10" s="17" t="str">
        <f t="shared" si="1"/>
        <v>SOVTRANS</v>
      </c>
      <c r="W10" s="41"/>
      <c r="X10" s="18" t="s">
        <v>89</v>
      </c>
      <c r="Y10" s="12">
        <f t="shared" si="2"/>
        <v>54000</v>
      </c>
      <c r="Z10" s="12">
        <f t="shared" si="3"/>
        <v>90000</v>
      </c>
      <c r="AA10" s="12">
        <f t="shared" si="4"/>
        <v>79200</v>
      </c>
      <c r="AB10" s="12">
        <f t="shared" si="5"/>
        <v>35910</v>
      </c>
      <c r="AC10" s="43">
        <f t="shared" si="6"/>
        <v>35910</v>
      </c>
      <c r="AD10" s="17" t="str">
        <f t="shared" si="7"/>
        <v>SOVTRANS</v>
      </c>
    </row>
    <row r="11" spans="1:30" ht="15.75" x14ac:dyDescent="0.3">
      <c r="A11" s="60" t="s">
        <v>71</v>
      </c>
      <c r="B11" s="62" t="s">
        <v>89</v>
      </c>
      <c r="C11" s="48"/>
      <c r="D11" s="75"/>
      <c r="H11" s="9" t="s">
        <v>11</v>
      </c>
      <c r="O11" s="18" t="s">
        <v>17</v>
      </c>
      <c r="P11" s="10">
        <v>574</v>
      </c>
      <c r="Q11" s="23">
        <v>60000</v>
      </c>
      <c r="R11" s="22">
        <v>42000</v>
      </c>
      <c r="S11" s="24">
        <v>9999999</v>
      </c>
      <c r="T11" s="25">
        <v>39900</v>
      </c>
      <c r="U11" s="26">
        <f t="shared" si="0"/>
        <v>39900</v>
      </c>
      <c r="V11" s="17" t="str">
        <f t="shared" si="1"/>
        <v>SOVTRANS</v>
      </c>
      <c r="W11" s="41"/>
      <c r="X11" s="18" t="s">
        <v>17</v>
      </c>
      <c r="Y11" s="12">
        <f t="shared" si="2"/>
        <v>54000</v>
      </c>
      <c r="Z11" s="12">
        <f t="shared" si="3"/>
        <v>37800</v>
      </c>
      <c r="AA11" s="12">
        <f t="shared" si="4"/>
        <v>8999999.0999999996</v>
      </c>
      <c r="AB11" s="12">
        <f t="shared" si="5"/>
        <v>35910</v>
      </c>
      <c r="AC11" s="43">
        <f t="shared" si="6"/>
        <v>35910</v>
      </c>
      <c r="AD11" s="17" t="str">
        <f t="shared" si="7"/>
        <v>SOVTRANS</v>
      </c>
    </row>
    <row r="12" spans="1:30" ht="15.75" x14ac:dyDescent="0.3">
      <c r="A12" s="60" t="s">
        <v>14</v>
      </c>
      <c r="B12" s="63">
        <f>ROUNDUP(VLOOKUP(B11,O:P,2,0)/500,0)</f>
        <v>3</v>
      </c>
      <c r="C12" s="48"/>
      <c r="D12" s="75"/>
      <c r="O12" s="18" t="s">
        <v>18</v>
      </c>
      <c r="P12" s="10">
        <v>4919</v>
      </c>
      <c r="Q12" s="23">
        <v>380000</v>
      </c>
      <c r="R12" s="22">
        <v>335000</v>
      </c>
      <c r="S12" s="27">
        <v>320000</v>
      </c>
      <c r="T12" s="25">
        <v>309750</v>
      </c>
      <c r="U12" s="26">
        <f t="shared" si="0"/>
        <v>309750</v>
      </c>
      <c r="V12" s="17" t="str">
        <f t="shared" si="1"/>
        <v>SOVTRANS</v>
      </c>
      <c r="W12" s="41"/>
      <c r="X12" s="18" t="s">
        <v>18</v>
      </c>
      <c r="Y12" s="12">
        <f t="shared" si="2"/>
        <v>342000</v>
      </c>
      <c r="Z12" s="12">
        <f t="shared" si="3"/>
        <v>301500</v>
      </c>
      <c r="AA12" s="12">
        <f t="shared" si="4"/>
        <v>288000</v>
      </c>
      <c r="AB12" s="12">
        <f t="shared" si="5"/>
        <v>278775</v>
      </c>
      <c r="AC12" s="43">
        <f t="shared" si="6"/>
        <v>278775</v>
      </c>
      <c r="AD12" s="17" t="str">
        <f t="shared" si="7"/>
        <v>SOVTRANS</v>
      </c>
    </row>
    <row r="13" spans="1:30" ht="15.75" x14ac:dyDescent="0.3">
      <c r="A13" s="48"/>
      <c r="B13" s="48"/>
      <c r="C13" s="64"/>
      <c r="D13" s="75"/>
      <c r="O13" s="18" t="s">
        <v>19</v>
      </c>
      <c r="P13" s="10">
        <v>346</v>
      </c>
      <c r="Q13" s="23">
        <v>40000</v>
      </c>
      <c r="R13" s="22">
        <v>30000</v>
      </c>
      <c r="S13" s="24">
        <v>999999</v>
      </c>
      <c r="T13" s="25">
        <v>25200</v>
      </c>
      <c r="U13" s="26">
        <f t="shared" si="0"/>
        <v>25200</v>
      </c>
      <c r="V13" s="17" t="str">
        <f t="shared" si="1"/>
        <v>SOVTRANS</v>
      </c>
      <c r="W13" s="41"/>
      <c r="X13" s="18" t="s">
        <v>19</v>
      </c>
      <c r="Y13" s="12">
        <f t="shared" si="2"/>
        <v>36000</v>
      </c>
      <c r="Z13" s="12">
        <f t="shared" si="3"/>
        <v>27000</v>
      </c>
      <c r="AA13" s="12">
        <f t="shared" si="4"/>
        <v>899999.1</v>
      </c>
      <c r="AB13" s="12">
        <f t="shared" si="5"/>
        <v>22680</v>
      </c>
      <c r="AC13" s="43">
        <f t="shared" si="6"/>
        <v>22680</v>
      </c>
      <c r="AD13" s="17" t="str">
        <f t="shared" si="7"/>
        <v>SOVTRANS</v>
      </c>
    </row>
    <row r="14" spans="1:30" ht="15.75" x14ac:dyDescent="0.3">
      <c r="A14" s="65" t="s">
        <v>79</v>
      </c>
      <c r="B14" s="48"/>
      <c r="C14" s="48"/>
      <c r="D14" s="75"/>
      <c r="O14" s="18" t="s">
        <v>20</v>
      </c>
      <c r="P14" s="10">
        <v>490</v>
      </c>
      <c r="Q14" s="23">
        <v>40000</v>
      </c>
      <c r="R14" s="22">
        <v>37000</v>
      </c>
      <c r="S14" s="27">
        <v>33000</v>
      </c>
      <c r="T14" s="25">
        <v>28350</v>
      </c>
      <c r="U14" s="26">
        <f t="shared" si="0"/>
        <v>28350</v>
      </c>
      <c r="V14" s="17" t="str">
        <f t="shared" si="1"/>
        <v>SOVTRANS</v>
      </c>
      <c r="W14" s="41"/>
      <c r="X14" s="18" t="s">
        <v>20</v>
      </c>
      <c r="Y14" s="12">
        <f>IFERROR(Q14-Q14*15%,0)</f>
        <v>34000</v>
      </c>
      <c r="Z14" s="12">
        <f t="shared" ref="Z14:AB17" si="9">IFERROR(R14-R14*15%,0)</f>
        <v>31450</v>
      </c>
      <c r="AA14" s="12">
        <f t="shared" si="9"/>
        <v>28050</v>
      </c>
      <c r="AB14" s="12">
        <f t="shared" si="9"/>
        <v>24097.5</v>
      </c>
      <c r="AC14" s="43">
        <f t="shared" si="6"/>
        <v>24097.5</v>
      </c>
      <c r="AD14" s="17" t="str">
        <f t="shared" si="7"/>
        <v>SOVTRANS</v>
      </c>
    </row>
    <row r="15" spans="1:30" ht="15.75" x14ac:dyDescent="0.3">
      <c r="A15" s="66" t="s">
        <v>83</v>
      </c>
      <c r="B15" s="67">
        <f>IF(ISNUMBER(MATCH($B$11,$H$8:$H$11,0)),5900,0)</f>
        <v>0</v>
      </c>
      <c r="C15" s="48"/>
      <c r="D15" s="75"/>
      <c r="O15" s="18" t="s">
        <v>21</v>
      </c>
      <c r="P15" s="10">
        <v>201</v>
      </c>
      <c r="Q15" s="23">
        <v>30000</v>
      </c>
      <c r="R15" s="22">
        <v>25000</v>
      </c>
      <c r="S15" s="27">
        <v>40000</v>
      </c>
      <c r="T15" s="25">
        <v>21000</v>
      </c>
      <c r="U15" s="26">
        <f t="shared" si="0"/>
        <v>21000</v>
      </c>
      <c r="V15" s="17" t="str">
        <f t="shared" si="1"/>
        <v>SOVTRANS</v>
      </c>
      <c r="W15" s="41"/>
      <c r="X15" s="18" t="s">
        <v>21</v>
      </c>
      <c r="Y15" s="12">
        <f>IFERROR(Q15-Q15*15%,0)</f>
        <v>25500</v>
      </c>
      <c r="Z15" s="12">
        <f t="shared" si="9"/>
        <v>21250</v>
      </c>
      <c r="AA15" s="12">
        <f t="shared" si="9"/>
        <v>34000</v>
      </c>
      <c r="AB15" s="12">
        <f t="shared" si="9"/>
        <v>17850</v>
      </c>
      <c r="AC15" s="43">
        <f t="shared" si="6"/>
        <v>17850</v>
      </c>
      <c r="AD15" s="17" t="str">
        <f t="shared" si="7"/>
        <v>SOVTRANS</v>
      </c>
    </row>
    <row r="16" spans="1:30" ht="15.75" x14ac:dyDescent="0.3">
      <c r="A16" s="66" t="s">
        <v>84</v>
      </c>
      <c r="B16" s="67">
        <f>IF(ISNUMBER(MATCH($B$11,$H$8:$H$11,0)),8000,0)</f>
        <v>0</v>
      </c>
      <c r="C16" s="48"/>
      <c r="D16" s="75"/>
      <c r="O16" s="18" t="s">
        <v>22</v>
      </c>
      <c r="P16" s="10">
        <v>133</v>
      </c>
      <c r="Q16" s="23">
        <v>25000</v>
      </c>
      <c r="R16" s="22">
        <v>23000</v>
      </c>
      <c r="S16" s="27">
        <v>24000</v>
      </c>
      <c r="T16" s="2">
        <v>18700</v>
      </c>
      <c r="U16" s="26">
        <f t="shared" si="0"/>
        <v>18700</v>
      </c>
      <c r="V16" s="17" t="str">
        <f t="shared" si="1"/>
        <v>SOVTRANS</v>
      </c>
      <c r="W16" s="41"/>
      <c r="X16" s="18" t="s">
        <v>22</v>
      </c>
      <c r="Y16" s="12">
        <f>IFERROR(Q16-Q16*15%,0)</f>
        <v>21250</v>
      </c>
      <c r="Z16" s="12">
        <f t="shared" si="9"/>
        <v>19550</v>
      </c>
      <c r="AA16" s="12">
        <f t="shared" si="9"/>
        <v>20400</v>
      </c>
      <c r="AB16" s="12">
        <f t="shared" si="9"/>
        <v>15895</v>
      </c>
      <c r="AC16" s="43">
        <f t="shared" si="6"/>
        <v>15895</v>
      </c>
      <c r="AD16" s="17" t="str">
        <f t="shared" si="7"/>
        <v>SOVTRANS</v>
      </c>
    </row>
    <row r="17" spans="1:30" ht="15.75" x14ac:dyDescent="0.3">
      <c r="A17" s="68" t="s">
        <v>86</v>
      </c>
      <c r="B17" s="52">
        <f>SUM(B15:B16)</f>
        <v>0</v>
      </c>
      <c r="C17" s="48"/>
      <c r="D17" s="75"/>
      <c r="O17" s="18" t="s">
        <v>23</v>
      </c>
      <c r="P17" s="10">
        <v>912</v>
      </c>
      <c r="Q17" s="9">
        <v>999999</v>
      </c>
      <c r="R17" s="22">
        <v>60000</v>
      </c>
      <c r="S17" s="27">
        <v>65000</v>
      </c>
      <c r="T17" s="2">
        <v>54600</v>
      </c>
      <c r="U17" s="26">
        <f t="shared" si="0"/>
        <v>54600</v>
      </c>
      <c r="V17" s="17" t="str">
        <f t="shared" si="1"/>
        <v>SOVTRANS</v>
      </c>
      <c r="W17" s="41"/>
      <c r="X17" s="18" t="s">
        <v>23</v>
      </c>
      <c r="Y17" s="12">
        <f>IFERROR(Q17-Q17*15%,0)</f>
        <v>849999.15</v>
      </c>
      <c r="Z17" s="12">
        <f t="shared" si="9"/>
        <v>51000</v>
      </c>
      <c r="AA17" s="12">
        <f t="shared" si="9"/>
        <v>55250</v>
      </c>
      <c r="AB17" s="12">
        <f t="shared" si="9"/>
        <v>46410</v>
      </c>
      <c r="AC17" s="43">
        <f t="shared" si="6"/>
        <v>46410</v>
      </c>
      <c r="AD17" s="17" t="str">
        <f t="shared" si="7"/>
        <v>SOVTRANS</v>
      </c>
    </row>
    <row r="18" spans="1:30" ht="16.5" customHeight="1" x14ac:dyDescent="0.3">
      <c r="A18" s="65" t="s">
        <v>79</v>
      </c>
      <c r="B18" s="56" t="s">
        <v>80</v>
      </c>
      <c r="C18" s="48"/>
      <c r="D18" s="75"/>
      <c r="O18" s="18" t="s">
        <v>24</v>
      </c>
      <c r="P18" s="10">
        <v>3711</v>
      </c>
      <c r="Q18" s="23">
        <v>280000</v>
      </c>
      <c r="R18" s="22">
        <v>255000</v>
      </c>
      <c r="S18" s="27">
        <v>195000</v>
      </c>
      <c r="T18" s="25">
        <v>204750</v>
      </c>
      <c r="U18" s="26">
        <f t="shared" si="0"/>
        <v>195000</v>
      </c>
      <c r="V18" s="17" t="str">
        <f t="shared" si="1"/>
        <v>ASSTRA</v>
      </c>
      <c r="W18" s="41"/>
      <c r="X18" s="18" t="s">
        <v>24</v>
      </c>
      <c r="Y18" s="12">
        <f t="shared" si="2"/>
        <v>252000</v>
      </c>
      <c r="Z18" s="12">
        <f t="shared" si="3"/>
        <v>229500</v>
      </c>
      <c r="AA18" s="12">
        <f t="shared" si="4"/>
        <v>175500</v>
      </c>
      <c r="AB18" s="12">
        <f t="shared" si="5"/>
        <v>184275</v>
      </c>
      <c r="AC18" s="43">
        <f t="shared" si="6"/>
        <v>175500</v>
      </c>
      <c r="AD18" s="17" t="str">
        <f t="shared" si="7"/>
        <v>ASSTRA</v>
      </c>
    </row>
    <row r="19" spans="1:30" s="31" customFormat="1" ht="16.5" customHeight="1" x14ac:dyDescent="0.3">
      <c r="A19" s="68" t="s">
        <v>74</v>
      </c>
      <c r="B19" s="69">
        <f>IF(ISNA(VLOOKUP(B11,H8:H22,1,0))=TRUE,VLOOKUP(B11,X:AD,6,0)*D9,SUM(VLOOKUP(B11,X:AD,6,0)*D9,B17))</f>
        <v>35910</v>
      </c>
      <c r="C19" s="48"/>
      <c r="D19" s="75"/>
      <c r="E19" s="9"/>
      <c r="F19" s="93" t="str">
        <f>VLOOKUP(B11,X:AD,7,0)</f>
        <v>SOVTRANS</v>
      </c>
      <c r="G19" s="6"/>
      <c r="H19" s="6"/>
      <c r="I19" s="6"/>
      <c r="J19" s="7"/>
      <c r="K19" s="6"/>
      <c r="L19" s="6"/>
      <c r="M19" s="6"/>
      <c r="N19" s="6"/>
      <c r="O19" s="18" t="s">
        <v>25</v>
      </c>
      <c r="P19" s="10">
        <v>749</v>
      </c>
      <c r="Q19" s="23">
        <v>55000</v>
      </c>
      <c r="R19" s="22">
        <v>43000</v>
      </c>
      <c r="S19" s="27">
        <v>40000</v>
      </c>
      <c r="T19" s="25">
        <v>36750</v>
      </c>
      <c r="U19" s="26">
        <f t="shared" si="0"/>
        <v>36750</v>
      </c>
      <c r="V19" s="17" t="str">
        <f t="shared" si="1"/>
        <v>SOVTRANS</v>
      </c>
      <c r="W19" s="41"/>
      <c r="X19" s="18" t="s">
        <v>25</v>
      </c>
      <c r="Y19" s="12">
        <f t="shared" si="2"/>
        <v>49500</v>
      </c>
      <c r="Z19" s="12">
        <f t="shared" si="3"/>
        <v>38700</v>
      </c>
      <c r="AA19" s="12">
        <f t="shared" si="4"/>
        <v>36000</v>
      </c>
      <c r="AB19" s="12">
        <f t="shared" si="5"/>
        <v>33075</v>
      </c>
      <c r="AC19" s="43">
        <f t="shared" si="6"/>
        <v>33075</v>
      </c>
      <c r="AD19" s="17" t="str">
        <f t="shared" si="7"/>
        <v>SOVTRANS</v>
      </c>
    </row>
    <row r="20" spans="1:30" x14ac:dyDescent="0.25">
      <c r="D20" s="72"/>
      <c r="O20" s="18" t="s">
        <v>26</v>
      </c>
      <c r="P20" s="10">
        <v>1106</v>
      </c>
      <c r="Q20" s="23">
        <v>100000</v>
      </c>
      <c r="R20" s="22">
        <v>72000</v>
      </c>
      <c r="S20" s="27">
        <v>76000</v>
      </c>
      <c r="T20" s="2">
        <v>54600</v>
      </c>
      <c r="U20" s="26">
        <f t="shared" si="0"/>
        <v>54600</v>
      </c>
      <c r="V20" s="17" t="str">
        <f t="shared" si="1"/>
        <v>SOVTRANS</v>
      </c>
      <c r="W20" s="41"/>
      <c r="X20" s="18" t="s">
        <v>26</v>
      </c>
      <c r="Y20" s="12">
        <f t="shared" si="2"/>
        <v>90000</v>
      </c>
      <c r="Z20" s="12">
        <f t="shared" si="3"/>
        <v>64800</v>
      </c>
      <c r="AA20" s="12">
        <f t="shared" si="4"/>
        <v>68400</v>
      </c>
      <c r="AB20" s="12">
        <f t="shared" si="5"/>
        <v>49140</v>
      </c>
      <c r="AC20" s="43">
        <f t="shared" si="6"/>
        <v>49140</v>
      </c>
      <c r="AD20" s="17" t="str">
        <f t="shared" si="7"/>
        <v>SOVTRANS</v>
      </c>
    </row>
    <row r="21" spans="1:30" x14ac:dyDescent="0.25">
      <c r="D21" s="72"/>
      <c r="O21" s="18" t="s">
        <v>27</v>
      </c>
      <c r="P21" s="10">
        <v>1312</v>
      </c>
      <c r="Q21" s="23">
        <v>100000</v>
      </c>
      <c r="R21" s="22">
        <v>84000</v>
      </c>
      <c r="S21" s="27">
        <v>85000</v>
      </c>
      <c r="T21" s="2">
        <v>75600</v>
      </c>
      <c r="U21" s="26">
        <f t="shared" si="0"/>
        <v>75600</v>
      </c>
      <c r="V21" s="17" t="str">
        <f t="shared" si="1"/>
        <v>SOVTRANS</v>
      </c>
      <c r="W21" s="41"/>
      <c r="X21" s="18" t="s">
        <v>27</v>
      </c>
      <c r="Y21" s="12">
        <f t="shared" si="2"/>
        <v>90000</v>
      </c>
      <c r="Z21" s="12">
        <f t="shared" si="3"/>
        <v>75600</v>
      </c>
      <c r="AA21" s="12">
        <f t="shared" si="4"/>
        <v>76500</v>
      </c>
      <c r="AB21" s="12">
        <f t="shared" si="5"/>
        <v>68040</v>
      </c>
      <c r="AC21" s="43">
        <f t="shared" si="6"/>
        <v>68040</v>
      </c>
      <c r="AD21" s="17" t="str">
        <f t="shared" si="7"/>
        <v>SOVTRANS</v>
      </c>
    </row>
    <row r="22" spans="1:30" x14ac:dyDescent="0.25">
      <c r="D22" s="72"/>
      <c r="O22" s="18" t="s">
        <v>28</v>
      </c>
      <c r="P22" s="10">
        <v>4239</v>
      </c>
      <c r="Q22" s="23">
        <v>320000</v>
      </c>
      <c r="R22" s="22">
        <v>275000</v>
      </c>
      <c r="S22" s="27">
        <v>230000</v>
      </c>
      <c r="T22" s="2">
        <v>236250</v>
      </c>
      <c r="U22" s="26">
        <f t="shared" si="0"/>
        <v>230000</v>
      </c>
      <c r="V22" s="17" t="str">
        <f t="shared" si="1"/>
        <v>ASSTRA</v>
      </c>
      <c r="W22" s="41"/>
      <c r="X22" s="18" t="s">
        <v>28</v>
      </c>
      <c r="Y22" s="12">
        <f t="shared" si="2"/>
        <v>288000</v>
      </c>
      <c r="Z22" s="12">
        <f t="shared" si="3"/>
        <v>247500</v>
      </c>
      <c r="AA22" s="12">
        <f t="shared" si="4"/>
        <v>207000</v>
      </c>
      <c r="AB22" s="12">
        <f t="shared" si="5"/>
        <v>212625</v>
      </c>
      <c r="AC22" s="43">
        <f t="shared" si="6"/>
        <v>207000</v>
      </c>
      <c r="AD22" s="17" t="str">
        <f t="shared" si="7"/>
        <v>ASSTRA</v>
      </c>
    </row>
    <row r="23" spans="1:30" x14ac:dyDescent="0.25">
      <c r="D23" s="72"/>
      <c r="O23" s="32" t="s">
        <v>29</v>
      </c>
      <c r="P23" s="10">
        <v>538</v>
      </c>
      <c r="Q23" s="23">
        <v>50000</v>
      </c>
      <c r="R23" s="22">
        <v>38000</v>
      </c>
      <c r="S23" s="27">
        <v>32000</v>
      </c>
      <c r="T23" s="2">
        <v>29400</v>
      </c>
      <c r="U23" s="26">
        <f t="shared" si="0"/>
        <v>29400</v>
      </c>
      <c r="V23" s="17" t="str">
        <f t="shared" si="1"/>
        <v>SOVTRANS</v>
      </c>
      <c r="W23" s="41"/>
      <c r="X23" s="32" t="s">
        <v>29</v>
      </c>
      <c r="Y23" s="12">
        <f>IFERROR(Q23-Q23*15%,0)</f>
        <v>42500</v>
      </c>
      <c r="Z23" s="12">
        <f t="shared" ref="Z23:AB23" si="10">IFERROR(R23-R23*15%,0)</f>
        <v>32300</v>
      </c>
      <c r="AA23" s="12">
        <f t="shared" si="10"/>
        <v>27200</v>
      </c>
      <c r="AB23" s="12">
        <f t="shared" si="10"/>
        <v>24990</v>
      </c>
      <c r="AC23" s="43">
        <f t="shared" si="6"/>
        <v>24990</v>
      </c>
      <c r="AD23" s="17" t="str">
        <f t="shared" si="7"/>
        <v>SOVTRANS</v>
      </c>
    </row>
    <row r="24" spans="1:30" x14ac:dyDescent="0.25">
      <c r="D24" s="72"/>
      <c r="O24" s="32" t="s">
        <v>30</v>
      </c>
      <c r="P24" s="10">
        <v>2200</v>
      </c>
      <c r="Q24" s="23">
        <v>165000</v>
      </c>
      <c r="R24" s="22">
        <v>140000</v>
      </c>
      <c r="S24" s="27">
        <v>160000</v>
      </c>
      <c r="T24" s="2">
        <v>132300</v>
      </c>
      <c r="U24" s="26">
        <f t="shared" si="0"/>
        <v>132300</v>
      </c>
      <c r="V24" s="17" t="str">
        <f t="shared" si="1"/>
        <v>SOVTRANS</v>
      </c>
      <c r="W24" s="41"/>
      <c r="X24" s="32" t="s">
        <v>30</v>
      </c>
      <c r="Y24" s="12">
        <f t="shared" si="2"/>
        <v>148500</v>
      </c>
      <c r="Z24" s="12">
        <f t="shared" si="3"/>
        <v>126000</v>
      </c>
      <c r="AA24" s="12">
        <f t="shared" si="4"/>
        <v>144000</v>
      </c>
      <c r="AB24" s="12">
        <f t="shared" si="5"/>
        <v>119070</v>
      </c>
      <c r="AC24" s="43">
        <f t="shared" si="6"/>
        <v>119070</v>
      </c>
      <c r="AD24" s="17" t="str">
        <f t="shared" si="7"/>
        <v>SOVTRANS</v>
      </c>
    </row>
    <row r="25" spans="1:30" x14ac:dyDescent="0.25">
      <c r="D25" s="72"/>
      <c r="O25" s="18" t="s">
        <v>31</v>
      </c>
      <c r="P25" s="10">
        <v>423</v>
      </c>
      <c r="Q25" s="23">
        <v>55000</v>
      </c>
      <c r="R25" s="22">
        <v>32000</v>
      </c>
      <c r="S25" s="27">
        <v>33000</v>
      </c>
      <c r="T25" s="2">
        <v>26250</v>
      </c>
      <c r="U25" s="26">
        <f t="shared" si="0"/>
        <v>26250</v>
      </c>
      <c r="V25" s="17" t="str">
        <f t="shared" si="1"/>
        <v>SOVTRANS</v>
      </c>
      <c r="W25" s="41"/>
      <c r="X25" s="18" t="s">
        <v>31</v>
      </c>
      <c r="Y25" s="12">
        <f t="shared" si="2"/>
        <v>49500</v>
      </c>
      <c r="Z25" s="12">
        <f t="shared" si="3"/>
        <v>28800</v>
      </c>
      <c r="AA25" s="12">
        <f t="shared" si="4"/>
        <v>29700</v>
      </c>
      <c r="AB25" s="12">
        <f t="shared" si="5"/>
        <v>23625</v>
      </c>
      <c r="AC25" s="43">
        <f t="shared" si="6"/>
        <v>23625</v>
      </c>
      <c r="AD25" s="17" t="str">
        <f t="shared" si="7"/>
        <v>SOVTRANS</v>
      </c>
    </row>
    <row r="26" spans="1:30" x14ac:dyDescent="0.25">
      <c r="D26" s="72"/>
      <c r="O26" s="18" t="s">
        <v>32</v>
      </c>
      <c r="P26" s="10">
        <v>1910</v>
      </c>
      <c r="Q26" s="23">
        <v>175000</v>
      </c>
      <c r="R26" s="22">
        <v>390000</v>
      </c>
      <c r="S26" s="27">
        <v>130000</v>
      </c>
      <c r="T26" s="2">
        <v>120750</v>
      </c>
      <c r="U26" s="26">
        <f t="shared" si="0"/>
        <v>120750</v>
      </c>
      <c r="V26" s="17" t="str">
        <f t="shared" si="1"/>
        <v>SOVTRANS</v>
      </c>
      <c r="W26" s="41"/>
      <c r="X26" s="18" t="s">
        <v>32</v>
      </c>
      <c r="Y26" s="12">
        <f t="shared" si="2"/>
        <v>157500</v>
      </c>
      <c r="Z26" s="12">
        <f t="shared" si="3"/>
        <v>351000</v>
      </c>
      <c r="AA26" s="12">
        <f t="shared" si="4"/>
        <v>117000</v>
      </c>
      <c r="AB26" s="12">
        <f t="shared" si="5"/>
        <v>108675</v>
      </c>
      <c r="AC26" s="43">
        <f t="shared" si="6"/>
        <v>108675</v>
      </c>
      <c r="AD26" s="17" t="str">
        <f t="shared" si="7"/>
        <v>SOVTRANS</v>
      </c>
    </row>
    <row r="27" spans="1:30" ht="15.75" thickBot="1" x14ac:dyDescent="0.3">
      <c r="A27" s="70"/>
      <c r="B27" s="71"/>
      <c r="D27" s="77"/>
      <c r="O27" s="18" t="s">
        <v>33</v>
      </c>
      <c r="P27" s="10">
        <v>103</v>
      </c>
      <c r="Q27" s="23">
        <v>25000</v>
      </c>
      <c r="R27" s="22">
        <v>19000</v>
      </c>
      <c r="S27" s="27">
        <v>19000</v>
      </c>
      <c r="T27" s="25">
        <v>16500</v>
      </c>
      <c r="U27" s="26">
        <f t="shared" si="0"/>
        <v>16500</v>
      </c>
      <c r="V27" s="17" t="str">
        <f t="shared" si="1"/>
        <v>SOVTRANS</v>
      </c>
      <c r="W27" s="41"/>
      <c r="X27" s="18" t="s">
        <v>33</v>
      </c>
      <c r="Y27" s="12">
        <f>IFERROR(Q27-Q27*15%,0)</f>
        <v>21250</v>
      </c>
      <c r="Z27" s="12">
        <f t="shared" ref="Z27:AB27" si="11">IFERROR(R27-R27*15%,0)</f>
        <v>16150</v>
      </c>
      <c r="AA27" s="12">
        <f t="shared" si="11"/>
        <v>16150</v>
      </c>
      <c r="AB27" s="12">
        <f t="shared" si="11"/>
        <v>14025</v>
      </c>
      <c r="AC27" s="43">
        <f t="shared" si="6"/>
        <v>14025</v>
      </c>
      <c r="AD27" s="17" t="str">
        <f t="shared" si="7"/>
        <v>SOVTRANS</v>
      </c>
    </row>
    <row r="28" spans="1:30" ht="15.75" x14ac:dyDescent="0.25">
      <c r="C28" s="73"/>
      <c r="O28" s="33" t="s">
        <v>34</v>
      </c>
      <c r="P28" s="10">
        <v>738</v>
      </c>
      <c r="Q28" s="23">
        <v>70000</v>
      </c>
      <c r="R28" s="22">
        <v>54000</v>
      </c>
      <c r="S28" s="24">
        <v>999999</v>
      </c>
      <c r="T28" s="25">
        <v>999999</v>
      </c>
      <c r="U28" s="26">
        <f>MIN(Q28:T28)</f>
        <v>54000</v>
      </c>
      <c r="V28" s="17" t="str">
        <f t="shared" si="1"/>
        <v>DACHSER</v>
      </c>
      <c r="W28" s="41"/>
      <c r="X28" s="33" t="s">
        <v>34</v>
      </c>
      <c r="Y28" s="12">
        <f t="shared" si="2"/>
        <v>63000</v>
      </c>
      <c r="Z28" s="12">
        <f t="shared" si="3"/>
        <v>48600</v>
      </c>
      <c r="AA28" s="12">
        <f t="shared" si="4"/>
        <v>899999.1</v>
      </c>
      <c r="AB28" s="12">
        <f t="shared" si="5"/>
        <v>899999.1</v>
      </c>
      <c r="AC28" s="43">
        <f t="shared" si="6"/>
        <v>48600</v>
      </c>
      <c r="AD28" s="17" t="str">
        <f t="shared" si="7"/>
        <v>DACHSER</v>
      </c>
    </row>
    <row r="29" spans="1:30" x14ac:dyDescent="0.25">
      <c r="O29" s="18" t="s">
        <v>35</v>
      </c>
      <c r="P29" s="10">
        <v>1230</v>
      </c>
      <c r="Q29" s="23">
        <v>95000</v>
      </c>
      <c r="R29" s="22">
        <v>75000</v>
      </c>
      <c r="S29" s="27">
        <v>70000</v>
      </c>
      <c r="T29" s="2">
        <v>59850</v>
      </c>
      <c r="U29" s="26">
        <f t="shared" si="0"/>
        <v>59850</v>
      </c>
      <c r="V29" s="17" t="str">
        <f t="shared" si="1"/>
        <v>SOVTRANS</v>
      </c>
      <c r="W29" s="41"/>
      <c r="X29" s="18" t="s">
        <v>35</v>
      </c>
      <c r="Y29" s="12">
        <f>IFERROR(Q29-Q29*15%,0)</f>
        <v>80750</v>
      </c>
      <c r="Z29" s="12">
        <f t="shared" ref="Z29:AB29" si="12">IFERROR(R29-R29*15%,0)</f>
        <v>63750</v>
      </c>
      <c r="AA29" s="12">
        <f t="shared" si="12"/>
        <v>59500</v>
      </c>
      <c r="AB29" s="12">
        <f t="shared" si="12"/>
        <v>50872.5</v>
      </c>
      <c r="AC29" s="43">
        <f t="shared" si="6"/>
        <v>50872.5</v>
      </c>
      <c r="AD29" s="17" t="str">
        <f t="shared" si="7"/>
        <v>SOVTRANS</v>
      </c>
    </row>
    <row r="30" spans="1:30" x14ac:dyDescent="0.25">
      <c r="O30" s="33" t="s">
        <v>36</v>
      </c>
      <c r="P30" s="10">
        <v>3234</v>
      </c>
      <c r="Q30" s="23">
        <v>255000</v>
      </c>
      <c r="R30" s="22">
        <v>205000</v>
      </c>
      <c r="S30" s="27">
        <v>185000</v>
      </c>
      <c r="T30" s="2">
        <v>183750</v>
      </c>
      <c r="U30" s="26">
        <f t="shared" si="0"/>
        <v>183750</v>
      </c>
      <c r="V30" s="17" t="str">
        <f t="shared" si="1"/>
        <v>SOVTRANS</v>
      </c>
      <c r="W30" s="41"/>
      <c r="X30" s="33" t="s">
        <v>36</v>
      </c>
      <c r="Y30" s="12">
        <f t="shared" si="2"/>
        <v>229500</v>
      </c>
      <c r="Z30" s="12">
        <f t="shared" si="3"/>
        <v>184500</v>
      </c>
      <c r="AA30" s="12">
        <f t="shared" si="4"/>
        <v>166500</v>
      </c>
      <c r="AB30" s="12">
        <f t="shared" si="5"/>
        <v>165375</v>
      </c>
      <c r="AC30" s="43">
        <f t="shared" si="6"/>
        <v>165375</v>
      </c>
      <c r="AD30" s="17" t="str">
        <f t="shared" si="7"/>
        <v>SOVTRANS</v>
      </c>
    </row>
    <row r="31" spans="1:30" x14ac:dyDescent="0.25">
      <c r="O31" s="33" t="s">
        <v>37</v>
      </c>
      <c r="P31" s="10">
        <v>499</v>
      </c>
      <c r="Q31" s="23">
        <v>45000</v>
      </c>
      <c r="R31" s="22">
        <v>35000</v>
      </c>
      <c r="S31" s="27">
        <v>32000</v>
      </c>
      <c r="T31" s="2">
        <v>29400</v>
      </c>
      <c r="U31" s="26">
        <f t="shared" si="0"/>
        <v>29400</v>
      </c>
      <c r="V31" s="17" t="str">
        <f t="shared" si="1"/>
        <v>SOVTRANS</v>
      </c>
      <c r="W31" s="41"/>
      <c r="X31" s="33" t="s">
        <v>37</v>
      </c>
      <c r="Y31" s="12">
        <f>IFERROR(Q31-Q31*15%,0)</f>
        <v>38250</v>
      </c>
      <c r="Z31" s="12">
        <f t="shared" ref="Z31:AB31" si="13">IFERROR(R31-R31*15%,0)</f>
        <v>29750</v>
      </c>
      <c r="AA31" s="12">
        <f t="shared" si="13"/>
        <v>27200</v>
      </c>
      <c r="AB31" s="12">
        <f t="shared" si="13"/>
        <v>24990</v>
      </c>
      <c r="AC31" s="43">
        <f t="shared" si="6"/>
        <v>24990</v>
      </c>
      <c r="AD31" s="17" t="str">
        <f t="shared" si="7"/>
        <v>SOVTRANS</v>
      </c>
    </row>
    <row r="32" spans="1:30" x14ac:dyDescent="0.25">
      <c r="O32" s="33" t="s">
        <v>38</v>
      </c>
      <c r="P32" s="10">
        <v>3761</v>
      </c>
      <c r="Q32" s="23">
        <v>300000</v>
      </c>
      <c r="R32" s="22">
        <v>253000</v>
      </c>
      <c r="S32" s="27">
        <v>215000</v>
      </c>
      <c r="T32" s="2">
        <v>225750</v>
      </c>
      <c r="U32" s="26">
        <f t="shared" si="0"/>
        <v>215000</v>
      </c>
      <c r="V32" s="17" t="str">
        <f t="shared" si="1"/>
        <v>ASSTRA</v>
      </c>
      <c r="W32" s="41"/>
      <c r="X32" s="33" t="s">
        <v>38</v>
      </c>
      <c r="Y32" s="12">
        <f t="shared" si="2"/>
        <v>270000</v>
      </c>
      <c r="Z32" s="12">
        <f t="shared" si="3"/>
        <v>227700</v>
      </c>
      <c r="AA32" s="12">
        <f t="shared" si="4"/>
        <v>193500</v>
      </c>
      <c r="AB32" s="12">
        <f t="shared" si="5"/>
        <v>203175</v>
      </c>
      <c r="AC32" s="43">
        <f t="shared" si="6"/>
        <v>193500</v>
      </c>
      <c r="AD32" s="17" t="str">
        <f t="shared" si="7"/>
        <v>ASSTRA</v>
      </c>
    </row>
    <row r="33" spans="15:30" x14ac:dyDescent="0.25">
      <c r="O33" s="33" t="s">
        <v>39</v>
      </c>
      <c r="P33" s="10">
        <v>851</v>
      </c>
      <c r="Q33" s="23">
        <v>32000</v>
      </c>
      <c r="R33" s="22">
        <v>23000</v>
      </c>
      <c r="S33" s="27">
        <v>26000</v>
      </c>
      <c r="T33" s="25">
        <v>17850</v>
      </c>
      <c r="U33" s="26">
        <f t="shared" si="0"/>
        <v>17850</v>
      </c>
      <c r="V33" s="17" t="str">
        <f t="shared" si="1"/>
        <v>SOVTRANS</v>
      </c>
      <c r="W33" s="41"/>
      <c r="X33" s="33" t="s">
        <v>39</v>
      </c>
      <c r="Y33" s="12">
        <f>IFERROR(Q33-Q33*15%,0)</f>
        <v>27200</v>
      </c>
      <c r="Z33" s="12">
        <f t="shared" ref="Z33:AB33" si="14">IFERROR(R33-R33*15%,0)</f>
        <v>19550</v>
      </c>
      <c r="AA33" s="12">
        <f t="shared" si="14"/>
        <v>22100</v>
      </c>
      <c r="AB33" s="12">
        <f t="shared" si="14"/>
        <v>15172.5</v>
      </c>
      <c r="AC33" s="43">
        <f t="shared" si="6"/>
        <v>15172.5</v>
      </c>
      <c r="AD33" s="17" t="str">
        <f t="shared" si="7"/>
        <v>SOVTRANS</v>
      </c>
    </row>
    <row r="34" spans="15:30" ht="15.75" x14ac:dyDescent="0.25">
      <c r="O34" s="33" t="s">
        <v>40</v>
      </c>
      <c r="P34" s="10">
        <v>659</v>
      </c>
      <c r="Q34" s="23">
        <v>60000</v>
      </c>
      <c r="R34" s="22">
        <v>45000</v>
      </c>
      <c r="S34" s="24">
        <v>999999</v>
      </c>
      <c r="T34" s="25">
        <v>999999</v>
      </c>
      <c r="U34" s="26">
        <f t="shared" si="0"/>
        <v>45000</v>
      </c>
      <c r="V34" s="17" t="str">
        <f t="shared" si="1"/>
        <v>DACHSER</v>
      </c>
      <c r="W34" s="41"/>
      <c r="X34" s="33" t="s">
        <v>40</v>
      </c>
      <c r="Y34" s="12">
        <f t="shared" si="2"/>
        <v>54000</v>
      </c>
      <c r="Z34" s="12">
        <f t="shared" si="3"/>
        <v>40500</v>
      </c>
      <c r="AA34" s="12">
        <f t="shared" si="4"/>
        <v>899999.1</v>
      </c>
      <c r="AB34" s="12">
        <f t="shared" si="5"/>
        <v>899999.1</v>
      </c>
      <c r="AC34" s="43">
        <f t="shared" si="6"/>
        <v>40500</v>
      </c>
      <c r="AD34" s="17" t="str">
        <f t="shared" si="7"/>
        <v>DACHSER</v>
      </c>
    </row>
    <row r="35" spans="15:30" x14ac:dyDescent="0.25">
      <c r="O35" s="33" t="s">
        <v>41</v>
      </c>
      <c r="P35" s="10">
        <v>981</v>
      </c>
      <c r="Q35" s="23">
        <v>80000</v>
      </c>
      <c r="R35" s="22">
        <v>68000</v>
      </c>
      <c r="S35" s="27">
        <v>78000</v>
      </c>
      <c r="T35" s="25">
        <v>61950</v>
      </c>
      <c r="U35" s="26">
        <f t="shared" ref="U35:U59" si="15">MIN(Q35:T35)</f>
        <v>61950</v>
      </c>
      <c r="V35" s="17" t="str">
        <f t="shared" si="1"/>
        <v>SOVTRANS</v>
      </c>
      <c r="W35" s="41"/>
      <c r="X35" s="33" t="s">
        <v>41</v>
      </c>
      <c r="Y35" s="12">
        <f t="shared" si="2"/>
        <v>72000</v>
      </c>
      <c r="Z35" s="12">
        <f t="shared" si="3"/>
        <v>61200</v>
      </c>
      <c r="AA35" s="12">
        <f t="shared" si="4"/>
        <v>70200</v>
      </c>
      <c r="AB35" s="12">
        <f t="shared" si="5"/>
        <v>55755</v>
      </c>
      <c r="AC35" s="43">
        <f t="shared" si="6"/>
        <v>55755</v>
      </c>
      <c r="AD35" s="17" t="str">
        <f t="shared" si="7"/>
        <v>SOVTRANS</v>
      </c>
    </row>
    <row r="36" spans="15:30" x14ac:dyDescent="0.25">
      <c r="O36" s="18" t="s">
        <v>42</v>
      </c>
      <c r="P36" s="10">
        <v>2803</v>
      </c>
      <c r="Q36" s="23">
        <v>220000</v>
      </c>
      <c r="R36" s="22">
        <v>175000</v>
      </c>
      <c r="S36" s="27">
        <v>140000</v>
      </c>
      <c r="T36" s="22">
        <v>162750</v>
      </c>
      <c r="U36" s="26">
        <f t="shared" si="15"/>
        <v>140000</v>
      </c>
      <c r="V36" s="17" t="str">
        <f t="shared" si="1"/>
        <v>ASSTRA</v>
      </c>
      <c r="W36" s="41"/>
      <c r="X36" s="18" t="s">
        <v>42</v>
      </c>
      <c r="Y36" s="12">
        <f>IFERROR(Q36-Q36*10%,0)</f>
        <v>198000</v>
      </c>
      <c r="Z36" s="12">
        <f t="shared" si="3"/>
        <v>157500</v>
      </c>
      <c r="AA36" s="12">
        <f t="shared" si="4"/>
        <v>126000</v>
      </c>
      <c r="AB36" s="12">
        <f t="shared" si="5"/>
        <v>146475</v>
      </c>
      <c r="AC36" s="43">
        <f t="shared" si="6"/>
        <v>126000</v>
      </c>
      <c r="AD36" s="17" t="str">
        <f t="shared" si="7"/>
        <v>ASSTRA</v>
      </c>
    </row>
    <row r="37" spans="15:30" x14ac:dyDescent="0.25">
      <c r="O37" s="18" t="s">
        <v>43</v>
      </c>
      <c r="P37" s="10">
        <v>1463</v>
      </c>
      <c r="Q37" s="23">
        <v>120000</v>
      </c>
      <c r="R37" s="22">
        <v>100000</v>
      </c>
      <c r="S37" s="27">
        <v>103000</v>
      </c>
      <c r="T37" s="4">
        <v>94500</v>
      </c>
      <c r="U37" s="26">
        <f t="shared" si="15"/>
        <v>94500</v>
      </c>
      <c r="V37" s="17" t="str">
        <f t="shared" si="1"/>
        <v>SOVTRANS</v>
      </c>
      <c r="W37" s="41"/>
      <c r="X37" s="18" t="s">
        <v>43</v>
      </c>
      <c r="Y37" s="12">
        <f t="shared" si="2"/>
        <v>108000</v>
      </c>
      <c r="Z37" s="12">
        <f t="shared" si="3"/>
        <v>90000</v>
      </c>
      <c r="AA37" s="12">
        <f t="shared" si="4"/>
        <v>92700</v>
      </c>
      <c r="AB37" s="12">
        <f t="shared" si="5"/>
        <v>85050</v>
      </c>
      <c r="AC37" s="43">
        <f t="shared" si="6"/>
        <v>85050</v>
      </c>
      <c r="AD37" s="17" t="str">
        <f t="shared" si="7"/>
        <v>SOVTRANS</v>
      </c>
    </row>
    <row r="38" spans="15:30" x14ac:dyDescent="0.25">
      <c r="O38" s="18" t="s">
        <v>44</v>
      </c>
      <c r="P38" s="10">
        <v>1753</v>
      </c>
      <c r="Q38" s="23">
        <v>135000</v>
      </c>
      <c r="R38" s="22">
        <v>114000</v>
      </c>
      <c r="S38" s="27">
        <v>105000</v>
      </c>
      <c r="T38" s="4">
        <v>105000</v>
      </c>
      <c r="U38" s="26">
        <f t="shared" si="15"/>
        <v>105000</v>
      </c>
      <c r="V38" s="17" t="str">
        <f t="shared" si="1"/>
        <v>ASSTRA</v>
      </c>
      <c r="W38" s="41"/>
      <c r="X38" s="18" t="s">
        <v>44</v>
      </c>
      <c r="Y38" s="12">
        <f t="shared" si="2"/>
        <v>121500</v>
      </c>
      <c r="Z38" s="12">
        <f t="shared" si="3"/>
        <v>102600</v>
      </c>
      <c r="AA38" s="12">
        <f t="shared" si="4"/>
        <v>94500</v>
      </c>
      <c r="AB38" s="12">
        <f t="shared" si="5"/>
        <v>94500</v>
      </c>
      <c r="AC38" s="43">
        <f t="shared" si="6"/>
        <v>94500</v>
      </c>
      <c r="AD38" s="17" t="str">
        <f t="shared" si="7"/>
        <v>ASSTRA</v>
      </c>
    </row>
    <row r="39" spans="15:30" ht="15.75" x14ac:dyDescent="0.25">
      <c r="O39" s="18" t="s">
        <v>45</v>
      </c>
      <c r="P39" s="10">
        <v>3225</v>
      </c>
      <c r="Q39" s="23">
        <v>280000</v>
      </c>
      <c r="R39" s="22">
        <v>245000</v>
      </c>
      <c r="S39" s="24">
        <v>999999</v>
      </c>
      <c r="T39" s="25">
        <v>999999</v>
      </c>
      <c r="U39" s="26">
        <f t="shared" si="15"/>
        <v>245000</v>
      </c>
      <c r="V39" s="17" t="str">
        <f t="shared" si="1"/>
        <v>DACHSER</v>
      </c>
      <c r="W39" s="41"/>
      <c r="X39" s="18" t="s">
        <v>45</v>
      </c>
      <c r="Y39" s="12">
        <f t="shared" si="2"/>
        <v>252000</v>
      </c>
      <c r="Z39" s="12">
        <f t="shared" si="3"/>
        <v>220500</v>
      </c>
      <c r="AA39" s="12">
        <f t="shared" si="4"/>
        <v>899999.1</v>
      </c>
      <c r="AB39" s="12">
        <f t="shared" si="5"/>
        <v>899999.1</v>
      </c>
      <c r="AC39" s="43">
        <f t="shared" si="6"/>
        <v>220500</v>
      </c>
      <c r="AD39" s="17" t="str">
        <f t="shared" si="7"/>
        <v>DACHSER</v>
      </c>
    </row>
    <row r="40" spans="15:30" x14ac:dyDescent="0.25">
      <c r="O40" s="18" t="s">
        <v>12</v>
      </c>
      <c r="P40" s="10">
        <v>1544</v>
      </c>
      <c r="Q40" s="23">
        <v>125000</v>
      </c>
      <c r="R40" s="22">
        <v>95000</v>
      </c>
      <c r="S40" s="27">
        <v>100000</v>
      </c>
      <c r="T40" s="4">
        <v>91350</v>
      </c>
      <c r="U40" s="26">
        <f t="shared" si="15"/>
        <v>91350</v>
      </c>
      <c r="V40" s="17" t="str">
        <f t="shared" si="1"/>
        <v>SOVTRANS</v>
      </c>
      <c r="W40" s="41"/>
      <c r="X40" s="18" t="s">
        <v>12</v>
      </c>
      <c r="Y40" s="12">
        <f>IFERROR(Q40-Q40*15%,0)</f>
        <v>106250</v>
      </c>
      <c r="Z40" s="12">
        <f t="shared" ref="Z40:AB41" si="16">IFERROR(R40-R40*15%,0)</f>
        <v>80750</v>
      </c>
      <c r="AA40" s="12">
        <f t="shared" si="16"/>
        <v>85000</v>
      </c>
      <c r="AB40" s="12">
        <f t="shared" si="16"/>
        <v>77647.5</v>
      </c>
      <c r="AC40" s="43">
        <f t="shared" si="6"/>
        <v>77647.5</v>
      </c>
      <c r="AD40" s="17" t="str">
        <f t="shared" si="7"/>
        <v>SOVTRANS</v>
      </c>
    </row>
    <row r="41" spans="15:30" x14ac:dyDescent="0.25">
      <c r="O41" s="18" t="s">
        <v>46</v>
      </c>
      <c r="P41" s="10">
        <v>68</v>
      </c>
      <c r="Q41" s="23">
        <v>18000</v>
      </c>
      <c r="R41" s="22">
        <v>19000</v>
      </c>
      <c r="S41" s="27">
        <v>21000</v>
      </c>
      <c r="T41" s="25">
        <v>14700</v>
      </c>
      <c r="U41" s="26">
        <f t="shared" si="15"/>
        <v>14700</v>
      </c>
      <c r="V41" s="17" t="str">
        <f t="shared" si="1"/>
        <v>SOVTRANS</v>
      </c>
      <c r="W41" s="41"/>
      <c r="X41" s="18" t="s">
        <v>46</v>
      </c>
      <c r="Y41" s="12">
        <f>IFERROR(Q41-Q41*15%,0)</f>
        <v>15300</v>
      </c>
      <c r="Z41" s="12">
        <f t="shared" si="16"/>
        <v>16150</v>
      </c>
      <c r="AA41" s="12">
        <f t="shared" si="16"/>
        <v>17850</v>
      </c>
      <c r="AB41" s="12">
        <f>IFERROR(T41-T41*15%,0)</f>
        <v>12495</v>
      </c>
      <c r="AC41" s="43">
        <f t="shared" si="6"/>
        <v>12495</v>
      </c>
      <c r="AD41" s="17" t="str">
        <f t="shared" si="7"/>
        <v>SOVTRANS</v>
      </c>
    </row>
    <row r="42" spans="15:30" x14ac:dyDescent="0.25">
      <c r="O42" s="18" t="s">
        <v>47</v>
      </c>
      <c r="P42" s="10">
        <v>1034</v>
      </c>
      <c r="Q42" s="23">
        <v>85000</v>
      </c>
      <c r="R42" s="22">
        <v>70000</v>
      </c>
      <c r="S42" s="27">
        <v>75000</v>
      </c>
      <c r="T42" s="34">
        <v>63000</v>
      </c>
      <c r="U42" s="26">
        <f t="shared" si="15"/>
        <v>63000</v>
      </c>
      <c r="V42" s="17" t="str">
        <f t="shared" si="1"/>
        <v>SOVTRANS</v>
      </c>
      <c r="W42" s="41"/>
      <c r="X42" s="18" t="s">
        <v>47</v>
      </c>
      <c r="Y42" s="12">
        <f t="shared" si="2"/>
        <v>76500</v>
      </c>
      <c r="Z42" s="12">
        <f t="shared" si="3"/>
        <v>63000</v>
      </c>
      <c r="AA42" s="12">
        <f t="shared" si="4"/>
        <v>67500</v>
      </c>
      <c r="AB42" s="12">
        <f t="shared" si="5"/>
        <v>56700</v>
      </c>
      <c r="AC42" s="43">
        <f t="shared" si="6"/>
        <v>56700</v>
      </c>
      <c r="AD42" s="17" t="str">
        <f t="shared" si="7"/>
        <v>SOVTRANS</v>
      </c>
    </row>
    <row r="43" spans="15:30" x14ac:dyDescent="0.25">
      <c r="O43" s="18" t="s">
        <v>48</v>
      </c>
      <c r="P43" s="10">
        <v>233</v>
      </c>
      <c r="Q43" s="23">
        <v>30000</v>
      </c>
      <c r="R43" s="22">
        <v>23000</v>
      </c>
      <c r="S43" s="27">
        <v>26000</v>
      </c>
      <c r="T43" s="25">
        <v>18900</v>
      </c>
      <c r="U43" s="26">
        <f t="shared" si="15"/>
        <v>18900</v>
      </c>
      <c r="V43" s="17" t="str">
        <f t="shared" si="1"/>
        <v>SOVTRANS</v>
      </c>
      <c r="W43" s="41"/>
      <c r="X43" s="18" t="s">
        <v>48</v>
      </c>
      <c r="Y43" s="12">
        <f t="shared" si="2"/>
        <v>27000</v>
      </c>
      <c r="Z43" s="12">
        <f t="shared" si="3"/>
        <v>20700</v>
      </c>
      <c r="AA43" s="12">
        <f t="shared" si="4"/>
        <v>23400</v>
      </c>
      <c r="AB43" s="12">
        <f t="shared" si="5"/>
        <v>17010</v>
      </c>
      <c r="AC43" s="43">
        <f t="shared" si="6"/>
        <v>17010</v>
      </c>
      <c r="AD43" s="17" t="str">
        <f t="shared" si="7"/>
        <v>SOVTRANS</v>
      </c>
    </row>
    <row r="44" spans="15:30" ht="15.75" x14ac:dyDescent="0.25">
      <c r="O44" s="18" t="s">
        <v>49</v>
      </c>
      <c r="P44" s="10">
        <v>1654</v>
      </c>
      <c r="Q44" s="23">
        <v>95000</v>
      </c>
      <c r="R44" s="22">
        <v>100000</v>
      </c>
      <c r="S44" s="24">
        <v>999999</v>
      </c>
      <c r="T44" s="2">
        <v>99999</v>
      </c>
      <c r="U44" s="26">
        <f t="shared" si="15"/>
        <v>95000</v>
      </c>
      <c r="V44" s="17" t="str">
        <f t="shared" si="1"/>
        <v>AGILITY</v>
      </c>
      <c r="W44" s="41"/>
      <c r="X44" s="18" t="s">
        <v>49</v>
      </c>
      <c r="Y44" s="12">
        <f t="shared" si="2"/>
        <v>85500</v>
      </c>
      <c r="Z44" s="12">
        <f t="shared" si="3"/>
        <v>90000</v>
      </c>
      <c r="AA44" s="12">
        <f t="shared" si="4"/>
        <v>899999.1</v>
      </c>
      <c r="AB44" s="12">
        <f t="shared" si="5"/>
        <v>89999.1</v>
      </c>
      <c r="AC44" s="43">
        <f t="shared" si="6"/>
        <v>85500</v>
      </c>
      <c r="AD44" s="17" t="str">
        <f t="shared" si="7"/>
        <v>AGILITY</v>
      </c>
    </row>
    <row r="45" spans="15:30" x14ac:dyDescent="0.25">
      <c r="O45" s="18" t="s">
        <v>50</v>
      </c>
      <c r="P45" s="10">
        <v>1054</v>
      </c>
      <c r="Q45" s="23">
        <v>75000</v>
      </c>
      <c r="R45" s="22">
        <v>70000</v>
      </c>
      <c r="S45" s="27">
        <v>68000</v>
      </c>
      <c r="T45" s="4">
        <v>63000</v>
      </c>
      <c r="U45" s="26">
        <f t="shared" si="15"/>
        <v>63000</v>
      </c>
      <c r="V45" s="17" t="str">
        <f t="shared" si="1"/>
        <v>SOVTRANS</v>
      </c>
      <c r="W45" s="41"/>
      <c r="X45" s="18" t="s">
        <v>50</v>
      </c>
      <c r="Y45" s="12">
        <f t="shared" si="2"/>
        <v>67500</v>
      </c>
      <c r="Z45" s="12">
        <f t="shared" si="3"/>
        <v>63000</v>
      </c>
      <c r="AA45" s="12">
        <f t="shared" si="4"/>
        <v>61200</v>
      </c>
      <c r="AB45" s="12">
        <f t="shared" si="5"/>
        <v>56700</v>
      </c>
      <c r="AC45" s="43">
        <f t="shared" si="6"/>
        <v>56700</v>
      </c>
      <c r="AD45" s="17" t="str">
        <f t="shared" si="7"/>
        <v>SOVTRANS</v>
      </c>
    </row>
    <row r="46" spans="15:30" x14ac:dyDescent="0.25">
      <c r="O46" s="18" t="s">
        <v>51</v>
      </c>
      <c r="P46" s="10">
        <v>810</v>
      </c>
      <c r="Q46" s="23">
        <v>50000</v>
      </c>
      <c r="R46" s="22">
        <v>39000</v>
      </c>
      <c r="S46" s="27">
        <v>39000</v>
      </c>
      <c r="T46" s="3">
        <v>39900</v>
      </c>
      <c r="U46" s="26">
        <f t="shared" si="15"/>
        <v>39000</v>
      </c>
      <c r="V46" s="17" t="str">
        <f t="shared" si="1"/>
        <v>DACHSER</v>
      </c>
      <c r="W46" s="41"/>
      <c r="X46" s="18" t="s">
        <v>51</v>
      </c>
      <c r="Y46" s="12">
        <f>IFERROR(Q46-Q46*15%,0)</f>
        <v>42500</v>
      </c>
      <c r="Z46" s="12">
        <f t="shared" ref="Z46:AB46" si="17">IFERROR(R46-R46*15%,0)</f>
        <v>33150</v>
      </c>
      <c r="AA46" s="12">
        <f t="shared" si="17"/>
        <v>33150</v>
      </c>
      <c r="AB46" s="12">
        <f t="shared" si="17"/>
        <v>33915</v>
      </c>
      <c r="AC46" s="43">
        <f t="shared" si="6"/>
        <v>33150</v>
      </c>
      <c r="AD46" s="17" t="str">
        <f t="shared" si="7"/>
        <v>DACHSER</v>
      </c>
    </row>
    <row r="47" spans="15:30" x14ac:dyDescent="0.25">
      <c r="O47" s="18" t="s">
        <v>52</v>
      </c>
      <c r="P47" s="10">
        <v>795</v>
      </c>
      <c r="Q47" s="23">
        <v>65000</v>
      </c>
      <c r="R47" s="22">
        <v>60000</v>
      </c>
      <c r="S47" s="27">
        <v>65000</v>
      </c>
      <c r="T47" s="3">
        <v>53550</v>
      </c>
      <c r="U47" s="26">
        <f t="shared" si="15"/>
        <v>53550</v>
      </c>
      <c r="V47" s="17" t="str">
        <f t="shared" si="1"/>
        <v>SOVTRANS</v>
      </c>
      <c r="W47" s="41"/>
      <c r="X47" s="18" t="s">
        <v>52</v>
      </c>
      <c r="Y47" s="12">
        <f t="shared" si="2"/>
        <v>58500</v>
      </c>
      <c r="Z47" s="12">
        <f t="shared" si="3"/>
        <v>54000</v>
      </c>
      <c r="AA47" s="12">
        <f t="shared" si="4"/>
        <v>58500</v>
      </c>
      <c r="AB47" s="12">
        <f t="shared" si="5"/>
        <v>48195</v>
      </c>
      <c r="AC47" s="43">
        <f t="shared" si="6"/>
        <v>48195</v>
      </c>
      <c r="AD47" s="17" t="str">
        <f t="shared" si="7"/>
        <v>SOVTRANS</v>
      </c>
    </row>
    <row r="48" spans="15:30" x14ac:dyDescent="0.25">
      <c r="O48" s="18" t="s">
        <v>53</v>
      </c>
      <c r="P48" s="10">
        <v>1500</v>
      </c>
      <c r="Q48" s="23">
        <v>125000</v>
      </c>
      <c r="R48" s="22">
        <v>99999999</v>
      </c>
      <c r="S48" s="27">
        <v>98000</v>
      </c>
      <c r="T48" s="3">
        <v>89250</v>
      </c>
      <c r="U48" s="26">
        <f t="shared" si="15"/>
        <v>89250</v>
      </c>
      <c r="V48" s="17" t="str">
        <f t="shared" si="1"/>
        <v>SOVTRANS</v>
      </c>
      <c r="W48" s="41"/>
      <c r="X48" s="18" t="s">
        <v>53</v>
      </c>
      <c r="Y48" s="12">
        <f t="shared" si="2"/>
        <v>112500</v>
      </c>
      <c r="Z48" s="12">
        <f t="shared" si="3"/>
        <v>89999999.099999994</v>
      </c>
      <c r="AA48" s="12">
        <f t="shared" si="4"/>
        <v>88200</v>
      </c>
      <c r="AB48" s="12">
        <f t="shared" si="5"/>
        <v>80325</v>
      </c>
      <c r="AC48" s="43">
        <f t="shared" si="6"/>
        <v>80325</v>
      </c>
      <c r="AD48" s="17" t="str">
        <f t="shared" si="7"/>
        <v>SOVTRANS</v>
      </c>
    </row>
    <row r="49" spans="15:30" x14ac:dyDescent="0.25">
      <c r="O49" s="18" t="s">
        <v>54</v>
      </c>
      <c r="P49" s="10">
        <v>898</v>
      </c>
      <c r="Q49" s="23">
        <v>70000</v>
      </c>
      <c r="R49" s="22">
        <v>65000</v>
      </c>
      <c r="S49" s="27">
        <v>69000</v>
      </c>
      <c r="T49" s="25">
        <v>63000</v>
      </c>
      <c r="U49" s="26">
        <f t="shared" si="15"/>
        <v>63000</v>
      </c>
      <c r="V49" s="17" t="str">
        <f t="shared" si="1"/>
        <v>SOVTRANS</v>
      </c>
      <c r="W49" s="41"/>
      <c r="X49" s="18" t="s">
        <v>54</v>
      </c>
      <c r="Y49" s="12">
        <f t="shared" si="2"/>
        <v>63000</v>
      </c>
      <c r="Z49" s="12">
        <f t="shared" si="3"/>
        <v>58500</v>
      </c>
      <c r="AA49" s="12">
        <f t="shared" si="4"/>
        <v>62100</v>
      </c>
      <c r="AB49" s="12">
        <f t="shared" si="5"/>
        <v>56700</v>
      </c>
      <c r="AC49" s="43">
        <f t="shared" si="6"/>
        <v>56700</v>
      </c>
      <c r="AD49" s="17" t="str">
        <f t="shared" si="7"/>
        <v>SOVTRANS</v>
      </c>
    </row>
    <row r="50" spans="15:30" x14ac:dyDescent="0.25">
      <c r="O50" s="18" t="s">
        <v>55</v>
      </c>
      <c r="P50" s="10">
        <v>1100</v>
      </c>
      <c r="Q50" s="23">
        <v>80000</v>
      </c>
      <c r="R50" s="22">
        <v>74000</v>
      </c>
      <c r="S50" s="27">
        <v>78000</v>
      </c>
      <c r="T50" s="25">
        <v>68250</v>
      </c>
      <c r="U50" s="26">
        <f t="shared" si="15"/>
        <v>68250</v>
      </c>
      <c r="V50" s="17" t="str">
        <f t="shared" si="1"/>
        <v>SOVTRANS</v>
      </c>
      <c r="W50" s="41"/>
      <c r="X50" s="18" t="s">
        <v>55</v>
      </c>
      <c r="Y50" s="12">
        <f t="shared" si="2"/>
        <v>72000</v>
      </c>
      <c r="Z50" s="12">
        <f t="shared" si="3"/>
        <v>66600</v>
      </c>
      <c r="AA50" s="12">
        <f t="shared" si="4"/>
        <v>70200</v>
      </c>
      <c r="AB50" s="12">
        <f t="shared" si="5"/>
        <v>61425</v>
      </c>
      <c r="AC50" s="43">
        <f t="shared" si="6"/>
        <v>61425</v>
      </c>
      <c r="AD50" s="17" t="str">
        <f t="shared" si="7"/>
        <v>SOVTRANS</v>
      </c>
    </row>
    <row r="51" spans="15:30" x14ac:dyDescent="0.25">
      <c r="O51" s="18" t="s">
        <v>56</v>
      </c>
      <c r="P51" s="10">
        <v>1262</v>
      </c>
      <c r="Q51" s="23">
        <v>80000</v>
      </c>
      <c r="R51" s="22">
        <v>67000</v>
      </c>
      <c r="S51" s="27">
        <v>65000</v>
      </c>
      <c r="T51" s="25">
        <v>99999</v>
      </c>
      <c r="U51" s="26">
        <f t="shared" si="15"/>
        <v>65000</v>
      </c>
      <c r="V51" s="17" t="str">
        <f t="shared" si="1"/>
        <v>ASSTRA</v>
      </c>
      <c r="W51" s="41"/>
      <c r="X51" s="18" t="s">
        <v>56</v>
      </c>
      <c r="Y51" s="12">
        <f t="shared" si="2"/>
        <v>72000</v>
      </c>
      <c r="Z51" s="12">
        <f t="shared" si="3"/>
        <v>60300</v>
      </c>
      <c r="AA51" s="12">
        <f t="shared" si="4"/>
        <v>58500</v>
      </c>
      <c r="AB51" s="12">
        <f t="shared" si="5"/>
        <v>89999.1</v>
      </c>
      <c r="AC51" s="43">
        <f t="shared" si="6"/>
        <v>58500</v>
      </c>
      <c r="AD51" s="17" t="str">
        <f t="shared" si="7"/>
        <v>ASSTRA</v>
      </c>
    </row>
    <row r="52" spans="15:30" x14ac:dyDescent="0.25">
      <c r="O52" s="18" t="s">
        <v>57</v>
      </c>
      <c r="P52" s="10">
        <v>92</v>
      </c>
      <c r="Q52" s="23">
        <v>22000</v>
      </c>
      <c r="R52" s="22">
        <v>22000</v>
      </c>
      <c r="S52" s="27">
        <v>25000</v>
      </c>
      <c r="T52" s="25">
        <v>16800</v>
      </c>
      <c r="U52" s="26">
        <f t="shared" si="15"/>
        <v>16800</v>
      </c>
      <c r="V52" s="17" t="str">
        <f t="shared" si="1"/>
        <v>SOVTRANS</v>
      </c>
      <c r="W52" s="41"/>
      <c r="X52" s="18" t="s">
        <v>57</v>
      </c>
      <c r="Y52" s="12">
        <f>IFERROR(Q52-Q52*15%,0)</f>
        <v>18700</v>
      </c>
      <c r="Z52" s="12">
        <f t="shared" ref="Z52:AB52" si="18">IFERROR(R52-R52*15%,0)</f>
        <v>18700</v>
      </c>
      <c r="AA52" s="12">
        <f t="shared" si="18"/>
        <v>21250</v>
      </c>
      <c r="AB52" s="12">
        <f t="shared" si="18"/>
        <v>14280</v>
      </c>
      <c r="AC52" s="43">
        <f t="shared" si="6"/>
        <v>14280</v>
      </c>
      <c r="AD52" s="17" t="str">
        <f t="shared" si="7"/>
        <v>SOVTRANS</v>
      </c>
    </row>
    <row r="53" spans="15:30" x14ac:dyDescent="0.25">
      <c r="O53" s="18" t="s">
        <v>58</v>
      </c>
      <c r="P53" s="10">
        <v>2209</v>
      </c>
      <c r="Q53" s="23">
        <v>185000</v>
      </c>
      <c r="R53" s="22">
        <v>145000</v>
      </c>
      <c r="S53" s="27">
        <v>140000</v>
      </c>
      <c r="T53" s="4">
        <v>133350</v>
      </c>
      <c r="U53" s="26">
        <f t="shared" si="15"/>
        <v>133350</v>
      </c>
      <c r="V53" s="17" t="str">
        <f t="shared" si="1"/>
        <v>SOVTRANS</v>
      </c>
      <c r="W53" s="41"/>
      <c r="X53" s="18" t="s">
        <v>58</v>
      </c>
      <c r="Y53" s="12">
        <f t="shared" si="2"/>
        <v>166500</v>
      </c>
      <c r="Z53" s="12">
        <f t="shared" si="3"/>
        <v>130500</v>
      </c>
      <c r="AA53" s="12">
        <f t="shared" si="4"/>
        <v>126000</v>
      </c>
      <c r="AB53" s="12">
        <f t="shared" si="5"/>
        <v>120015</v>
      </c>
      <c r="AC53" s="43">
        <f t="shared" si="6"/>
        <v>120015</v>
      </c>
      <c r="AD53" s="17" t="str">
        <f t="shared" si="7"/>
        <v>SOVTRANS</v>
      </c>
    </row>
    <row r="54" spans="15:30" x14ac:dyDescent="0.25">
      <c r="O54" s="18" t="s">
        <v>59</v>
      </c>
      <c r="P54" s="10">
        <v>880</v>
      </c>
      <c r="Q54" s="23">
        <v>70000</v>
      </c>
      <c r="R54" s="22">
        <v>65000</v>
      </c>
      <c r="S54" s="5">
        <v>63000</v>
      </c>
      <c r="T54" s="5">
        <v>59850</v>
      </c>
      <c r="U54" s="26">
        <f t="shared" si="15"/>
        <v>59850</v>
      </c>
      <c r="V54" s="17" t="str">
        <f t="shared" si="1"/>
        <v>SOVTRANS</v>
      </c>
      <c r="W54" s="41"/>
      <c r="X54" s="18" t="s">
        <v>59</v>
      </c>
      <c r="Y54" s="12">
        <f t="shared" si="2"/>
        <v>63000</v>
      </c>
      <c r="Z54" s="12">
        <f t="shared" si="3"/>
        <v>58500</v>
      </c>
      <c r="AA54" s="12">
        <f t="shared" si="4"/>
        <v>56700</v>
      </c>
      <c r="AB54" s="12">
        <f t="shared" si="5"/>
        <v>53865</v>
      </c>
      <c r="AC54" s="43">
        <f t="shared" si="6"/>
        <v>53865</v>
      </c>
      <c r="AD54" s="17" t="str">
        <f t="shared" si="7"/>
        <v>SOVTRANS</v>
      </c>
    </row>
    <row r="55" spans="15:30" x14ac:dyDescent="0.25">
      <c r="O55" s="33" t="s">
        <v>60</v>
      </c>
      <c r="P55" s="10">
        <v>5269</v>
      </c>
      <c r="Q55" s="23">
        <v>395000</v>
      </c>
      <c r="R55" s="22">
        <v>323000</v>
      </c>
      <c r="S55" s="35">
        <v>320000</v>
      </c>
      <c r="T55" s="35">
        <v>299250</v>
      </c>
      <c r="U55" s="26">
        <f t="shared" si="15"/>
        <v>299250</v>
      </c>
      <c r="V55" s="17" t="str">
        <f t="shared" si="1"/>
        <v>SOVTRANS</v>
      </c>
      <c r="W55" s="41"/>
      <c r="X55" s="33" t="s">
        <v>60</v>
      </c>
      <c r="Y55" s="12">
        <f t="shared" si="2"/>
        <v>355500</v>
      </c>
      <c r="Z55" s="12">
        <f t="shared" si="3"/>
        <v>290700</v>
      </c>
      <c r="AA55" s="12">
        <f t="shared" si="4"/>
        <v>288000</v>
      </c>
      <c r="AB55" s="12">
        <f t="shared" si="5"/>
        <v>269325</v>
      </c>
      <c r="AC55" s="43">
        <f t="shared" si="6"/>
        <v>269325</v>
      </c>
      <c r="AD55" s="17" t="str">
        <f t="shared" si="7"/>
        <v>SOVTRANS</v>
      </c>
    </row>
    <row r="56" spans="15:30" x14ac:dyDescent="0.25">
      <c r="O56" s="18" t="s">
        <v>61</v>
      </c>
      <c r="P56" s="10">
        <v>682</v>
      </c>
      <c r="Q56" s="23">
        <v>45000</v>
      </c>
      <c r="R56" s="22">
        <v>37000</v>
      </c>
      <c r="S56" s="35">
        <v>38000</v>
      </c>
      <c r="T56" s="35">
        <v>33600</v>
      </c>
      <c r="U56" s="26">
        <f t="shared" si="15"/>
        <v>33600</v>
      </c>
      <c r="V56" s="17" t="str">
        <f t="shared" si="1"/>
        <v>SOVTRANS</v>
      </c>
      <c r="W56" s="41"/>
      <c r="X56" s="18" t="s">
        <v>61</v>
      </c>
      <c r="Y56" s="12">
        <f>IFERROR(Q56-Q56*15%,0)</f>
        <v>38250</v>
      </c>
      <c r="Z56" s="12">
        <f t="shared" ref="Z56:AB56" si="19">IFERROR(R56-R56*15%,0)</f>
        <v>31450</v>
      </c>
      <c r="AA56" s="12">
        <f t="shared" si="19"/>
        <v>32300</v>
      </c>
      <c r="AB56" s="12">
        <f t="shared" si="19"/>
        <v>28560</v>
      </c>
      <c r="AC56" s="43">
        <f t="shared" si="6"/>
        <v>28560</v>
      </c>
      <c r="AD56" s="17" t="str">
        <f t="shared" si="7"/>
        <v>SOVTRANS</v>
      </c>
    </row>
    <row r="57" spans="15:30" x14ac:dyDescent="0.25">
      <c r="O57" s="36" t="s">
        <v>62</v>
      </c>
      <c r="P57" s="10">
        <v>928</v>
      </c>
      <c r="Q57" s="23">
        <v>70000</v>
      </c>
      <c r="R57" s="22">
        <v>65000</v>
      </c>
      <c r="S57" s="35">
        <v>65000</v>
      </c>
      <c r="T57" s="35">
        <v>52500</v>
      </c>
      <c r="U57" s="26">
        <f t="shared" si="15"/>
        <v>52500</v>
      </c>
      <c r="V57" s="17" t="str">
        <f t="shared" si="1"/>
        <v>SOVTRANS</v>
      </c>
      <c r="W57" s="41"/>
      <c r="X57" s="36" t="s">
        <v>62</v>
      </c>
      <c r="Y57" s="12">
        <f t="shared" si="2"/>
        <v>63000</v>
      </c>
      <c r="Z57" s="12">
        <f t="shared" si="3"/>
        <v>58500</v>
      </c>
      <c r="AA57" s="12">
        <f t="shared" si="4"/>
        <v>58500</v>
      </c>
      <c r="AB57" s="12">
        <f t="shared" si="5"/>
        <v>47250</v>
      </c>
      <c r="AC57" s="43">
        <f t="shared" si="6"/>
        <v>47250</v>
      </c>
      <c r="AD57" s="17" t="str">
        <f t="shared" si="7"/>
        <v>SOVTRANS</v>
      </c>
    </row>
    <row r="58" spans="15:30" x14ac:dyDescent="0.25">
      <c r="O58" s="18" t="s">
        <v>63</v>
      </c>
      <c r="P58" s="10">
        <v>482</v>
      </c>
      <c r="Q58" s="23">
        <v>35000</v>
      </c>
      <c r="R58" s="22">
        <v>35000</v>
      </c>
      <c r="S58" s="35">
        <v>35000</v>
      </c>
      <c r="T58" s="35">
        <v>27300</v>
      </c>
      <c r="U58" s="26">
        <f t="shared" si="15"/>
        <v>27300</v>
      </c>
      <c r="V58" s="17" t="str">
        <f t="shared" si="1"/>
        <v>SOVTRANS</v>
      </c>
      <c r="W58" s="41"/>
      <c r="X58" s="18" t="s">
        <v>63</v>
      </c>
      <c r="Y58" s="12">
        <f t="shared" si="2"/>
        <v>31500</v>
      </c>
      <c r="Z58" s="12">
        <f t="shared" si="3"/>
        <v>31500</v>
      </c>
      <c r="AA58" s="12">
        <f t="shared" si="4"/>
        <v>31500</v>
      </c>
      <c r="AB58" s="12">
        <f t="shared" si="5"/>
        <v>24570</v>
      </c>
      <c r="AC58" s="43">
        <f t="shared" si="6"/>
        <v>24570</v>
      </c>
      <c r="AD58" s="17" t="str">
        <f t="shared" si="7"/>
        <v>SOVTRANS</v>
      </c>
    </row>
    <row r="59" spans="15:30" ht="15" customHeight="1" x14ac:dyDescent="0.25">
      <c r="O59" s="18" t="s">
        <v>64</v>
      </c>
      <c r="P59" s="10">
        <v>375</v>
      </c>
      <c r="Q59" s="23">
        <v>35000</v>
      </c>
      <c r="R59" s="22">
        <v>28000</v>
      </c>
      <c r="S59" s="37">
        <v>26000</v>
      </c>
      <c r="T59" s="35">
        <v>24150</v>
      </c>
      <c r="U59" s="26">
        <f t="shared" si="15"/>
        <v>24150</v>
      </c>
      <c r="V59" s="17" t="str">
        <f t="shared" si="1"/>
        <v>SOVTRANS</v>
      </c>
      <c r="W59" s="41"/>
      <c r="X59" s="18" t="s">
        <v>64</v>
      </c>
      <c r="Y59" s="12">
        <f>IFERROR(Q59-Q59*15%,0)</f>
        <v>29750</v>
      </c>
      <c r="Z59" s="12">
        <f t="shared" ref="Z59:AB59" si="20">IFERROR(R59-R59*15%,0)</f>
        <v>23800</v>
      </c>
      <c r="AA59" s="12">
        <f t="shared" si="20"/>
        <v>22100</v>
      </c>
      <c r="AB59" s="12">
        <f t="shared" si="20"/>
        <v>20527.5</v>
      </c>
      <c r="AC59" s="43">
        <f t="shared" si="6"/>
        <v>20527.5</v>
      </c>
      <c r="AD59" s="17" t="str">
        <f t="shared" si="7"/>
        <v>SOVTRANS</v>
      </c>
    </row>
    <row r="60" spans="15:30" ht="22.5" customHeight="1" x14ac:dyDescent="0.25">
      <c r="O60" s="85" t="s">
        <v>75</v>
      </c>
      <c r="P60" s="85"/>
      <c r="Q60" s="85"/>
      <c r="R60" s="85"/>
      <c r="S60" s="85"/>
      <c r="T60" s="85"/>
      <c r="U60" s="85"/>
      <c r="V60" s="85"/>
      <c r="W60" s="42"/>
      <c r="X60" s="86" t="s">
        <v>90</v>
      </c>
      <c r="Y60" s="86"/>
      <c r="Z60" s="86"/>
      <c r="AA60" s="86"/>
      <c r="AB60" s="86"/>
      <c r="AC60" s="86"/>
      <c r="AD60" s="86"/>
    </row>
    <row r="61" spans="15:30" ht="28.5" customHeight="1" x14ac:dyDescent="0.25">
      <c r="O61" s="85"/>
      <c r="P61" s="85"/>
      <c r="Q61" s="85"/>
      <c r="R61" s="85"/>
      <c r="S61" s="85"/>
      <c r="T61" s="85"/>
      <c r="U61" s="85"/>
      <c r="V61" s="85"/>
      <c r="W61" s="42"/>
      <c r="X61" s="86"/>
      <c r="Y61" s="86"/>
      <c r="Z61" s="86"/>
      <c r="AA61" s="86"/>
      <c r="AB61" s="86"/>
      <c r="AC61" s="86"/>
      <c r="AD61" s="86"/>
    </row>
    <row r="62" spans="15:30" ht="23.25" customHeight="1" x14ac:dyDescent="0.25">
      <c r="O62" s="85"/>
      <c r="P62" s="85"/>
      <c r="Q62" s="85"/>
      <c r="R62" s="85"/>
      <c r="S62" s="85"/>
      <c r="T62" s="85"/>
      <c r="U62" s="85"/>
      <c r="V62" s="85"/>
      <c r="W62" s="42"/>
      <c r="X62" s="86"/>
      <c r="Y62" s="86"/>
      <c r="Z62" s="86"/>
      <c r="AA62" s="86"/>
      <c r="AB62" s="86"/>
      <c r="AC62" s="86"/>
      <c r="AD62" s="86"/>
    </row>
  </sheetData>
  <sheetProtection selectLockedCells="1"/>
  <mergeCells count="3">
    <mergeCell ref="O60:V62"/>
    <mergeCell ref="X60:AD62"/>
    <mergeCell ref="A1:B1"/>
  </mergeCells>
  <phoneticPr fontId="17" type="noConversion"/>
  <conditionalFormatting sqref="Q63:T1048576 Q2:T3 Q53:T59 T4:T59 Q4:R59">
    <cfRule type="colorScale" priority="2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:R5 T4:T5">
    <cfRule type="colorScale" priority="2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:R6 T6">
    <cfRule type="colorScale" priority="25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7:R7 T7">
    <cfRule type="colorScale" priority="25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8:R8 T8">
    <cfRule type="colorScale" priority="25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9:R9 T9">
    <cfRule type="colorScale" priority="25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0:R10 T10">
    <cfRule type="colorScale" priority="25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1:R11 T11">
    <cfRule type="colorScale" priority="25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6:R19 T16:T19">
    <cfRule type="colorScale" priority="25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:R19 T19">
    <cfRule type="colorScale" priority="25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:R20 T20">
    <cfRule type="colorScale" priority="25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1:R21 T21">
    <cfRule type="colorScale" priority="25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2 T22">
    <cfRule type="colorScale" priority="25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3:R23 T23">
    <cfRule type="colorScale" priority="25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4:R24 T24">
    <cfRule type="colorScale" priority="25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:R25 T25">
    <cfRule type="colorScale" priority="25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 T26">
    <cfRule type="colorScale" priority="25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7:R27 T27">
    <cfRule type="colorScale" priority="25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8:R28 T28">
    <cfRule type="colorScale" priority="25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9:R29 T29">
    <cfRule type="colorScale" priority="25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0:R30 T30">
    <cfRule type="colorScale" priority="25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:R31 T31">
    <cfRule type="colorScale" priority="25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 T32">
    <cfRule type="colorScale" priority="25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 T33">
    <cfRule type="colorScale" priority="25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4:R34 T34">
    <cfRule type="colorScale" priority="25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5:R35 T35">
    <cfRule type="colorScale" priority="25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6:R36 T36">
    <cfRule type="colorScale" priority="25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7:R37 T37">
    <cfRule type="colorScale" priority="25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8:R38 T38">
    <cfRule type="colorScale" priority="25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9:R39 T39">
    <cfRule type="colorScale" priority="25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0:R40 T40">
    <cfRule type="colorScale" priority="25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1:R41 T41">
    <cfRule type="colorScale" priority="25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2:R42 T42">
    <cfRule type="colorScale" priority="25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3:R43 T43">
    <cfRule type="colorScale" priority="25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4:R44 T44">
    <cfRule type="colorScale" priority="25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5:R45 T45">
    <cfRule type="colorScale" priority="25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6:R46 T46">
    <cfRule type="colorScale" priority="25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7:R47 T47">
    <cfRule type="colorScale" priority="25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8:R48 T48">
    <cfRule type="colorScale" priority="25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9:R49 T49">
    <cfRule type="colorScale" priority="25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:R50 T50">
    <cfRule type="colorScale" priority="25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 T51">
    <cfRule type="colorScale" priority="25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 T52">
    <cfRule type="colorScale" priority="25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R53 T53">
    <cfRule type="colorScale" priority="25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4:R54 T54">
    <cfRule type="colorScale" priority="25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5:R55 T55">
    <cfRule type="colorScale" priority="25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6:R56 T56">
    <cfRule type="colorScale" priority="25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7:R57 T57">
    <cfRule type="colorScale" priority="25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8:R58 T58">
    <cfRule type="colorScale" priority="25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">
    <cfRule type="colorScale" priority="25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7:R57">
    <cfRule type="colorScale" priority="25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7:T7">
    <cfRule type="colorScale" priority="2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:T8">
    <cfRule type="colorScale" priority="2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T9">
    <cfRule type="colorScale" priority="2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:T10">
    <cfRule type="colorScale" priority="2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T11">
    <cfRule type="colorScale" priority="2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9">
    <cfRule type="colorScale" priority="2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2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2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2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:T22">
    <cfRule type="colorScale" priority="2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2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2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2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2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2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2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2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2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2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2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2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2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2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2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2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2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2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2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2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2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2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2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2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2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2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2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2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2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2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2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2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2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2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2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2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2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T9">
    <cfRule type="colorScale" priority="2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:T6">
    <cfRule type="colorScale" priority="2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:T5">
    <cfRule type="colorScale" priority="2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:T6">
    <cfRule type="colorScale" priority="2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T7">
    <cfRule type="colorScale" priority="2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:T8">
    <cfRule type="colorScale" priority="2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T9">
    <cfRule type="colorScale" priority="2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:T10">
    <cfRule type="colorScale" priority="2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T11">
    <cfRule type="colorScale" priority="2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9">
    <cfRule type="colorScale" priority="2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2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2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2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2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2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2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2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2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2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2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2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2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2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2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2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2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2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2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2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2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2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2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2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2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2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2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2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2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2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2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2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2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2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2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2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2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2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2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2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2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R17 T13:T17">
    <cfRule type="colorScale" priority="25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:S59">
    <cfRule type="colorScale" priority="26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3:T17">
    <cfRule type="colorScale" priority="2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T17">
    <cfRule type="colorScale" priority="2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R12 T12">
    <cfRule type="colorScale" priority="1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R12 T12">
    <cfRule type="colorScale" priority="16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2">
    <cfRule type="colorScale" priority="167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2:T12">
    <cfRule type="colorScale" priority="1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T12">
    <cfRule type="colorScale" priority="1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R13 T13">
    <cfRule type="colorScale" priority="1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R13 T13">
    <cfRule type="colorScale" priority="16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3:T13">
    <cfRule type="colorScale" priority="1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T13">
    <cfRule type="colorScale" priority="1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">
    <cfRule type="colorScale" priority="16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4:R14 T14">
    <cfRule type="colorScale" priority="16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5:R15 T15">
    <cfRule type="colorScale" priority="16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6:R16 T16">
    <cfRule type="colorScale" priority="16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7 R17">
    <cfRule type="colorScale" priority="16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8:R18 T18">
    <cfRule type="colorScale" priority="16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:R19">
    <cfRule type="colorScale" priority="16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:R20">
    <cfRule type="colorScale" priority="16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1:R21">
    <cfRule type="colorScale" priority="16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2:R22 T22">
    <cfRule type="colorScale" priority="16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3:R23">
    <cfRule type="colorScale" priority="16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4:R24">
    <cfRule type="colorScale" priority="16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:R25">
    <cfRule type="colorScale" priority="16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">
    <cfRule type="colorScale" priority="16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7:R27">
    <cfRule type="colorScale" priority="16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8:R28">
    <cfRule type="colorScale" priority="16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9:R29">
    <cfRule type="colorScale" priority="16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0:R30">
    <cfRule type="colorScale" priority="16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:R31">
    <cfRule type="colorScale" priority="16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">
    <cfRule type="colorScale" priority="16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">
    <cfRule type="colorScale" priority="16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4:R34">
    <cfRule type="colorScale" priority="16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5:R35">
    <cfRule type="colorScale" priority="16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6:R36">
    <cfRule type="colorScale" priority="16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7:R37">
    <cfRule type="colorScale" priority="16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8:R38">
    <cfRule type="colorScale" priority="16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9:R39">
    <cfRule type="colorScale" priority="16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0:R40">
    <cfRule type="colorScale" priority="16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1:R41">
    <cfRule type="colorScale" priority="16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2:R42">
    <cfRule type="colorScale" priority="16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3:R43">
    <cfRule type="colorScale" priority="16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4:R44">
    <cfRule type="colorScale" priority="16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5:R45">
    <cfRule type="colorScale" priority="16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6:R46">
    <cfRule type="colorScale" priority="16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7:R47">
    <cfRule type="colorScale" priority="16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8:R48">
    <cfRule type="colorScale" priority="16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9:R49">
    <cfRule type="colorScale" priority="16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:R50">
    <cfRule type="colorScale" priority="16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">
    <cfRule type="colorScale" priority="16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">
    <cfRule type="colorScale" priority="16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R53">
    <cfRule type="colorScale" priority="16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4:T54">
    <cfRule type="colorScale" priority="1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1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1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1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1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R27">
    <cfRule type="colorScale" priority="16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">
    <cfRule type="colorScale" priority="16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4:T14">
    <cfRule type="colorScale" priority="1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:T15">
    <cfRule type="colorScale" priority="1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6">
    <cfRule type="colorScale" priority="1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7:T17">
    <cfRule type="colorScale" priority="1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1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1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1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1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1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1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1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1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1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1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1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1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1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1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1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1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1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1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1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1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1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1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1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1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1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1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1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1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1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1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1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1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1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1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1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1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T14">
    <cfRule type="colorScale" priority="1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:T15">
    <cfRule type="colorScale" priority="1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6">
    <cfRule type="colorScale" priority="1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7:T17">
    <cfRule type="colorScale" priority="1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1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1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1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1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1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1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1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1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1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1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1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1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1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1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1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1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1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1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1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1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1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1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1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1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1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1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1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1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1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1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1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1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1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1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1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1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1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1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1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1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1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R5 T5">
    <cfRule type="colorScale" priority="8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6:R6">
    <cfRule type="colorScale" priority="8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7:R7">
    <cfRule type="colorScale" priority="8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8:R8">
    <cfRule type="colorScale" priority="8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9:R9">
    <cfRule type="colorScale" priority="8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0:R10">
    <cfRule type="colorScale" priority="8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8:R18">
    <cfRule type="colorScale" priority="8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:R19">
    <cfRule type="colorScale" priority="8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:R20">
    <cfRule type="colorScale" priority="8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1 T21">
    <cfRule type="colorScale" priority="8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2:R22">
    <cfRule type="colorScale" priority="8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3:R23">
    <cfRule type="colorScale" priority="8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4:R24">
    <cfRule type="colorScale" priority="8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:R25">
    <cfRule type="colorScale" priority="8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">
    <cfRule type="colorScale" priority="8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7:R27">
    <cfRule type="colorScale" priority="8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8:R28">
    <cfRule type="colorScale" priority="8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9:R29">
    <cfRule type="colorScale" priority="8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0:R30">
    <cfRule type="colorScale" priority="8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:R31">
    <cfRule type="colorScale" priority="8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">
    <cfRule type="colorScale" priority="8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">
    <cfRule type="colorScale" priority="8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4:R34">
    <cfRule type="colorScale" priority="8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5:R35">
    <cfRule type="colorScale" priority="8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6:R36">
    <cfRule type="colorScale" priority="8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7:R37">
    <cfRule type="colorScale" priority="8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8:R38">
    <cfRule type="colorScale" priority="8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9:R39">
    <cfRule type="colorScale" priority="8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0:R40">
    <cfRule type="colorScale" priority="8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1:R41">
    <cfRule type="colorScale" priority="8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2:R42">
    <cfRule type="colorScale" priority="8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3:R43">
    <cfRule type="colorScale" priority="8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4:R44">
    <cfRule type="colorScale" priority="7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5:R45">
    <cfRule type="colorScale" priority="7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6:R46">
    <cfRule type="colorScale" priority="7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7:R47">
    <cfRule type="colorScale" priority="7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8:R48">
    <cfRule type="colorScale" priority="7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9:R49">
    <cfRule type="colorScale" priority="7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:R50">
    <cfRule type="colorScale" priority="7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">
    <cfRule type="colorScale" priority="7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">
    <cfRule type="colorScale" priority="7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R53">
    <cfRule type="colorScale" priority="7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4:R54">
    <cfRule type="colorScale" priority="7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5:R55">
    <cfRule type="colorScale" priority="7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6:R56">
    <cfRule type="colorScale" priority="7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7:R57">
    <cfRule type="colorScale" priority="7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8:T58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R31">
    <cfRule type="colorScale" priority="7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6:R56">
    <cfRule type="colorScale" priority="7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6:T6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T7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:T8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T9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:T10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1:T21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:T8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T5">
    <cfRule type="colorScale" priority="7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T5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:T6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T7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8:T8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:T9">
    <cfRule type="colorScale" priority="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0:T10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6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R11 T11">
    <cfRule type="colorScale" priority="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R11">
    <cfRule type="colorScale" priority="6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1">
    <cfRule type="colorScale" priority="68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1:T11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T11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R12">
    <cfRule type="colorScale" priority="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R12">
    <cfRule type="colorScale" priority="6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2:T12">
    <cfRule type="colorScale" priority="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T12">
    <cfRule type="colorScale" priority="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">
    <cfRule type="colorScale" priority="68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3:R13">
    <cfRule type="colorScale" priority="6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4:R14">
    <cfRule type="colorScale" priority="6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5:R15">
    <cfRule type="colorScale" priority="6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6 R16">
    <cfRule type="colorScale" priority="6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7:R17 T17">
    <cfRule type="colorScale" priority="6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8:R18">
    <cfRule type="colorScale" priority="6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:R19">
    <cfRule type="colorScale" priority="6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:R20">
    <cfRule type="colorScale" priority="6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1:R21">
    <cfRule type="colorScale" priority="6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2:R22">
    <cfRule type="colorScale" priority="6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3:R23">
    <cfRule type="colorScale" priority="6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4:R24">
    <cfRule type="colorScale" priority="6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:R25">
    <cfRule type="colorScale" priority="6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">
    <cfRule type="colorScale" priority="6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7:R27">
    <cfRule type="colorScale" priority="6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8:R28">
    <cfRule type="colorScale" priority="6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9:R29">
    <cfRule type="colorScale" priority="6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0:R30">
    <cfRule type="colorScale" priority="6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:R31">
    <cfRule type="colorScale" priority="6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">
    <cfRule type="colorScale" priority="6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">
    <cfRule type="colorScale" priority="6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4:R34">
    <cfRule type="colorScale" priority="6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5:R35">
    <cfRule type="colorScale" priority="6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6:R36">
    <cfRule type="colorScale" priority="6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7:R37">
    <cfRule type="colorScale" priority="6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8:R38">
    <cfRule type="colorScale" priority="6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9:R39">
    <cfRule type="colorScale" priority="6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0:R40">
    <cfRule type="colorScale" priority="6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1:R41">
    <cfRule type="colorScale" priority="6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2:R42">
    <cfRule type="colorScale" priority="6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3:R43">
    <cfRule type="colorScale" priority="6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4:R44">
    <cfRule type="colorScale" priority="6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5:R45">
    <cfRule type="colorScale" priority="6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6:R46">
    <cfRule type="colorScale" priority="6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7:R47">
    <cfRule type="colorScale" priority="6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8:R48">
    <cfRule type="colorScale" priority="6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9:R49">
    <cfRule type="colorScale" priority="6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:R50">
    <cfRule type="colorScale" priority="6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">
    <cfRule type="colorScale" priority="6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">
    <cfRule type="colorScale" priority="6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T53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6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">
    <cfRule type="colorScale" priority="6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">
    <cfRule type="colorScale" priority="6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8:T58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T13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T14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:T15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T16"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7:T17">
    <cfRule type="colorScale" priority="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T13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T14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:T15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6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7:T17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S59">
    <cfRule type="colorScale" priority="28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1:R11">
    <cfRule type="colorScale" priority="5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2:R12">
    <cfRule type="colorScale" priority="5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:R20">
    <cfRule type="colorScale" priority="5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1:R21">
    <cfRule type="colorScale" priority="5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2:R22">
    <cfRule type="colorScale" priority="5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3 T23">
    <cfRule type="colorScale" priority="5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4:R24">
    <cfRule type="colorScale" priority="5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:R25">
    <cfRule type="colorScale" priority="5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">
    <cfRule type="colorScale" priority="5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7:R27">
    <cfRule type="colorScale" priority="5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8:R28">
    <cfRule type="colorScale" priority="5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9:R29">
    <cfRule type="colorScale" priority="5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0:R30">
    <cfRule type="colorScale" priority="5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:R31">
    <cfRule type="colorScale" priority="5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">
    <cfRule type="colorScale" priority="5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">
    <cfRule type="colorScale" priority="5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4:R34">
    <cfRule type="colorScale" priority="5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5:R35">
    <cfRule type="colorScale" priority="5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6:R36">
    <cfRule type="colorScale" priority="5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7:R37">
    <cfRule type="colorScale" priority="5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8:R38">
    <cfRule type="colorScale" priority="5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9:R39">
    <cfRule type="colorScale" priority="5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0:R40">
    <cfRule type="colorScale" priority="5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1:R41">
    <cfRule type="colorScale" priority="5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2:R42">
    <cfRule type="colorScale" priority="5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3:R43">
    <cfRule type="colorScale" priority="5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4:R44">
    <cfRule type="colorScale" priority="5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5:R45">
    <cfRule type="colorScale" priority="5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6:R46">
    <cfRule type="colorScale" priority="5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7:R47">
    <cfRule type="colorScale" priority="5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8:R48">
    <cfRule type="colorScale" priority="5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9:R49">
    <cfRule type="colorScale" priority="5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:R50">
    <cfRule type="colorScale" priority="5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">
    <cfRule type="colorScale" priority="5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">
    <cfRule type="colorScale" priority="5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R53">
    <cfRule type="colorScale" priority="5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4:R54">
    <cfRule type="colorScale" priority="5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5:R55">
    <cfRule type="colorScale" priority="5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6:R56">
    <cfRule type="colorScale" priority="5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7:R57">
    <cfRule type="colorScale" priority="5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8:R58">
    <cfRule type="colorScale" priority="5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9:R59 T59">
    <cfRule type="colorScale" priority="5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">
    <cfRule type="colorScale" priority="5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8:R58">
    <cfRule type="colorScale" priority="5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1:T11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T12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T23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:T59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T11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T12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:T59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R13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R13">
    <cfRule type="colorScale" priority="4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">
    <cfRule type="colorScale" priority="4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3:T13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T13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R14 T14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R14">
    <cfRule type="colorScale" priority="4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4:T14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T14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">
    <cfRule type="colorScale" priority="4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5:R15">
    <cfRule type="colorScale" priority="4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6:R16">
    <cfRule type="colorScale" priority="4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7:R17">
    <cfRule type="colorScale" priority="4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18 T18">
    <cfRule type="colorScale" priority="4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:R19">
    <cfRule type="colorScale" priority="4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:R20">
    <cfRule type="colorScale" priority="4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1:R21">
    <cfRule type="colorScale" priority="3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2:R22">
    <cfRule type="colorScale" priority="3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3:R23">
    <cfRule type="colorScale" priority="3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4:R24">
    <cfRule type="colorScale" priority="3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:R25">
    <cfRule type="colorScale" priority="3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">
    <cfRule type="colorScale" priority="3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7:R27">
    <cfRule type="colorScale" priority="3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8:R28">
    <cfRule type="colorScale" priority="3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9:R29">
    <cfRule type="colorScale" priority="3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0:R30">
    <cfRule type="colorScale" priority="3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:R31">
    <cfRule type="colorScale" priority="3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">
    <cfRule type="colorScale" priority="3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">
    <cfRule type="colorScale" priority="3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4:R34">
    <cfRule type="colorScale" priority="3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5:R35">
    <cfRule type="colorScale" priority="3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6:R36">
    <cfRule type="colorScale" priority="3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7:R37">
    <cfRule type="colorScale" priority="3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8:R38">
    <cfRule type="colorScale" priority="3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9:R39">
    <cfRule type="colorScale" priority="3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0:R40">
    <cfRule type="colorScale" priority="3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1:R41">
    <cfRule type="colorScale" priority="3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2:R42">
    <cfRule type="colorScale" priority="3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3:R43">
    <cfRule type="colorScale" priority="3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4:R44">
    <cfRule type="colorScale" priority="3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5:R45">
    <cfRule type="colorScale" priority="3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6:R46">
    <cfRule type="colorScale" priority="3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7:R47">
    <cfRule type="colorScale" priority="3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8:R48">
    <cfRule type="colorScale" priority="3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9:R49">
    <cfRule type="colorScale" priority="3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:R50">
    <cfRule type="colorScale" priority="3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">
    <cfRule type="colorScale" priority="3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">
    <cfRule type="colorScale" priority="3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R53">
    <cfRule type="colorScale" priority="3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4:R54">
    <cfRule type="colorScale" priority="3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5:T55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:T59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R28">
    <cfRule type="colorScale" priority="3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R53">
    <cfRule type="colorScale" priority="3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5:T15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6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7:T17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8:T18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:T15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6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7:T17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:T59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R11">
    <cfRule type="colorScale" priority="2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:R19">
    <cfRule type="colorScale" priority="2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:R20">
    <cfRule type="colorScale" priority="2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1:R21">
    <cfRule type="colorScale" priority="2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2">
    <cfRule type="colorScale" priority="2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3:R23">
    <cfRule type="colorScale" priority="2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4:R24">
    <cfRule type="colorScale" priority="2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:R25">
    <cfRule type="colorScale" priority="2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">
    <cfRule type="colorScale" priority="2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7:R27">
    <cfRule type="colorScale" priority="2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8:R28">
    <cfRule type="colorScale" priority="2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9:R29">
    <cfRule type="colorScale" priority="2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0:R30">
    <cfRule type="colorScale" priority="2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:R31">
    <cfRule type="colorScale" priority="2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">
    <cfRule type="colorScale" priority="2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">
    <cfRule type="colorScale" priority="2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4:R34">
    <cfRule type="colorScale" priority="2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5:R35">
    <cfRule type="colorScale" priority="2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6:R36">
    <cfRule type="colorScale" priority="2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7:R37">
    <cfRule type="colorScale" priority="2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8:R38">
    <cfRule type="colorScale" priority="2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9:R39">
    <cfRule type="colorScale" priority="2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0:R40">
    <cfRule type="colorScale" priority="2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1:R41">
    <cfRule type="colorScale" priority="2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2:R42">
    <cfRule type="colorScale" priority="2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3:R43">
    <cfRule type="colorScale" priority="2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4:R44">
    <cfRule type="colorScale" priority="2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5:R45">
    <cfRule type="colorScale" priority="2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6:R46">
    <cfRule type="colorScale" priority="2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7:R47">
    <cfRule type="colorScale" priority="2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8:R48">
    <cfRule type="colorScale" priority="2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9:R49">
    <cfRule type="colorScale" priority="2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:R50">
    <cfRule type="colorScale" priority="2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">
    <cfRule type="colorScale" priority="2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">
    <cfRule type="colorScale" priority="2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R53">
    <cfRule type="colorScale" priority="2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4:R54">
    <cfRule type="colorScale" priority="2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5:R55">
    <cfRule type="colorScale" priority="2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6:R56">
    <cfRule type="colorScale" priority="2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7:R57">
    <cfRule type="colorScale" priority="2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8:R58">
    <cfRule type="colorScale" priority="2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9:T59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2">
    <cfRule type="colorScale" priority="2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57">
    <cfRule type="colorScale" priority="2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1:T11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:T22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1:T11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:T59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R12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R12">
    <cfRule type="colorScale" priority="1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2">
    <cfRule type="colorScale" priority="1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2:T12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2:T12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R13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R13">
    <cfRule type="colorScale" priority="1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3:T13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:T13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">
    <cfRule type="colorScale" priority="1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4:R14">
    <cfRule type="colorScale" priority="1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5:R15">
    <cfRule type="colorScale" priority="1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6:R16">
    <cfRule type="colorScale" priority="1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17">
    <cfRule type="colorScale" priority="1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8:R18">
    <cfRule type="colorScale" priority="1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:R19">
    <cfRule type="colorScale" priority="1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:R20">
    <cfRule type="colorScale" priority="1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1:R21">
    <cfRule type="colorScale" priority="1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2:R22">
    <cfRule type="colorScale" priority="1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3:R23">
    <cfRule type="colorScale" priority="1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4:R24">
    <cfRule type="colorScale" priority="1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:R25">
    <cfRule type="colorScale" priority="1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6:R26">
    <cfRule type="colorScale" priority="1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7:R27">
    <cfRule type="colorScale" priority="1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8:R28">
    <cfRule type="colorScale" priority="1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9:R29">
    <cfRule type="colorScale" priority="1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0:R30">
    <cfRule type="colorScale" priority="1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:R31">
    <cfRule type="colorScale" priority="1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2:R32">
    <cfRule type="colorScale" priority="1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3:R33">
    <cfRule type="colorScale" priority="1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4:R34">
    <cfRule type="colorScale" priority="1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5:R35">
    <cfRule type="colorScale" priority="1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6:R36">
    <cfRule type="colorScale" priority="1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7:R37">
    <cfRule type="colorScale" priority="1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8:R38">
    <cfRule type="colorScale" priority="1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9:R39">
    <cfRule type="colorScale" priority="1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0:R40">
    <cfRule type="colorScale" priority="1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1:R41">
    <cfRule type="colorScale" priority="1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2:R42">
    <cfRule type="colorScale" priority="1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3:R43">
    <cfRule type="colorScale" priority="1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4:R44">
    <cfRule type="colorScale" priority="1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5:R45">
    <cfRule type="colorScale" priority="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6:R46">
    <cfRule type="colorScale" priority="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7:R47">
    <cfRule type="colorScale" priority="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8:R48">
    <cfRule type="colorScale" priority="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9:R49">
    <cfRule type="colorScale" priority="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:R50">
    <cfRule type="colorScale" priority="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:R51">
    <cfRule type="colorScale" priority="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2:R52">
    <cfRule type="colorScale" priority="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3:R53">
    <cfRule type="colorScale" priority="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4:T5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:T59">
    <cfRule type="colorScale" priority="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27">
    <cfRule type="colorScale" priority="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52">
    <cfRule type="colorScale" priority="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9:T5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T14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:T15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6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7:T17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T1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5:T15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6:T1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7:T17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8:T1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T1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0:T2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1:T21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2:T2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3:T2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4:T2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T25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:T2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T2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:T2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9:T2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T3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:T31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2:T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T3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T3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5:T3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T3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:T3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T3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T3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:T4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1:T4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T4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3:T4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4:T4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T4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T4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7:T4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8:T4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9:T4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T5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1:T5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2:T5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3:T5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4:T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T5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6:T5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T5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8:T5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9:T5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T3">
    <cfRule type="colorScale" priority="2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2:AC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disablePrompts="1" count="1">
    <dataValidation type="list" allowBlank="1" showInputMessage="1" showErrorMessage="1" sqref="B11" xr:uid="{00000000-0002-0000-0000-000000000000}">
      <formula1>$O$3:$O$59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Button3_Click">
                <anchor moveWithCells="1" sizeWithCells="1">
                  <from>
                    <xdr:col>5</xdr:col>
                    <xdr:colOff>600075</xdr:colOff>
                    <xdr:row>2</xdr:row>
                    <xdr:rowOff>180975</xdr:rowOff>
                  </from>
                  <to>
                    <xdr:col>7</xdr:col>
                    <xdr:colOff>123825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B64"/>
  <sheetViews>
    <sheetView showGridLines="0" tabSelected="1" zoomScale="90" zoomScaleNormal="90" workbookViewId="0">
      <selection activeCell="C26" sqref="C26"/>
    </sheetView>
  </sheetViews>
  <sheetFormatPr defaultRowHeight="15" x14ac:dyDescent="0.25"/>
  <cols>
    <col min="1" max="1" width="59.28515625" style="9" bestFit="1" customWidth="1"/>
    <col min="2" max="2" width="52" style="39" customWidth="1"/>
    <col min="3" max="4" width="51.7109375" style="9" customWidth="1"/>
    <col min="5" max="5" width="14" style="9" bestFit="1" customWidth="1"/>
    <col min="6" max="6" width="17" style="9" customWidth="1"/>
    <col min="7" max="7" width="11.42578125" style="9" customWidth="1"/>
    <col min="8" max="8" width="9.140625" style="9" hidden="1" customWidth="1"/>
    <col min="9" max="9" width="30.140625" style="9" hidden="1" customWidth="1"/>
    <col min="10" max="15" width="9.140625" style="9" hidden="1" customWidth="1"/>
    <col min="16" max="16" width="14" style="9" hidden="1" customWidth="1"/>
    <col min="17" max="17" width="9.140625" style="9" hidden="1" customWidth="1"/>
    <col min="18" max="18" width="30.140625" style="9" hidden="1" customWidth="1"/>
    <col min="19" max="24" width="9.140625" style="9" hidden="1" customWidth="1"/>
    <col min="25" max="25" width="14" style="9" hidden="1" customWidth="1"/>
    <col min="26" max="26" width="9.140625" style="9" hidden="1" customWidth="1"/>
    <col min="27" max="27" width="30.140625" style="9" hidden="1" customWidth="1"/>
    <col min="28" max="33" width="9.140625" style="9" hidden="1" customWidth="1"/>
    <col min="34" max="34" width="11.85546875" style="9" hidden="1" customWidth="1"/>
    <col min="35" max="52" width="9.140625" style="9" hidden="1" customWidth="1"/>
    <col min="53" max="55" width="0" style="9" hidden="1" customWidth="1"/>
    <col min="56" max="16384" width="9.140625" style="9"/>
  </cols>
  <sheetData>
    <row r="1" spans="1:54" ht="57" customHeight="1" x14ac:dyDescent="0.4">
      <c r="A1" s="87" t="s">
        <v>93</v>
      </c>
      <c r="B1" s="88"/>
      <c r="C1" s="47"/>
      <c r="D1" s="82"/>
      <c r="P1" s="46"/>
    </row>
    <row r="2" spans="1:54" ht="15.75" x14ac:dyDescent="0.3">
      <c r="A2" s="47"/>
      <c r="B2" s="48"/>
      <c r="C2" s="47"/>
      <c r="D2" s="82"/>
    </row>
    <row r="3" spans="1:54" ht="30" x14ac:dyDescent="0.3">
      <c r="A3" s="44" t="s">
        <v>65</v>
      </c>
      <c r="B3" s="48"/>
      <c r="C3" s="47"/>
      <c r="D3" s="82"/>
    </row>
    <row r="4" spans="1:54" ht="16.5" x14ac:dyDescent="0.3">
      <c r="A4" s="45" t="s">
        <v>94</v>
      </c>
      <c r="B4" s="49" t="s">
        <v>40</v>
      </c>
      <c r="C4" s="47"/>
      <c r="D4" s="82"/>
      <c r="I4" s="10" t="s">
        <v>0</v>
      </c>
      <c r="J4" s="10" t="s">
        <v>1</v>
      </c>
      <c r="K4" s="11" t="s">
        <v>2</v>
      </c>
      <c r="L4" s="11" t="s">
        <v>3</v>
      </c>
      <c r="M4" s="11" t="s">
        <v>4</v>
      </c>
      <c r="N4" s="11" t="s">
        <v>5</v>
      </c>
      <c r="O4" s="11" t="s">
        <v>6</v>
      </c>
      <c r="P4" s="11" t="s">
        <v>7</v>
      </c>
      <c r="R4" s="10" t="s">
        <v>0</v>
      </c>
      <c r="S4" s="10" t="s">
        <v>1</v>
      </c>
      <c r="T4" s="11" t="s">
        <v>2</v>
      </c>
      <c r="U4" s="11" t="s">
        <v>3</v>
      </c>
      <c r="V4" s="11" t="s">
        <v>4</v>
      </c>
      <c r="W4" s="11" t="s">
        <v>5</v>
      </c>
      <c r="X4" s="11" t="s">
        <v>6</v>
      </c>
      <c r="Y4" s="11" t="s">
        <v>7</v>
      </c>
      <c r="AA4" s="10" t="s">
        <v>0</v>
      </c>
      <c r="AB4" s="10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J4" s="89" t="s">
        <v>91</v>
      </c>
      <c r="AK4" s="89"/>
      <c r="AL4" s="89"/>
      <c r="AM4" s="89"/>
      <c r="AN4" s="89"/>
      <c r="AP4" s="89" t="s">
        <v>91</v>
      </c>
      <c r="AQ4" s="89"/>
      <c r="AR4" s="89"/>
      <c r="AS4" s="89"/>
      <c r="AT4" s="89"/>
      <c r="AV4" s="89" t="s">
        <v>92</v>
      </c>
      <c r="AW4" s="89"/>
      <c r="AX4" s="89"/>
      <c r="AY4" s="89"/>
      <c r="AZ4" s="89"/>
      <c r="BB4" s="9" t="s">
        <v>34</v>
      </c>
    </row>
    <row r="5" spans="1:54" ht="15.75" x14ac:dyDescent="0.3">
      <c r="A5" s="45" t="s">
        <v>14</v>
      </c>
      <c r="B5" s="50">
        <f>ROUNDUP(VLOOKUP(B4,I5:J60,2,0)/500,0)</f>
        <v>2</v>
      </c>
      <c r="C5" s="47"/>
      <c r="D5" s="82"/>
      <c r="I5" s="13" t="s">
        <v>9</v>
      </c>
      <c r="J5" s="10">
        <v>1883</v>
      </c>
      <c r="K5" s="14">
        <v>0</v>
      </c>
      <c r="L5" s="14">
        <v>0</v>
      </c>
      <c r="M5" s="14">
        <v>0</v>
      </c>
      <c r="N5" s="14">
        <v>0</v>
      </c>
      <c r="O5" s="17">
        <f t="shared" ref="O5:O36" si="0">MIN(K5:N5)</f>
        <v>0</v>
      </c>
      <c r="P5" s="17" t="str">
        <f>IF(O5=K5,$K$4,IF(O5=L5,$L$4,IF(O5=M5,$M$4,IF(O5=N5,$N$4,0))))</f>
        <v>AGILITY</v>
      </c>
      <c r="R5" s="13" t="s">
        <v>9</v>
      </c>
      <c r="S5" s="10">
        <v>1883</v>
      </c>
      <c r="T5" s="14">
        <v>0</v>
      </c>
      <c r="U5" s="14">
        <v>0</v>
      </c>
      <c r="V5" s="14">
        <v>0</v>
      </c>
      <c r="W5" s="14">
        <v>0</v>
      </c>
      <c r="X5" s="17">
        <f t="shared" ref="X5:X36" si="1">MIN(T5:W5)</f>
        <v>0</v>
      </c>
      <c r="Y5" s="17" t="str">
        <f>IF(X5=T5,$T$4,IF(X5=U5,$U$4,IF(X5=V5,$V$4,IF(X5=W5,$W$4,0))))</f>
        <v>AGILITY</v>
      </c>
      <c r="AA5" s="13" t="s">
        <v>9</v>
      </c>
      <c r="AB5" s="10">
        <v>1883</v>
      </c>
      <c r="AC5" s="14">
        <v>9999999</v>
      </c>
      <c r="AD5" s="14">
        <v>60000</v>
      </c>
      <c r="AE5" s="14">
        <v>9999999</v>
      </c>
      <c r="AF5" s="14">
        <v>9999999</v>
      </c>
      <c r="AG5" s="17">
        <f t="shared" ref="AG5:AG36" si="2">MIN(AC5:AF5)</f>
        <v>60000</v>
      </c>
      <c r="AH5" s="17" t="str">
        <f>IF(AG5=AC5,$AC$4,IF(AG5=AD5,$AD$4,IF(AG5=AE5,$AE$4,IF(AG5=AF5,$AF$4,0))))</f>
        <v>DACHSER</v>
      </c>
      <c r="AJ5" s="12">
        <f>IFERROR(K5-K5*10%,0)</f>
        <v>0</v>
      </c>
      <c r="AK5" s="12">
        <f t="shared" ref="AK5:AM9" si="3">IFERROR(L5-L5*10%,0)</f>
        <v>0</v>
      </c>
      <c r="AL5" s="12">
        <f t="shared" si="3"/>
        <v>0</v>
      </c>
      <c r="AM5" s="12">
        <f t="shared" si="3"/>
        <v>0</v>
      </c>
      <c r="AN5" s="43">
        <f>MIN(AJ5:AM5)</f>
        <v>0</v>
      </c>
      <c r="AP5" s="12">
        <f>IFERROR(T5-T5*10%,0)</f>
        <v>0</v>
      </c>
      <c r="AQ5" s="12">
        <f t="shared" ref="AQ5:AS9" si="4">IFERROR(U5-U5*10%,0)</f>
        <v>0</v>
      </c>
      <c r="AR5" s="12">
        <f t="shared" si="4"/>
        <v>0</v>
      </c>
      <c r="AS5" s="12">
        <f t="shared" si="4"/>
        <v>0</v>
      </c>
      <c r="AT5" s="43">
        <f>MIN(AP5:AS5)</f>
        <v>0</v>
      </c>
      <c r="AV5" s="12">
        <f>IFERROR(AC5-AC5*10%,0)</f>
        <v>8999999.0999999996</v>
      </c>
      <c r="AW5" s="12">
        <f t="shared" ref="AW5:AY9" si="5">IFERROR(AD5-AD5*10%,0)</f>
        <v>54000</v>
      </c>
      <c r="AX5" s="12">
        <f t="shared" si="5"/>
        <v>8999999.0999999996</v>
      </c>
      <c r="AY5" s="12">
        <f t="shared" si="5"/>
        <v>8999999.0999999996</v>
      </c>
      <c r="AZ5" s="43">
        <f>MIN(AV5:AY5)</f>
        <v>54000</v>
      </c>
      <c r="BB5" s="9" t="s">
        <v>40</v>
      </c>
    </row>
    <row r="6" spans="1:54" ht="15.75" x14ac:dyDescent="0.3">
      <c r="A6" s="48"/>
      <c r="B6" s="48"/>
      <c r="C6" s="47"/>
      <c r="D6" s="82"/>
      <c r="I6" s="18" t="s">
        <v>10</v>
      </c>
      <c r="J6" s="10">
        <v>4070</v>
      </c>
      <c r="K6" s="20">
        <f>240000-240000*10%</f>
        <v>216000</v>
      </c>
      <c r="L6" s="19">
        <v>225000</v>
      </c>
      <c r="M6" s="21">
        <v>180000</v>
      </c>
      <c r="N6" s="1">
        <v>196350</v>
      </c>
      <c r="O6" s="17">
        <f t="shared" si="0"/>
        <v>180000</v>
      </c>
      <c r="P6" s="17" t="str">
        <f t="shared" ref="P6:P60" si="6">IF(O6=K6,$K$4,IF(O6=L6,$L$4,IF(O6=M6,$M$4,IF(O6=N6,$N$4,0))))</f>
        <v>ASSTRA</v>
      </c>
      <c r="R6" s="18" t="s">
        <v>10</v>
      </c>
      <c r="S6" s="10">
        <v>4070</v>
      </c>
      <c r="T6" s="20">
        <v>9999999</v>
      </c>
      <c r="U6" s="14">
        <v>185000</v>
      </c>
      <c r="V6" s="14">
        <v>9999999</v>
      </c>
      <c r="W6" s="1">
        <v>157080</v>
      </c>
      <c r="X6" s="17">
        <f t="shared" si="1"/>
        <v>157080</v>
      </c>
      <c r="Y6" s="17" t="str">
        <f t="shared" ref="Y6:Y60" si="7">IF(X6=T6,$T$4,IF(X6=U6,$U$4,IF(X6=V6,$V$4,IF(X6=W6,$W$4,0))))</f>
        <v>SOVTRANS</v>
      </c>
      <c r="AA6" s="18" t="s">
        <v>10</v>
      </c>
      <c r="AB6" s="10">
        <v>4070</v>
      </c>
      <c r="AC6" s="20">
        <v>9999999</v>
      </c>
      <c r="AD6" s="15">
        <v>170000</v>
      </c>
      <c r="AE6" s="14">
        <v>9999999</v>
      </c>
      <c r="AF6" s="1">
        <v>133980</v>
      </c>
      <c r="AG6" s="17">
        <f t="shared" si="2"/>
        <v>133980</v>
      </c>
      <c r="AH6" s="17" t="str">
        <f t="shared" ref="AH6:AH60" si="8">IF(AG6=AC6,$AC$4,IF(AG6=AD6,$AD$4,IF(AG6=AE6,$AE$4,IF(AG6=AF6,$AF$4,0))))</f>
        <v>SOVTRANS</v>
      </c>
      <c r="AJ6" s="12">
        <f t="shared" ref="AJ6:AJ9" si="9">IFERROR(K6-K6*10%,0)</f>
        <v>194400</v>
      </c>
      <c r="AK6" s="12">
        <f t="shared" si="3"/>
        <v>202500</v>
      </c>
      <c r="AL6" s="12">
        <f t="shared" si="3"/>
        <v>162000</v>
      </c>
      <c r="AM6" s="12">
        <f t="shared" si="3"/>
        <v>176715</v>
      </c>
      <c r="AN6" s="43">
        <f t="shared" ref="AN6:AN61" si="10">MIN(AJ6:AM6)</f>
        <v>162000</v>
      </c>
      <c r="AP6" s="12">
        <f t="shared" ref="AP6:AP60" si="11">IFERROR(T6-T6*10%,0)</f>
        <v>8999999.0999999996</v>
      </c>
      <c r="AQ6" s="12">
        <f t="shared" si="4"/>
        <v>166500</v>
      </c>
      <c r="AR6" s="12">
        <f t="shared" si="4"/>
        <v>8999999.0999999996</v>
      </c>
      <c r="AS6" s="12">
        <f t="shared" si="4"/>
        <v>141372</v>
      </c>
      <c r="AT6" s="43">
        <f t="shared" ref="AT6:AT61" si="12">MIN(AP6:AS6)</f>
        <v>141372</v>
      </c>
      <c r="AV6" s="12">
        <f t="shared" ref="AV6:AV9" si="13">IFERROR(AC6-AC6*10%,0)</f>
        <v>8999999.0999999996</v>
      </c>
      <c r="AW6" s="12">
        <f t="shared" si="5"/>
        <v>153000</v>
      </c>
      <c r="AX6" s="12">
        <f t="shared" si="5"/>
        <v>8999999.0999999996</v>
      </c>
      <c r="AY6" s="12">
        <f t="shared" si="5"/>
        <v>120582</v>
      </c>
      <c r="AZ6" s="43">
        <f t="shared" ref="AZ6:AZ9" si="14">MIN(AV6:AY6)</f>
        <v>120582</v>
      </c>
      <c r="BB6" s="9" t="s">
        <v>9</v>
      </c>
    </row>
    <row r="7" spans="1:54" ht="15.75" x14ac:dyDescent="0.3">
      <c r="A7" s="48"/>
      <c r="B7" s="48"/>
      <c r="C7" s="47"/>
      <c r="D7" s="82"/>
      <c r="I7" s="18" t="s">
        <v>11</v>
      </c>
      <c r="J7" s="10">
        <v>2580</v>
      </c>
      <c r="K7" s="23">
        <v>160000</v>
      </c>
      <c r="L7" s="22">
        <v>195000</v>
      </c>
      <c r="M7" s="14">
        <v>9999999</v>
      </c>
      <c r="N7" s="25"/>
      <c r="O7" s="26">
        <f t="shared" si="0"/>
        <v>160000</v>
      </c>
      <c r="P7" s="17" t="str">
        <f t="shared" si="6"/>
        <v>AGILITY</v>
      </c>
      <c r="R7" s="18" t="s">
        <v>11</v>
      </c>
      <c r="S7" s="10">
        <v>2580</v>
      </c>
      <c r="T7" s="14">
        <v>9999999</v>
      </c>
      <c r="U7" s="22">
        <v>148000</v>
      </c>
      <c r="V7" s="14">
        <v>9999999</v>
      </c>
      <c r="W7" s="14">
        <v>9999999</v>
      </c>
      <c r="X7" s="26">
        <f t="shared" si="1"/>
        <v>148000</v>
      </c>
      <c r="Y7" s="17" t="str">
        <f t="shared" si="7"/>
        <v>DACHSER</v>
      </c>
      <c r="AA7" s="18" t="s">
        <v>11</v>
      </c>
      <c r="AB7" s="10">
        <v>2580</v>
      </c>
      <c r="AC7" s="14">
        <v>9999999</v>
      </c>
      <c r="AD7" s="12">
        <v>140000</v>
      </c>
      <c r="AE7" s="14">
        <v>9999999</v>
      </c>
      <c r="AF7" s="14">
        <v>9999999</v>
      </c>
      <c r="AG7" s="26">
        <f t="shared" si="2"/>
        <v>140000</v>
      </c>
      <c r="AH7" s="17" t="str">
        <f t="shared" si="8"/>
        <v>DACHSER</v>
      </c>
      <c r="AJ7" s="12">
        <f t="shared" si="9"/>
        <v>144000</v>
      </c>
      <c r="AK7" s="12">
        <f t="shared" si="3"/>
        <v>175500</v>
      </c>
      <c r="AL7" s="12">
        <f t="shared" si="3"/>
        <v>8999999.0999999996</v>
      </c>
      <c r="AM7" s="12">
        <f t="shared" si="3"/>
        <v>0</v>
      </c>
      <c r="AN7" s="43">
        <f t="shared" si="10"/>
        <v>0</v>
      </c>
      <c r="AP7" s="12">
        <f t="shared" si="11"/>
        <v>8999999.0999999996</v>
      </c>
      <c r="AQ7" s="12">
        <f t="shared" si="4"/>
        <v>133200</v>
      </c>
      <c r="AR7" s="12">
        <f t="shared" si="4"/>
        <v>8999999.0999999996</v>
      </c>
      <c r="AS7" s="12">
        <f t="shared" si="4"/>
        <v>8999999.0999999996</v>
      </c>
      <c r="AT7" s="43">
        <f t="shared" si="12"/>
        <v>133200</v>
      </c>
      <c r="AV7" s="12">
        <f t="shared" si="13"/>
        <v>8999999.0999999996</v>
      </c>
      <c r="AW7" s="12">
        <f t="shared" si="5"/>
        <v>126000</v>
      </c>
      <c r="AX7" s="12">
        <f t="shared" si="5"/>
        <v>8999999.0999999996</v>
      </c>
      <c r="AY7" s="12">
        <f t="shared" si="5"/>
        <v>8999999.0999999996</v>
      </c>
      <c r="AZ7" s="43">
        <f t="shared" si="14"/>
        <v>126000</v>
      </c>
      <c r="BB7" s="9" t="s">
        <v>11</v>
      </c>
    </row>
    <row r="8" spans="1:54" ht="15.75" x14ac:dyDescent="0.3">
      <c r="A8" s="44" t="s">
        <v>79</v>
      </c>
      <c r="B8" s="48"/>
      <c r="C8" s="47"/>
      <c r="D8" s="82"/>
      <c r="I8" s="18" t="s">
        <v>13</v>
      </c>
      <c r="J8" s="10">
        <v>5242</v>
      </c>
      <c r="K8" s="23">
        <v>320000</v>
      </c>
      <c r="L8" s="22">
        <v>290000</v>
      </c>
      <c r="M8" s="27">
        <v>367000</v>
      </c>
      <c r="N8" s="28">
        <v>245437.5</v>
      </c>
      <c r="O8" s="26">
        <f t="shared" si="0"/>
        <v>245437.5</v>
      </c>
      <c r="P8" s="17" t="str">
        <f t="shared" si="6"/>
        <v>SOVTRANS</v>
      </c>
      <c r="R8" s="18" t="s">
        <v>13</v>
      </c>
      <c r="S8" s="10">
        <v>5242</v>
      </c>
      <c r="T8" s="20">
        <v>9999999</v>
      </c>
      <c r="U8" s="22">
        <v>241000</v>
      </c>
      <c r="V8" s="14">
        <v>9999999</v>
      </c>
      <c r="W8" s="8">
        <v>196350</v>
      </c>
      <c r="X8" s="26">
        <f t="shared" si="1"/>
        <v>196350</v>
      </c>
      <c r="Y8" s="17" t="str">
        <f t="shared" si="7"/>
        <v>SOVTRANS</v>
      </c>
      <c r="AA8" s="18" t="s">
        <v>13</v>
      </c>
      <c r="AB8" s="10">
        <v>5242</v>
      </c>
      <c r="AC8" s="20">
        <v>9999999</v>
      </c>
      <c r="AD8" s="12">
        <v>218000</v>
      </c>
      <c r="AE8" s="14">
        <v>9999999</v>
      </c>
      <c r="AF8" s="8">
        <v>167475</v>
      </c>
      <c r="AG8" s="26">
        <f t="shared" si="2"/>
        <v>167475</v>
      </c>
      <c r="AH8" s="17" t="str">
        <f t="shared" si="8"/>
        <v>SOVTRANS</v>
      </c>
      <c r="AJ8" s="12">
        <f t="shared" si="9"/>
        <v>288000</v>
      </c>
      <c r="AK8" s="12">
        <f t="shared" si="3"/>
        <v>261000</v>
      </c>
      <c r="AL8" s="12">
        <f t="shared" si="3"/>
        <v>330300</v>
      </c>
      <c r="AM8" s="12">
        <f t="shared" si="3"/>
        <v>220893.75</v>
      </c>
      <c r="AN8" s="43">
        <f t="shared" si="10"/>
        <v>220893.75</v>
      </c>
      <c r="AP8" s="12">
        <f t="shared" si="11"/>
        <v>8999999.0999999996</v>
      </c>
      <c r="AQ8" s="12">
        <f t="shared" si="4"/>
        <v>216900</v>
      </c>
      <c r="AR8" s="12">
        <f t="shared" si="4"/>
        <v>8999999.0999999996</v>
      </c>
      <c r="AS8" s="12">
        <f t="shared" si="4"/>
        <v>176715</v>
      </c>
      <c r="AT8" s="43">
        <f t="shared" si="12"/>
        <v>176715</v>
      </c>
      <c r="AV8" s="12">
        <f t="shared" si="13"/>
        <v>8999999.0999999996</v>
      </c>
      <c r="AW8" s="12">
        <f t="shared" si="5"/>
        <v>196200</v>
      </c>
      <c r="AX8" s="12">
        <f t="shared" si="5"/>
        <v>8999999.0999999996</v>
      </c>
      <c r="AY8" s="12">
        <f t="shared" si="5"/>
        <v>150727.5</v>
      </c>
      <c r="AZ8" s="43">
        <f t="shared" si="14"/>
        <v>150727.5</v>
      </c>
    </row>
    <row r="9" spans="1:54" ht="15.75" x14ac:dyDescent="0.3">
      <c r="A9" s="54" t="s">
        <v>83</v>
      </c>
      <c r="B9" s="51">
        <f>IF(ISNUMBER(MATCH($B$4,$BB$4:$BB$7,0)),5900,0)</f>
        <v>5900</v>
      </c>
      <c r="C9" s="47"/>
      <c r="D9" s="82"/>
      <c r="F9" s="47"/>
      <c r="I9" s="18" t="s">
        <v>15</v>
      </c>
      <c r="J9" s="10">
        <v>1351</v>
      </c>
      <c r="K9" s="12">
        <v>100000</v>
      </c>
      <c r="L9" s="12">
        <v>77000</v>
      </c>
      <c r="M9" s="29">
        <v>56000</v>
      </c>
      <c r="N9" s="28">
        <v>69615</v>
      </c>
      <c r="O9" s="26">
        <f t="shared" si="0"/>
        <v>56000</v>
      </c>
      <c r="P9" s="17" t="str">
        <f t="shared" si="6"/>
        <v>ASSTRA</v>
      </c>
      <c r="R9" s="18" t="s">
        <v>15</v>
      </c>
      <c r="S9" s="10">
        <v>1351</v>
      </c>
      <c r="T9" s="14">
        <v>9999999</v>
      </c>
      <c r="U9" s="22">
        <v>65000</v>
      </c>
      <c r="V9" s="14">
        <v>9999999</v>
      </c>
      <c r="W9" s="28">
        <v>55692</v>
      </c>
      <c r="X9" s="26">
        <f t="shared" si="1"/>
        <v>55692</v>
      </c>
      <c r="Y9" s="17" t="str">
        <f t="shared" si="7"/>
        <v>SOVTRANS</v>
      </c>
      <c r="AA9" s="18" t="s">
        <v>15</v>
      </c>
      <c r="AB9" s="10">
        <v>1351</v>
      </c>
      <c r="AC9" s="14">
        <v>9999999</v>
      </c>
      <c r="AD9" s="12">
        <v>58000</v>
      </c>
      <c r="AE9" s="14">
        <v>9999999</v>
      </c>
      <c r="AF9" s="28">
        <v>47502</v>
      </c>
      <c r="AG9" s="26">
        <f t="shared" si="2"/>
        <v>47502</v>
      </c>
      <c r="AH9" s="17" t="str">
        <f t="shared" si="8"/>
        <v>SOVTRANS</v>
      </c>
      <c r="AJ9" s="12">
        <f t="shared" si="9"/>
        <v>90000</v>
      </c>
      <c r="AK9" s="12">
        <f t="shared" si="3"/>
        <v>69300</v>
      </c>
      <c r="AL9" s="12">
        <f t="shared" si="3"/>
        <v>50400</v>
      </c>
      <c r="AM9" s="12">
        <f t="shared" si="3"/>
        <v>62653.5</v>
      </c>
      <c r="AN9" s="43">
        <f t="shared" si="10"/>
        <v>50400</v>
      </c>
      <c r="AP9" s="12">
        <f t="shared" si="11"/>
        <v>8999999.0999999996</v>
      </c>
      <c r="AQ9" s="12">
        <f t="shared" si="4"/>
        <v>58500</v>
      </c>
      <c r="AR9" s="12">
        <f t="shared" si="4"/>
        <v>8999999.0999999996</v>
      </c>
      <c r="AS9" s="12">
        <f t="shared" si="4"/>
        <v>50122.8</v>
      </c>
      <c r="AT9" s="43">
        <f t="shared" si="12"/>
        <v>50122.8</v>
      </c>
      <c r="AV9" s="12">
        <f t="shared" si="13"/>
        <v>8999999.0999999996</v>
      </c>
      <c r="AW9" s="12">
        <f t="shared" si="5"/>
        <v>52200</v>
      </c>
      <c r="AX9" s="12">
        <f t="shared" si="5"/>
        <v>8999999.0999999996</v>
      </c>
      <c r="AY9" s="12">
        <f t="shared" si="5"/>
        <v>42751.8</v>
      </c>
      <c r="AZ9" s="43">
        <f t="shared" si="14"/>
        <v>42751.8</v>
      </c>
    </row>
    <row r="10" spans="1:54" ht="15.75" x14ac:dyDescent="0.3">
      <c r="A10" s="54" t="s">
        <v>84</v>
      </c>
      <c r="B10" s="51">
        <f>IF(ISNUMBER(MATCH($B$4,$BB$4:$BB$7,0)),8000,0)</f>
        <v>8000</v>
      </c>
      <c r="C10" s="47"/>
      <c r="D10" s="82"/>
      <c r="F10" s="47"/>
      <c r="I10" s="18" t="s">
        <v>16</v>
      </c>
      <c r="J10" s="10">
        <v>122</v>
      </c>
      <c r="K10" s="12">
        <v>20000</v>
      </c>
      <c r="L10" s="12">
        <v>17000</v>
      </c>
      <c r="M10" s="29">
        <v>18000</v>
      </c>
      <c r="N10" s="28">
        <v>14960.000000000002</v>
      </c>
      <c r="O10" s="26">
        <f t="shared" si="0"/>
        <v>14960.000000000002</v>
      </c>
      <c r="P10" s="17" t="str">
        <f t="shared" si="6"/>
        <v>SOVTRANS</v>
      </c>
      <c r="R10" s="18" t="s">
        <v>16</v>
      </c>
      <c r="S10" s="10">
        <v>122</v>
      </c>
      <c r="T10" s="20">
        <v>9999999</v>
      </c>
      <c r="U10" s="22">
        <v>15000</v>
      </c>
      <c r="V10" s="14">
        <v>9999999</v>
      </c>
      <c r="W10" s="28">
        <v>11968</v>
      </c>
      <c r="X10" s="26">
        <f t="shared" si="1"/>
        <v>11968</v>
      </c>
      <c r="Y10" s="17" t="str">
        <f t="shared" si="7"/>
        <v>SOVTRANS</v>
      </c>
      <c r="AA10" s="18" t="s">
        <v>16</v>
      </c>
      <c r="AB10" s="10">
        <v>122</v>
      </c>
      <c r="AC10" s="20">
        <v>9999999</v>
      </c>
      <c r="AD10" s="12">
        <v>13000</v>
      </c>
      <c r="AE10" s="27">
        <v>13000</v>
      </c>
      <c r="AF10" s="28">
        <v>10208</v>
      </c>
      <c r="AG10" s="26">
        <f t="shared" si="2"/>
        <v>10208</v>
      </c>
      <c r="AH10" s="17" t="str">
        <f t="shared" si="8"/>
        <v>SOVTRANS</v>
      </c>
      <c r="AJ10" s="12">
        <f>IFERROR(L10-L10*15%,0)</f>
        <v>14450</v>
      </c>
      <c r="AK10" s="12">
        <f t="shared" ref="AK10:AM10" si="15">IFERROR(M10-M10*15%,0)</f>
        <v>15300</v>
      </c>
      <c r="AL10" s="12">
        <f t="shared" si="15"/>
        <v>12716.000000000002</v>
      </c>
      <c r="AM10" s="12">
        <f t="shared" si="15"/>
        <v>12716.000000000002</v>
      </c>
      <c r="AN10" s="43">
        <f t="shared" si="10"/>
        <v>12716.000000000002</v>
      </c>
      <c r="AP10" s="12">
        <f>IFERROR(T10-T10*15%,0)</f>
        <v>8499999.1500000004</v>
      </c>
      <c r="AQ10" s="12">
        <f t="shared" ref="AQ10:AS10" si="16">IFERROR(U10-U10*15%,0)</f>
        <v>12750</v>
      </c>
      <c r="AR10" s="12">
        <f t="shared" si="16"/>
        <v>8499999.1500000004</v>
      </c>
      <c r="AS10" s="12">
        <f t="shared" si="16"/>
        <v>10172.799999999999</v>
      </c>
      <c r="AT10" s="43">
        <f t="shared" si="12"/>
        <v>10172.799999999999</v>
      </c>
      <c r="AV10" s="12">
        <f>IFERROR(AC10-AC10*15%,0)</f>
        <v>8499999.1500000004</v>
      </c>
      <c r="AW10" s="12">
        <f t="shared" ref="AW10:AY10" si="17">IFERROR(AD10-AD10*15%,0)</f>
        <v>11050</v>
      </c>
      <c r="AX10" s="12">
        <f t="shared" si="17"/>
        <v>11050</v>
      </c>
      <c r="AY10" s="12">
        <f t="shared" si="17"/>
        <v>8676.7999999999993</v>
      </c>
      <c r="AZ10" s="43">
        <f t="shared" ref="AZ10:AZ61" si="18">MIN(AV10:AY10)</f>
        <v>8676.7999999999993</v>
      </c>
    </row>
    <row r="11" spans="1:54" ht="15.75" x14ac:dyDescent="0.3">
      <c r="A11" s="55" t="s">
        <v>85</v>
      </c>
      <c r="B11" s="52">
        <f>SUM(B9:B10)</f>
        <v>13900</v>
      </c>
      <c r="C11" s="47"/>
      <c r="D11" s="82"/>
      <c r="F11" s="47"/>
      <c r="I11" s="18" t="s">
        <v>88</v>
      </c>
      <c r="J11" s="10">
        <v>7900</v>
      </c>
      <c r="K11" s="12">
        <v>475000</v>
      </c>
      <c r="L11" s="12">
        <v>450000</v>
      </c>
      <c r="M11" s="29">
        <v>395000</v>
      </c>
      <c r="N11" s="28">
        <v>410550</v>
      </c>
      <c r="O11" s="26">
        <f t="shared" si="0"/>
        <v>395000</v>
      </c>
      <c r="P11" s="17" t="str">
        <f t="shared" si="6"/>
        <v>ASSTRA</v>
      </c>
      <c r="R11" s="18" t="s">
        <v>88</v>
      </c>
      <c r="S11" s="10">
        <v>7900</v>
      </c>
      <c r="T11" s="14">
        <v>9999999</v>
      </c>
      <c r="U11" s="22">
        <v>390000</v>
      </c>
      <c r="V11" s="27">
        <v>395000</v>
      </c>
      <c r="W11" s="28">
        <v>328440</v>
      </c>
      <c r="X11" s="26">
        <f t="shared" si="1"/>
        <v>328440</v>
      </c>
      <c r="Y11" s="17" t="str">
        <f t="shared" si="7"/>
        <v>SOVTRANS</v>
      </c>
      <c r="AA11" s="18" t="s">
        <v>88</v>
      </c>
      <c r="AB11" s="10">
        <v>7900</v>
      </c>
      <c r="AC11" s="14">
        <v>9999999</v>
      </c>
      <c r="AD11" s="12">
        <v>380000</v>
      </c>
      <c r="AE11" s="27">
        <v>315000</v>
      </c>
      <c r="AF11" s="28">
        <v>280140</v>
      </c>
      <c r="AG11" s="26">
        <f t="shared" si="2"/>
        <v>280140</v>
      </c>
      <c r="AH11" s="17" t="str">
        <f t="shared" si="8"/>
        <v>SOVTRANS</v>
      </c>
      <c r="AJ11" s="12">
        <f>IFERROR(L11-L11*10%,0)</f>
        <v>405000</v>
      </c>
      <c r="AK11" s="12">
        <f t="shared" ref="AK11:AM15" si="19">IFERROR(M11-M11*10%,0)</f>
        <v>355500</v>
      </c>
      <c r="AL11" s="12">
        <f t="shared" si="19"/>
        <v>369495</v>
      </c>
      <c r="AM11" s="12">
        <f t="shared" si="19"/>
        <v>355500</v>
      </c>
      <c r="AN11" s="43">
        <f t="shared" si="10"/>
        <v>355500</v>
      </c>
      <c r="AP11" s="12">
        <f t="shared" si="11"/>
        <v>8999999.0999999996</v>
      </c>
      <c r="AQ11" s="12">
        <f t="shared" ref="AQ11:AQ15" si="20">IFERROR(U11-U11*10%,0)</f>
        <v>351000</v>
      </c>
      <c r="AR11" s="12">
        <f t="shared" ref="AR11:AR15" si="21">IFERROR(V11-V11*10%,0)</f>
        <v>355500</v>
      </c>
      <c r="AS11" s="12">
        <f t="shared" ref="AS11:AS15" si="22">IFERROR(W11-W11*10%,0)</f>
        <v>295596</v>
      </c>
      <c r="AT11" s="43">
        <f t="shared" si="12"/>
        <v>295596</v>
      </c>
      <c r="AV11" s="12">
        <f>IFERROR(AC11-AC11*10%,0)</f>
        <v>8999999.0999999996</v>
      </c>
      <c r="AW11" s="12">
        <f t="shared" ref="AW11:AY15" si="23">IFERROR(AD11-AD11*10%,0)</f>
        <v>342000</v>
      </c>
      <c r="AX11" s="12">
        <f t="shared" si="23"/>
        <v>283500</v>
      </c>
      <c r="AY11" s="12">
        <f t="shared" si="23"/>
        <v>252126</v>
      </c>
      <c r="AZ11" s="43">
        <f t="shared" si="18"/>
        <v>252126</v>
      </c>
    </row>
    <row r="12" spans="1:54" ht="15.75" x14ac:dyDescent="0.25">
      <c r="A12" s="44" t="s">
        <v>79</v>
      </c>
      <c r="B12" s="56" t="s">
        <v>80</v>
      </c>
      <c r="C12" s="56" t="s">
        <v>81</v>
      </c>
      <c r="D12" s="83" t="s">
        <v>95</v>
      </c>
      <c r="F12" s="91" t="s">
        <v>80</v>
      </c>
      <c r="I12" s="18" t="s">
        <v>89</v>
      </c>
      <c r="J12" s="10">
        <v>1400</v>
      </c>
      <c r="K12" s="12">
        <v>95000</v>
      </c>
      <c r="L12" s="12">
        <v>90000</v>
      </c>
      <c r="M12" s="30">
        <v>73000</v>
      </c>
      <c r="N12" s="28">
        <v>33915</v>
      </c>
      <c r="O12" s="26">
        <f t="shared" si="0"/>
        <v>33915</v>
      </c>
      <c r="P12" s="17" t="str">
        <f t="shared" si="6"/>
        <v>SOVTRANS</v>
      </c>
      <c r="R12" s="18" t="s">
        <v>89</v>
      </c>
      <c r="S12" s="10">
        <v>1400</v>
      </c>
      <c r="T12" s="20">
        <v>9999999</v>
      </c>
      <c r="U12" s="22">
        <v>78000</v>
      </c>
      <c r="V12" s="24">
        <v>73000</v>
      </c>
      <c r="W12" s="28">
        <v>27132</v>
      </c>
      <c r="X12" s="26">
        <f t="shared" si="1"/>
        <v>27132</v>
      </c>
      <c r="Y12" s="17" t="str">
        <f t="shared" si="7"/>
        <v>SOVTRANS</v>
      </c>
      <c r="AA12" s="18" t="s">
        <v>89</v>
      </c>
      <c r="AB12" s="10">
        <v>1400</v>
      </c>
      <c r="AC12" s="20">
        <v>9999999</v>
      </c>
      <c r="AD12" s="12">
        <v>62000</v>
      </c>
      <c r="AE12" s="24">
        <v>58000</v>
      </c>
      <c r="AF12" s="28">
        <v>23142</v>
      </c>
      <c r="AG12" s="26">
        <f t="shared" si="2"/>
        <v>23142</v>
      </c>
      <c r="AH12" s="17" t="str">
        <f t="shared" si="8"/>
        <v>SOVTRANS</v>
      </c>
      <c r="AJ12" s="12">
        <f t="shared" ref="AJ12:AJ15" si="24">IFERROR(L12-L12*10%,0)</f>
        <v>81000</v>
      </c>
      <c r="AK12" s="12">
        <f t="shared" si="19"/>
        <v>65700</v>
      </c>
      <c r="AL12" s="12">
        <f t="shared" si="19"/>
        <v>30523.5</v>
      </c>
      <c r="AM12" s="12">
        <f t="shared" si="19"/>
        <v>30523.5</v>
      </c>
      <c r="AN12" s="43">
        <f t="shared" si="10"/>
        <v>30523.5</v>
      </c>
      <c r="AP12" s="12">
        <f t="shared" si="11"/>
        <v>8999999.0999999996</v>
      </c>
      <c r="AQ12" s="12">
        <f t="shared" si="20"/>
        <v>70200</v>
      </c>
      <c r="AR12" s="12">
        <f t="shared" si="21"/>
        <v>65700</v>
      </c>
      <c r="AS12" s="12">
        <f t="shared" si="22"/>
        <v>24418.799999999999</v>
      </c>
      <c r="AT12" s="43">
        <f t="shared" si="12"/>
        <v>24418.799999999999</v>
      </c>
      <c r="AV12" s="12">
        <f t="shared" ref="AV12:AV15" si="25">IFERROR(AC12-AC12*10%,0)</f>
        <v>8999999.0999999996</v>
      </c>
      <c r="AW12" s="12">
        <f t="shared" si="23"/>
        <v>55800</v>
      </c>
      <c r="AX12" s="12">
        <f t="shared" si="23"/>
        <v>52200</v>
      </c>
      <c r="AY12" s="12">
        <f t="shared" si="23"/>
        <v>20827.8</v>
      </c>
      <c r="AZ12" s="43">
        <f t="shared" si="18"/>
        <v>20827.8</v>
      </c>
    </row>
    <row r="13" spans="1:54" x14ac:dyDescent="0.25">
      <c r="A13" s="55" t="s">
        <v>96</v>
      </c>
      <c r="B13" s="53">
        <f>IF(ISNA(VLOOKUP(B4,F17:F20,1,0))=TRUE,VLOOKUP(B4,I:P,7,0),SUM(VLOOKUP(B4,I:P,7,0),B11))</f>
        <v>39000</v>
      </c>
      <c r="C13" s="53">
        <f>IF(ISNA(VLOOKUP(B4,F17:F20,1,0))=TRUE,VLOOKUP(B4,R:Y,7,0),SUM(VLOOKUP(B4,R:Y,7,0),B11))</f>
        <v>35000</v>
      </c>
      <c r="D13" s="84">
        <f>IF(ISNA(VLOOKUP(B4,F17:F20,1,0))=TRUE,VLOOKUP(B4,AA:AH,7,0),SUM(VLOOKUP(B4,AA:AH,7,0),B11))</f>
        <v>33000</v>
      </c>
      <c r="F13" s="92" t="str">
        <f>VLOOKUP(B4,I:P,8,0)</f>
        <v>DACHSER</v>
      </c>
      <c r="I13" s="18" t="s">
        <v>17</v>
      </c>
      <c r="J13" s="10">
        <v>574</v>
      </c>
      <c r="K13" s="12">
        <v>50000</v>
      </c>
      <c r="L13" s="12">
        <v>38000</v>
      </c>
      <c r="M13" s="14">
        <v>9999999</v>
      </c>
      <c r="N13" s="28">
        <v>33915</v>
      </c>
      <c r="O13" s="26">
        <f t="shared" si="0"/>
        <v>33915</v>
      </c>
      <c r="P13" s="17" t="str">
        <f t="shared" si="6"/>
        <v>SOVTRANS</v>
      </c>
      <c r="R13" s="18" t="s">
        <v>17</v>
      </c>
      <c r="S13" s="10">
        <v>574</v>
      </c>
      <c r="T13" s="14">
        <v>9999999</v>
      </c>
      <c r="U13" s="22">
        <v>32000</v>
      </c>
      <c r="V13" s="14">
        <v>9999999</v>
      </c>
      <c r="W13" s="28">
        <v>27132</v>
      </c>
      <c r="X13" s="26">
        <f t="shared" si="1"/>
        <v>27132</v>
      </c>
      <c r="Y13" s="17" t="str">
        <f t="shared" si="7"/>
        <v>SOVTRANS</v>
      </c>
      <c r="AA13" s="18" t="s">
        <v>17</v>
      </c>
      <c r="AB13" s="10">
        <v>574</v>
      </c>
      <c r="AC13" s="14">
        <v>9999999</v>
      </c>
      <c r="AD13" s="12">
        <v>29000</v>
      </c>
      <c r="AE13" s="14">
        <v>9999999</v>
      </c>
      <c r="AF13" s="28">
        <v>23142</v>
      </c>
      <c r="AG13" s="26">
        <f t="shared" si="2"/>
        <v>23142</v>
      </c>
      <c r="AH13" s="17" t="str">
        <f t="shared" si="8"/>
        <v>SOVTRANS</v>
      </c>
      <c r="AJ13" s="12">
        <f t="shared" si="24"/>
        <v>34200</v>
      </c>
      <c r="AK13" s="12">
        <f t="shared" si="19"/>
        <v>8999999.0999999996</v>
      </c>
      <c r="AL13" s="12">
        <f t="shared" si="19"/>
        <v>30523.5</v>
      </c>
      <c r="AM13" s="12">
        <f t="shared" si="19"/>
        <v>30523.5</v>
      </c>
      <c r="AN13" s="43">
        <f t="shared" si="10"/>
        <v>30523.5</v>
      </c>
      <c r="AP13" s="12">
        <f t="shared" si="11"/>
        <v>8999999.0999999996</v>
      </c>
      <c r="AQ13" s="12">
        <f t="shared" si="20"/>
        <v>28800</v>
      </c>
      <c r="AR13" s="12">
        <f t="shared" si="21"/>
        <v>8999999.0999999996</v>
      </c>
      <c r="AS13" s="12">
        <f t="shared" si="22"/>
        <v>24418.799999999999</v>
      </c>
      <c r="AT13" s="43">
        <f t="shared" si="12"/>
        <v>24418.799999999999</v>
      </c>
      <c r="AV13" s="12">
        <f t="shared" si="25"/>
        <v>8999999.0999999996</v>
      </c>
      <c r="AW13" s="12">
        <f t="shared" si="23"/>
        <v>26100</v>
      </c>
      <c r="AX13" s="12">
        <f t="shared" si="23"/>
        <v>8999999.0999999996</v>
      </c>
      <c r="AY13" s="12">
        <f t="shared" si="23"/>
        <v>20827.8</v>
      </c>
      <c r="AZ13" s="43">
        <f t="shared" si="18"/>
        <v>20827.8</v>
      </c>
    </row>
    <row r="14" spans="1:54" ht="15.75" x14ac:dyDescent="0.3">
      <c r="D14" s="72"/>
      <c r="F14" s="47"/>
      <c r="I14" s="18" t="s">
        <v>18</v>
      </c>
      <c r="J14" s="10">
        <v>4919</v>
      </c>
      <c r="K14" s="12">
        <v>295000</v>
      </c>
      <c r="L14" s="12">
        <v>285000</v>
      </c>
      <c r="M14" s="29">
        <v>250000</v>
      </c>
      <c r="N14" s="28">
        <v>263287.5</v>
      </c>
      <c r="O14" s="26">
        <f t="shared" si="0"/>
        <v>250000</v>
      </c>
      <c r="P14" s="17" t="str">
        <f t="shared" si="6"/>
        <v>ASSTRA</v>
      </c>
      <c r="R14" s="18" t="s">
        <v>18</v>
      </c>
      <c r="S14" s="10">
        <v>4919</v>
      </c>
      <c r="T14" s="20">
        <v>9999999</v>
      </c>
      <c r="U14" s="22">
        <v>237000</v>
      </c>
      <c r="V14" s="14">
        <v>9999999</v>
      </c>
      <c r="W14" s="28">
        <v>210630</v>
      </c>
      <c r="X14" s="26">
        <f t="shared" si="1"/>
        <v>210630</v>
      </c>
      <c r="Y14" s="17" t="str">
        <f t="shared" si="7"/>
        <v>SOVTRANS</v>
      </c>
      <c r="AA14" s="18" t="s">
        <v>18</v>
      </c>
      <c r="AB14" s="10">
        <v>4919</v>
      </c>
      <c r="AC14" s="20">
        <v>9999999</v>
      </c>
      <c r="AD14" s="12">
        <v>220000</v>
      </c>
      <c r="AE14" s="14">
        <v>9999999</v>
      </c>
      <c r="AF14" s="28">
        <v>179655</v>
      </c>
      <c r="AG14" s="26">
        <f t="shared" si="2"/>
        <v>179655</v>
      </c>
      <c r="AH14" s="17" t="str">
        <f t="shared" si="8"/>
        <v>SOVTRANS</v>
      </c>
      <c r="AJ14" s="12">
        <f t="shared" si="24"/>
        <v>256500</v>
      </c>
      <c r="AK14" s="12">
        <f t="shared" si="19"/>
        <v>225000</v>
      </c>
      <c r="AL14" s="12">
        <f t="shared" si="19"/>
        <v>236958.75</v>
      </c>
      <c r="AM14" s="12">
        <f t="shared" si="19"/>
        <v>225000</v>
      </c>
      <c r="AN14" s="43">
        <f t="shared" si="10"/>
        <v>225000</v>
      </c>
      <c r="AP14" s="12">
        <f t="shared" si="11"/>
        <v>8999999.0999999996</v>
      </c>
      <c r="AQ14" s="12">
        <f t="shared" si="20"/>
        <v>213300</v>
      </c>
      <c r="AR14" s="12">
        <f t="shared" si="21"/>
        <v>8999999.0999999996</v>
      </c>
      <c r="AS14" s="12">
        <f t="shared" si="22"/>
        <v>189567</v>
      </c>
      <c r="AT14" s="43">
        <f t="shared" si="12"/>
        <v>189567</v>
      </c>
      <c r="AV14" s="12">
        <f t="shared" si="25"/>
        <v>8999999.0999999996</v>
      </c>
      <c r="AW14" s="12">
        <f t="shared" si="23"/>
        <v>198000</v>
      </c>
      <c r="AX14" s="12">
        <f t="shared" si="23"/>
        <v>8999999.0999999996</v>
      </c>
      <c r="AY14" s="12">
        <f t="shared" si="23"/>
        <v>161689.5</v>
      </c>
      <c r="AZ14" s="43">
        <f t="shared" si="18"/>
        <v>161689.5</v>
      </c>
    </row>
    <row r="15" spans="1:54" x14ac:dyDescent="0.25">
      <c r="D15" s="72"/>
      <c r="F15" s="65" t="s">
        <v>81</v>
      </c>
      <c r="I15" s="18" t="s">
        <v>19</v>
      </c>
      <c r="J15" s="10">
        <v>346</v>
      </c>
      <c r="K15" s="12">
        <v>35000</v>
      </c>
      <c r="L15" s="12">
        <v>26000</v>
      </c>
      <c r="M15" s="14">
        <v>9999999</v>
      </c>
      <c r="N15" s="28">
        <v>21420</v>
      </c>
      <c r="O15" s="26">
        <f t="shared" si="0"/>
        <v>21420</v>
      </c>
      <c r="P15" s="17" t="str">
        <f t="shared" si="6"/>
        <v>SOVTRANS</v>
      </c>
      <c r="R15" s="18" t="s">
        <v>19</v>
      </c>
      <c r="S15" s="10">
        <v>346</v>
      </c>
      <c r="T15" s="14">
        <v>9999999</v>
      </c>
      <c r="U15" s="22">
        <v>24000</v>
      </c>
      <c r="V15" s="14">
        <v>9999999</v>
      </c>
      <c r="W15" s="28">
        <v>17136</v>
      </c>
      <c r="X15" s="26">
        <f t="shared" si="1"/>
        <v>17136</v>
      </c>
      <c r="Y15" s="17" t="str">
        <f t="shared" si="7"/>
        <v>SOVTRANS</v>
      </c>
      <c r="AA15" s="18" t="s">
        <v>19</v>
      </c>
      <c r="AB15" s="10">
        <v>346</v>
      </c>
      <c r="AC15" s="14">
        <v>9999999</v>
      </c>
      <c r="AD15" s="12">
        <v>22000</v>
      </c>
      <c r="AE15" s="14">
        <v>9999999</v>
      </c>
      <c r="AF15" s="28">
        <v>14615.999999999998</v>
      </c>
      <c r="AG15" s="26">
        <f t="shared" si="2"/>
        <v>14615.999999999998</v>
      </c>
      <c r="AH15" s="17" t="str">
        <f t="shared" si="8"/>
        <v>SOVTRANS</v>
      </c>
      <c r="AJ15" s="12">
        <f t="shared" si="24"/>
        <v>23400</v>
      </c>
      <c r="AK15" s="12">
        <f t="shared" si="19"/>
        <v>8999999.0999999996</v>
      </c>
      <c r="AL15" s="12">
        <f t="shared" si="19"/>
        <v>19278</v>
      </c>
      <c r="AM15" s="12">
        <f t="shared" si="19"/>
        <v>19278</v>
      </c>
      <c r="AN15" s="43">
        <f t="shared" si="10"/>
        <v>19278</v>
      </c>
      <c r="AP15" s="12">
        <f t="shared" si="11"/>
        <v>8999999.0999999996</v>
      </c>
      <c r="AQ15" s="12">
        <f t="shared" si="20"/>
        <v>21600</v>
      </c>
      <c r="AR15" s="12">
        <f t="shared" si="21"/>
        <v>8999999.0999999996</v>
      </c>
      <c r="AS15" s="12">
        <f t="shared" si="22"/>
        <v>15422.4</v>
      </c>
      <c r="AT15" s="43">
        <f t="shared" si="12"/>
        <v>15422.4</v>
      </c>
      <c r="AV15" s="12">
        <f t="shared" si="25"/>
        <v>8999999.0999999996</v>
      </c>
      <c r="AW15" s="12">
        <f t="shared" si="23"/>
        <v>19800</v>
      </c>
      <c r="AX15" s="12">
        <f t="shared" si="23"/>
        <v>8999999.0999999996</v>
      </c>
      <c r="AY15" s="12">
        <f t="shared" si="23"/>
        <v>13154.399999999998</v>
      </c>
      <c r="AZ15" s="43">
        <f t="shared" si="18"/>
        <v>13154.399999999998</v>
      </c>
    </row>
    <row r="16" spans="1:54" x14ac:dyDescent="0.25">
      <c r="C16" s="38"/>
      <c r="D16" s="72"/>
      <c r="F16" s="92" t="str">
        <f>VLOOKUP(B4,R:Y,8,0)</f>
        <v>DACHSER</v>
      </c>
      <c r="I16" s="18" t="s">
        <v>20</v>
      </c>
      <c r="J16" s="10">
        <v>490</v>
      </c>
      <c r="K16" s="12">
        <v>33000</v>
      </c>
      <c r="L16" s="12">
        <v>32000</v>
      </c>
      <c r="M16" s="29">
        <v>25000</v>
      </c>
      <c r="N16" s="28">
        <v>24097.5</v>
      </c>
      <c r="O16" s="26">
        <f t="shared" si="0"/>
        <v>24097.5</v>
      </c>
      <c r="P16" s="17" t="str">
        <f t="shared" si="6"/>
        <v>SOVTRANS</v>
      </c>
      <c r="R16" s="18" t="s">
        <v>20</v>
      </c>
      <c r="S16" s="10">
        <v>490</v>
      </c>
      <c r="T16" s="20">
        <v>9999999</v>
      </c>
      <c r="U16" s="22">
        <v>28000</v>
      </c>
      <c r="V16" s="14">
        <v>9999999</v>
      </c>
      <c r="W16" s="28">
        <v>19278</v>
      </c>
      <c r="X16" s="26">
        <f t="shared" si="1"/>
        <v>19278</v>
      </c>
      <c r="Y16" s="17" t="str">
        <f t="shared" si="7"/>
        <v>SOVTRANS</v>
      </c>
      <c r="AA16" s="18" t="s">
        <v>20</v>
      </c>
      <c r="AB16" s="10">
        <v>490</v>
      </c>
      <c r="AC16" s="20">
        <v>9999999</v>
      </c>
      <c r="AD16" s="12">
        <v>25000</v>
      </c>
      <c r="AE16" s="27">
        <v>15000</v>
      </c>
      <c r="AF16" s="28">
        <v>16443</v>
      </c>
      <c r="AG16" s="26">
        <f t="shared" si="2"/>
        <v>15000</v>
      </c>
      <c r="AH16" s="17" t="str">
        <f t="shared" si="8"/>
        <v>ASSTRA</v>
      </c>
      <c r="AJ16" s="12">
        <f>IFERROR(L16-L16*15%,0)</f>
        <v>27200</v>
      </c>
      <c r="AK16" s="12">
        <f t="shared" ref="AK16:AM19" si="26">IFERROR(M16-M16*15%,0)</f>
        <v>21250</v>
      </c>
      <c r="AL16" s="12">
        <f t="shared" si="26"/>
        <v>20482.875</v>
      </c>
      <c r="AM16" s="12">
        <f t="shared" si="26"/>
        <v>20482.875</v>
      </c>
      <c r="AN16" s="43">
        <f t="shared" si="10"/>
        <v>20482.875</v>
      </c>
      <c r="AP16" s="12">
        <f>IFERROR(T16-T16*15%,0)</f>
        <v>8499999.1500000004</v>
      </c>
      <c r="AQ16" s="12">
        <f t="shared" ref="AQ16:AS19" si="27">IFERROR(U16-U16*15%,0)</f>
        <v>23800</v>
      </c>
      <c r="AR16" s="12">
        <f t="shared" si="27"/>
        <v>8499999.1500000004</v>
      </c>
      <c r="AS16" s="12">
        <f t="shared" si="27"/>
        <v>16386.3</v>
      </c>
      <c r="AT16" s="43">
        <f t="shared" si="12"/>
        <v>16386.3</v>
      </c>
      <c r="AV16" s="12">
        <f>IFERROR(AC16-AC16*15%,0)</f>
        <v>8499999.1500000004</v>
      </c>
      <c r="AW16" s="12">
        <f t="shared" ref="AW16:AY19" si="28">IFERROR(AD16-AD16*15%,0)</f>
        <v>21250</v>
      </c>
      <c r="AX16" s="12">
        <f t="shared" si="28"/>
        <v>12750</v>
      </c>
      <c r="AY16" s="12">
        <f t="shared" si="28"/>
        <v>13976.55</v>
      </c>
      <c r="AZ16" s="43">
        <f t="shared" si="18"/>
        <v>12750</v>
      </c>
    </row>
    <row r="17" spans="1:53" ht="15.75" x14ac:dyDescent="0.3">
      <c r="D17" s="72"/>
      <c r="F17" s="47"/>
      <c r="I17" s="18" t="s">
        <v>21</v>
      </c>
      <c r="J17" s="10">
        <v>201</v>
      </c>
      <c r="K17" s="12">
        <v>25000</v>
      </c>
      <c r="L17" s="12">
        <v>21000</v>
      </c>
      <c r="M17" s="29">
        <v>35000</v>
      </c>
      <c r="N17" s="28">
        <v>17850</v>
      </c>
      <c r="O17" s="26">
        <f t="shared" si="0"/>
        <v>17850</v>
      </c>
      <c r="P17" s="17" t="str">
        <f t="shared" si="6"/>
        <v>SOVTRANS</v>
      </c>
      <c r="R17" s="18" t="s">
        <v>21</v>
      </c>
      <c r="S17" s="10">
        <v>201</v>
      </c>
      <c r="T17" s="14">
        <v>9999999</v>
      </c>
      <c r="U17" s="22">
        <v>18000</v>
      </c>
      <c r="V17" s="14">
        <v>9999999</v>
      </c>
      <c r="W17" s="28">
        <v>14280</v>
      </c>
      <c r="X17" s="26">
        <f t="shared" si="1"/>
        <v>14280</v>
      </c>
      <c r="Y17" s="17" t="str">
        <f t="shared" si="7"/>
        <v>SOVTRANS</v>
      </c>
      <c r="AA17" s="18" t="s">
        <v>21</v>
      </c>
      <c r="AB17" s="10">
        <v>201</v>
      </c>
      <c r="AC17" s="14">
        <v>9999999</v>
      </c>
      <c r="AD17" s="12">
        <v>16000</v>
      </c>
      <c r="AE17" s="14">
        <v>9999999</v>
      </c>
      <c r="AF17" s="28">
        <v>12180</v>
      </c>
      <c r="AG17" s="26">
        <f t="shared" si="2"/>
        <v>12180</v>
      </c>
      <c r="AH17" s="17" t="str">
        <f t="shared" si="8"/>
        <v>SOVTRANS</v>
      </c>
      <c r="AJ17" s="12">
        <f t="shared" ref="AJ17:AJ19" si="29">IFERROR(L17-L17*15%,0)</f>
        <v>17850</v>
      </c>
      <c r="AK17" s="12">
        <f t="shared" si="26"/>
        <v>29750</v>
      </c>
      <c r="AL17" s="12">
        <f t="shared" si="26"/>
        <v>15172.5</v>
      </c>
      <c r="AM17" s="12">
        <f t="shared" si="26"/>
        <v>15172.5</v>
      </c>
      <c r="AN17" s="43">
        <f t="shared" si="10"/>
        <v>15172.5</v>
      </c>
      <c r="AP17" s="12">
        <f t="shared" ref="AP17:AP19" si="30">IFERROR(T17-T17*15%,0)</f>
        <v>8499999.1500000004</v>
      </c>
      <c r="AQ17" s="12">
        <f t="shared" si="27"/>
        <v>15300</v>
      </c>
      <c r="AR17" s="12">
        <f t="shared" si="27"/>
        <v>8499999.1500000004</v>
      </c>
      <c r="AS17" s="12">
        <f t="shared" si="27"/>
        <v>12138</v>
      </c>
      <c r="AT17" s="43">
        <f t="shared" si="12"/>
        <v>12138</v>
      </c>
      <c r="AV17" s="12">
        <f t="shared" ref="AV17:AV19" si="31">IFERROR(AC17-AC17*15%,0)</f>
        <v>8499999.1500000004</v>
      </c>
      <c r="AW17" s="12">
        <f t="shared" si="28"/>
        <v>13600</v>
      </c>
      <c r="AX17" s="12">
        <f t="shared" si="28"/>
        <v>8499999.1500000004</v>
      </c>
      <c r="AY17" s="12">
        <f t="shared" si="28"/>
        <v>10353</v>
      </c>
      <c r="AZ17" s="43">
        <f t="shared" si="18"/>
        <v>10353</v>
      </c>
    </row>
    <row r="18" spans="1:53" x14ac:dyDescent="0.25">
      <c r="C18" s="38"/>
      <c r="D18" s="72"/>
      <c r="F18" s="65" t="s">
        <v>82</v>
      </c>
      <c r="I18" s="18" t="s">
        <v>22</v>
      </c>
      <c r="J18" s="10">
        <v>133</v>
      </c>
      <c r="K18" s="12">
        <v>22000</v>
      </c>
      <c r="L18" s="12">
        <v>18000</v>
      </c>
      <c r="M18" s="29">
        <v>17000</v>
      </c>
      <c r="N18" s="28">
        <v>15895.000000000002</v>
      </c>
      <c r="O18" s="26">
        <f t="shared" si="0"/>
        <v>15895.000000000002</v>
      </c>
      <c r="P18" s="17" t="str">
        <f t="shared" si="6"/>
        <v>SOVTRANS</v>
      </c>
      <c r="R18" s="18" t="s">
        <v>22</v>
      </c>
      <c r="S18" s="10">
        <v>133</v>
      </c>
      <c r="T18" s="20">
        <v>9999999</v>
      </c>
      <c r="U18" s="22">
        <v>15000</v>
      </c>
      <c r="V18" s="14">
        <v>9999999</v>
      </c>
      <c r="W18" s="28">
        <v>12716</v>
      </c>
      <c r="X18" s="26">
        <f t="shared" si="1"/>
        <v>12716</v>
      </c>
      <c r="Y18" s="17" t="str">
        <f t="shared" si="7"/>
        <v>SOVTRANS</v>
      </c>
      <c r="AA18" s="18" t="s">
        <v>22</v>
      </c>
      <c r="AB18" s="10">
        <v>133</v>
      </c>
      <c r="AC18" s="20">
        <v>9999999</v>
      </c>
      <c r="AD18" s="12">
        <v>13000</v>
      </c>
      <c r="AE18" s="27">
        <v>12000</v>
      </c>
      <c r="AF18" s="28">
        <v>10846</v>
      </c>
      <c r="AG18" s="26">
        <f t="shared" si="2"/>
        <v>10846</v>
      </c>
      <c r="AH18" s="17" t="str">
        <f t="shared" si="8"/>
        <v>SOVTRANS</v>
      </c>
      <c r="AJ18" s="12">
        <f t="shared" si="29"/>
        <v>15300</v>
      </c>
      <c r="AK18" s="12">
        <f t="shared" si="26"/>
        <v>14450</v>
      </c>
      <c r="AL18" s="12">
        <f t="shared" si="26"/>
        <v>13510.750000000002</v>
      </c>
      <c r="AM18" s="12">
        <f t="shared" si="26"/>
        <v>13510.750000000002</v>
      </c>
      <c r="AN18" s="43">
        <f t="shared" si="10"/>
        <v>13510.750000000002</v>
      </c>
      <c r="AP18" s="12">
        <f t="shared" si="30"/>
        <v>8499999.1500000004</v>
      </c>
      <c r="AQ18" s="12">
        <f t="shared" si="27"/>
        <v>12750</v>
      </c>
      <c r="AR18" s="12">
        <f t="shared" si="27"/>
        <v>8499999.1500000004</v>
      </c>
      <c r="AS18" s="12">
        <f t="shared" si="27"/>
        <v>10808.6</v>
      </c>
      <c r="AT18" s="43">
        <f t="shared" si="12"/>
        <v>10808.6</v>
      </c>
      <c r="AV18" s="12">
        <f t="shared" si="31"/>
        <v>8499999.1500000004</v>
      </c>
      <c r="AW18" s="12">
        <f t="shared" si="28"/>
        <v>11050</v>
      </c>
      <c r="AX18" s="12">
        <f t="shared" si="28"/>
        <v>10200</v>
      </c>
      <c r="AY18" s="12">
        <f t="shared" si="28"/>
        <v>9219.1</v>
      </c>
      <c r="AZ18" s="43">
        <f t="shared" si="18"/>
        <v>9219.1</v>
      </c>
    </row>
    <row r="19" spans="1:53" ht="15.75" thickBot="1" x14ac:dyDescent="0.3">
      <c r="A19" s="70"/>
      <c r="B19" s="71"/>
      <c r="C19" s="70"/>
      <c r="D19" s="77"/>
      <c r="F19" s="92" t="str">
        <f>VLOOKUP(B4,AA:AH,8,0)</f>
        <v>DACHSER</v>
      </c>
      <c r="I19" s="18" t="s">
        <v>23</v>
      </c>
      <c r="J19" s="10">
        <v>912</v>
      </c>
      <c r="K19" s="12">
        <v>70000</v>
      </c>
      <c r="L19" s="12">
        <v>50000</v>
      </c>
      <c r="M19" s="29">
        <v>38000</v>
      </c>
      <c r="N19" s="28">
        <v>46410</v>
      </c>
      <c r="O19" s="26">
        <f t="shared" si="0"/>
        <v>38000</v>
      </c>
      <c r="P19" s="17" t="str">
        <f t="shared" si="6"/>
        <v>ASSTRA</v>
      </c>
      <c r="R19" s="18" t="s">
        <v>23</v>
      </c>
      <c r="S19" s="10">
        <v>912</v>
      </c>
      <c r="T19" s="14">
        <v>9999999</v>
      </c>
      <c r="U19" s="22">
        <v>44000</v>
      </c>
      <c r="V19" s="14">
        <v>9999999</v>
      </c>
      <c r="W19" s="28">
        <v>37128</v>
      </c>
      <c r="X19" s="26">
        <f t="shared" si="1"/>
        <v>37128</v>
      </c>
      <c r="Y19" s="17" t="str">
        <f t="shared" si="7"/>
        <v>SOVTRANS</v>
      </c>
      <c r="AA19" s="18" t="s">
        <v>23</v>
      </c>
      <c r="AB19" s="10">
        <v>912</v>
      </c>
      <c r="AC19" s="14">
        <v>9999999</v>
      </c>
      <c r="AD19" s="12">
        <v>39000</v>
      </c>
      <c r="AE19" s="27">
        <v>30000</v>
      </c>
      <c r="AF19" s="28">
        <v>31667.999999999996</v>
      </c>
      <c r="AG19" s="26">
        <f t="shared" si="2"/>
        <v>30000</v>
      </c>
      <c r="AH19" s="17" t="str">
        <f t="shared" si="8"/>
        <v>ASSTRA</v>
      </c>
      <c r="AJ19" s="12">
        <f t="shared" si="29"/>
        <v>42500</v>
      </c>
      <c r="AK19" s="12">
        <f t="shared" si="26"/>
        <v>32300</v>
      </c>
      <c r="AL19" s="12">
        <f t="shared" si="26"/>
        <v>39448.5</v>
      </c>
      <c r="AM19" s="12">
        <f t="shared" si="26"/>
        <v>32300</v>
      </c>
      <c r="AN19" s="43">
        <f t="shared" si="10"/>
        <v>32300</v>
      </c>
      <c r="AP19" s="12">
        <f t="shared" si="30"/>
        <v>8499999.1500000004</v>
      </c>
      <c r="AQ19" s="12">
        <f t="shared" si="27"/>
        <v>37400</v>
      </c>
      <c r="AR19" s="12">
        <f t="shared" si="27"/>
        <v>8499999.1500000004</v>
      </c>
      <c r="AS19" s="12">
        <f t="shared" si="27"/>
        <v>31558.799999999999</v>
      </c>
      <c r="AT19" s="43">
        <f t="shared" si="12"/>
        <v>31558.799999999999</v>
      </c>
      <c r="AV19" s="12">
        <f t="shared" si="31"/>
        <v>8499999.1500000004</v>
      </c>
      <c r="AW19" s="12">
        <f t="shared" si="28"/>
        <v>33150</v>
      </c>
      <c r="AX19" s="12">
        <f t="shared" si="28"/>
        <v>25500</v>
      </c>
      <c r="AY19" s="12">
        <f t="shared" si="28"/>
        <v>26917.799999999996</v>
      </c>
      <c r="AZ19" s="43">
        <f t="shared" si="18"/>
        <v>25500</v>
      </c>
    </row>
    <row r="20" spans="1:53" ht="15.75" x14ac:dyDescent="0.3">
      <c r="F20" s="47"/>
      <c r="I20" s="18" t="s">
        <v>24</v>
      </c>
      <c r="J20" s="10">
        <v>3711</v>
      </c>
      <c r="K20" s="12">
        <v>220000</v>
      </c>
      <c r="L20" s="12">
        <v>220000</v>
      </c>
      <c r="M20" s="29">
        <v>160000</v>
      </c>
      <c r="N20" s="28">
        <v>174037.5</v>
      </c>
      <c r="O20" s="26">
        <f t="shared" si="0"/>
        <v>160000</v>
      </c>
      <c r="P20" s="17" t="str">
        <f t="shared" si="6"/>
        <v>ASSTRA</v>
      </c>
      <c r="Q20" s="31"/>
      <c r="R20" s="18" t="s">
        <v>24</v>
      </c>
      <c r="S20" s="10">
        <v>3711</v>
      </c>
      <c r="T20" s="20">
        <v>9999999</v>
      </c>
      <c r="U20" s="22">
        <v>180000</v>
      </c>
      <c r="V20" s="14">
        <v>9999999</v>
      </c>
      <c r="W20" s="28">
        <v>139230</v>
      </c>
      <c r="X20" s="26">
        <f t="shared" si="1"/>
        <v>139230</v>
      </c>
      <c r="Y20" s="17" t="str">
        <f t="shared" si="7"/>
        <v>SOVTRANS</v>
      </c>
      <c r="Z20" s="31"/>
      <c r="AA20" s="18" t="s">
        <v>24</v>
      </c>
      <c r="AB20" s="10">
        <v>3711</v>
      </c>
      <c r="AC20" s="20">
        <v>9999999</v>
      </c>
      <c r="AD20" s="12">
        <v>168000</v>
      </c>
      <c r="AE20" s="14">
        <v>9999999</v>
      </c>
      <c r="AF20" s="28">
        <v>118754.99999999999</v>
      </c>
      <c r="AG20" s="26">
        <f t="shared" si="2"/>
        <v>118754.99999999999</v>
      </c>
      <c r="AH20" s="17" t="str">
        <f t="shared" si="8"/>
        <v>SOVTRANS</v>
      </c>
      <c r="AJ20" s="12">
        <f>IFERROR(L20-L20*10%,0)</f>
        <v>198000</v>
      </c>
      <c r="AK20" s="12">
        <f t="shared" ref="AK20:AM24" si="32">IFERROR(M20-M20*10%,0)</f>
        <v>144000</v>
      </c>
      <c r="AL20" s="12">
        <f t="shared" si="32"/>
        <v>156633.75</v>
      </c>
      <c r="AM20" s="12">
        <f t="shared" si="32"/>
        <v>144000</v>
      </c>
      <c r="AN20" s="43">
        <f t="shared" si="10"/>
        <v>144000</v>
      </c>
      <c r="AP20" s="12">
        <f t="shared" si="11"/>
        <v>8999999.0999999996</v>
      </c>
      <c r="AQ20" s="12">
        <f t="shared" ref="AQ20:AQ24" si="33">IFERROR(U20-U20*10%,0)</f>
        <v>162000</v>
      </c>
      <c r="AR20" s="12">
        <f t="shared" ref="AR20:AR24" si="34">IFERROR(V20-V20*10%,0)</f>
        <v>8999999.0999999996</v>
      </c>
      <c r="AS20" s="12">
        <f t="shared" ref="AS20:AS24" si="35">IFERROR(W20-W20*10%,0)</f>
        <v>125307</v>
      </c>
      <c r="AT20" s="43">
        <f t="shared" si="12"/>
        <v>125307</v>
      </c>
      <c r="AV20" s="12">
        <f>IFERROR(AC20-AC20*10%,0)</f>
        <v>8999999.0999999996</v>
      </c>
      <c r="AW20" s="12">
        <f t="shared" ref="AW20:AY24" si="36">IFERROR(AD20-AD20*10%,0)</f>
        <v>151200</v>
      </c>
      <c r="AX20" s="12">
        <f t="shared" si="36"/>
        <v>8999999.0999999996</v>
      </c>
      <c r="AY20" s="12">
        <f t="shared" si="36"/>
        <v>106879.49999999999</v>
      </c>
      <c r="AZ20" s="43">
        <f t="shared" si="18"/>
        <v>106879.49999999999</v>
      </c>
    </row>
    <row r="21" spans="1:53" ht="15.75" x14ac:dyDescent="0.3">
      <c r="F21" s="47"/>
      <c r="I21" s="18" t="s">
        <v>25</v>
      </c>
      <c r="J21" s="10">
        <v>749</v>
      </c>
      <c r="K21" s="12">
        <v>45000</v>
      </c>
      <c r="L21" s="12">
        <v>37000</v>
      </c>
      <c r="M21" s="29">
        <v>35000</v>
      </c>
      <c r="N21" s="28">
        <v>31237.5</v>
      </c>
      <c r="O21" s="26">
        <f t="shared" si="0"/>
        <v>31237.5</v>
      </c>
      <c r="P21" s="17" t="str">
        <f t="shared" si="6"/>
        <v>SOVTRANS</v>
      </c>
      <c r="R21" s="18" t="s">
        <v>25</v>
      </c>
      <c r="S21" s="10">
        <v>749</v>
      </c>
      <c r="T21" s="14">
        <v>9999999</v>
      </c>
      <c r="U21" s="22">
        <v>32000</v>
      </c>
      <c r="V21" s="14">
        <v>9999999</v>
      </c>
      <c r="W21" s="28">
        <v>24990</v>
      </c>
      <c r="X21" s="26">
        <f t="shared" si="1"/>
        <v>24990</v>
      </c>
      <c r="Y21" s="17" t="str">
        <f t="shared" si="7"/>
        <v>SOVTRANS</v>
      </c>
      <c r="AA21" s="18" t="s">
        <v>25</v>
      </c>
      <c r="AB21" s="10">
        <v>749</v>
      </c>
      <c r="AC21" s="14">
        <v>9999999</v>
      </c>
      <c r="AD21" s="12">
        <v>29000</v>
      </c>
      <c r="AE21" s="14">
        <v>9999999</v>
      </c>
      <c r="AF21" s="28">
        <v>21315</v>
      </c>
      <c r="AG21" s="26">
        <f t="shared" si="2"/>
        <v>21315</v>
      </c>
      <c r="AH21" s="17" t="str">
        <f t="shared" si="8"/>
        <v>SOVTRANS</v>
      </c>
      <c r="AJ21" s="12">
        <f t="shared" ref="AJ21:AJ24" si="37">IFERROR(L21-L21*10%,0)</f>
        <v>33300</v>
      </c>
      <c r="AK21" s="12">
        <f t="shared" si="32"/>
        <v>31500</v>
      </c>
      <c r="AL21" s="12">
        <f t="shared" si="32"/>
        <v>28113.75</v>
      </c>
      <c r="AM21" s="12">
        <f t="shared" si="32"/>
        <v>28113.75</v>
      </c>
      <c r="AN21" s="43">
        <f t="shared" si="10"/>
        <v>28113.75</v>
      </c>
      <c r="AP21" s="12">
        <f t="shared" si="11"/>
        <v>8999999.0999999996</v>
      </c>
      <c r="AQ21" s="12">
        <f t="shared" si="33"/>
        <v>28800</v>
      </c>
      <c r="AR21" s="12">
        <f t="shared" si="34"/>
        <v>8999999.0999999996</v>
      </c>
      <c r="AS21" s="12">
        <f t="shared" si="35"/>
        <v>22491</v>
      </c>
      <c r="AT21" s="43">
        <f t="shared" si="12"/>
        <v>22491</v>
      </c>
      <c r="AV21" s="12">
        <f t="shared" ref="AV21:AV24" si="38">IFERROR(AC21-AC21*10%,0)</f>
        <v>8999999.0999999996</v>
      </c>
      <c r="AW21" s="12">
        <f t="shared" si="36"/>
        <v>26100</v>
      </c>
      <c r="AX21" s="12">
        <f t="shared" si="36"/>
        <v>8999999.0999999996</v>
      </c>
      <c r="AY21" s="12">
        <f t="shared" si="36"/>
        <v>19183.5</v>
      </c>
      <c r="AZ21" s="43">
        <f t="shared" si="18"/>
        <v>19183.5</v>
      </c>
    </row>
    <row r="22" spans="1:53" x14ac:dyDescent="0.25">
      <c r="I22" s="18" t="s">
        <v>26</v>
      </c>
      <c r="J22" s="10">
        <v>1106</v>
      </c>
      <c r="K22" s="12">
        <v>85000</v>
      </c>
      <c r="L22" s="12">
        <v>62000</v>
      </c>
      <c r="M22" s="29">
        <v>49000</v>
      </c>
      <c r="N22" s="28">
        <v>46410</v>
      </c>
      <c r="O22" s="26">
        <f t="shared" si="0"/>
        <v>46410</v>
      </c>
      <c r="P22" s="17" t="str">
        <f t="shared" si="6"/>
        <v>SOVTRANS</v>
      </c>
      <c r="R22" s="18" t="s">
        <v>26</v>
      </c>
      <c r="S22" s="10">
        <v>1106</v>
      </c>
      <c r="T22" s="20">
        <v>9999999</v>
      </c>
      <c r="U22" s="22">
        <v>50000</v>
      </c>
      <c r="V22" s="14">
        <v>9999999</v>
      </c>
      <c r="W22" s="28">
        <v>37128</v>
      </c>
      <c r="X22" s="26">
        <f t="shared" si="1"/>
        <v>37128</v>
      </c>
      <c r="Y22" s="17" t="str">
        <f t="shared" si="7"/>
        <v>SOVTRANS</v>
      </c>
      <c r="AA22" s="18" t="s">
        <v>26</v>
      </c>
      <c r="AB22" s="10">
        <v>1106</v>
      </c>
      <c r="AC22" s="20">
        <v>9999999</v>
      </c>
      <c r="AD22" s="12">
        <v>46000</v>
      </c>
      <c r="AE22" s="14">
        <v>9999999</v>
      </c>
      <c r="AF22" s="28">
        <v>31667.999999999996</v>
      </c>
      <c r="AG22" s="26">
        <f t="shared" si="2"/>
        <v>31667.999999999996</v>
      </c>
      <c r="AH22" s="17" t="str">
        <f t="shared" si="8"/>
        <v>SOVTRANS</v>
      </c>
      <c r="AJ22" s="12">
        <f t="shared" si="37"/>
        <v>55800</v>
      </c>
      <c r="AK22" s="12">
        <f t="shared" si="32"/>
        <v>44100</v>
      </c>
      <c r="AL22" s="12">
        <f t="shared" si="32"/>
        <v>41769</v>
      </c>
      <c r="AM22" s="12">
        <f t="shared" si="32"/>
        <v>41769</v>
      </c>
      <c r="AN22" s="43">
        <f t="shared" si="10"/>
        <v>41769</v>
      </c>
      <c r="AP22" s="12">
        <f t="shared" si="11"/>
        <v>8999999.0999999996</v>
      </c>
      <c r="AQ22" s="12">
        <f t="shared" si="33"/>
        <v>45000</v>
      </c>
      <c r="AR22" s="12">
        <f t="shared" si="34"/>
        <v>8999999.0999999996</v>
      </c>
      <c r="AS22" s="12">
        <f t="shared" si="35"/>
        <v>33415.199999999997</v>
      </c>
      <c r="AT22" s="43">
        <f t="shared" si="12"/>
        <v>33415.199999999997</v>
      </c>
      <c r="AV22" s="12">
        <f t="shared" si="38"/>
        <v>8999999.0999999996</v>
      </c>
      <c r="AW22" s="12">
        <f t="shared" si="36"/>
        <v>41400</v>
      </c>
      <c r="AX22" s="12">
        <f t="shared" si="36"/>
        <v>8999999.0999999996</v>
      </c>
      <c r="AY22" s="12">
        <f t="shared" si="36"/>
        <v>28501.199999999997</v>
      </c>
      <c r="AZ22" s="43">
        <f t="shared" si="18"/>
        <v>28501.199999999997</v>
      </c>
    </row>
    <row r="23" spans="1:53" x14ac:dyDescent="0.25">
      <c r="I23" s="18" t="s">
        <v>27</v>
      </c>
      <c r="J23" s="10">
        <v>1312</v>
      </c>
      <c r="K23" s="12">
        <v>85000</v>
      </c>
      <c r="L23" s="12">
        <v>70000</v>
      </c>
      <c r="M23" s="29">
        <v>65000</v>
      </c>
      <c r="N23" s="28">
        <v>64260</v>
      </c>
      <c r="O23" s="26">
        <f t="shared" si="0"/>
        <v>64260</v>
      </c>
      <c r="P23" s="17" t="str">
        <f t="shared" si="6"/>
        <v>SOVTRANS</v>
      </c>
      <c r="R23" s="18" t="s">
        <v>27</v>
      </c>
      <c r="S23" s="10">
        <v>1312</v>
      </c>
      <c r="T23" s="14">
        <v>9999999</v>
      </c>
      <c r="U23" s="22">
        <v>59000</v>
      </c>
      <c r="V23" s="14">
        <v>9999999</v>
      </c>
      <c r="W23" s="28">
        <v>51408</v>
      </c>
      <c r="X23" s="26">
        <f t="shared" si="1"/>
        <v>51408</v>
      </c>
      <c r="Y23" s="17" t="str">
        <f t="shared" si="7"/>
        <v>SOVTRANS</v>
      </c>
      <c r="AA23" s="18" t="s">
        <v>27</v>
      </c>
      <c r="AB23" s="10">
        <v>1312</v>
      </c>
      <c r="AC23" s="14">
        <v>9999999</v>
      </c>
      <c r="AD23" s="12">
        <v>55000</v>
      </c>
      <c r="AE23" s="27">
        <v>55000</v>
      </c>
      <c r="AF23" s="28">
        <v>43848</v>
      </c>
      <c r="AG23" s="26">
        <f t="shared" si="2"/>
        <v>43848</v>
      </c>
      <c r="AH23" s="17" t="str">
        <f t="shared" si="8"/>
        <v>SOVTRANS</v>
      </c>
      <c r="AJ23" s="12">
        <f t="shared" si="37"/>
        <v>63000</v>
      </c>
      <c r="AK23" s="12">
        <f t="shared" si="32"/>
        <v>58500</v>
      </c>
      <c r="AL23" s="12">
        <f t="shared" si="32"/>
        <v>57834</v>
      </c>
      <c r="AM23" s="12">
        <f t="shared" si="32"/>
        <v>57834</v>
      </c>
      <c r="AN23" s="43">
        <f t="shared" si="10"/>
        <v>57834</v>
      </c>
      <c r="AP23" s="12">
        <f t="shared" si="11"/>
        <v>8999999.0999999996</v>
      </c>
      <c r="AQ23" s="12">
        <f t="shared" si="33"/>
        <v>53100</v>
      </c>
      <c r="AR23" s="12">
        <f t="shared" si="34"/>
        <v>8999999.0999999996</v>
      </c>
      <c r="AS23" s="12">
        <f t="shared" si="35"/>
        <v>46267.199999999997</v>
      </c>
      <c r="AT23" s="43">
        <f t="shared" si="12"/>
        <v>46267.199999999997</v>
      </c>
      <c r="AV23" s="12">
        <f t="shared" si="38"/>
        <v>8999999.0999999996</v>
      </c>
      <c r="AW23" s="12">
        <f t="shared" si="36"/>
        <v>49500</v>
      </c>
      <c r="AX23" s="12">
        <f t="shared" si="36"/>
        <v>49500</v>
      </c>
      <c r="AY23" s="12">
        <f t="shared" si="36"/>
        <v>39463.199999999997</v>
      </c>
      <c r="AZ23" s="43">
        <f t="shared" si="18"/>
        <v>39463.199999999997</v>
      </c>
    </row>
    <row r="24" spans="1:53" x14ac:dyDescent="0.25">
      <c r="F24" s="90"/>
      <c r="I24" s="18" t="s">
        <v>28</v>
      </c>
      <c r="J24" s="10">
        <v>4239</v>
      </c>
      <c r="K24" s="12">
        <v>250000</v>
      </c>
      <c r="L24" s="12">
        <v>243000</v>
      </c>
      <c r="M24" s="29">
        <v>170000</v>
      </c>
      <c r="N24" s="28">
        <v>200812.5</v>
      </c>
      <c r="O24" s="26">
        <f t="shared" si="0"/>
        <v>170000</v>
      </c>
      <c r="P24" s="17" t="str">
        <f t="shared" si="6"/>
        <v>ASSTRA</v>
      </c>
      <c r="R24" s="18" t="s">
        <v>28</v>
      </c>
      <c r="S24" s="10">
        <v>4239</v>
      </c>
      <c r="T24" s="20">
        <v>9999999</v>
      </c>
      <c r="U24" s="22">
        <v>205000</v>
      </c>
      <c r="V24" s="14">
        <v>9999999</v>
      </c>
      <c r="W24" s="28">
        <v>160650</v>
      </c>
      <c r="X24" s="26">
        <f t="shared" si="1"/>
        <v>160650</v>
      </c>
      <c r="Y24" s="17" t="str">
        <f t="shared" si="7"/>
        <v>SOVTRANS</v>
      </c>
      <c r="AA24" s="18" t="s">
        <v>28</v>
      </c>
      <c r="AB24" s="10">
        <v>4239</v>
      </c>
      <c r="AC24" s="20">
        <v>9999999</v>
      </c>
      <c r="AD24" s="12">
        <v>185000</v>
      </c>
      <c r="AE24" s="27">
        <v>155000</v>
      </c>
      <c r="AF24" s="28">
        <v>137025</v>
      </c>
      <c r="AG24" s="26">
        <f t="shared" si="2"/>
        <v>137025</v>
      </c>
      <c r="AH24" s="17" t="str">
        <f t="shared" si="8"/>
        <v>SOVTRANS</v>
      </c>
      <c r="AJ24" s="12">
        <f t="shared" si="37"/>
        <v>218700</v>
      </c>
      <c r="AK24" s="12">
        <f t="shared" si="32"/>
        <v>153000</v>
      </c>
      <c r="AL24" s="12">
        <f t="shared" si="32"/>
        <v>180731.25</v>
      </c>
      <c r="AM24" s="12">
        <f t="shared" si="32"/>
        <v>153000</v>
      </c>
      <c r="AN24" s="43">
        <f t="shared" si="10"/>
        <v>153000</v>
      </c>
      <c r="AP24" s="12">
        <f t="shared" si="11"/>
        <v>8999999.0999999996</v>
      </c>
      <c r="AQ24" s="12">
        <f t="shared" si="33"/>
        <v>184500</v>
      </c>
      <c r="AR24" s="12">
        <f t="shared" si="34"/>
        <v>8999999.0999999996</v>
      </c>
      <c r="AS24" s="12">
        <f t="shared" si="35"/>
        <v>144585</v>
      </c>
      <c r="AT24" s="43">
        <f t="shared" si="12"/>
        <v>144585</v>
      </c>
      <c r="AV24" s="12">
        <f t="shared" si="38"/>
        <v>8999999.0999999996</v>
      </c>
      <c r="AW24" s="12">
        <f t="shared" si="36"/>
        <v>166500</v>
      </c>
      <c r="AX24" s="12">
        <f t="shared" si="36"/>
        <v>139500</v>
      </c>
      <c r="AY24" s="12">
        <f t="shared" si="36"/>
        <v>123322.5</v>
      </c>
      <c r="AZ24" s="43">
        <f t="shared" si="18"/>
        <v>123322.5</v>
      </c>
      <c r="BA24" s="90"/>
    </row>
    <row r="25" spans="1:53" x14ac:dyDescent="0.25">
      <c r="I25" s="32" t="s">
        <v>29</v>
      </c>
      <c r="J25" s="10">
        <v>538</v>
      </c>
      <c r="K25" s="12">
        <v>40000</v>
      </c>
      <c r="L25" s="12">
        <v>33000</v>
      </c>
      <c r="M25" s="29">
        <v>24000</v>
      </c>
      <c r="N25" s="28">
        <v>24990</v>
      </c>
      <c r="O25" s="26">
        <f t="shared" si="0"/>
        <v>24000</v>
      </c>
      <c r="P25" s="17" t="str">
        <f t="shared" si="6"/>
        <v>ASSTRA</v>
      </c>
      <c r="R25" s="32" t="s">
        <v>29</v>
      </c>
      <c r="S25" s="10">
        <v>538</v>
      </c>
      <c r="T25" s="14">
        <v>9999999</v>
      </c>
      <c r="U25" s="22">
        <v>29000</v>
      </c>
      <c r="V25" s="14">
        <v>9999999</v>
      </c>
      <c r="W25" s="28">
        <v>19992</v>
      </c>
      <c r="X25" s="26">
        <f t="shared" si="1"/>
        <v>19992</v>
      </c>
      <c r="Y25" s="17" t="str">
        <f t="shared" si="7"/>
        <v>SOVTRANS</v>
      </c>
      <c r="AA25" s="32" t="s">
        <v>29</v>
      </c>
      <c r="AB25" s="10">
        <v>538</v>
      </c>
      <c r="AC25" s="14">
        <v>9999999</v>
      </c>
      <c r="AD25" s="12">
        <v>26000</v>
      </c>
      <c r="AE25" s="27">
        <v>19000</v>
      </c>
      <c r="AF25" s="28">
        <v>17052</v>
      </c>
      <c r="AG25" s="26">
        <f t="shared" si="2"/>
        <v>17052</v>
      </c>
      <c r="AH25" s="17" t="str">
        <f t="shared" si="8"/>
        <v>SOVTRANS</v>
      </c>
      <c r="AJ25" s="12">
        <f>IFERROR(L25-L25*15%,0)</f>
        <v>28050</v>
      </c>
      <c r="AK25" s="12">
        <f t="shared" ref="AK25:AM25" si="39">IFERROR(M25-M25*15%,0)</f>
        <v>20400</v>
      </c>
      <c r="AL25" s="12">
        <f t="shared" si="39"/>
        <v>21241.5</v>
      </c>
      <c r="AM25" s="12">
        <f t="shared" si="39"/>
        <v>20400</v>
      </c>
      <c r="AN25" s="43">
        <f t="shared" si="10"/>
        <v>20400</v>
      </c>
      <c r="AP25" s="12">
        <f>IFERROR(T25-T25*15%,0)</f>
        <v>8499999.1500000004</v>
      </c>
      <c r="AQ25" s="12">
        <f t="shared" ref="AQ25:AS25" si="40">IFERROR(U25-U25*15%,0)</f>
        <v>24650</v>
      </c>
      <c r="AR25" s="12">
        <f t="shared" si="40"/>
        <v>8499999.1500000004</v>
      </c>
      <c r="AS25" s="12">
        <f t="shared" si="40"/>
        <v>16993.2</v>
      </c>
      <c r="AT25" s="43">
        <f t="shared" si="12"/>
        <v>16993.2</v>
      </c>
      <c r="AV25" s="12">
        <f>IFERROR(AC25-AC25*15%,0)</f>
        <v>8499999.1500000004</v>
      </c>
      <c r="AW25" s="12">
        <f t="shared" ref="AW25:AY25" si="41">IFERROR(AD25-AD25*15%,0)</f>
        <v>22100</v>
      </c>
      <c r="AX25" s="12">
        <f t="shared" si="41"/>
        <v>16150</v>
      </c>
      <c r="AY25" s="12">
        <f t="shared" si="41"/>
        <v>14494.2</v>
      </c>
      <c r="AZ25" s="43">
        <f t="shared" si="18"/>
        <v>14494.2</v>
      </c>
    </row>
    <row r="26" spans="1:53" x14ac:dyDescent="0.25">
      <c r="I26" s="32" t="s">
        <v>30</v>
      </c>
      <c r="J26" s="10">
        <v>2200</v>
      </c>
      <c r="K26" s="12">
        <v>140000</v>
      </c>
      <c r="L26" s="12">
        <v>126000</v>
      </c>
      <c r="M26" s="29">
        <v>135000</v>
      </c>
      <c r="N26" s="28">
        <v>112455</v>
      </c>
      <c r="O26" s="26">
        <f t="shared" si="0"/>
        <v>112455</v>
      </c>
      <c r="P26" s="17" t="str">
        <f t="shared" si="6"/>
        <v>SOVTRANS</v>
      </c>
      <c r="R26" s="32" t="s">
        <v>30</v>
      </c>
      <c r="S26" s="10">
        <v>2200</v>
      </c>
      <c r="T26" s="20">
        <v>9999999</v>
      </c>
      <c r="U26" s="22">
        <v>112000</v>
      </c>
      <c r="V26" s="14">
        <v>9999999</v>
      </c>
      <c r="W26" s="28">
        <v>89964</v>
      </c>
      <c r="X26" s="26">
        <f t="shared" si="1"/>
        <v>89964</v>
      </c>
      <c r="Y26" s="17" t="str">
        <f t="shared" si="7"/>
        <v>SOVTRANS</v>
      </c>
      <c r="AA26" s="32" t="s">
        <v>30</v>
      </c>
      <c r="AB26" s="10">
        <v>2200</v>
      </c>
      <c r="AC26" s="20">
        <v>9999999</v>
      </c>
      <c r="AD26" s="12">
        <v>105000</v>
      </c>
      <c r="AE26" s="14">
        <v>9999999</v>
      </c>
      <c r="AF26" s="28">
        <v>76734</v>
      </c>
      <c r="AG26" s="26">
        <f t="shared" si="2"/>
        <v>76734</v>
      </c>
      <c r="AH26" s="17" t="str">
        <f t="shared" si="8"/>
        <v>SOVTRANS</v>
      </c>
      <c r="AJ26" s="12">
        <f>IFERROR(L26-L26*10%,0)</f>
        <v>113400</v>
      </c>
      <c r="AK26" s="12">
        <f t="shared" ref="AK26:AM28" si="42">IFERROR(M26-M26*10%,0)</f>
        <v>121500</v>
      </c>
      <c r="AL26" s="12">
        <f t="shared" si="42"/>
        <v>101209.5</v>
      </c>
      <c r="AM26" s="12">
        <f t="shared" si="42"/>
        <v>101209.5</v>
      </c>
      <c r="AN26" s="43">
        <f t="shared" si="10"/>
        <v>101209.5</v>
      </c>
      <c r="AP26" s="12">
        <f t="shared" si="11"/>
        <v>8999999.0999999996</v>
      </c>
      <c r="AQ26" s="12">
        <f t="shared" ref="AQ26:AQ28" si="43">IFERROR(U26-U26*10%,0)</f>
        <v>100800</v>
      </c>
      <c r="AR26" s="12">
        <f t="shared" ref="AR26:AR28" si="44">IFERROR(V26-V26*10%,0)</f>
        <v>8999999.0999999996</v>
      </c>
      <c r="AS26" s="12">
        <f t="shared" ref="AS26:AS28" si="45">IFERROR(W26-W26*10%,0)</f>
        <v>80967.600000000006</v>
      </c>
      <c r="AT26" s="43">
        <f t="shared" si="12"/>
        <v>80967.600000000006</v>
      </c>
      <c r="AV26" s="12">
        <f>IFERROR(AC26-AC26*10%,0)</f>
        <v>8999999.0999999996</v>
      </c>
      <c r="AW26" s="12">
        <f t="shared" ref="AW26:AY28" si="46">IFERROR(AD26-AD26*10%,0)</f>
        <v>94500</v>
      </c>
      <c r="AX26" s="12">
        <f t="shared" si="46"/>
        <v>8999999.0999999996</v>
      </c>
      <c r="AY26" s="12">
        <f t="shared" si="46"/>
        <v>69060.600000000006</v>
      </c>
      <c r="AZ26" s="43">
        <f t="shared" si="18"/>
        <v>69060.600000000006</v>
      </c>
    </row>
    <row r="27" spans="1:53" x14ac:dyDescent="0.25">
      <c r="I27" s="18" t="s">
        <v>31</v>
      </c>
      <c r="J27" s="10">
        <v>423</v>
      </c>
      <c r="K27" s="12">
        <v>45000</v>
      </c>
      <c r="L27" s="12">
        <v>28000</v>
      </c>
      <c r="M27" s="29">
        <v>25000</v>
      </c>
      <c r="N27" s="28">
        <v>22312.5</v>
      </c>
      <c r="O27" s="26">
        <f t="shared" si="0"/>
        <v>22312.5</v>
      </c>
      <c r="P27" s="17" t="str">
        <f t="shared" si="6"/>
        <v>SOVTRANS</v>
      </c>
      <c r="R27" s="18" t="s">
        <v>31</v>
      </c>
      <c r="S27" s="10">
        <v>423</v>
      </c>
      <c r="T27" s="14">
        <v>9999999</v>
      </c>
      <c r="U27" s="22">
        <v>24000</v>
      </c>
      <c r="V27" s="14">
        <v>9999999</v>
      </c>
      <c r="W27" s="28">
        <v>17850</v>
      </c>
      <c r="X27" s="26">
        <f t="shared" si="1"/>
        <v>17850</v>
      </c>
      <c r="Y27" s="17" t="str">
        <f t="shared" si="7"/>
        <v>SOVTRANS</v>
      </c>
      <c r="AA27" s="18" t="s">
        <v>31</v>
      </c>
      <c r="AB27" s="10">
        <v>423</v>
      </c>
      <c r="AC27" s="14">
        <v>9999999</v>
      </c>
      <c r="AD27" s="12">
        <v>20000</v>
      </c>
      <c r="AE27" s="27">
        <v>20000</v>
      </c>
      <c r="AF27" s="28">
        <v>15224.999999999998</v>
      </c>
      <c r="AG27" s="26">
        <f t="shared" si="2"/>
        <v>15224.999999999998</v>
      </c>
      <c r="AH27" s="17" t="str">
        <f t="shared" si="8"/>
        <v>SOVTRANS</v>
      </c>
      <c r="AJ27" s="12">
        <f t="shared" ref="AJ27:AJ28" si="47">IFERROR(L27-L27*10%,0)</f>
        <v>25200</v>
      </c>
      <c r="AK27" s="12">
        <f t="shared" si="42"/>
        <v>22500</v>
      </c>
      <c r="AL27" s="12">
        <f t="shared" si="42"/>
        <v>20081.25</v>
      </c>
      <c r="AM27" s="12">
        <f t="shared" si="42"/>
        <v>20081.25</v>
      </c>
      <c r="AN27" s="43">
        <f t="shared" si="10"/>
        <v>20081.25</v>
      </c>
      <c r="AP27" s="12">
        <f t="shared" si="11"/>
        <v>8999999.0999999996</v>
      </c>
      <c r="AQ27" s="12">
        <f t="shared" si="43"/>
        <v>21600</v>
      </c>
      <c r="AR27" s="12">
        <f t="shared" si="44"/>
        <v>8999999.0999999996</v>
      </c>
      <c r="AS27" s="12">
        <f t="shared" si="45"/>
        <v>16065</v>
      </c>
      <c r="AT27" s="43">
        <f t="shared" si="12"/>
        <v>16065</v>
      </c>
      <c r="AV27" s="12">
        <f t="shared" ref="AV27:AV28" si="48">IFERROR(AC27-AC27*10%,0)</f>
        <v>8999999.0999999996</v>
      </c>
      <c r="AW27" s="12">
        <f t="shared" si="46"/>
        <v>18000</v>
      </c>
      <c r="AX27" s="12">
        <f t="shared" si="46"/>
        <v>18000</v>
      </c>
      <c r="AY27" s="12">
        <f t="shared" si="46"/>
        <v>13702.499999999998</v>
      </c>
      <c r="AZ27" s="43">
        <f t="shared" si="18"/>
        <v>13702.499999999998</v>
      </c>
    </row>
    <row r="28" spans="1:53" x14ac:dyDescent="0.25">
      <c r="I28" s="18" t="s">
        <v>32</v>
      </c>
      <c r="J28" s="10">
        <v>1910</v>
      </c>
      <c r="K28" s="12">
        <v>145000</v>
      </c>
      <c r="L28" s="12">
        <v>102000</v>
      </c>
      <c r="M28" s="29">
        <v>85000</v>
      </c>
      <c r="N28" s="28">
        <v>102637.5</v>
      </c>
      <c r="O28" s="26">
        <f t="shared" si="0"/>
        <v>85000</v>
      </c>
      <c r="P28" s="17" t="str">
        <f t="shared" si="6"/>
        <v>ASSTRA</v>
      </c>
      <c r="R28" s="18" t="s">
        <v>32</v>
      </c>
      <c r="S28" s="10">
        <v>1910</v>
      </c>
      <c r="T28" s="20">
        <v>9999999</v>
      </c>
      <c r="U28" s="22">
        <v>90000</v>
      </c>
      <c r="V28" s="14">
        <v>9999999</v>
      </c>
      <c r="W28" s="28">
        <v>82110</v>
      </c>
      <c r="X28" s="26">
        <f t="shared" si="1"/>
        <v>82110</v>
      </c>
      <c r="Y28" s="17" t="str">
        <f t="shared" si="7"/>
        <v>SOVTRANS</v>
      </c>
      <c r="AA28" s="18" t="s">
        <v>32</v>
      </c>
      <c r="AB28" s="10">
        <v>1910</v>
      </c>
      <c r="AC28" s="20">
        <v>9999999</v>
      </c>
      <c r="AD28" s="12">
        <v>77000</v>
      </c>
      <c r="AE28" s="14">
        <v>9999999</v>
      </c>
      <c r="AF28" s="28">
        <v>70035</v>
      </c>
      <c r="AG28" s="26">
        <f t="shared" si="2"/>
        <v>70035</v>
      </c>
      <c r="AH28" s="17" t="str">
        <f t="shared" si="8"/>
        <v>SOVTRANS</v>
      </c>
      <c r="AJ28" s="12">
        <f t="shared" si="47"/>
        <v>91800</v>
      </c>
      <c r="AK28" s="12">
        <f t="shared" si="42"/>
        <v>76500</v>
      </c>
      <c r="AL28" s="12">
        <f t="shared" si="42"/>
        <v>92373.75</v>
      </c>
      <c r="AM28" s="12">
        <f t="shared" si="42"/>
        <v>76500</v>
      </c>
      <c r="AN28" s="43">
        <f t="shared" si="10"/>
        <v>76500</v>
      </c>
      <c r="AP28" s="12">
        <f t="shared" si="11"/>
        <v>8999999.0999999996</v>
      </c>
      <c r="AQ28" s="12">
        <f t="shared" si="43"/>
        <v>81000</v>
      </c>
      <c r="AR28" s="12">
        <f t="shared" si="44"/>
        <v>8999999.0999999996</v>
      </c>
      <c r="AS28" s="12">
        <f t="shared" si="45"/>
        <v>73899</v>
      </c>
      <c r="AT28" s="43">
        <f t="shared" si="12"/>
        <v>73899</v>
      </c>
      <c r="AV28" s="12">
        <f t="shared" si="48"/>
        <v>8999999.0999999996</v>
      </c>
      <c r="AW28" s="12">
        <f t="shared" si="46"/>
        <v>69300</v>
      </c>
      <c r="AX28" s="12">
        <f t="shared" si="46"/>
        <v>8999999.0999999996</v>
      </c>
      <c r="AY28" s="12">
        <f t="shared" si="46"/>
        <v>63031.5</v>
      </c>
      <c r="AZ28" s="43">
        <f t="shared" si="18"/>
        <v>63031.5</v>
      </c>
    </row>
    <row r="29" spans="1:53" x14ac:dyDescent="0.25">
      <c r="I29" s="18" t="s">
        <v>33</v>
      </c>
      <c r="J29" s="10">
        <v>103</v>
      </c>
      <c r="K29" s="12">
        <v>20000</v>
      </c>
      <c r="L29" s="12">
        <v>17000</v>
      </c>
      <c r="M29" s="29">
        <v>15000</v>
      </c>
      <c r="N29" s="28">
        <v>14025.000000000002</v>
      </c>
      <c r="O29" s="26">
        <f t="shared" si="0"/>
        <v>14025.000000000002</v>
      </c>
      <c r="P29" s="17" t="str">
        <f t="shared" si="6"/>
        <v>SOVTRANS</v>
      </c>
      <c r="R29" s="18" t="s">
        <v>33</v>
      </c>
      <c r="S29" s="10">
        <v>103</v>
      </c>
      <c r="T29" s="14">
        <v>9999999</v>
      </c>
      <c r="U29" s="22">
        <v>14000</v>
      </c>
      <c r="V29" s="14">
        <v>9999999</v>
      </c>
      <c r="W29" s="28">
        <v>11220</v>
      </c>
      <c r="X29" s="26">
        <f t="shared" si="1"/>
        <v>11220</v>
      </c>
      <c r="Y29" s="17" t="str">
        <f t="shared" si="7"/>
        <v>SOVTRANS</v>
      </c>
      <c r="AA29" s="18" t="s">
        <v>33</v>
      </c>
      <c r="AB29" s="10">
        <v>103</v>
      </c>
      <c r="AC29" s="14">
        <v>9999999</v>
      </c>
      <c r="AD29" s="12">
        <v>12000</v>
      </c>
      <c r="AE29" s="27">
        <v>10000</v>
      </c>
      <c r="AF29" s="28">
        <v>9570</v>
      </c>
      <c r="AG29" s="26">
        <f t="shared" si="2"/>
        <v>9570</v>
      </c>
      <c r="AH29" s="17" t="str">
        <f t="shared" si="8"/>
        <v>SOVTRANS</v>
      </c>
      <c r="AJ29" s="12">
        <f>IFERROR(L29-L29*15%,0)</f>
        <v>14450</v>
      </c>
      <c r="AK29" s="12">
        <f t="shared" ref="AK29:AM29" si="49">IFERROR(M29-M29*15%,0)</f>
        <v>12750</v>
      </c>
      <c r="AL29" s="12">
        <f t="shared" si="49"/>
        <v>11921.250000000002</v>
      </c>
      <c r="AM29" s="12">
        <f t="shared" si="49"/>
        <v>11921.250000000002</v>
      </c>
      <c r="AN29" s="43">
        <f t="shared" si="10"/>
        <v>11921.250000000002</v>
      </c>
      <c r="AP29" s="12">
        <f>IFERROR(T29-T29*15%,0)</f>
        <v>8499999.1500000004</v>
      </c>
      <c r="AQ29" s="12">
        <f t="shared" ref="AQ29:AS29" si="50">IFERROR(U29-U29*15%,0)</f>
        <v>11900</v>
      </c>
      <c r="AR29" s="12">
        <f t="shared" si="50"/>
        <v>8499999.1500000004</v>
      </c>
      <c r="AS29" s="12">
        <f t="shared" si="50"/>
        <v>9537</v>
      </c>
      <c r="AT29" s="43">
        <f t="shared" si="12"/>
        <v>9537</v>
      </c>
      <c r="AV29" s="12">
        <f>IFERROR(AC29-AC29*15%,0)</f>
        <v>8499999.1500000004</v>
      </c>
      <c r="AW29" s="12">
        <f t="shared" ref="AW29:AY29" si="51">IFERROR(AD29-AD29*15%,0)</f>
        <v>10200</v>
      </c>
      <c r="AX29" s="12">
        <f t="shared" si="51"/>
        <v>8500</v>
      </c>
      <c r="AY29" s="12">
        <f t="shared" si="51"/>
        <v>8134.5</v>
      </c>
      <c r="AZ29" s="43">
        <f t="shared" si="18"/>
        <v>8134.5</v>
      </c>
    </row>
    <row r="30" spans="1:53" x14ac:dyDescent="0.25">
      <c r="I30" s="33" t="s">
        <v>34</v>
      </c>
      <c r="J30" s="10">
        <v>738</v>
      </c>
      <c r="K30" s="12">
        <v>60000</v>
      </c>
      <c r="L30" s="12">
        <v>45000</v>
      </c>
      <c r="M30" s="14">
        <v>9999999</v>
      </c>
      <c r="N30" s="14">
        <v>9999999</v>
      </c>
      <c r="O30" s="26">
        <f t="shared" si="0"/>
        <v>45000</v>
      </c>
      <c r="P30" s="17" t="str">
        <f t="shared" si="6"/>
        <v>DACHSER</v>
      </c>
      <c r="R30" s="33" t="s">
        <v>34</v>
      </c>
      <c r="S30" s="10">
        <v>738</v>
      </c>
      <c r="T30" s="20">
        <v>9999999</v>
      </c>
      <c r="U30" s="22">
        <v>40000</v>
      </c>
      <c r="V30" s="14">
        <v>9999999</v>
      </c>
      <c r="W30" s="14">
        <v>9999999</v>
      </c>
      <c r="X30" s="26">
        <f t="shared" si="1"/>
        <v>40000</v>
      </c>
      <c r="Y30" s="17" t="str">
        <f t="shared" si="7"/>
        <v>DACHSER</v>
      </c>
      <c r="AA30" s="33" t="s">
        <v>34</v>
      </c>
      <c r="AB30" s="10">
        <v>738</v>
      </c>
      <c r="AC30" s="20">
        <v>9999999</v>
      </c>
      <c r="AD30" s="12">
        <v>37000</v>
      </c>
      <c r="AE30" s="14">
        <v>9999999</v>
      </c>
      <c r="AF30" s="14">
        <v>9999999</v>
      </c>
      <c r="AG30" s="26">
        <f t="shared" si="2"/>
        <v>37000</v>
      </c>
      <c r="AH30" s="17" t="str">
        <f t="shared" si="8"/>
        <v>DACHSER</v>
      </c>
      <c r="AJ30" s="12">
        <f>IFERROR(L30-L30*10%,0)</f>
        <v>40500</v>
      </c>
      <c r="AK30" s="12">
        <f t="shared" ref="AK30:AM30" si="52">IFERROR(M30-M30*10%,0)</f>
        <v>8999999.0999999996</v>
      </c>
      <c r="AL30" s="12">
        <f t="shared" si="52"/>
        <v>8999999.0999999996</v>
      </c>
      <c r="AM30" s="12">
        <f t="shared" si="52"/>
        <v>40500</v>
      </c>
      <c r="AN30" s="43">
        <f t="shared" si="10"/>
        <v>40500</v>
      </c>
      <c r="AP30" s="12">
        <f t="shared" si="11"/>
        <v>8999999.0999999996</v>
      </c>
      <c r="AQ30" s="12">
        <f t="shared" ref="AQ30" si="53">IFERROR(U30-U30*10%,0)</f>
        <v>36000</v>
      </c>
      <c r="AR30" s="12">
        <f t="shared" ref="AR30" si="54">IFERROR(V30-V30*10%,0)</f>
        <v>8999999.0999999996</v>
      </c>
      <c r="AS30" s="12">
        <f t="shared" ref="AS30" si="55">IFERROR(W30-W30*10%,0)</f>
        <v>8999999.0999999996</v>
      </c>
      <c r="AT30" s="43">
        <f t="shared" si="12"/>
        <v>36000</v>
      </c>
      <c r="AV30" s="12">
        <f>IFERROR(AC30-AC30*10%,0)</f>
        <v>8999999.0999999996</v>
      </c>
      <c r="AW30" s="12">
        <f t="shared" ref="AW30:AY30" si="56">IFERROR(AD30-AD30*10%,0)</f>
        <v>33300</v>
      </c>
      <c r="AX30" s="12">
        <f t="shared" si="56"/>
        <v>8999999.0999999996</v>
      </c>
      <c r="AY30" s="12">
        <f t="shared" si="56"/>
        <v>8999999.0999999996</v>
      </c>
      <c r="AZ30" s="43">
        <f t="shared" si="18"/>
        <v>33300</v>
      </c>
    </row>
    <row r="31" spans="1:53" x14ac:dyDescent="0.25">
      <c r="I31" s="18" t="s">
        <v>35</v>
      </c>
      <c r="J31" s="10">
        <v>1230</v>
      </c>
      <c r="K31" s="12">
        <v>80000</v>
      </c>
      <c r="L31" s="12">
        <v>64000</v>
      </c>
      <c r="M31" s="29">
        <v>48000</v>
      </c>
      <c r="N31" s="28">
        <v>50872.5</v>
      </c>
      <c r="O31" s="26">
        <f t="shared" si="0"/>
        <v>48000</v>
      </c>
      <c r="P31" s="17" t="str">
        <f t="shared" si="6"/>
        <v>ASSTRA</v>
      </c>
      <c r="R31" s="18" t="s">
        <v>35</v>
      </c>
      <c r="S31" s="10">
        <v>1230</v>
      </c>
      <c r="T31" s="14">
        <v>9999999</v>
      </c>
      <c r="U31" s="22">
        <v>52000</v>
      </c>
      <c r="V31" s="14">
        <v>9999999</v>
      </c>
      <c r="W31" s="2">
        <v>40698</v>
      </c>
      <c r="X31" s="26">
        <f t="shared" si="1"/>
        <v>40698</v>
      </c>
      <c r="Y31" s="17" t="str">
        <f t="shared" si="7"/>
        <v>SOVTRANS</v>
      </c>
      <c r="AA31" s="18" t="s">
        <v>35</v>
      </c>
      <c r="AB31" s="10">
        <v>1230</v>
      </c>
      <c r="AC31" s="14">
        <v>9999999</v>
      </c>
      <c r="AD31" s="12">
        <v>48000</v>
      </c>
      <c r="AE31" s="27">
        <v>35000</v>
      </c>
      <c r="AF31" s="2">
        <v>34713</v>
      </c>
      <c r="AG31" s="26">
        <f t="shared" si="2"/>
        <v>34713</v>
      </c>
      <c r="AH31" s="17" t="str">
        <f t="shared" si="8"/>
        <v>SOVTRANS</v>
      </c>
      <c r="AJ31" s="12">
        <f>IFERROR(L31-L31*15%,0)</f>
        <v>54400</v>
      </c>
      <c r="AK31" s="12">
        <f t="shared" ref="AK31:AM31" si="57">IFERROR(M31-M31*15%,0)</f>
        <v>40800</v>
      </c>
      <c r="AL31" s="12">
        <f t="shared" si="57"/>
        <v>43241.625</v>
      </c>
      <c r="AM31" s="12">
        <f t="shared" si="57"/>
        <v>40800</v>
      </c>
      <c r="AN31" s="43">
        <f t="shared" si="10"/>
        <v>40800</v>
      </c>
      <c r="AP31" s="12">
        <f>IFERROR(T31-T31*15%,0)</f>
        <v>8499999.1500000004</v>
      </c>
      <c r="AQ31" s="12">
        <f t="shared" ref="AQ31:AS31" si="58">IFERROR(U31-U31*15%,0)</f>
        <v>44200</v>
      </c>
      <c r="AR31" s="12">
        <f t="shared" si="58"/>
        <v>8499999.1500000004</v>
      </c>
      <c r="AS31" s="12">
        <f t="shared" si="58"/>
        <v>34593.300000000003</v>
      </c>
      <c r="AT31" s="43">
        <f t="shared" si="12"/>
        <v>34593.300000000003</v>
      </c>
      <c r="AV31" s="12">
        <f>IFERROR(AC31-AC31*15%,0)</f>
        <v>8499999.1500000004</v>
      </c>
      <c r="AW31" s="12">
        <f t="shared" ref="AW31:AY31" si="59">IFERROR(AD31-AD31*15%,0)</f>
        <v>40800</v>
      </c>
      <c r="AX31" s="12">
        <f t="shared" si="59"/>
        <v>29750</v>
      </c>
      <c r="AY31" s="12">
        <f t="shared" si="59"/>
        <v>29506.05</v>
      </c>
      <c r="AZ31" s="43">
        <f t="shared" si="18"/>
        <v>29506.05</v>
      </c>
    </row>
    <row r="32" spans="1:53" x14ac:dyDescent="0.25">
      <c r="I32" s="33" t="s">
        <v>36</v>
      </c>
      <c r="J32" s="10">
        <v>3234</v>
      </c>
      <c r="K32" s="12">
        <v>190000</v>
      </c>
      <c r="L32" s="12">
        <v>183000</v>
      </c>
      <c r="M32" s="29">
        <v>144000</v>
      </c>
      <c r="N32" s="28">
        <v>156187.5</v>
      </c>
      <c r="O32" s="26">
        <f t="shared" si="0"/>
        <v>144000</v>
      </c>
      <c r="P32" s="17" t="str">
        <f t="shared" si="6"/>
        <v>ASSTRA</v>
      </c>
      <c r="R32" s="33" t="s">
        <v>36</v>
      </c>
      <c r="S32" s="10">
        <v>3234</v>
      </c>
      <c r="T32" s="20">
        <v>9999999</v>
      </c>
      <c r="U32" s="22">
        <v>145000</v>
      </c>
      <c r="V32" s="14">
        <v>9999999</v>
      </c>
      <c r="W32" s="28">
        <v>124950</v>
      </c>
      <c r="X32" s="26">
        <f t="shared" si="1"/>
        <v>124950</v>
      </c>
      <c r="Y32" s="17" t="str">
        <f t="shared" si="7"/>
        <v>SOVTRANS</v>
      </c>
      <c r="AA32" s="33" t="s">
        <v>36</v>
      </c>
      <c r="AB32" s="10">
        <v>3234</v>
      </c>
      <c r="AC32" s="20">
        <v>9999999</v>
      </c>
      <c r="AD32" s="12">
        <v>135000</v>
      </c>
      <c r="AE32" s="14">
        <v>9999999</v>
      </c>
      <c r="AF32" s="28">
        <v>106575</v>
      </c>
      <c r="AG32" s="26">
        <f t="shared" si="2"/>
        <v>106575</v>
      </c>
      <c r="AH32" s="17" t="str">
        <f t="shared" si="8"/>
        <v>SOVTRANS</v>
      </c>
      <c r="AJ32" s="12">
        <f>IFERROR(L32-L32*10%,0)</f>
        <v>164700</v>
      </c>
      <c r="AK32" s="12">
        <f t="shared" ref="AK32:AM32" si="60">IFERROR(M32-M32*10%,0)</f>
        <v>129600</v>
      </c>
      <c r="AL32" s="12">
        <f t="shared" si="60"/>
        <v>140568.75</v>
      </c>
      <c r="AM32" s="12">
        <f t="shared" si="60"/>
        <v>129600</v>
      </c>
      <c r="AN32" s="43">
        <f t="shared" si="10"/>
        <v>129600</v>
      </c>
      <c r="AP32" s="12">
        <f t="shared" si="11"/>
        <v>8999999.0999999996</v>
      </c>
      <c r="AQ32" s="12">
        <f t="shared" ref="AQ32" si="61">IFERROR(U32-U32*10%,0)</f>
        <v>130500</v>
      </c>
      <c r="AR32" s="12">
        <f t="shared" ref="AR32" si="62">IFERROR(V32-V32*10%,0)</f>
        <v>8999999.0999999996</v>
      </c>
      <c r="AS32" s="12">
        <f t="shared" ref="AS32" si="63">IFERROR(W32-W32*10%,0)</f>
        <v>112455</v>
      </c>
      <c r="AT32" s="43">
        <f t="shared" si="12"/>
        <v>112455</v>
      </c>
      <c r="AV32" s="12">
        <f>IFERROR(AC32-AC32*10%,0)</f>
        <v>8999999.0999999996</v>
      </c>
      <c r="AW32" s="12">
        <f t="shared" ref="AW32:AY32" si="64">IFERROR(AD32-AD32*10%,0)</f>
        <v>121500</v>
      </c>
      <c r="AX32" s="12">
        <f t="shared" si="64"/>
        <v>8999999.0999999996</v>
      </c>
      <c r="AY32" s="12">
        <f t="shared" si="64"/>
        <v>95917.5</v>
      </c>
      <c r="AZ32" s="43">
        <f t="shared" si="18"/>
        <v>95917.5</v>
      </c>
    </row>
    <row r="33" spans="9:52" x14ac:dyDescent="0.25">
      <c r="I33" s="33" t="s">
        <v>37</v>
      </c>
      <c r="J33" s="10">
        <v>499</v>
      </c>
      <c r="K33" s="12">
        <v>35000</v>
      </c>
      <c r="L33" s="12">
        <v>30000</v>
      </c>
      <c r="M33" s="29">
        <v>24000</v>
      </c>
      <c r="N33" s="28">
        <v>24990</v>
      </c>
      <c r="O33" s="26">
        <f t="shared" si="0"/>
        <v>24000</v>
      </c>
      <c r="P33" s="17" t="str">
        <f t="shared" si="6"/>
        <v>ASSTRA</v>
      </c>
      <c r="R33" s="33" t="s">
        <v>37</v>
      </c>
      <c r="S33" s="10">
        <v>499</v>
      </c>
      <c r="T33" s="14">
        <v>9999999</v>
      </c>
      <c r="U33" s="22">
        <v>27000</v>
      </c>
      <c r="V33" s="14">
        <v>9999999</v>
      </c>
      <c r="W33" s="28">
        <v>19992</v>
      </c>
      <c r="X33" s="26">
        <f t="shared" si="1"/>
        <v>19992</v>
      </c>
      <c r="Y33" s="17" t="str">
        <f t="shared" si="7"/>
        <v>SOVTRANS</v>
      </c>
      <c r="AA33" s="33" t="s">
        <v>37</v>
      </c>
      <c r="AB33" s="10">
        <v>499</v>
      </c>
      <c r="AC33" s="14">
        <v>9999999</v>
      </c>
      <c r="AD33" s="12">
        <v>24000</v>
      </c>
      <c r="AE33" s="27">
        <v>19000</v>
      </c>
      <c r="AF33" s="28">
        <v>17052</v>
      </c>
      <c r="AG33" s="26">
        <f t="shared" si="2"/>
        <v>17052</v>
      </c>
      <c r="AH33" s="17" t="str">
        <f t="shared" si="8"/>
        <v>SOVTRANS</v>
      </c>
      <c r="AJ33" s="12">
        <f>IFERROR(L33-L33*15%,0)</f>
        <v>25500</v>
      </c>
      <c r="AK33" s="12">
        <f t="shared" ref="AK33:AM33" si="65">IFERROR(M33-M33*15%,0)</f>
        <v>20400</v>
      </c>
      <c r="AL33" s="12">
        <f t="shared" si="65"/>
        <v>21241.5</v>
      </c>
      <c r="AM33" s="12">
        <f t="shared" si="65"/>
        <v>20400</v>
      </c>
      <c r="AN33" s="43">
        <f t="shared" si="10"/>
        <v>20400</v>
      </c>
      <c r="AP33" s="12">
        <f>IFERROR(T33-T33*15%,0)</f>
        <v>8499999.1500000004</v>
      </c>
      <c r="AQ33" s="12">
        <f t="shared" ref="AQ33:AS33" si="66">IFERROR(U33-U33*15%,0)</f>
        <v>22950</v>
      </c>
      <c r="AR33" s="12">
        <f t="shared" si="66"/>
        <v>8499999.1500000004</v>
      </c>
      <c r="AS33" s="12">
        <f t="shared" si="66"/>
        <v>16993.2</v>
      </c>
      <c r="AT33" s="43">
        <f t="shared" si="12"/>
        <v>16993.2</v>
      </c>
      <c r="AV33" s="12">
        <f>IFERROR(AC33-AC33*15%,0)</f>
        <v>8499999.1500000004</v>
      </c>
      <c r="AW33" s="12">
        <f t="shared" ref="AW33:AY33" si="67">IFERROR(AD33-AD33*15%,0)</f>
        <v>20400</v>
      </c>
      <c r="AX33" s="12">
        <f t="shared" si="67"/>
        <v>16150</v>
      </c>
      <c r="AY33" s="12">
        <f t="shared" si="67"/>
        <v>14494.2</v>
      </c>
      <c r="AZ33" s="43">
        <f t="shared" si="18"/>
        <v>14494.2</v>
      </c>
    </row>
    <row r="34" spans="9:52" x14ac:dyDescent="0.25">
      <c r="I34" s="33" t="s">
        <v>38</v>
      </c>
      <c r="J34" s="10">
        <v>3761</v>
      </c>
      <c r="K34" s="12">
        <v>230000</v>
      </c>
      <c r="L34" s="12">
        <v>22000</v>
      </c>
      <c r="M34" s="29">
        <v>165000</v>
      </c>
      <c r="N34" s="28">
        <v>191887.5</v>
      </c>
      <c r="O34" s="26">
        <f t="shared" si="0"/>
        <v>22000</v>
      </c>
      <c r="P34" s="17" t="str">
        <f t="shared" si="6"/>
        <v>DACHSER</v>
      </c>
      <c r="R34" s="33" t="s">
        <v>38</v>
      </c>
      <c r="S34" s="10">
        <v>3761</v>
      </c>
      <c r="T34" s="20">
        <v>9999999</v>
      </c>
      <c r="U34" s="22">
        <v>180000</v>
      </c>
      <c r="V34" s="14">
        <v>9999999</v>
      </c>
      <c r="W34" s="28">
        <v>153510</v>
      </c>
      <c r="X34" s="26">
        <f t="shared" si="1"/>
        <v>153510</v>
      </c>
      <c r="Y34" s="17" t="str">
        <f t="shared" si="7"/>
        <v>SOVTRANS</v>
      </c>
      <c r="AA34" s="33" t="s">
        <v>38</v>
      </c>
      <c r="AB34" s="10">
        <v>3761</v>
      </c>
      <c r="AC34" s="20">
        <v>9999999</v>
      </c>
      <c r="AD34" s="12">
        <v>172000</v>
      </c>
      <c r="AE34" s="27">
        <v>145000</v>
      </c>
      <c r="AF34" s="28">
        <v>130934.99999999999</v>
      </c>
      <c r="AG34" s="26">
        <f t="shared" si="2"/>
        <v>130934.99999999999</v>
      </c>
      <c r="AH34" s="17" t="str">
        <f t="shared" si="8"/>
        <v>SOVTRANS</v>
      </c>
      <c r="AJ34" s="12">
        <f>IFERROR(L34-L34*10%,0)</f>
        <v>19800</v>
      </c>
      <c r="AK34" s="12">
        <f t="shared" ref="AK34:AM34" si="68">IFERROR(M34-M34*10%,0)</f>
        <v>148500</v>
      </c>
      <c r="AL34" s="12">
        <f t="shared" si="68"/>
        <v>172698.75</v>
      </c>
      <c r="AM34" s="12">
        <f t="shared" si="68"/>
        <v>19800</v>
      </c>
      <c r="AN34" s="43">
        <f t="shared" si="10"/>
        <v>19800</v>
      </c>
      <c r="AP34" s="12">
        <f t="shared" si="11"/>
        <v>8999999.0999999996</v>
      </c>
      <c r="AQ34" s="12">
        <f t="shared" ref="AQ34" si="69">IFERROR(U34-U34*10%,0)</f>
        <v>162000</v>
      </c>
      <c r="AR34" s="12">
        <f t="shared" ref="AR34" si="70">IFERROR(V34-V34*10%,0)</f>
        <v>8999999.0999999996</v>
      </c>
      <c r="AS34" s="12">
        <f t="shared" ref="AS34" si="71">IFERROR(W34-W34*10%,0)</f>
        <v>138159</v>
      </c>
      <c r="AT34" s="43">
        <f t="shared" si="12"/>
        <v>138159</v>
      </c>
      <c r="AV34" s="12">
        <f>IFERROR(AC34-AC34*10%,0)</f>
        <v>8999999.0999999996</v>
      </c>
      <c r="AW34" s="12">
        <f t="shared" ref="AW34:AY34" si="72">IFERROR(AD34-AD34*10%,0)</f>
        <v>154800</v>
      </c>
      <c r="AX34" s="12">
        <f t="shared" si="72"/>
        <v>130500</v>
      </c>
      <c r="AY34" s="12">
        <f t="shared" si="72"/>
        <v>117841.49999999999</v>
      </c>
      <c r="AZ34" s="43">
        <f t="shared" si="18"/>
        <v>117841.49999999999</v>
      </c>
    </row>
    <row r="35" spans="9:52" x14ac:dyDescent="0.25">
      <c r="I35" s="33" t="s">
        <v>39</v>
      </c>
      <c r="J35" s="10">
        <v>851</v>
      </c>
      <c r="K35" s="12">
        <v>25000</v>
      </c>
      <c r="L35" s="12">
        <v>20000</v>
      </c>
      <c r="M35" s="29">
        <v>17000</v>
      </c>
      <c r="N35" s="28">
        <v>15172.5</v>
      </c>
      <c r="O35" s="26">
        <f t="shared" si="0"/>
        <v>15172.5</v>
      </c>
      <c r="P35" s="17" t="str">
        <f t="shared" si="6"/>
        <v>SOVTRANS</v>
      </c>
      <c r="R35" s="33" t="s">
        <v>39</v>
      </c>
      <c r="S35" s="10">
        <v>851</v>
      </c>
      <c r="T35" s="14">
        <v>9999999</v>
      </c>
      <c r="U35" s="22">
        <v>18000</v>
      </c>
      <c r="V35" s="14">
        <v>9999999</v>
      </c>
      <c r="W35" s="28">
        <v>12138</v>
      </c>
      <c r="X35" s="26">
        <f t="shared" si="1"/>
        <v>12138</v>
      </c>
      <c r="Y35" s="17" t="str">
        <f t="shared" si="7"/>
        <v>SOVTRANS</v>
      </c>
      <c r="AA35" s="33" t="s">
        <v>39</v>
      </c>
      <c r="AB35" s="10">
        <v>851</v>
      </c>
      <c r="AC35" s="14">
        <v>9999999</v>
      </c>
      <c r="AD35" s="12">
        <v>16000</v>
      </c>
      <c r="AE35" s="27">
        <v>12000</v>
      </c>
      <c r="AF35" s="28">
        <v>10353</v>
      </c>
      <c r="AG35" s="26">
        <f t="shared" si="2"/>
        <v>10353</v>
      </c>
      <c r="AH35" s="17" t="str">
        <f t="shared" si="8"/>
        <v>SOVTRANS</v>
      </c>
      <c r="AJ35" s="12">
        <f>IFERROR(L35-L35*15%,0)</f>
        <v>17000</v>
      </c>
      <c r="AK35" s="12">
        <f t="shared" ref="AK35:AM35" si="73">IFERROR(M35-M35*15%,0)</f>
        <v>14450</v>
      </c>
      <c r="AL35" s="12">
        <f t="shared" si="73"/>
        <v>12896.625</v>
      </c>
      <c r="AM35" s="12">
        <f t="shared" si="73"/>
        <v>12896.625</v>
      </c>
      <c r="AN35" s="43">
        <f t="shared" si="10"/>
        <v>12896.625</v>
      </c>
      <c r="AP35" s="12">
        <f>IFERROR(T35-T35*15%,0)</f>
        <v>8499999.1500000004</v>
      </c>
      <c r="AQ35" s="12">
        <f t="shared" ref="AQ35:AS35" si="74">IFERROR(U35-U35*15%,0)</f>
        <v>15300</v>
      </c>
      <c r="AR35" s="12">
        <f t="shared" si="74"/>
        <v>8499999.1500000004</v>
      </c>
      <c r="AS35" s="12">
        <f t="shared" si="74"/>
        <v>10317.299999999999</v>
      </c>
      <c r="AT35" s="43">
        <f t="shared" si="12"/>
        <v>10317.299999999999</v>
      </c>
      <c r="AV35" s="12">
        <f>IFERROR(AC35-AC35*15%,0)</f>
        <v>8499999.1500000004</v>
      </c>
      <c r="AW35" s="12">
        <f t="shared" ref="AW35:AY35" si="75">IFERROR(AD35-AD35*15%,0)</f>
        <v>13600</v>
      </c>
      <c r="AX35" s="12">
        <f t="shared" si="75"/>
        <v>10200</v>
      </c>
      <c r="AY35" s="12">
        <f t="shared" si="75"/>
        <v>8800.0499999999993</v>
      </c>
      <c r="AZ35" s="43">
        <f t="shared" si="18"/>
        <v>8800.0499999999993</v>
      </c>
    </row>
    <row r="36" spans="9:52" x14ac:dyDescent="0.25">
      <c r="I36" s="33" t="s">
        <v>40</v>
      </c>
      <c r="J36" s="10">
        <v>659</v>
      </c>
      <c r="K36" s="12">
        <v>50000</v>
      </c>
      <c r="L36" s="12">
        <v>39000</v>
      </c>
      <c r="M36" s="14">
        <v>9999999</v>
      </c>
      <c r="N36" s="14">
        <v>9999999</v>
      </c>
      <c r="O36" s="26">
        <f t="shared" si="0"/>
        <v>39000</v>
      </c>
      <c r="P36" s="17" t="str">
        <f t="shared" si="6"/>
        <v>DACHSER</v>
      </c>
      <c r="R36" s="33" t="s">
        <v>40</v>
      </c>
      <c r="S36" s="10">
        <v>659</v>
      </c>
      <c r="T36" s="20">
        <v>9999999</v>
      </c>
      <c r="U36" s="22">
        <v>35000</v>
      </c>
      <c r="V36" s="14">
        <v>9999999</v>
      </c>
      <c r="W36" s="14">
        <v>9999999</v>
      </c>
      <c r="X36" s="26">
        <f t="shared" si="1"/>
        <v>35000</v>
      </c>
      <c r="Y36" s="17" t="str">
        <f t="shared" si="7"/>
        <v>DACHSER</v>
      </c>
      <c r="AA36" s="33" t="s">
        <v>40</v>
      </c>
      <c r="AB36" s="10">
        <v>659</v>
      </c>
      <c r="AC36" s="20">
        <v>9999999</v>
      </c>
      <c r="AD36" s="12">
        <v>33000</v>
      </c>
      <c r="AE36" s="20">
        <v>9999999</v>
      </c>
      <c r="AF36" s="20">
        <v>9999999</v>
      </c>
      <c r="AG36" s="26">
        <f t="shared" si="2"/>
        <v>33000</v>
      </c>
      <c r="AH36" s="17" t="str">
        <f t="shared" si="8"/>
        <v>DACHSER</v>
      </c>
      <c r="AJ36" s="12">
        <f>IFERROR(L36-L36*10%,0)</f>
        <v>35100</v>
      </c>
      <c r="AK36" s="12">
        <f t="shared" ref="AK36:AM38" si="76">IFERROR(M36-M36*10%,0)</f>
        <v>8999999.0999999996</v>
      </c>
      <c r="AL36" s="12">
        <f t="shared" si="76"/>
        <v>8999999.0999999996</v>
      </c>
      <c r="AM36" s="12">
        <f t="shared" si="76"/>
        <v>35100</v>
      </c>
      <c r="AN36" s="43">
        <f t="shared" si="10"/>
        <v>35100</v>
      </c>
      <c r="AP36" s="12">
        <f t="shared" si="11"/>
        <v>8999999.0999999996</v>
      </c>
      <c r="AQ36" s="12">
        <f t="shared" ref="AQ36:AQ38" si="77">IFERROR(U36-U36*10%,0)</f>
        <v>31500</v>
      </c>
      <c r="AR36" s="12">
        <f t="shared" ref="AR36:AR38" si="78">IFERROR(V36-V36*10%,0)</f>
        <v>8999999.0999999996</v>
      </c>
      <c r="AS36" s="12">
        <f t="shared" ref="AS36:AS38" si="79">IFERROR(W36-W36*10%,0)</f>
        <v>8999999.0999999996</v>
      </c>
      <c r="AT36" s="43">
        <f t="shared" si="12"/>
        <v>31500</v>
      </c>
      <c r="AV36" s="12">
        <f>IFERROR(AC36-AC36*10%,0)</f>
        <v>8999999.0999999996</v>
      </c>
      <c r="AW36" s="12">
        <f t="shared" ref="AW36:AY38" si="80">IFERROR(AD36-AD36*10%,0)</f>
        <v>29700</v>
      </c>
      <c r="AX36" s="12">
        <f t="shared" si="80"/>
        <v>8999999.0999999996</v>
      </c>
      <c r="AY36" s="12">
        <f t="shared" si="80"/>
        <v>8999999.0999999996</v>
      </c>
      <c r="AZ36" s="43">
        <f t="shared" si="18"/>
        <v>29700</v>
      </c>
    </row>
    <row r="37" spans="9:52" x14ac:dyDescent="0.25">
      <c r="I37" s="33" t="s">
        <v>41</v>
      </c>
      <c r="J37" s="10">
        <v>981</v>
      </c>
      <c r="K37" s="12">
        <v>60000</v>
      </c>
      <c r="L37" s="12">
        <v>60000</v>
      </c>
      <c r="M37" s="29">
        <v>58000</v>
      </c>
      <c r="N37" s="28">
        <v>52657.5</v>
      </c>
      <c r="O37" s="26">
        <f t="shared" ref="O37:O61" si="81">MIN(K37:N37)</f>
        <v>52657.5</v>
      </c>
      <c r="P37" s="17" t="str">
        <f t="shared" si="6"/>
        <v>SOVTRANS</v>
      </c>
      <c r="R37" s="33" t="s">
        <v>41</v>
      </c>
      <c r="S37" s="10">
        <v>981</v>
      </c>
      <c r="T37" s="14">
        <v>9999999</v>
      </c>
      <c r="U37" s="22">
        <v>50000</v>
      </c>
      <c r="V37" s="14">
        <v>9999999</v>
      </c>
      <c r="W37" s="28">
        <v>42126</v>
      </c>
      <c r="X37" s="26">
        <f t="shared" ref="X37:X61" si="82">MIN(T37:W37)</f>
        <v>42126</v>
      </c>
      <c r="Y37" s="17" t="str">
        <f t="shared" si="7"/>
        <v>SOVTRANS</v>
      </c>
      <c r="AA37" s="33" t="s">
        <v>41</v>
      </c>
      <c r="AB37" s="10">
        <v>981</v>
      </c>
      <c r="AC37" s="14">
        <v>9999999</v>
      </c>
      <c r="AD37" s="12">
        <v>46000</v>
      </c>
      <c r="AE37" s="14">
        <v>9999999</v>
      </c>
      <c r="AF37" s="28">
        <v>35931</v>
      </c>
      <c r="AG37" s="26">
        <f t="shared" ref="AG37:AG61" si="83">MIN(AC37:AF37)</f>
        <v>35931</v>
      </c>
      <c r="AH37" s="17" t="str">
        <f t="shared" si="8"/>
        <v>SOVTRANS</v>
      </c>
      <c r="AJ37" s="12">
        <f>IFERROR(L37-L37*10%,0)</f>
        <v>54000</v>
      </c>
      <c r="AK37" s="12">
        <f t="shared" si="76"/>
        <v>52200</v>
      </c>
      <c r="AL37" s="12">
        <f t="shared" si="76"/>
        <v>47391.75</v>
      </c>
      <c r="AM37" s="12">
        <f t="shared" si="76"/>
        <v>47391.75</v>
      </c>
      <c r="AN37" s="43">
        <f t="shared" si="10"/>
        <v>47391.75</v>
      </c>
      <c r="AP37" s="12">
        <f t="shared" si="11"/>
        <v>8999999.0999999996</v>
      </c>
      <c r="AQ37" s="12">
        <f t="shared" si="77"/>
        <v>45000</v>
      </c>
      <c r="AR37" s="12">
        <f t="shared" si="78"/>
        <v>8999999.0999999996</v>
      </c>
      <c r="AS37" s="12">
        <f t="shared" si="79"/>
        <v>37913.4</v>
      </c>
      <c r="AT37" s="43">
        <f t="shared" si="12"/>
        <v>37913.4</v>
      </c>
      <c r="AV37" s="12">
        <f>IFERROR(AC37-AC37*10%,0)</f>
        <v>8999999.0999999996</v>
      </c>
      <c r="AW37" s="12">
        <f t="shared" si="80"/>
        <v>41400</v>
      </c>
      <c r="AX37" s="12">
        <f t="shared" si="80"/>
        <v>8999999.0999999996</v>
      </c>
      <c r="AY37" s="12">
        <f t="shared" si="80"/>
        <v>32337.9</v>
      </c>
      <c r="AZ37" s="43">
        <f t="shared" si="18"/>
        <v>32337.9</v>
      </c>
    </row>
    <row r="38" spans="9:52" x14ac:dyDescent="0.25">
      <c r="I38" s="18" t="s">
        <v>42</v>
      </c>
      <c r="J38" s="10">
        <v>2803</v>
      </c>
      <c r="K38" s="12">
        <v>175000</v>
      </c>
      <c r="L38" s="12">
        <v>154000</v>
      </c>
      <c r="M38" s="29">
        <v>110000</v>
      </c>
      <c r="N38" s="28">
        <v>138337.5</v>
      </c>
      <c r="O38" s="26">
        <f t="shared" si="81"/>
        <v>110000</v>
      </c>
      <c r="P38" s="17" t="str">
        <f t="shared" si="6"/>
        <v>ASSTRA</v>
      </c>
      <c r="R38" s="18" t="s">
        <v>42</v>
      </c>
      <c r="S38" s="10">
        <v>2803</v>
      </c>
      <c r="T38" s="20">
        <v>9999999</v>
      </c>
      <c r="U38" s="22">
        <v>133000</v>
      </c>
      <c r="V38" s="14">
        <v>9999999</v>
      </c>
      <c r="W38" s="28">
        <v>110670</v>
      </c>
      <c r="X38" s="26">
        <f t="shared" si="82"/>
        <v>110670</v>
      </c>
      <c r="Y38" s="17" t="str">
        <f t="shared" si="7"/>
        <v>SOVTRANS</v>
      </c>
      <c r="AA38" s="18" t="s">
        <v>42</v>
      </c>
      <c r="AB38" s="10">
        <v>2803</v>
      </c>
      <c r="AC38" s="20">
        <v>9999999</v>
      </c>
      <c r="AD38" s="12">
        <v>110000</v>
      </c>
      <c r="AE38" s="20">
        <v>9999999</v>
      </c>
      <c r="AF38" s="28">
        <v>94395</v>
      </c>
      <c r="AG38" s="26">
        <f t="shared" si="83"/>
        <v>94395</v>
      </c>
      <c r="AH38" s="17" t="str">
        <f t="shared" si="8"/>
        <v>SOVTRANS</v>
      </c>
      <c r="AJ38" s="12">
        <f>IFERROR(L38-L38*10%,0)</f>
        <v>138600</v>
      </c>
      <c r="AK38" s="12">
        <f t="shared" si="76"/>
        <v>99000</v>
      </c>
      <c r="AL38" s="12">
        <f t="shared" si="76"/>
        <v>124503.75</v>
      </c>
      <c r="AM38" s="12">
        <f t="shared" si="76"/>
        <v>99000</v>
      </c>
      <c r="AN38" s="43">
        <f t="shared" si="10"/>
        <v>99000</v>
      </c>
      <c r="AP38" s="12">
        <f>IFERROR(T38-T38*10%,0)</f>
        <v>8999999.0999999996</v>
      </c>
      <c r="AQ38" s="12">
        <f t="shared" si="77"/>
        <v>119700</v>
      </c>
      <c r="AR38" s="12">
        <f t="shared" si="78"/>
        <v>8999999.0999999996</v>
      </c>
      <c r="AS38" s="12">
        <f t="shared" si="79"/>
        <v>99603</v>
      </c>
      <c r="AT38" s="43">
        <f t="shared" si="12"/>
        <v>99603</v>
      </c>
      <c r="AV38" s="12">
        <f>IFERROR(AC38-AC38*10%,0)</f>
        <v>8999999.0999999996</v>
      </c>
      <c r="AW38" s="12">
        <f t="shared" si="80"/>
        <v>99000</v>
      </c>
      <c r="AX38" s="12">
        <f t="shared" si="80"/>
        <v>8999999.0999999996</v>
      </c>
      <c r="AY38" s="12">
        <f t="shared" si="80"/>
        <v>84955.5</v>
      </c>
      <c r="AZ38" s="43">
        <f t="shared" si="18"/>
        <v>84955.5</v>
      </c>
    </row>
    <row r="39" spans="9:52" x14ac:dyDescent="0.25">
      <c r="I39" s="18" t="s">
        <v>43</v>
      </c>
      <c r="J39" s="10">
        <v>1463</v>
      </c>
      <c r="K39" s="12">
        <v>95000</v>
      </c>
      <c r="L39" s="12">
        <v>85000</v>
      </c>
      <c r="M39" s="29">
        <v>75000</v>
      </c>
      <c r="N39" s="28">
        <v>80325</v>
      </c>
      <c r="O39" s="26">
        <f t="shared" si="81"/>
        <v>75000</v>
      </c>
      <c r="P39" s="17" t="str">
        <f t="shared" si="6"/>
        <v>ASSTRA</v>
      </c>
      <c r="R39" s="18" t="s">
        <v>43</v>
      </c>
      <c r="S39" s="10">
        <v>1463</v>
      </c>
      <c r="T39" s="14">
        <v>9999999</v>
      </c>
      <c r="U39" s="22">
        <v>70000</v>
      </c>
      <c r="V39" s="14">
        <v>9999999</v>
      </c>
      <c r="W39" s="28">
        <v>64260</v>
      </c>
      <c r="X39" s="26">
        <f t="shared" si="82"/>
        <v>64260</v>
      </c>
      <c r="Y39" s="17" t="str">
        <f t="shared" si="7"/>
        <v>SOVTRANS</v>
      </c>
      <c r="AA39" s="18" t="s">
        <v>43</v>
      </c>
      <c r="AB39" s="10">
        <v>1463</v>
      </c>
      <c r="AC39" s="14">
        <v>9999999</v>
      </c>
      <c r="AD39" s="12">
        <v>64000</v>
      </c>
      <c r="AE39" s="14">
        <v>9999999</v>
      </c>
      <c r="AF39" s="28">
        <v>54810</v>
      </c>
      <c r="AG39" s="26">
        <f t="shared" si="83"/>
        <v>54810</v>
      </c>
      <c r="AH39" s="17" t="str">
        <f t="shared" si="8"/>
        <v>SOVTRANS</v>
      </c>
      <c r="AJ39" s="12">
        <f>IFERROR(L39-L39*10%,0)</f>
        <v>76500</v>
      </c>
      <c r="AK39" s="12">
        <f t="shared" ref="AK39:AM41" si="84">IFERROR(M39-M39*10%,0)</f>
        <v>67500</v>
      </c>
      <c r="AL39" s="12">
        <f t="shared" si="84"/>
        <v>72292.5</v>
      </c>
      <c r="AM39" s="12">
        <f t="shared" si="84"/>
        <v>67500</v>
      </c>
      <c r="AN39" s="43">
        <f t="shared" si="10"/>
        <v>67500</v>
      </c>
      <c r="AP39" s="12">
        <f t="shared" si="11"/>
        <v>8999999.0999999996</v>
      </c>
      <c r="AQ39" s="12">
        <f t="shared" ref="AQ39:AQ41" si="85">IFERROR(U39-U39*10%,0)</f>
        <v>63000</v>
      </c>
      <c r="AR39" s="12">
        <f t="shared" ref="AR39:AR41" si="86">IFERROR(V39-V39*10%,0)</f>
        <v>8999999.0999999996</v>
      </c>
      <c r="AS39" s="12">
        <f t="shared" ref="AS39:AS41" si="87">IFERROR(W39-W39*10%,0)</f>
        <v>57834</v>
      </c>
      <c r="AT39" s="43">
        <f t="shared" si="12"/>
        <v>57834</v>
      </c>
      <c r="AV39" s="12">
        <f>IFERROR(AC39-AC39*10%,0)</f>
        <v>8999999.0999999996</v>
      </c>
      <c r="AW39" s="12">
        <f t="shared" ref="AW39:AY41" si="88">IFERROR(AD39-AD39*10%,0)</f>
        <v>57600</v>
      </c>
      <c r="AX39" s="12">
        <f t="shared" si="88"/>
        <v>8999999.0999999996</v>
      </c>
      <c r="AY39" s="12">
        <f t="shared" si="88"/>
        <v>49329</v>
      </c>
      <c r="AZ39" s="43">
        <f t="shared" si="18"/>
        <v>49329</v>
      </c>
    </row>
    <row r="40" spans="9:52" x14ac:dyDescent="0.25">
      <c r="I40" s="18" t="s">
        <v>44</v>
      </c>
      <c r="J40" s="10">
        <v>1753</v>
      </c>
      <c r="K40" s="12">
        <v>110000</v>
      </c>
      <c r="L40" s="12">
        <v>97000</v>
      </c>
      <c r="M40" s="29">
        <v>80000</v>
      </c>
      <c r="N40" s="28">
        <v>89250</v>
      </c>
      <c r="O40" s="26">
        <f t="shared" si="81"/>
        <v>80000</v>
      </c>
      <c r="P40" s="17" t="str">
        <f t="shared" si="6"/>
        <v>ASSTRA</v>
      </c>
      <c r="R40" s="18" t="s">
        <v>44</v>
      </c>
      <c r="S40" s="10">
        <v>1753</v>
      </c>
      <c r="T40" s="20">
        <v>9999999</v>
      </c>
      <c r="U40" s="22">
        <v>82000</v>
      </c>
      <c r="V40" s="14">
        <v>9999999</v>
      </c>
      <c r="W40" s="28">
        <v>71400</v>
      </c>
      <c r="X40" s="26">
        <f t="shared" si="82"/>
        <v>71400</v>
      </c>
      <c r="Y40" s="17" t="str">
        <f t="shared" si="7"/>
        <v>SOVTRANS</v>
      </c>
      <c r="AA40" s="18" t="s">
        <v>44</v>
      </c>
      <c r="AB40" s="10">
        <v>1753</v>
      </c>
      <c r="AC40" s="20">
        <v>9999999</v>
      </c>
      <c r="AD40" s="12">
        <v>75000</v>
      </c>
      <c r="AE40" s="20">
        <v>9999999</v>
      </c>
      <c r="AF40" s="28">
        <v>60899.999999999993</v>
      </c>
      <c r="AG40" s="26">
        <f t="shared" si="83"/>
        <v>60899.999999999993</v>
      </c>
      <c r="AH40" s="17" t="str">
        <f t="shared" si="8"/>
        <v>SOVTRANS</v>
      </c>
      <c r="AJ40" s="12">
        <f t="shared" ref="AJ40:AJ41" si="89">IFERROR(L40-L40*10%,0)</f>
        <v>87300</v>
      </c>
      <c r="AK40" s="12">
        <f t="shared" si="84"/>
        <v>72000</v>
      </c>
      <c r="AL40" s="12">
        <f t="shared" si="84"/>
        <v>80325</v>
      </c>
      <c r="AM40" s="12">
        <f t="shared" si="84"/>
        <v>72000</v>
      </c>
      <c r="AN40" s="43">
        <f t="shared" si="10"/>
        <v>72000</v>
      </c>
      <c r="AP40" s="12">
        <f t="shared" si="11"/>
        <v>8999999.0999999996</v>
      </c>
      <c r="AQ40" s="12">
        <f t="shared" si="85"/>
        <v>73800</v>
      </c>
      <c r="AR40" s="12">
        <f t="shared" si="86"/>
        <v>8999999.0999999996</v>
      </c>
      <c r="AS40" s="12">
        <f t="shared" si="87"/>
        <v>64260</v>
      </c>
      <c r="AT40" s="43">
        <f t="shared" si="12"/>
        <v>64260</v>
      </c>
      <c r="AV40" s="12">
        <f t="shared" ref="AV40:AV41" si="90">IFERROR(AC40-AC40*10%,0)</f>
        <v>8999999.0999999996</v>
      </c>
      <c r="AW40" s="12">
        <f t="shared" si="88"/>
        <v>67500</v>
      </c>
      <c r="AX40" s="12">
        <f t="shared" si="88"/>
        <v>8999999.0999999996</v>
      </c>
      <c r="AY40" s="12">
        <f t="shared" si="88"/>
        <v>54809.999999999993</v>
      </c>
      <c r="AZ40" s="43">
        <f t="shared" si="18"/>
        <v>54809.999999999993</v>
      </c>
    </row>
    <row r="41" spans="9:52" x14ac:dyDescent="0.25">
      <c r="I41" s="18" t="s">
        <v>45</v>
      </c>
      <c r="J41" s="10">
        <v>3225</v>
      </c>
      <c r="K41" s="12">
        <v>230000</v>
      </c>
      <c r="L41" s="12">
        <v>210000</v>
      </c>
      <c r="M41" s="14">
        <v>9999999</v>
      </c>
      <c r="N41" s="14">
        <v>9999999</v>
      </c>
      <c r="O41" s="26">
        <f t="shared" si="81"/>
        <v>210000</v>
      </c>
      <c r="P41" s="17" t="str">
        <f t="shared" si="6"/>
        <v>DACHSER</v>
      </c>
      <c r="R41" s="18" t="s">
        <v>45</v>
      </c>
      <c r="S41" s="10">
        <v>3225</v>
      </c>
      <c r="T41" s="14">
        <v>9999999</v>
      </c>
      <c r="U41" s="22">
        <v>190000</v>
      </c>
      <c r="V41" s="14">
        <v>9999999</v>
      </c>
      <c r="W41" s="14">
        <v>9999999</v>
      </c>
      <c r="X41" s="26">
        <f t="shared" si="82"/>
        <v>190000</v>
      </c>
      <c r="Y41" s="17" t="str">
        <f t="shared" si="7"/>
        <v>DACHSER</v>
      </c>
      <c r="AA41" s="18" t="s">
        <v>45</v>
      </c>
      <c r="AB41" s="10">
        <v>3225</v>
      </c>
      <c r="AC41" s="14">
        <v>9999999</v>
      </c>
      <c r="AD41" s="12">
        <v>177000</v>
      </c>
      <c r="AE41" s="14">
        <v>9999999</v>
      </c>
      <c r="AF41" s="20">
        <v>9999999</v>
      </c>
      <c r="AG41" s="26">
        <f t="shared" si="83"/>
        <v>177000</v>
      </c>
      <c r="AH41" s="17" t="str">
        <f t="shared" si="8"/>
        <v>DACHSER</v>
      </c>
      <c r="AJ41" s="12">
        <f t="shared" si="89"/>
        <v>189000</v>
      </c>
      <c r="AK41" s="12">
        <f t="shared" si="84"/>
        <v>8999999.0999999996</v>
      </c>
      <c r="AL41" s="12">
        <f t="shared" si="84"/>
        <v>8999999.0999999996</v>
      </c>
      <c r="AM41" s="12">
        <f t="shared" si="84"/>
        <v>189000</v>
      </c>
      <c r="AN41" s="43">
        <f t="shared" si="10"/>
        <v>189000</v>
      </c>
      <c r="AP41" s="12">
        <f t="shared" si="11"/>
        <v>8999999.0999999996</v>
      </c>
      <c r="AQ41" s="12">
        <f t="shared" si="85"/>
        <v>171000</v>
      </c>
      <c r="AR41" s="12">
        <f t="shared" si="86"/>
        <v>8999999.0999999996</v>
      </c>
      <c r="AS41" s="12">
        <f t="shared" si="87"/>
        <v>8999999.0999999996</v>
      </c>
      <c r="AT41" s="43">
        <f t="shared" si="12"/>
        <v>171000</v>
      </c>
      <c r="AV41" s="12">
        <f t="shared" si="90"/>
        <v>8999999.0999999996</v>
      </c>
      <c r="AW41" s="12">
        <f t="shared" si="88"/>
        <v>159300</v>
      </c>
      <c r="AX41" s="12">
        <f t="shared" si="88"/>
        <v>8999999.0999999996</v>
      </c>
      <c r="AY41" s="12">
        <f t="shared" si="88"/>
        <v>8999999.0999999996</v>
      </c>
      <c r="AZ41" s="43">
        <f t="shared" si="18"/>
        <v>159300</v>
      </c>
    </row>
    <row r="42" spans="9:52" x14ac:dyDescent="0.25">
      <c r="I42" s="18" t="s">
        <v>12</v>
      </c>
      <c r="J42" s="10">
        <v>1544</v>
      </c>
      <c r="K42" s="12">
        <v>90000</v>
      </c>
      <c r="L42" s="12">
        <v>80000</v>
      </c>
      <c r="M42" s="29">
        <v>75000</v>
      </c>
      <c r="N42" s="28">
        <v>77647.5</v>
      </c>
      <c r="O42" s="26">
        <f t="shared" si="81"/>
        <v>75000</v>
      </c>
      <c r="P42" s="17" t="str">
        <f t="shared" si="6"/>
        <v>ASSTRA</v>
      </c>
      <c r="R42" s="18" t="s">
        <v>12</v>
      </c>
      <c r="S42" s="10">
        <v>1544</v>
      </c>
      <c r="T42" s="20">
        <v>9999999</v>
      </c>
      <c r="U42" s="22">
        <v>65000</v>
      </c>
      <c r="V42" s="14">
        <v>9999999</v>
      </c>
      <c r="W42" s="28">
        <v>62118</v>
      </c>
      <c r="X42" s="26">
        <f t="shared" si="82"/>
        <v>62118</v>
      </c>
      <c r="Y42" s="17" t="str">
        <f t="shared" si="7"/>
        <v>SOVTRANS</v>
      </c>
      <c r="AA42" s="18" t="s">
        <v>12</v>
      </c>
      <c r="AB42" s="10">
        <v>1544</v>
      </c>
      <c r="AC42" s="20">
        <v>9999999</v>
      </c>
      <c r="AD42" s="12">
        <v>55000</v>
      </c>
      <c r="AE42" s="20">
        <v>9999999</v>
      </c>
      <c r="AF42" s="28">
        <v>52983</v>
      </c>
      <c r="AG42" s="26">
        <f t="shared" si="83"/>
        <v>52983</v>
      </c>
      <c r="AH42" s="17" t="str">
        <f t="shared" si="8"/>
        <v>SOVTRANS</v>
      </c>
      <c r="AJ42" s="12">
        <f>IFERROR(L42-L42*15%,0)</f>
        <v>68000</v>
      </c>
      <c r="AK42" s="12">
        <f t="shared" ref="AK42:AM43" si="91">IFERROR(M42-M42*15%,0)</f>
        <v>63750</v>
      </c>
      <c r="AL42" s="12">
        <f t="shared" si="91"/>
        <v>66000.375</v>
      </c>
      <c r="AM42" s="12">
        <f t="shared" si="91"/>
        <v>63750</v>
      </c>
      <c r="AN42" s="43">
        <f t="shared" si="10"/>
        <v>63750</v>
      </c>
      <c r="AP42" s="12">
        <f>IFERROR(T42-T42*15%,0)</f>
        <v>8499999.1500000004</v>
      </c>
      <c r="AQ42" s="12">
        <f t="shared" ref="AQ42:AS43" si="92">IFERROR(U42-U42*15%,0)</f>
        <v>55250</v>
      </c>
      <c r="AR42" s="12">
        <f t="shared" si="92"/>
        <v>8499999.1500000004</v>
      </c>
      <c r="AS42" s="12">
        <f t="shared" si="92"/>
        <v>52800.3</v>
      </c>
      <c r="AT42" s="43">
        <f t="shared" si="12"/>
        <v>52800.3</v>
      </c>
      <c r="AV42" s="12">
        <f>IFERROR(AC42-AC42*15%,0)</f>
        <v>8499999.1500000004</v>
      </c>
      <c r="AW42" s="12">
        <f t="shared" ref="AW42:AY43" si="93">IFERROR(AD42-AD42*15%,0)</f>
        <v>46750</v>
      </c>
      <c r="AX42" s="12">
        <f t="shared" si="93"/>
        <v>8499999.1500000004</v>
      </c>
      <c r="AY42" s="12">
        <f t="shared" si="93"/>
        <v>45035.55</v>
      </c>
      <c r="AZ42" s="43">
        <f t="shared" si="18"/>
        <v>45035.55</v>
      </c>
    </row>
    <row r="43" spans="9:52" x14ac:dyDescent="0.25">
      <c r="I43" s="18" t="s">
        <v>46</v>
      </c>
      <c r="J43" s="10">
        <v>68</v>
      </c>
      <c r="K43" s="12">
        <v>15000</v>
      </c>
      <c r="L43" s="12">
        <v>17000</v>
      </c>
      <c r="M43" s="29">
        <v>18000</v>
      </c>
      <c r="N43" s="28">
        <v>12495</v>
      </c>
      <c r="O43" s="26">
        <f t="shared" si="81"/>
        <v>12495</v>
      </c>
      <c r="P43" s="17" t="str">
        <f t="shared" si="6"/>
        <v>SOVTRANS</v>
      </c>
      <c r="R43" s="18" t="s">
        <v>46</v>
      </c>
      <c r="S43" s="10">
        <v>68</v>
      </c>
      <c r="T43" s="14">
        <v>9999999</v>
      </c>
      <c r="U43" s="22">
        <v>14000</v>
      </c>
      <c r="V43" s="14">
        <v>9999999</v>
      </c>
      <c r="W43" s="28">
        <v>9996</v>
      </c>
      <c r="X43" s="26">
        <f t="shared" si="82"/>
        <v>9996</v>
      </c>
      <c r="Y43" s="17" t="str">
        <f t="shared" si="7"/>
        <v>SOVTRANS</v>
      </c>
      <c r="AA43" s="18" t="s">
        <v>46</v>
      </c>
      <c r="AB43" s="10">
        <v>68</v>
      </c>
      <c r="AC43" s="14">
        <v>9999999</v>
      </c>
      <c r="AD43" s="12">
        <v>12000</v>
      </c>
      <c r="AE43" s="27">
        <v>12000</v>
      </c>
      <c r="AF43" s="28">
        <v>8526</v>
      </c>
      <c r="AG43" s="26">
        <f t="shared" si="83"/>
        <v>8526</v>
      </c>
      <c r="AH43" s="17" t="str">
        <f t="shared" si="8"/>
        <v>SOVTRANS</v>
      </c>
      <c r="AJ43" s="12">
        <f>IFERROR(L43-L43*15%,0)</f>
        <v>14450</v>
      </c>
      <c r="AK43" s="12">
        <f t="shared" si="91"/>
        <v>15300</v>
      </c>
      <c r="AL43" s="12">
        <f t="shared" si="91"/>
        <v>10620.75</v>
      </c>
      <c r="AM43" s="12">
        <f t="shared" si="91"/>
        <v>10620.75</v>
      </c>
      <c r="AN43" s="43">
        <f t="shared" si="10"/>
        <v>10620.75</v>
      </c>
      <c r="AP43" s="12">
        <f>IFERROR(T43-T43*15%,0)</f>
        <v>8499999.1500000004</v>
      </c>
      <c r="AQ43" s="12">
        <f t="shared" si="92"/>
        <v>11900</v>
      </c>
      <c r="AR43" s="12">
        <f t="shared" si="92"/>
        <v>8499999.1500000004</v>
      </c>
      <c r="AS43" s="12">
        <f t="shared" si="92"/>
        <v>8496.6</v>
      </c>
      <c r="AT43" s="43">
        <f t="shared" si="12"/>
        <v>8496.6</v>
      </c>
      <c r="AV43" s="12">
        <f>IFERROR(AC43-AC43*15%,0)</f>
        <v>8499999.1500000004</v>
      </c>
      <c r="AW43" s="12">
        <f t="shared" si="93"/>
        <v>10200</v>
      </c>
      <c r="AX43" s="12">
        <f t="shared" si="93"/>
        <v>10200</v>
      </c>
      <c r="AY43" s="12">
        <f t="shared" si="93"/>
        <v>7247.1</v>
      </c>
      <c r="AZ43" s="43">
        <f t="shared" si="18"/>
        <v>7247.1</v>
      </c>
    </row>
    <row r="44" spans="9:52" x14ac:dyDescent="0.25">
      <c r="I44" s="18" t="s">
        <v>47</v>
      </c>
      <c r="J44" s="10">
        <v>1034</v>
      </c>
      <c r="K44" s="12">
        <v>70000</v>
      </c>
      <c r="L44" s="12">
        <v>60000</v>
      </c>
      <c r="M44" s="29">
        <v>55000</v>
      </c>
      <c r="N44" s="28">
        <v>53550</v>
      </c>
      <c r="O44" s="26">
        <f t="shared" si="81"/>
        <v>53550</v>
      </c>
      <c r="P44" s="17" t="str">
        <f t="shared" si="6"/>
        <v>SOVTRANS</v>
      </c>
      <c r="R44" s="18" t="s">
        <v>47</v>
      </c>
      <c r="S44" s="10">
        <v>1034</v>
      </c>
      <c r="T44" s="20">
        <v>9999999</v>
      </c>
      <c r="U44" s="22">
        <v>49000</v>
      </c>
      <c r="V44" s="14">
        <v>9999999</v>
      </c>
      <c r="W44" s="28">
        <v>42840</v>
      </c>
      <c r="X44" s="26">
        <f t="shared" si="82"/>
        <v>42840</v>
      </c>
      <c r="Y44" s="17" t="str">
        <f t="shared" si="7"/>
        <v>SOVTRANS</v>
      </c>
      <c r="AA44" s="18" t="s">
        <v>47</v>
      </c>
      <c r="AB44" s="10">
        <v>1034</v>
      </c>
      <c r="AC44" s="20">
        <v>9999999</v>
      </c>
      <c r="AD44" s="12">
        <v>45000</v>
      </c>
      <c r="AE44" s="27">
        <v>47000</v>
      </c>
      <c r="AF44" s="28">
        <v>36540</v>
      </c>
      <c r="AG44" s="26">
        <f t="shared" si="83"/>
        <v>36540</v>
      </c>
      <c r="AH44" s="17" t="str">
        <f t="shared" si="8"/>
        <v>SOVTRANS</v>
      </c>
      <c r="AJ44" s="12">
        <f>IFERROR(L44-L44*10%,0)</f>
        <v>54000</v>
      </c>
      <c r="AK44" s="12">
        <f t="shared" ref="AK44:AM47" si="94">IFERROR(M44-M44*10%,0)</f>
        <v>49500</v>
      </c>
      <c r="AL44" s="12">
        <f t="shared" si="94"/>
        <v>48195</v>
      </c>
      <c r="AM44" s="12">
        <f t="shared" si="94"/>
        <v>48195</v>
      </c>
      <c r="AN44" s="43">
        <f t="shared" si="10"/>
        <v>48195</v>
      </c>
      <c r="AP44" s="12">
        <f t="shared" si="11"/>
        <v>8999999.0999999996</v>
      </c>
      <c r="AQ44" s="12">
        <f t="shared" ref="AQ44:AQ47" si="95">IFERROR(U44-U44*10%,0)</f>
        <v>44100</v>
      </c>
      <c r="AR44" s="12">
        <f t="shared" ref="AR44:AR47" si="96">IFERROR(V44-V44*10%,0)</f>
        <v>8999999.0999999996</v>
      </c>
      <c r="AS44" s="12">
        <f t="shared" ref="AS44:AS47" si="97">IFERROR(W44-W44*10%,0)</f>
        <v>38556</v>
      </c>
      <c r="AT44" s="43">
        <f t="shared" si="12"/>
        <v>38556</v>
      </c>
      <c r="AV44" s="12">
        <f>IFERROR(AC44-AC44*10%,0)</f>
        <v>8999999.0999999996</v>
      </c>
      <c r="AW44" s="12">
        <f t="shared" ref="AW44:AY47" si="98">IFERROR(AD44-AD44*10%,0)</f>
        <v>40500</v>
      </c>
      <c r="AX44" s="12">
        <f t="shared" si="98"/>
        <v>42300</v>
      </c>
      <c r="AY44" s="12">
        <f t="shared" si="98"/>
        <v>32886</v>
      </c>
      <c r="AZ44" s="43">
        <f t="shared" si="18"/>
        <v>32886</v>
      </c>
    </row>
    <row r="45" spans="9:52" x14ac:dyDescent="0.25">
      <c r="I45" s="18" t="s">
        <v>48</v>
      </c>
      <c r="J45" s="10">
        <v>233</v>
      </c>
      <c r="K45" s="12">
        <v>18000</v>
      </c>
      <c r="L45" s="12">
        <v>19000</v>
      </c>
      <c r="M45" s="29">
        <v>17000</v>
      </c>
      <c r="N45" s="28">
        <v>16065</v>
      </c>
      <c r="O45" s="26">
        <f t="shared" si="81"/>
        <v>16065</v>
      </c>
      <c r="P45" s="17" t="str">
        <f t="shared" si="6"/>
        <v>SOVTRANS</v>
      </c>
      <c r="R45" s="18" t="s">
        <v>48</v>
      </c>
      <c r="S45" s="10">
        <v>233</v>
      </c>
      <c r="T45" s="14">
        <v>9999999</v>
      </c>
      <c r="U45" s="22">
        <v>17000</v>
      </c>
      <c r="V45" s="14">
        <v>9999999</v>
      </c>
      <c r="W45" s="28">
        <v>12852</v>
      </c>
      <c r="X45" s="26">
        <f t="shared" si="82"/>
        <v>12852</v>
      </c>
      <c r="Y45" s="17" t="str">
        <f t="shared" si="7"/>
        <v>SOVTRANS</v>
      </c>
      <c r="AA45" s="18" t="s">
        <v>48</v>
      </c>
      <c r="AB45" s="10">
        <v>233</v>
      </c>
      <c r="AC45" s="14">
        <v>9999999</v>
      </c>
      <c r="AD45" s="12">
        <v>14000</v>
      </c>
      <c r="AE45" s="27">
        <v>13000</v>
      </c>
      <c r="AF45" s="28">
        <v>10962</v>
      </c>
      <c r="AG45" s="26">
        <f t="shared" si="83"/>
        <v>10962</v>
      </c>
      <c r="AH45" s="17" t="str">
        <f t="shared" si="8"/>
        <v>SOVTRANS</v>
      </c>
      <c r="AJ45" s="12">
        <f t="shared" ref="AJ45:AJ47" si="99">IFERROR(L45-L45*10%,0)</f>
        <v>17100</v>
      </c>
      <c r="AK45" s="12">
        <f t="shared" si="94"/>
        <v>15300</v>
      </c>
      <c r="AL45" s="12">
        <f t="shared" si="94"/>
        <v>14458.5</v>
      </c>
      <c r="AM45" s="12">
        <f t="shared" si="94"/>
        <v>14458.5</v>
      </c>
      <c r="AN45" s="43">
        <f t="shared" si="10"/>
        <v>14458.5</v>
      </c>
      <c r="AP45" s="12">
        <f t="shared" si="11"/>
        <v>8999999.0999999996</v>
      </c>
      <c r="AQ45" s="12">
        <f t="shared" si="95"/>
        <v>15300</v>
      </c>
      <c r="AR45" s="12">
        <f t="shared" si="96"/>
        <v>8999999.0999999996</v>
      </c>
      <c r="AS45" s="12">
        <f t="shared" si="97"/>
        <v>11566.8</v>
      </c>
      <c r="AT45" s="43">
        <f t="shared" si="12"/>
        <v>11566.8</v>
      </c>
      <c r="AV45" s="12">
        <f t="shared" ref="AV45:AV47" si="100">IFERROR(AC45-AC45*10%,0)</f>
        <v>8999999.0999999996</v>
      </c>
      <c r="AW45" s="12">
        <f t="shared" si="98"/>
        <v>12600</v>
      </c>
      <c r="AX45" s="12">
        <f t="shared" si="98"/>
        <v>11700</v>
      </c>
      <c r="AY45" s="12">
        <f t="shared" si="98"/>
        <v>9865.7999999999993</v>
      </c>
      <c r="AZ45" s="43">
        <f t="shared" si="18"/>
        <v>9865.7999999999993</v>
      </c>
    </row>
    <row r="46" spans="9:52" x14ac:dyDescent="0.25">
      <c r="I46" s="18" t="s">
        <v>49</v>
      </c>
      <c r="J46" s="10">
        <v>1654</v>
      </c>
      <c r="K46" s="12">
        <v>80000</v>
      </c>
      <c r="L46" s="12">
        <v>85000</v>
      </c>
      <c r="M46" s="14">
        <v>9999999</v>
      </c>
      <c r="N46" s="14">
        <v>9999999</v>
      </c>
      <c r="O46" s="26">
        <f t="shared" si="81"/>
        <v>80000</v>
      </c>
      <c r="P46" s="17" t="str">
        <f t="shared" si="6"/>
        <v>AGILITY</v>
      </c>
      <c r="R46" s="18" t="s">
        <v>49</v>
      </c>
      <c r="S46" s="10">
        <v>1654</v>
      </c>
      <c r="T46" s="20">
        <v>9999999</v>
      </c>
      <c r="U46" s="22">
        <v>75000</v>
      </c>
      <c r="V46" s="14">
        <v>9999999</v>
      </c>
      <c r="W46" s="14">
        <v>9999999</v>
      </c>
      <c r="X46" s="26">
        <f t="shared" si="82"/>
        <v>75000</v>
      </c>
      <c r="Y46" s="17" t="str">
        <f t="shared" si="7"/>
        <v>DACHSER</v>
      </c>
      <c r="AA46" s="18" t="s">
        <v>49</v>
      </c>
      <c r="AB46" s="10">
        <v>1654</v>
      </c>
      <c r="AC46" s="20">
        <v>9999999</v>
      </c>
      <c r="AD46" s="12">
        <v>70000</v>
      </c>
      <c r="AE46" s="20">
        <v>9999999</v>
      </c>
      <c r="AF46" s="20">
        <v>9999999</v>
      </c>
      <c r="AG46" s="26">
        <f t="shared" si="83"/>
        <v>70000</v>
      </c>
      <c r="AH46" s="17" t="str">
        <f t="shared" si="8"/>
        <v>DACHSER</v>
      </c>
      <c r="AJ46" s="12">
        <f t="shared" si="99"/>
        <v>76500</v>
      </c>
      <c r="AK46" s="12">
        <f t="shared" si="94"/>
        <v>8999999.0999999996</v>
      </c>
      <c r="AL46" s="12">
        <f t="shared" si="94"/>
        <v>8999999.0999999996</v>
      </c>
      <c r="AM46" s="12">
        <f t="shared" si="94"/>
        <v>72000</v>
      </c>
      <c r="AN46" s="43">
        <f t="shared" si="10"/>
        <v>72000</v>
      </c>
      <c r="AP46" s="12">
        <f t="shared" si="11"/>
        <v>8999999.0999999996</v>
      </c>
      <c r="AQ46" s="12">
        <f t="shared" si="95"/>
        <v>67500</v>
      </c>
      <c r="AR46" s="12">
        <f t="shared" si="96"/>
        <v>8999999.0999999996</v>
      </c>
      <c r="AS46" s="12">
        <f t="shared" si="97"/>
        <v>8999999.0999999996</v>
      </c>
      <c r="AT46" s="43">
        <f t="shared" si="12"/>
        <v>67500</v>
      </c>
      <c r="AV46" s="12">
        <f t="shared" si="100"/>
        <v>8999999.0999999996</v>
      </c>
      <c r="AW46" s="12">
        <f t="shared" si="98"/>
        <v>63000</v>
      </c>
      <c r="AX46" s="12">
        <f t="shared" si="98"/>
        <v>8999999.0999999996</v>
      </c>
      <c r="AY46" s="12">
        <f t="shared" si="98"/>
        <v>8999999.0999999996</v>
      </c>
      <c r="AZ46" s="43">
        <f t="shared" si="18"/>
        <v>63000</v>
      </c>
    </row>
    <row r="47" spans="9:52" x14ac:dyDescent="0.25">
      <c r="I47" s="18" t="s">
        <v>50</v>
      </c>
      <c r="J47" s="10">
        <v>1054</v>
      </c>
      <c r="K47" s="12">
        <v>60000</v>
      </c>
      <c r="L47" s="12">
        <v>60000</v>
      </c>
      <c r="M47" s="29">
        <v>45000</v>
      </c>
      <c r="N47" s="28">
        <v>53550</v>
      </c>
      <c r="O47" s="26">
        <f t="shared" si="81"/>
        <v>45000</v>
      </c>
      <c r="P47" s="17" t="str">
        <f t="shared" si="6"/>
        <v>ASSTRA</v>
      </c>
      <c r="R47" s="18" t="s">
        <v>50</v>
      </c>
      <c r="S47" s="10">
        <v>1054</v>
      </c>
      <c r="T47" s="14">
        <v>9999999</v>
      </c>
      <c r="U47" s="22">
        <v>48000</v>
      </c>
      <c r="V47" s="14">
        <v>9999999</v>
      </c>
      <c r="W47" s="28">
        <v>42840</v>
      </c>
      <c r="X47" s="26">
        <f t="shared" si="82"/>
        <v>42840</v>
      </c>
      <c r="Y47" s="17" t="str">
        <f t="shared" si="7"/>
        <v>SOVTRANS</v>
      </c>
      <c r="AA47" s="18" t="s">
        <v>50</v>
      </c>
      <c r="AB47" s="10">
        <v>1054</v>
      </c>
      <c r="AC47" s="14">
        <v>9999999</v>
      </c>
      <c r="AD47" s="12">
        <v>43000</v>
      </c>
      <c r="AE47" s="27">
        <v>35000</v>
      </c>
      <c r="AF47" s="28">
        <v>36540</v>
      </c>
      <c r="AG47" s="26">
        <f t="shared" si="83"/>
        <v>35000</v>
      </c>
      <c r="AH47" s="17" t="str">
        <f t="shared" si="8"/>
        <v>ASSTRA</v>
      </c>
      <c r="AJ47" s="12">
        <f t="shared" si="99"/>
        <v>54000</v>
      </c>
      <c r="AK47" s="12">
        <f t="shared" si="94"/>
        <v>40500</v>
      </c>
      <c r="AL47" s="12">
        <f t="shared" si="94"/>
        <v>48195</v>
      </c>
      <c r="AM47" s="12">
        <f t="shared" si="94"/>
        <v>40500</v>
      </c>
      <c r="AN47" s="43">
        <f t="shared" si="10"/>
        <v>40500</v>
      </c>
      <c r="AP47" s="12">
        <f t="shared" si="11"/>
        <v>8999999.0999999996</v>
      </c>
      <c r="AQ47" s="12">
        <f t="shared" si="95"/>
        <v>43200</v>
      </c>
      <c r="AR47" s="12">
        <f t="shared" si="96"/>
        <v>8999999.0999999996</v>
      </c>
      <c r="AS47" s="12">
        <f t="shared" si="97"/>
        <v>38556</v>
      </c>
      <c r="AT47" s="43">
        <f t="shared" si="12"/>
        <v>38556</v>
      </c>
      <c r="AV47" s="12">
        <f t="shared" si="100"/>
        <v>8999999.0999999996</v>
      </c>
      <c r="AW47" s="12">
        <f t="shared" si="98"/>
        <v>38700</v>
      </c>
      <c r="AX47" s="12">
        <f t="shared" si="98"/>
        <v>31500</v>
      </c>
      <c r="AY47" s="12">
        <f t="shared" si="98"/>
        <v>32886</v>
      </c>
      <c r="AZ47" s="43">
        <f t="shared" si="18"/>
        <v>31500</v>
      </c>
    </row>
    <row r="48" spans="9:52" x14ac:dyDescent="0.25">
      <c r="I48" s="18" t="s">
        <v>51</v>
      </c>
      <c r="J48" s="10">
        <v>810</v>
      </c>
      <c r="K48" s="12">
        <v>45000</v>
      </c>
      <c r="L48" s="12">
        <v>32000</v>
      </c>
      <c r="M48" s="29">
        <v>29000</v>
      </c>
      <c r="N48" s="28">
        <v>33915</v>
      </c>
      <c r="O48" s="26">
        <f t="shared" si="81"/>
        <v>29000</v>
      </c>
      <c r="P48" s="17" t="str">
        <f t="shared" si="6"/>
        <v>ASSTRA</v>
      </c>
      <c r="R48" s="18" t="s">
        <v>51</v>
      </c>
      <c r="S48" s="10">
        <v>810</v>
      </c>
      <c r="T48" s="20">
        <v>9999999</v>
      </c>
      <c r="U48" s="22">
        <v>28000</v>
      </c>
      <c r="V48" s="14">
        <v>9999999</v>
      </c>
      <c r="W48" s="28">
        <v>27132</v>
      </c>
      <c r="X48" s="26">
        <f t="shared" si="82"/>
        <v>27132</v>
      </c>
      <c r="Y48" s="17" t="str">
        <f t="shared" si="7"/>
        <v>SOVTRANS</v>
      </c>
      <c r="AA48" s="18" t="s">
        <v>51</v>
      </c>
      <c r="AB48" s="10">
        <v>810</v>
      </c>
      <c r="AC48" s="20">
        <v>9999999</v>
      </c>
      <c r="AD48" s="12">
        <v>26000</v>
      </c>
      <c r="AE48" s="27">
        <v>25000</v>
      </c>
      <c r="AF48" s="28">
        <v>23142</v>
      </c>
      <c r="AG48" s="26">
        <f t="shared" si="83"/>
        <v>23142</v>
      </c>
      <c r="AH48" s="17" t="str">
        <f t="shared" si="8"/>
        <v>SOVTRANS</v>
      </c>
      <c r="AJ48" s="12">
        <f>IFERROR(L48-L48*15%,0)</f>
        <v>27200</v>
      </c>
      <c r="AK48" s="12">
        <f t="shared" ref="AK48:AM48" si="101">IFERROR(M48-M48*15%,0)</f>
        <v>24650</v>
      </c>
      <c r="AL48" s="12">
        <f t="shared" si="101"/>
        <v>28827.75</v>
      </c>
      <c r="AM48" s="12">
        <f t="shared" si="101"/>
        <v>24650</v>
      </c>
      <c r="AN48" s="43">
        <f t="shared" si="10"/>
        <v>24650</v>
      </c>
      <c r="AP48" s="12">
        <f>IFERROR(T48-T48*15%,0)</f>
        <v>8499999.1500000004</v>
      </c>
      <c r="AQ48" s="12">
        <f t="shared" ref="AQ48:AS48" si="102">IFERROR(U48-U48*15%,0)</f>
        <v>23800</v>
      </c>
      <c r="AR48" s="12">
        <f t="shared" si="102"/>
        <v>8499999.1500000004</v>
      </c>
      <c r="AS48" s="12">
        <f t="shared" si="102"/>
        <v>23062.2</v>
      </c>
      <c r="AT48" s="43">
        <f t="shared" si="12"/>
        <v>23062.2</v>
      </c>
      <c r="AV48" s="12">
        <f>IFERROR(AC48-AC48*15%,0)</f>
        <v>8499999.1500000004</v>
      </c>
      <c r="AW48" s="12">
        <f t="shared" ref="AW48:AY48" si="103">IFERROR(AD48-AD48*15%,0)</f>
        <v>22100</v>
      </c>
      <c r="AX48" s="12">
        <f t="shared" si="103"/>
        <v>21250</v>
      </c>
      <c r="AY48" s="12">
        <f t="shared" si="103"/>
        <v>19670.7</v>
      </c>
      <c r="AZ48" s="43">
        <f t="shared" si="18"/>
        <v>19670.7</v>
      </c>
    </row>
    <row r="49" spans="9:52" x14ac:dyDescent="0.25">
      <c r="I49" s="18" t="s">
        <v>52</v>
      </c>
      <c r="J49" s="10">
        <v>795</v>
      </c>
      <c r="K49" s="12">
        <v>50000</v>
      </c>
      <c r="L49" s="12">
        <v>50000</v>
      </c>
      <c r="M49" s="29">
        <v>42000</v>
      </c>
      <c r="N49" s="28">
        <v>45517.5</v>
      </c>
      <c r="O49" s="26">
        <f t="shared" si="81"/>
        <v>42000</v>
      </c>
      <c r="P49" s="17" t="str">
        <f t="shared" si="6"/>
        <v>ASSTRA</v>
      </c>
      <c r="R49" s="18" t="s">
        <v>52</v>
      </c>
      <c r="S49" s="10">
        <v>795</v>
      </c>
      <c r="T49" s="14">
        <v>9999999</v>
      </c>
      <c r="U49" s="22">
        <v>41000</v>
      </c>
      <c r="V49" s="14">
        <v>9999999</v>
      </c>
      <c r="W49" s="28">
        <v>36414</v>
      </c>
      <c r="X49" s="26">
        <f t="shared" si="82"/>
        <v>36414</v>
      </c>
      <c r="Y49" s="17" t="str">
        <f t="shared" si="7"/>
        <v>SOVTRANS</v>
      </c>
      <c r="AA49" s="18" t="s">
        <v>52</v>
      </c>
      <c r="AB49" s="10">
        <v>795</v>
      </c>
      <c r="AC49" s="14">
        <v>9999999</v>
      </c>
      <c r="AD49" s="12">
        <v>38000</v>
      </c>
      <c r="AE49" s="20">
        <v>9999999</v>
      </c>
      <c r="AF49" s="28">
        <v>31058.999999999996</v>
      </c>
      <c r="AG49" s="26">
        <f t="shared" si="83"/>
        <v>31058.999999999996</v>
      </c>
      <c r="AH49" s="17" t="str">
        <f t="shared" si="8"/>
        <v>SOVTRANS</v>
      </c>
      <c r="AJ49" s="12">
        <f>IFERROR(L49-L49*10%,0)</f>
        <v>45000</v>
      </c>
      <c r="AK49" s="12">
        <f t="shared" ref="AK49:AM53" si="104">IFERROR(M49-M49*10%,0)</f>
        <v>37800</v>
      </c>
      <c r="AL49" s="12">
        <f t="shared" si="104"/>
        <v>40965.75</v>
      </c>
      <c r="AM49" s="12">
        <f t="shared" si="104"/>
        <v>37800</v>
      </c>
      <c r="AN49" s="43">
        <f t="shared" si="10"/>
        <v>37800</v>
      </c>
      <c r="AP49" s="12">
        <f t="shared" si="11"/>
        <v>8999999.0999999996</v>
      </c>
      <c r="AQ49" s="12">
        <f t="shared" ref="AQ49:AQ53" si="105">IFERROR(U49-U49*10%,0)</f>
        <v>36900</v>
      </c>
      <c r="AR49" s="12">
        <f t="shared" ref="AR49:AR53" si="106">IFERROR(V49-V49*10%,0)</f>
        <v>8999999.0999999996</v>
      </c>
      <c r="AS49" s="12">
        <f t="shared" ref="AS49:AS53" si="107">IFERROR(W49-W49*10%,0)</f>
        <v>32772.6</v>
      </c>
      <c r="AT49" s="43">
        <f t="shared" si="12"/>
        <v>32772.6</v>
      </c>
      <c r="AV49" s="12">
        <f>IFERROR(AC49-AC49*10%,0)</f>
        <v>8999999.0999999996</v>
      </c>
      <c r="AW49" s="12">
        <f t="shared" ref="AW49:AY53" si="108">IFERROR(AD49-AD49*10%,0)</f>
        <v>34200</v>
      </c>
      <c r="AX49" s="12">
        <f t="shared" si="108"/>
        <v>8999999.0999999996</v>
      </c>
      <c r="AY49" s="12">
        <f t="shared" si="108"/>
        <v>27953.1</v>
      </c>
      <c r="AZ49" s="43">
        <f t="shared" si="18"/>
        <v>27953.1</v>
      </c>
    </row>
    <row r="50" spans="9:52" x14ac:dyDescent="0.25">
      <c r="I50" s="18" t="s">
        <v>53</v>
      </c>
      <c r="J50" s="10">
        <v>1500</v>
      </c>
      <c r="K50" s="12">
        <v>100000</v>
      </c>
      <c r="L50" s="14">
        <v>9999999</v>
      </c>
      <c r="M50" s="29">
        <v>75000</v>
      </c>
      <c r="N50" s="28">
        <v>75862.5</v>
      </c>
      <c r="O50" s="26">
        <f t="shared" si="81"/>
        <v>75000</v>
      </c>
      <c r="P50" s="17" t="str">
        <f t="shared" si="6"/>
        <v>ASSTRA</v>
      </c>
      <c r="R50" s="18" t="s">
        <v>53</v>
      </c>
      <c r="S50" s="10">
        <v>1500</v>
      </c>
      <c r="T50" s="20">
        <v>9999999</v>
      </c>
      <c r="U50" s="14">
        <v>9999999</v>
      </c>
      <c r="V50" s="14">
        <v>9999999</v>
      </c>
      <c r="W50" s="28">
        <v>60690</v>
      </c>
      <c r="X50" s="26">
        <f t="shared" si="82"/>
        <v>60690</v>
      </c>
      <c r="Y50" s="17" t="str">
        <f t="shared" si="7"/>
        <v>SOVTRANS</v>
      </c>
      <c r="AA50" s="18" t="s">
        <v>53</v>
      </c>
      <c r="AB50" s="10">
        <v>1500</v>
      </c>
      <c r="AC50" s="20">
        <v>9999999</v>
      </c>
      <c r="AD50" s="20">
        <v>9999999</v>
      </c>
      <c r="AE50" s="20">
        <v>9999999</v>
      </c>
      <c r="AF50" s="28">
        <v>51765</v>
      </c>
      <c r="AG50" s="26">
        <f t="shared" si="83"/>
        <v>51765</v>
      </c>
      <c r="AH50" s="17" t="str">
        <f t="shared" si="8"/>
        <v>SOVTRANS</v>
      </c>
      <c r="AJ50" s="12">
        <f t="shared" ref="AJ50:AJ53" si="109">IFERROR(L50-L50*10%,0)</f>
        <v>8999999.0999999996</v>
      </c>
      <c r="AK50" s="12">
        <f t="shared" si="104"/>
        <v>67500</v>
      </c>
      <c r="AL50" s="12">
        <f t="shared" si="104"/>
        <v>68276.25</v>
      </c>
      <c r="AM50" s="12">
        <f t="shared" si="104"/>
        <v>67500</v>
      </c>
      <c r="AN50" s="43">
        <f t="shared" si="10"/>
        <v>67500</v>
      </c>
      <c r="AP50" s="12">
        <f t="shared" si="11"/>
        <v>8999999.0999999996</v>
      </c>
      <c r="AQ50" s="12">
        <f t="shared" si="105"/>
        <v>8999999.0999999996</v>
      </c>
      <c r="AR50" s="12">
        <f t="shared" si="106"/>
        <v>8999999.0999999996</v>
      </c>
      <c r="AS50" s="12">
        <f t="shared" si="107"/>
        <v>54621</v>
      </c>
      <c r="AT50" s="43">
        <f t="shared" si="12"/>
        <v>54621</v>
      </c>
      <c r="AV50" s="12">
        <f t="shared" ref="AV50:AV53" si="110">IFERROR(AC50-AC50*10%,0)</f>
        <v>8999999.0999999996</v>
      </c>
      <c r="AW50" s="12">
        <f t="shared" si="108"/>
        <v>8999999.0999999996</v>
      </c>
      <c r="AX50" s="12">
        <f t="shared" si="108"/>
        <v>8999999.0999999996</v>
      </c>
      <c r="AY50" s="12">
        <f t="shared" si="108"/>
        <v>46588.5</v>
      </c>
      <c r="AZ50" s="43">
        <f t="shared" si="18"/>
        <v>46588.5</v>
      </c>
    </row>
    <row r="51" spans="9:52" x14ac:dyDescent="0.25">
      <c r="I51" s="18" t="s">
        <v>54</v>
      </c>
      <c r="J51" s="10">
        <v>898</v>
      </c>
      <c r="K51" s="12">
        <v>60000</v>
      </c>
      <c r="L51" s="12">
        <v>59000</v>
      </c>
      <c r="M51" s="29">
        <v>46000</v>
      </c>
      <c r="N51" s="28">
        <v>53550</v>
      </c>
      <c r="O51" s="26">
        <f t="shared" si="81"/>
        <v>46000</v>
      </c>
      <c r="P51" s="17" t="str">
        <f t="shared" si="6"/>
        <v>ASSTRA</v>
      </c>
      <c r="R51" s="18" t="s">
        <v>54</v>
      </c>
      <c r="S51" s="10">
        <v>898</v>
      </c>
      <c r="T51" s="14">
        <v>9999999</v>
      </c>
      <c r="U51" s="22">
        <v>45000</v>
      </c>
      <c r="V51" s="14">
        <v>9999999</v>
      </c>
      <c r="W51" s="28">
        <v>42840</v>
      </c>
      <c r="X51" s="26">
        <f t="shared" si="82"/>
        <v>42840</v>
      </c>
      <c r="Y51" s="17" t="str">
        <f t="shared" si="7"/>
        <v>SOVTRANS</v>
      </c>
      <c r="AA51" s="18" t="s">
        <v>54</v>
      </c>
      <c r="AB51" s="10">
        <v>898</v>
      </c>
      <c r="AC51" s="14">
        <v>9999999</v>
      </c>
      <c r="AD51" s="12">
        <v>40000</v>
      </c>
      <c r="AE51" s="20">
        <v>9999999</v>
      </c>
      <c r="AF51" s="28">
        <v>36540</v>
      </c>
      <c r="AG51" s="26">
        <f t="shared" si="83"/>
        <v>36540</v>
      </c>
      <c r="AH51" s="17" t="str">
        <f t="shared" si="8"/>
        <v>SOVTRANS</v>
      </c>
      <c r="AJ51" s="12">
        <f t="shared" si="109"/>
        <v>53100</v>
      </c>
      <c r="AK51" s="12">
        <f t="shared" si="104"/>
        <v>41400</v>
      </c>
      <c r="AL51" s="12">
        <f t="shared" si="104"/>
        <v>48195</v>
      </c>
      <c r="AM51" s="12">
        <f t="shared" si="104"/>
        <v>41400</v>
      </c>
      <c r="AN51" s="43">
        <f t="shared" si="10"/>
        <v>41400</v>
      </c>
      <c r="AP51" s="12">
        <f t="shared" si="11"/>
        <v>8999999.0999999996</v>
      </c>
      <c r="AQ51" s="12">
        <f t="shared" si="105"/>
        <v>40500</v>
      </c>
      <c r="AR51" s="12">
        <f t="shared" si="106"/>
        <v>8999999.0999999996</v>
      </c>
      <c r="AS51" s="12">
        <f t="shared" si="107"/>
        <v>38556</v>
      </c>
      <c r="AT51" s="43">
        <f t="shared" si="12"/>
        <v>38556</v>
      </c>
      <c r="AV51" s="12">
        <f t="shared" si="110"/>
        <v>8999999.0999999996</v>
      </c>
      <c r="AW51" s="12">
        <f t="shared" si="108"/>
        <v>36000</v>
      </c>
      <c r="AX51" s="12">
        <f t="shared" si="108"/>
        <v>8999999.0999999996</v>
      </c>
      <c r="AY51" s="12">
        <f t="shared" si="108"/>
        <v>32886</v>
      </c>
      <c r="AZ51" s="43">
        <f t="shared" si="18"/>
        <v>32886</v>
      </c>
    </row>
    <row r="52" spans="9:52" x14ac:dyDescent="0.25">
      <c r="I52" s="18" t="s">
        <v>55</v>
      </c>
      <c r="J52" s="10">
        <v>1100</v>
      </c>
      <c r="K52" s="12">
        <v>65000</v>
      </c>
      <c r="L52" s="12">
        <v>65000</v>
      </c>
      <c r="M52" s="29">
        <v>58000</v>
      </c>
      <c r="N52" s="28">
        <v>58012.5</v>
      </c>
      <c r="O52" s="26">
        <f t="shared" si="81"/>
        <v>58000</v>
      </c>
      <c r="P52" s="17" t="str">
        <f t="shared" si="6"/>
        <v>ASSTRA</v>
      </c>
      <c r="R52" s="18" t="s">
        <v>55</v>
      </c>
      <c r="S52" s="10">
        <v>1100</v>
      </c>
      <c r="T52" s="20">
        <v>9999999</v>
      </c>
      <c r="U52" s="22">
        <v>52000</v>
      </c>
      <c r="V52" s="14">
        <v>9999999</v>
      </c>
      <c r="W52" s="28">
        <v>46410</v>
      </c>
      <c r="X52" s="26">
        <f t="shared" si="82"/>
        <v>46410</v>
      </c>
      <c r="Y52" s="17" t="str">
        <f t="shared" si="7"/>
        <v>SOVTRANS</v>
      </c>
      <c r="AA52" s="18" t="s">
        <v>55</v>
      </c>
      <c r="AB52" s="10">
        <v>1100</v>
      </c>
      <c r="AC52" s="20">
        <v>9999999</v>
      </c>
      <c r="AD52" s="12">
        <v>48000</v>
      </c>
      <c r="AE52" s="20">
        <v>9999999</v>
      </c>
      <c r="AF52" s="28">
        <v>39585</v>
      </c>
      <c r="AG52" s="26">
        <f t="shared" si="83"/>
        <v>39585</v>
      </c>
      <c r="AH52" s="17" t="str">
        <f t="shared" si="8"/>
        <v>SOVTRANS</v>
      </c>
      <c r="AJ52" s="12">
        <f t="shared" si="109"/>
        <v>58500</v>
      </c>
      <c r="AK52" s="12">
        <f t="shared" si="104"/>
        <v>52200</v>
      </c>
      <c r="AL52" s="12">
        <f t="shared" si="104"/>
        <v>52211.25</v>
      </c>
      <c r="AM52" s="12">
        <f t="shared" si="104"/>
        <v>52200</v>
      </c>
      <c r="AN52" s="43">
        <f t="shared" si="10"/>
        <v>52200</v>
      </c>
      <c r="AP52" s="12">
        <f t="shared" si="11"/>
        <v>8999999.0999999996</v>
      </c>
      <c r="AQ52" s="12">
        <f t="shared" si="105"/>
        <v>46800</v>
      </c>
      <c r="AR52" s="12">
        <f t="shared" si="106"/>
        <v>8999999.0999999996</v>
      </c>
      <c r="AS52" s="12">
        <f t="shared" si="107"/>
        <v>41769</v>
      </c>
      <c r="AT52" s="43">
        <f t="shared" si="12"/>
        <v>41769</v>
      </c>
      <c r="AV52" s="12">
        <f t="shared" si="110"/>
        <v>8999999.0999999996</v>
      </c>
      <c r="AW52" s="12">
        <f t="shared" si="108"/>
        <v>43200</v>
      </c>
      <c r="AX52" s="12">
        <f t="shared" si="108"/>
        <v>8999999.0999999996</v>
      </c>
      <c r="AY52" s="12">
        <f t="shared" si="108"/>
        <v>35626.5</v>
      </c>
      <c r="AZ52" s="43">
        <f t="shared" si="18"/>
        <v>35626.5</v>
      </c>
    </row>
    <row r="53" spans="9:52" x14ac:dyDescent="0.25">
      <c r="I53" s="18" t="s">
        <v>56</v>
      </c>
      <c r="J53" s="10">
        <v>1262</v>
      </c>
      <c r="K53" s="12">
        <v>95000</v>
      </c>
      <c r="L53" s="12">
        <v>58000</v>
      </c>
      <c r="M53" s="29">
        <v>38000</v>
      </c>
      <c r="N53" s="14">
        <v>9999999</v>
      </c>
      <c r="O53" s="26">
        <f t="shared" si="81"/>
        <v>38000</v>
      </c>
      <c r="P53" s="17" t="str">
        <f t="shared" si="6"/>
        <v>ASSTRA</v>
      </c>
      <c r="R53" s="18" t="s">
        <v>56</v>
      </c>
      <c r="S53" s="10">
        <v>1262</v>
      </c>
      <c r="T53" s="14">
        <v>9999999</v>
      </c>
      <c r="U53" s="22">
        <v>50000</v>
      </c>
      <c r="V53" s="14">
        <v>9999999</v>
      </c>
      <c r="W53" s="14">
        <v>9999999</v>
      </c>
      <c r="X53" s="26">
        <f t="shared" si="82"/>
        <v>50000</v>
      </c>
      <c r="Y53" s="17" t="str">
        <f t="shared" si="7"/>
        <v>DACHSER</v>
      </c>
      <c r="AA53" s="18" t="s">
        <v>56</v>
      </c>
      <c r="AB53" s="10">
        <v>1262</v>
      </c>
      <c r="AC53" s="14">
        <v>9999999</v>
      </c>
      <c r="AD53" s="12">
        <v>46000</v>
      </c>
      <c r="AE53" s="27">
        <v>30000</v>
      </c>
      <c r="AF53" s="20">
        <v>9999999</v>
      </c>
      <c r="AG53" s="26">
        <f t="shared" si="83"/>
        <v>30000</v>
      </c>
      <c r="AH53" s="17" t="str">
        <f t="shared" si="8"/>
        <v>ASSTRA</v>
      </c>
      <c r="AJ53" s="12">
        <f t="shared" si="109"/>
        <v>52200</v>
      </c>
      <c r="AK53" s="12">
        <f t="shared" si="104"/>
        <v>34200</v>
      </c>
      <c r="AL53" s="12">
        <f t="shared" si="104"/>
        <v>8999999.0999999996</v>
      </c>
      <c r="AM53" s="12">
        <f t="shared" si="104"/>
        <v>34200</v>
      </c>
      <c r="AN53" s="43">
        <f t="shared" si="10"/>
        <v>34200</v>
      </c>
      <c r="AP53" s="12">
        <f t="shared" si="11"/>
        <v>8999999.0999999996</v>
      </c>
      <c r="AQ53" s="12">
        <f t="shared" si="105"/>
        <v>45000</v>
      </c>
      <c r="AR53" s="12">
        <f t="shared" si="106"/>
        <v>8999999.0999999996</v>
      </c>
      <c r="AS53" s="12">
        <f t="shared" si="107"/>
        <v>8999999.0999999996</v>
      </c>
      <c r="AT53" s="43">
        <f t="shared" si="12"/>
        <v>45000</v>
      </c>
      <c r="AV53" s="12">
        <f t="shared" si="110"/>
        <v>8999999.0999999996</v>
      </c>
      <c r="AW53" s="12">
        <f t="shared" si="108"/>
        <v>41400</v>
      </c>
      <c r="AX53" s="12">
        <f t="shared" si="108"/>
        <v>27000</v>
      </c>
      <c r="AY53" s="12">
        <f t="shared" si="108"/>
        <v>8999999.0999999996</v>
      </c>
      <c r="AZ53" s="43">
        <f t="shared" si="18"/>
        <v>27000</v>
      </c>
    </row>
    <row r="54" spans="9:52" x14ac:dyDescent="0.25">
      <c r="I54" s="18" t="s">
        <v>57</v>
      </c>
      <c r="J54" s="10">
        <v>92</v>
      </c>
      <c r="K54" s="12">
        <v>18000</v>
      </c>
      <c r="L54" s="12">
        <v>18000</v>
      </c>
      <c r="M54" s="29">
        <v>17000</v>
      </c>
      <c r="N54" s="28">
        <v>14280</v>
      </c>
      <c r="O54" s="26">
        <f t="shared" si="81"/>
        <v>14280</v>
      </c>
      <c r="P54" s="17" t="str">
        <f t="shared" si="6"/>
        <v>SOVTRANS</v>
      </c>
      <c r="R54" s="18" t="s">
        <v>57</v>
      </c>
      <c r="S54" s="10">
        <v>92</v>
      </c>
      <c r="T54" s="20">
        <v>9999999</v>
      </c>
      <c r="U54" s="22">
        <v>15000</v>
      </c>
      <c r="V54" s="14">
        <v>9999999</v>
      </c>
      <c r="W54" s="28">
        <v>11424</v>
      </c>
      <c r="X54" s="26">
        <f t="shared" si="82"/>
        <v>11424</v>
      </c>
      <c r="Y54" s="17" t="str">
        <f t="shared" si="7"/>
        <v>SOVTRANS</v>
      </c>
      <c r="AA54" s="18" t="s">
        <v>57</v>
      </c>
      <c r="AB54" s="10">
        <v>92</v>
      </c>
      <c r="AC54" s="20">
        <v>9999999</v>
      </c>
      <c r="AD54" s="12">
        <v>14000</v>
      </c>
      <c r="AE54" s="27">
        <v>12000</v>
      </c>
      <c r="AF54" s="28">
        <v>9744</v>
      </c>
      <c r="AG54" s="26">
        <f t="shared" si="83"/>
        <v>9744</v>
      </c>
      <c r="AH54" s="17" t="str">
        <f t="shared" si="8"/>
        <v>SOVTRANS</v>
      </c>
      <c r="AJ54" s="12">
        <f>IFERROR(L54-L54*15%,0)</f>
        <v>15300</v>
      </c>
      <c r="AK54" s="12">
        <f t="shared" ref="AK54:AM54" si="111">IFERROR(M54-M54*15%,0)</f>
        <v>14450</v>
      </c>
      <c r="AL54" s="12">
        <f t="shared" si="111"/>
        <v>12138</v>
      </c>
      <c r="AM54" s="12">
        <f t="shared" si="111"/>
        <v>12138</v>
      </c>
      <c r="AN54" s="43">
        <f t="shared" si="10"/>
        <v>12138</v>
      </c>
      <c r="AP54" s="12">
        <f>IFERROR(T54-T54*15%,0)</f>
        <v>8499999.1500000004</v>
      </c>
      <c r="AQ54" s="12">
        <f t="shared" ref="AQ54:AS54" si="112">IFERROR(U54-U54*15%,0)</f>
        <v>12750</v>
      </c>
      <c r="AR54" s="12">
        <f t="shared" si="112"/>
        <v>8499999.1500000004</v>
      </c>
      <c r="AS54" s="12">
        <f t="shared" si="112"/>
        <v>9710.4</v>
      </c>
      <c r="AT54" s="43">
        <f t="shared" si="12"/>
        <v>9710.4</v>
      </c>
      <c r="AV54" s="12">
        <f>IFERROR(AC54-AC54*15%,0)</f>
        <v>8499999.1500000004</v>
      </c>
      <c r="AW54" s="12">
        <f t="shared" ref="AW54:AY54" si="113">IFERROR(AD54-AD54*15%,0)</f>
        <v>11900</v>
      </c>
      <c r="AX54" s="12">
        <f t="shared" si="113"/>
        <v>10200</v>
      </c>
      <c r="AY54" s="12">
        <f t="shared" si="113"/>
        <v>8282.4</v>
      </c>
      <c r="AZ54" s="43">
        <f t="shared" si="18"/>
        <v>8282.4</v>
      </c>
    </row>
    <row r="55" spans="9:52" x14ac:dyDescent="0.25">
      <c r="I55" s="18" t="s">
        <v>58</v>
      </c>
      <c r="J55" s="10">
        <v>2209</v>
      </c>
      <c r="K55" s="12">
        <v>150000</v>
      </c>
      <c r="L55" s="12">
        <v>128000</v>
      </c>
      <c r="M55" s="29">
        <v>98000</v>
      </c>
      <c r="N55" s="28">
        <v>113347.5</v>
      </c>
      <c r="O55" s="26">
        <f t="shared" si="81"/>
        <v>98000</v>
      </c>
      <c r="P55" s="17" t="str">
        <f t="shared" si="6"/>
        <v>ASSTRA</v>
      </c>
      <c r="R55" s="18" t="s">
        <v>58</v>
      </c>
      <c r="S55" s="10">
        <v>2209</v>
      </c>
      <c r="T55" s="14">
        <v>9999999</v>
      </c>
      <c r="U55" s="22">
        <v>110000</v>
      </c>
      <c r="V55" s="14">
        <v>9999999</v>
      </c>
      <c r="W55" s="28">
        <v>90678</v>
      </c>
      <c r="X55" s="26">
        <f t="shared" si="82"/>
        <v>90678</v>
      </c>
      <c r="Y55" s="17" t="str">
        <f t="shared" si="7"/>
        <v>SOVTRANS</v>
      </c>
      <c r="AA55" s="18" t="s">
        <v>58</v>
      </c>
      <c r="AB55" s="10">
        <v>2209</v>
      </c>
      <c r="AC55" s="14">
        <v>9999999</v>
      </c>
      <c r="AD55" s="12">
        <v>90000</v>
      </c>
      <c r="AE55" s="20">
        <v>9999999</v>
      </c>
      <c r="AF55" s="28">
        <v>77343</v>
      </c>
      <c r="AG55" s="26">
        <f t="shared" si="83"/>
        <v>77343</v>
      </c>
      <c r="AH55" s="17" t="str">
        <f t="shared" si="8"/>
        <v>SOVTRANS</v>
      </c>
      <c r="AJ55" s="12">
        <f>IFERROR(L55-L55*10%,0)</f>
        <v>115200</v>
      </c>
      <c r="AK55" s="12">
        <f t="shared" ref="AK55:AM57" si="114">IFERROR(M55-M55*10%,0)</f>
        <v>88200</v>
      </c>
      <c r="AL55" s="12">
        <f t="shared" si="114"/>
        <v>102012.75</v>
      </c>
      <c r="AM55" s="12">
        <f t="shared" si="114"/>
        <v>88200</v>
      </c>
      <c r="AN55" s="43">
        <f t="shared" si="10"/>
        <v>88200</v>
      </c>
      <c r="AP55" s="12">
        <f t="shared" si="11"/>
        <v>8999999.0999999996</v>
      </c>
      <c r="AQ55" s="12">
        <f t="shared" ref="AQ55:AQ57" si="115">IFERROR(U55-U55*10%,0)</f>
        <v>99000</v>
      </c>
      <c r="AR55" s="12">
        <f t="shared" ref="AR55:AR57" si="116">IFERROR(V55-V55*10%,0)</f>
        <v>8999999.0999999996</v>
      </c>
      <c r="AS55" s="12">
        <f t="shared" ref="AS55:AS57" si="117">IFERROR(W55-W55*10%,0)</f>
        <v>81610.2</v>
      </c>
      <c r="AT55" s="43">
        <f t="shared" si="12"/>
        <v>81610.2</v>
      </c>
      <c r="AV55" s="12">
        <f>IFERROR(AC55-AC55*10%,0)</f>
        <v>8999999.0999999996</v>
      </c>
      <c r="AW55" s="12">
        <f t="shared" ref="AW55:AY57" si="118">IFERROR(AD55-AD55*10%,0)</f>
        <v>81000</v>
      </c>
      <c r="AX55" s="12">
        <f t="shared" si="118"/>
        <v>8999999.0999999996</v>
      </c>
      <c r="AY55" s="12">
        <f t="shared" si="118"/>
        <v>69608.7</v>
      </c>
      <c r="AZ55" s="43">
        <f t="shared" si="18"/>
        <v>69608.7</v>
      </c>
    </row>
    <row r="56" spans="9:52" x14ac:dyDescent="0.25">
      <c r="I56" s="18" t="s">
        <v>59</v>
      </c>
      <c r="J56" s="10">
        <v>880</v>
      </c>
      <c r="K56" s="12">
        <v>60000</v>
      </c>
      <c r="L56" s="12">
        <v>55000</v>
      </c>
      <c r="M56" s="29">
        <v>40000</v>
      </c>
      <c r="N56" s="28">
        <v>50872.5</v>
      </c>
      <c r="O56" s="26">
        <f t="shared" si="81"/>
        <v>40000</v>
      </c>
      <c r="P56" s="17" t="str">
        <f t="shared" si="6"/>
        <v>ASSTRA</v>
      </c>
      <c r="R56" s="18" t="s">
        <v>59</v>
      </c>
      <c r="S56" s="10">
        <v>880</v>
      </c>
      <c r="T56" s="20">
        <v>9999999</v>
      </c>
      <c r="U56" s="22">
        <v>42000</v>
      </c>
      <c r="V56" s="14">
        <v>9999999</v>
      </c>
      <c r="W56" s="28">
        <v>40698</v>
      </c>
      <c r="X56" s="26">
        <f t="shared" si="82"/>
        <v>40698</v>
      </c>
      <c r="Y56" s="17" t="str">
        <f t="shared" si="7"/>
        <v>SOVTRANS</v>
      </c>
      <c r="AA56" s="18" t="s">
        <v>59</v>
      </c>
      <c r="AB56" s="10">
        <v>880</v>
      </c>
      <c r="AC56" s="20">
        <v>9999999</v>
      </c>
      <c r="AD56" s="12">
        <v>39000</v>
      </c>
      <c r="AE56" s="20">
        <v>9999999</v>
      </c>
      <c r="AF56" s="28">
        <v>34713</v>
      </c>
      <c r="AG56" s="26">
        <f t="shared" si="83"/>
        <v>34713</v>
      </c>
      <c r="AH56" s="17" t="str">
        <f t="shared" si="8"/>
        <v>SOVTRANS</v>
      </c>
      <c r="AJ56" s="12">
        <f t="shared" ref="AJ56:AJ57" si="119">IFERROR(L56-L56*10%,0)</f>
        <v>49500</v>
      </c>
      <c r="AK56" s="12">
        <f t="shared" si="114"/>
        <v>36000</v>
      </c>
      <c r="AL56" s="12">
        <f t="shared" si="114"/>
        <v>45785.25</v>
      </c>
      <c r="AM56" s="12">
        <f t="shared" si="114"/>
        <v>36000</v>
      </c>
      <c r="AN56" s="43">
        <f t="shared" si="10"/>
        <v>36000</v>
      </c>
      <c r="AP56" s="12">
        <f t="shared" si="11"/>
        <v>8999999.0999999996</v>
      </c>
      <c r="AQ56" s="12">
        <f t="shared" si="115"/>
        <v>37800</v>
      </c>
      <c r="AR56" s="12">
        <f t="shared" si="116"/>
        <v>8999999.0999999996</v>
      </c>
      <c r="AS56" s="12">
        <f t="shared" si="117"/>
        <v>36628.199999999997</v>
      </c>
      <c r="AT56" s="43">
        <f t="shared" si="12"/>
        <v>36628.199999999997</v>
      </c>
      <c r="AV56" s="12">
        <f t="shared" ref="AV56:AV57" si="120">IFERROR(AC56-AC56*10%,0)</f>
        <v>8999999.0999999996</v>
      </c>
      <c r="AW56" s="12">
        <f t="shared" si="118"/>
        <v>35100</v>
      </c>
      <c r="AX56" s="12">
        <f t="shared" si="118"/>
        <v>8999999.0999999996</v>
      </c>
      <c r="AY56" s="12">
        <f t="shared" si="118"/>
        <v>31241.7</v>
      </c>
      <c r="AZ56" s="43">
        <f t="shared" si="18"/>
        <v>31241.7</v>
      </c>
    </row>
    <row r="57" spans="9:52" x14ac:dyDescent="0.25">
      <c r="I57" s="33" t="s">
        <v>60</v>
      </c>
      <c r="J57" s="10">
        <v>5269</v>
      </c>
      <c r="K57" s="12">
        <v>330000</v>
      </c>
      <c r="L57" s="12">
        <v>290000</v>
      </c>
      <c r="M57" s="29">
        <v>250000</v>
      </c>
      <c r="N57" s="28">
        <v>254362.5</v>
      </c>
      <c r="O57" s="26">
        <f t="shared" si="81"/>
        <v>250000</v>
      </c>
      <c r="P57" s="17" t="str">
        <f t="shared" si="6"/>
        <v>ASSTRA</v>
      </c>
      <c r="R57" s="33" t="s">
        <v>60</v>
      </c>
      <c r="S57" s="10">
        <v>5269</v>
      </c>
      <c r="T57" s="14">
        <v>9999999</v>
      </c>
      <c r="U57" s="22">
        <v>262000</v>
      </c>
      <c r="V57" s="14">
        <v>9999999</v>
      </c>
      <c r="W57" s="28">
        <v>222768</v>
      </c>
      <c r="X57" s="26">
        <f t="shared" si="82"/>
        <v>222768</v>
      </c>
      <c r="Y57" s="17" t="str">
        <f t="shared" si="7"/>
        <v>SOVTRANS</v>
      </c>
      <c r="AA57" s="33" t="s">
        <v>60</v>
      </c>
      <c r="AB57" s="10">
        <v>5269</v>
      </c>
      <c r="AC57" s="14">
        <v>9999999</v>
      </c>
      <c r="AD57" s="12">
        <v>250000</v>
      </c>
      <c r="AE57" s="20">
        <v>9999999</v>
      </c>
      <c r="AF57" s="28">
        <v>190008</v>
      </c>
      <c r="AG57" s="26">
        <f t="shared" si="83"/>
        <v>190008</v>
      </c>
      <c r="AH57" s="17" t="str">
        <f t="shared" si="8"/>
        <v>SOVTRANS</v>
      </c>
      <c r="AJ57" s="12">
        <f t="shared" si="119"/>
        <v>261000</v>
      </c>
      <c r="AK57" s="12">
        <f t="shared" si="114"/>
        <v>225000</v>
      </c>
      <c r="AL57" s="12">
        <f t="shared" si="114"/>
        <v>228926.25</v>
      </c>
      <c r="AM57" s="12">
        <f t="shared" si="114"/>
        <v>225000</v>
      </c>
      <c r="AN57" s="43">
        <f t="shared" si="10"/>
        <v>225000</v>
      </c>
      <c r="AP57" s="12">
        <f t="shared" si="11"/>
        <v>8999999.0999999996</v>
      </c>
      <c r="AQ57" s="12">
        <f t="shared" si="115"/>
        <v>235800</v>
      </c>
      <c r="AR57" s="12">
        <f t="shared" si="116"/>
        <v>8999999.0999999996</v>
      </c>
      <c r="AS57" s="12">
        <f t="shared" si="117"/>
        <v>200491.2</v>
      </c>
      <c r="AT57" s="43">
        <f t="shared" si="12"/>
        <v>200491.2</v>
      </c>
      <c r="AV57" s="12">
        <f t="shared" si="120"/>
        <v>8999999.0999999996</v>
      </c>
      <c r="AW57" s="12">
        <f t="shared" si="118"/>
        <v>225000</v>
      </c>
      <c r="AX57" s="12">
        <f t="shared" si="118"/>
        <v>8999999.0999999996</v>
      </c>
      <c r="AY57" s="12">
        <f t="shared" si="118"/>
        <v>171007.2</v>
      </c>
      <c r="AZ57" s="43">
        <f t="shared" si="18"/>
        <v>171007.2</v>
      </c>
    </row>
    <row r="58" spans="9:52" x14ac:dyDescent="0.25">
      <c r="I58" s="18" t="s">
        <v>61</v>
      </c>
      <c r="J58" s="10">
        <v>682</v>
      </c>
      <c r="K58" s="12">
        <v>38000</v>
      </c>
      <c r="L58" s="12">
        <v>32000</v>
      </c>
      <c r="M58" s="29">
        <v>27000</v>
      </c>
      <c r="N58" s="28">
        <v>28560</v>
      </c>
      <c r="O58" s="26">
        <f t="shared" si="81"/>
        <v>27000</v>
      </c>
      <c r="P58" s="17" t="str">
        <f t="shared" si="6"/>
        <v>ASSTRA</v>
      </c>
      <c r="R58" s="18" t="s">
        <v>61</v>
      </c>
      <c r="S58" s="10">
        <v>682</v>
      </c>
      <c r="T58" s="20">
        <v>9999999</v>
      </c>
      <c r="U58" s="22">
        <v>29000</v>
      </c>
      <c r="V58" s="14">
        <v>9999999</v>
      </c>
      <c r="W58" s="28">
        <v>22848</v>
      </c>
      <c r="X58" s="26">
        <f t="shared" si="82"/>
        <v>22848</v>
      </c>
      <c r="Y58" s="17" t="str">
        <f t="shared" si="7"/>
        <v>SOVTRANS</v>
      </c>
      <c r="AA58" s="18" t="s">
        <v>61</v>
      </c>
      <c r="AB58" s="10">
        <v>682</v>
      </c>
      <c r="AC58" s="20">
        <v>9999999</v>
      </c>
      <c r="AD58" s="12">
        <v>27000</v>
      </c>
      <c r="AE58" s="35">
        <v>23000</v>
      </c>
      <c r="AF58" s="28">
        <v>19488</v>
      </c>
      <c r="AG58" s="26">
        <f t="shared" si="83"/>
        <v>19488</v>
      </c>
      <c r="AH58" s="17" t="str">
        <f t="shared" si="8"/>
        <v>SOVTRANS</v>
      </c>
      <c r="AJ58" s="12">
        <f>IFERROR(L58-L58*15%,0)</f>
        <v>27200</v>
      </c>
      <c r="AK58" s="12">
        <f t="shared" ref="AK58:AM58" si="121">IFERROR(M58-M58*15%,0)</f>
        <v>22950</v>
      </c>
      <c r="AL58" s="12">
        <f t="shared" si="121"/>
        <v>24276</v>
      </c>
      <c r="AM58" s="12">
        <f t="shared" si="121"/>
        <v>22950</v>
      </c>
      <c r="AN58" s="43">
        <f t="shared" si="10"/>
        <v>22950</v>
      </c>
      <c r="AP58" s="12">
        <f>IFERROR(T58-T58*15%,0)</f>
        <v>8499999.1500000004</v>
      </c>
      <c r="AQ58" s="12">
        <f t="shared" ref="AQ58:AS58" si="122">IFERROR(U58-U58*15%,0)</f>
        <v>24650</v>
      </c>
      <c r="AR58" s="12">
        <f t="shared" si="122"/>
        <v>8499999.1500000004</v>
      </c>
      <c r="AS58" s="12">
        <f t="shared" si="122"/>
        <v>19420.8</v>
      </c>
      <c r="AT58" s="43">
        <f t="shared" si="12"/>
        <v>19420.8</v>
      </c>
      <c r="AV58" s="12">
        <f>IFERROR(AC58-AC58*15%,0)</f>
        <v>8499999.1500000004</v>
      </c>
      <c r="AW58" s="12">
        <f t="shared" ref="AW58:AY58" si="123">IFERROR(AD58-AD58*15%,0)</f>
        <v>22950</v>
      </c>
      <c r="AX58" s="12">
        <f t="shared" si="123"/>
        <v>19550</v>
      </c>
      <c r="AY58" s="12">
        <f t="shared" si="123"/>
        <v>16564.8</v>
      </c>
      <c r="AZ58" s="43">
        <f t="shared" si="18"/>
        <v>16564.8</v>
      </c>
    </row>
    <row r="59" spans="9:52" x14ac:dyDescent="0.25">
      <c r="I59" s="36" t="s">
        <v>62</v>
      </c>
      <c r="J59" s="10">
        <v>928</v>
      </c>
      <c r="K59" s="12">
        <v>60000</v>
      </c>
      <c r="L59" s="12">
        <v>55000</v>
      </c>
      <c r="M59" s="29">
        <v>44000</v>
      </c>
      <c r="N59" s="28">
        <v>44625</v>
      </c>
      <c r="O59" s="26">
        <f t="shared" si="81"/>
        <v>44000</v>
      </c>
      <c r="P59" s="17" t="str">
        <f t="shared" si="6"/>
        <v>ASSTRA</v>
      </c>
      <c r="R59" s="36" t="s">
        <v>62</v>
      </c>
      <c r="S59" s="10">
        <v>928</v>
      </c>
      <c r="T59" s="14">
        <v>9999999</v>
      </c>
      <c r="U59" s="22">
        <v>46000</v>
      </c>
      <c r="V59" s="14">
        <v>9999999</v>
      </c>
      <c r="W59" s="28">
        <v>35700</v>
      </c>
      <c r="X59" s="26">
        <f t="shared" si="82"/>
        <v>35700</v>
      </c>
      <c r="Y59" s="17" t="str">
        <f t="shared" si="7"/>
        <v>SOVTRANS</v>
      </c>
      <c r="AA59" s="36" t="s">
        <v>62</v>
      </c>
      <c r="AB59" s="10">
        <v>928</v>
      </c>
      <c r="AC59" s="14">
        <v>9999999</v>
      </c>
      <c r="AD59" s="12">
        <v>42000</v>
      </c>
      <c r="AE59" s="35">
        <v>35000</v>
      </c>
      <c r="AF59" s="28">
        <v>30449.999999999996</v>
      </c>
      <c r="AG59" s="26">
        <f t="shared" si="83"/>
        <v>30449.999999999996</v>
      </c>
      <c r="AH59" s="17" t="str">
        <f t="shared" si="8"/>
        <v>SOVTRANS</v>
      </c>
      <c r="AJ59" s="12">
        <f>IFERROR(L59-L59*10%,0)</f>
        <v>49500</v>
      </c>
      <c r="AK59" s="12">
        <f t="shared" ref="AK59:AM60" si="124">IFERROR(M59-M59*10%,0)</f>
        <v>39600</v>
      </c>
      <c r="AL59" s="12">
        <f t="shared" si="124"/>
        <v>40162.5</v>
      </c>
      <c r="AM59" s="12">
        <f t="shared" si="124"/>
        <v>39600</v>
      </c>
      <c r="AN59" s="43">
        <f t="shared" si="10"/>
        <v>39600</v>
      </c>
      <c r="AP59" s="12">
        <f t="shared" si="11"/>
        <v>8999999.0999999996</v>
      </c>
      <c r="AQ59" s="12">
        <f t="shared" ref="AQ59:AQ60" si="125">IFERROR(U59-U59*10%,0)</f>
        <v>41400</v>
      </c>
      <c r="AR59" s="12">
        <f t="shared" ref="AR59:AR60" si="126">IFERROR(V59-V59*10%,0)</f>
        <v>8999999.0999999996</v>
      </c>
      <c r="AS59" s="12">
        <f t="shared" ref="AS59:AS60" si="127">IFERROR(W59-W59*10%,0)</f>
        <v>32130</v>
      </c>
      <c r="AT59" s="43">
        <f t="shared" si="12"/>
        <v>32130</v>
      </c>
      <c r="AV59" s="12">
        <f>IFERROR(AC59-AC59*10%,0)</f>
        <v>8999999.0999999996</v>
      </c>
      <c r="AW59" s="12">
        <f t="shared" ref="AW59:AY60" si="128">IFERROR(AD59-AD59*10%,0)</f>
        <v>37800</v>
      </c>
      <c r="AX59" s="12">
        <f t="shared" si="128"/>
        <v>31500</v>
      </c>
      <c r="AY59" s="12">
        <f t="shared" si="128"/>
        <v>27404.999999999996</v>
      </c>
      <c r="AZ59" s="43">
        <f t="shared" si="18"/>
        <v>27404.999999999996</v>
      </c>
    </row>
    <row r="60" spans="9:52" x14ac:dyDescent="0.25">
      <c r="I60" s="18" t="s">
        <v>63</v>
      </c>
      <c r="J60" s="10">
        <v>482</v>
      </c>
      <c r="K60" s="12">
        <v>30000</v>
      </c>
      <c r="L60" s="12">
        <v>32000</v>
      </c>
      <c r="M60" s="29">
        <v>25000</v>
      </c>
      <c r="N60" s="28">
        <v>23205</v>
      </c>
      <c r="O60" s="26">
        <f t="shared" si="81"/>
        <v>23205</v>
      </c>
      <c r="P60" s="17" t="str">
        <f t="shared" si="6"/>
        <v>SOVTRANS</v>
      </c>
      <c r="R60" s="18" t="s">
        <v>63</v>
      </c>
      <c r="S60" s="10">
        <v>482</v>
      </c>
      <c r="T60" s="20">
        <v>9999999</v>
      </c>
      <c r="U60" s="22">
        <v>26000</v>
      </c>
      <c r="V60" s="14">
        <v>9999999</v>
      </c>
      <c r="W60" s="28">
        <v>18564</v>
      </c>
      <c r="X60" s="26">
        <f t="shared" si="82"/>
        <v>18564</v>
      </c>
      <c r="Y60" s="17" t="str">
        <f t="shared" si="7"/>
        <v>SOVTRANS</v>
      </c>
      <c r="AA60" s="18" t="s">
        <v>63</v>
      </c>
      <c r="AB60" s="10">
        <v>482</v>
      </c>
      <c r="AC60" s="20">
        <v>9999999</v>
      </c>
      <c r="AD60" s="12">
        <v>23000</v>
      </c>
      <c r="AE60" s="35">
        <v>19000</v>
      </c>
      <c r="AF60" s="28">
        <v>15833.999999999998</v>
      </c>
      <c r="AG60" s="26">
        <f t="shared" si="83"/>
        <v>15833.999999999998</v>
      </c>
      <c r="AH60" s="17" t="str">
        <f t="shared" si="8"/>
        <v>SOVTRANS</v>
      </c>
      <c r="AJ60" s="12">
        <f>IFERROR(L60-L60*10%,0)</f>
        <v>28800</v>
      </c>
      <c r="AK60" s="12">
        <f t="shared" si="124"/>
        <v>22500</v>
      </c>
      <c r="AL60" s="12">
        <f t="shared" si="124"/>
        <v>20884.5</v>
      </c>
      <c r="AM60" s="12">
        <f t="shared" si="124"/>
        <v>20884.5</v>
      </c>
      <c r="AN60" s="43">
        <f t="shared" si="10"/>
        <v>20884.5</v>
      </c>
      <c r="AP60" s="12">
        <f t="shared" si="11"/>
        <v>8999999.0999999996</v>
      </c>
      <c r="AQ60" s="12">
        <f t="shared" si="125"/>
        <v>23400</v>
      </c>
      <c r="AR60" s="12">
        <f t="shared" si="126"/>
        <v>8999999.0999999996</v>
      </c>
      <c r="AS60" s="12">
        <f t="shared" si="127"/>
        <v>16707.599999999999</v>
      </c>
      <c r="AT60" s="43">
        <f t="shared" si="12"/>
        <v>16707.599999999999</v>
      </c>
      <c r="AV60" s="12">
        <f>IFERROR(AC60-AC60*10%,0)</f>
        <v>8999999.0999999996</v>
      </c>
      <c r="AW60" s="12">
        <f t="shared" si="128"/>
        <v>20700</v>
      </c>
      <c r="AX60" s="12">
        <f t="shared" si="128"/>
        <v>17100</v>
      </c>
      <c r="AY60" s="12">
        <f t="shared" si="128"/>
        <v>14250.599999999999</v>
      </c>
      <c r="AZ60" s="43">
        <f t="shared" si="18"/>
        <v>14250.599999999999</v>
      </c>
    </row>
    <row r="61" spans="9:52" ht="15" customHeight="1" x14ac:dyDescent="0.25">
      <c r="I61" s="18" t="s">
        <v>64</v>
      </c>
      <c r="J61" s="10">
        <v>375</v>
      </c>
      <c r="K61" s="12">
        <v>28000</v>
      </c>
      <c r="L61" s="12">
        <v>23000</v>
      </c>
      <c r="M61" s="29">
        <v>17000</v>
      </c>
      <c r="N61" s="28">
        <v>20527.5</v>
      </c>
      <c r="O61" s="26">
        <f t="shared" si="81"/>
        <v>17000</v>
      </c>
      <c r="P61" s="40"/>
      <c r="R61" s="18" t="s">
        <v>64</v>
      </c>
      <c r="S61" s="10">
        <v>375</v>
      </c>
      <c r="T61" s="14">
        <v>9999999</v>
      </c>
      <c r="U61" s="22">
        <v>20000</v>
      </c>
      <c r="V61" s="14">
        <v>9999999</v>
      </c>
      <c r="W61" s="28">
        <v>16422</v>
      </c>
      <c r="X61" s="26">
        <f t="shared" si="82"/>
        <v>16422</v>
      </c>
      <c r="Y61" s="40"/>
      <c r="AA61" s="18" t="s">
        <v>64</v>
      </c>
      <c r="AB61" s="10">
        <v>375</v>
      </c>
      <c r="AC61" s="14">
        <v>9999999</v>
      </c>
      <c r="AD61" s="12">
        <v>18000</v>
      </c>
      <c r="AE61" s="37">
        <v>12000</v>
      </c>
      <c r="AF61" s="28">
        <v>14006.999999999998</v>
      </c>
      <c r="AG61" s="26">
        <f t="shared" si="83"/>
        <v>12000</v>
      </c>
      <c r="AH61" s="40"/>
      <c r="AJ61" s="12">
        <f>IFERROR(L61-L61*15%,0)</f>
        <v>19550</v>
      </c>
      <c r="AK61" s="12">
        <f t="shared" ref="AK61:AM61" si="129">IFERROR(M61-M61*15%,0)</f>
        <v>14450</v>
      </c>
      <c r="AL61" s="12">
        <f t="shared" si="129"/>
        <v>17448.375</v>
      </c>
      <c r="AM61" s="12">
        <f t="shared" si="129"/>
        <v>14450</v>
      </c>
      <c r="AN61" s="43">
        <f t="shared" si="10"/>
        <v>14450</v>
      </c>
      <c r="AP61" s="12">
        <f>IFERROR(T61-T61*15%,0)</f>
        <v>8499999.1500000004</v>
      </c>
      <c r="AQ61" s="12">
        <f t="shared" ref="AQ61:AS61" si="130">IFERROR(U61-U61*15%,0)</f>
        <v>17000</v>
      </c>
      <c r="AR61" s="12">
        <f t="shared" si="130"/>
        <v>8499999.1500000004</v>
      </c>
      <c r="AS61" s="12">
        <f t="shared" si="130"/>
        <v>13958.7</v>
      </c>
      <c r="AT61" s="43">
        <f t="shared" si="12"/>
        <v>13958.7</v>
      </c>
      <c r="AV61" s="12">
        <f>IFERROR(AC61-AC61*15%,0)</f>
        <v>8499999.1500000004</v>
      </c>
      <c r="AW61" s="12">
        <f t="shared" ref="AW61:AY61" si="131">IFERROR(AD61-AD61*15%,0)</f>
        <v>15300</v>
      </c>
      <c r="AX61" s="12">
        <f t="shared" si="131"/>
        <v>10200</v>
      </c>
      <c r="AY61" s="12">
        <f t="shared" si="131"/>
        <v>11905.949999999999</v>
      </c>
      <c r="AZ61" s="43">
        <f t="shared" si="18"/>
        <v>10200</v>
      </c>
    </row>
    <row r="62" spans="9:52" ht="15" customHeight="1" x14ac:dyDescent="0.25">
      <c r="I62" s="85" t="s">
        <v>76</v>
      </c>
      <c r="J62" s="85"/>
      <c r="K62" s="85"/>
      <c r="L62" s="85"/>
      <c r="M62" s="85"/>
      <c r="N62" s="85"/>
      <c r="O62" s="85"/>
      <c r="P62" s="85"/>
      <c r="R62" s="85" t="s">
        <v>77</v>
      </c>
      <c r="S62" s="85"/>
      <c r="T62" s="85"/>
      <c r="U62" s="85"/>
      <c r="V62" s="85"/>
      <c r="W62" s="85"/>
      <c r="X62" s="85"/>
      <c r="Y62" s="85"/>
      <c r="AA62" s="85" t="s">
        <v>78</v>
      </c>
      <c r="AB62" s="85"/>
      <c r="AC62" s="85"/>
      <c r="AD62" s="85"/>
      <c r="AE62" s="85"/>
      <c r="AF62" s="85"/>
      <c r="AG62" s="85"/>
      <c r="AH62" s="85"/>
    </row>
    <row r="63" spans="9:52" ht="15" customHeight="1" x14ac:dyDescent="0.25">
      <c r="I63" s="85"/>
      <c r="J63" s="85"/>
      <c r="K63" s="85"/>
      <c r="L63" s="85"/>
      <c r="M63" s="85"/>
      <c r="N63" s="85"/>
      <c r="O63" s="85"/>
      <c r="P63" s="85"/>
      <c r="R63" s="85"/>
      <c r="S63" s="85"/>
      <c r="T63" s="85"/>
      <c r="U63" s="85"/>
      <c r="V63" s="85"/>
      <c r="W63" s="85"/>
      <c r="X63" s="85"/>
      <c r="Y63" s="85"/>
      <c r="AA63" s="85"/>
      <c r="AB63" s="85"/>
      <c r="AC63" s="85"/>
      <c r="AD63" s="85"/>
      <c r="AE63" s="85"/>
      <c r="AF63" s="85"/>
      <c r="AG63" s="85"/>
      <c r="AH63" s="85"/>
    </row>
    <row r="64" spans="9:52" ht="15" customHeight="1" x14ac:dyDescent="0.25">
      <c r="I64" s="85"/>
      <c r="J64" s="85"/>
      <c r="K64" s="85"/>
      <c r="L64" s="85"/>
      <c r="M64" s="85"/>
      <c r="N64" s="85"/>
      <c r="O64" s="85"/>
      <c r="P64" s="85"/>
      <c r="R64" s="85"/>
      <c r="S64" s="85"/>
      <c r="T64" s="85"/>
      <c r="U64" s="85"/>
      <c r="V64" s="85"/>
      <c r="W64" s="85"/>
      <c r="X64" s="85"/>
      <c r="Y64" s="85"/>
      <c r="AA64" s="85"/>
      <c r="AB64" s="85"/>
      <c r="AC64" s="85"/>
      <c r="AD64" s="85"/>
      <c r="AE64" s="85"/>
      <c r="AF64" s="85"/>
      <c r="AG64" s="85"/>
      <c r="AH64" s="85"/>
    </row>
  </sheetData>
  <sheetProtection formatCells="0" selectLockedCells="1" selectUnlockedCells="1"/>
  <mergeCells count="7">
    <mergeCell ref="A1:B1"/>
    <mergeCell ref="AV4:AZ4"/>
    <mergeCell ref="I62:P64"/>
    <mergeCell ref="R62:Y64"/>
    <mergeCell ref="AA62:AH64"/>
    <mergeCell ref="AJ4:AN4"/>
    <mergeCell ref="AP4:AT4"/>
  </mergeCells>
  <conditionalFormatting sqref="K6:L6 N6">
    <cfRule type="colorScale" priority="3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L7 N7">
    <cfRule type="colorScale" priority="37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8:L8 N8">
    <cfRule type="colorScale" priority="37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9:L9 N9">
    <cfRule type="colorScale" priority="3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0:L10 N10">
    <cfRule type="colorScale" priority="37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1:L11 N11">
    <cfRule type="colorScale" priority="37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2:L12 N12">
    <cfRule type="colorScale" priority="3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8:L20 N18:N20">
    <cfRule type="colorScale" priority="37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0:L20 N20">
    <cfRule type="colorScale" priority="37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1:L21 N21">
    <cfRule type="colorScale" priority="3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2:L22 N22">
    <cfRule type="colorScale" priority="37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3 L23">
    <cfRule type="colorScale" priority="37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4:L24 N24">
    <cfRule type="colorScale" priority="3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5:L25 N25">
    <cfRule type="colorScale" priority="37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6:L26 N26">
    <cfRule type="colorScale" priority="37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7:L27 N27">
    <cfRule type="colorScale" priority="3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8:L28 N28">
    <cfRule type="colorScale" priority="37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9:L29 N29">
    <cfRule type="colorScale" priority="37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0:L30">
    <cfRule type="colorScale" priority="3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1:L31 N31">
    <cfRule type="colorScale" priority="37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2:L32 N32">
    <cfRule type="colorScale" priority="37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3:L33 N33">
    <cfRule type="colorScale" priority="3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4:L34 N34">
    <cfRule type="colorScale" priority="37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5:L35 N35">
    <cfRule type="colorScale" priority="37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6:L36">
    <cfRule type="colorScale" priority="3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7:L37 N37">
    <cfRule type="colorScale" priority="37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8:L38 N38">
    <cfRule type="colorScale" priority="37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9:L39 N39">
    <cfRule type="colorScale" priority="37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0:L40 N40">
    <cfRule type="colorScale" priority="3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1:L41">
    <cfRule type="colorScale" priority="37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2:L42 N42">
    <cfRule type="colorScale" priority="37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3:L43 N43">
    <cfRule type="colorScale" priority="3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4:L44 N44">
    <cfRule type="colorScale" priority="36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5:L45 N45">
    <cfRule type="colorScale" priority="36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6:L46">
    <cfRule type="colorScale" priority="36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7:L47 N47">
    <cfRule type="colorScale" priority="36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8:L48 N48">
    <cfRule type="colorScale" priority="36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9:L49 N49">
    <cfRule type="colorScale" priority="36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0 N50">
    <cfRule type="colorScale" priority="3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1:L51 N51">
    <cfRule type="colorScale" priority="36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2:L52 N52">
    <cfRule type="colorScale" priority="36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3:L53">
    <cfRule type="colorScale" priority="36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4:L54 N54">
    <cfRule type="colorScale" priority="36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5:L55 N55">
    <cfRule type="colorScale" priority="36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6:L56 N56">
    <cfRule type="colorScale" priority="36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7:L57 N57">
    <cfRule type="colorScale" priority="36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8:L58 N58">
    <cfRule type="colorScale" priority="36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9:L59 N59">
    <cfRule type="colorScale" priority="36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60:N60">
    <cfRule type="colorScale" priority="3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L33">
    <cfRule type="colorScale" priority="36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8:L58">
    <cfRule type="colorScale" priority="36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8:N8">
    <cfRule type="colorScale" priority="3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N9">
    <cfRule type="colorScale" priority="3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N10">
    <cfRule type="colorScale" priority="3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N11">
    <cfRule type="colorScale" priority="3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N12">
    <cfRule type="colorScale" priority="3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N20">
    <cfRule type="colorScale" priority="3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N20">
    <cfRule type="colorScale" priority="3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N21">
    <cfRule type="colorScale" priority="3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N22">
    <cfRule type="colorScale" priority="3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N23">
    <cfRule type="colorScale" priority="3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N24">
    <cfRule type="colorScale" priority="3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N25">
    <cfRule type="colorScale" priority="3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N26">
    <cfRule type="colorScale" priority="3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N27">
    <cfRule type="colorScale" priority="3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N28">
    <cfRule type="colorScale" priority="3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N29">
    <cfRule type="colorScale" priority="3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L30">
    <cfRule type="colorScale" priority="3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N31">
    <cfRule type="colorScale" priority="3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N32">
    <cfRule type="colorScale" priority="3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N33">
    <cfRule type="colorScale" priority="3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N34">
    <cfRule type="colorScale" priority="3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N35">
    <cfRule type="colorScale" priority="3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L36">
    <cfRule type="colorScale" priority="3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N37">
    <cfRule type="colorScale" priority="3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N38">
    <cfRule type="colorScale" priority="3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N39">
    <cfRule type="colorScale" priority="3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N40">
    <cfRule type="colorScale" priority="3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L41">
    <cfRule type="colorScale" priority="3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N42">
    <cfRule type="colorScale" priority="3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N43">
    <cfRule type="colorScale" priority="36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N44">
    <cfRule type="colorScale" priority="3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N45">
    <cfRule type="colorScale" priority="3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L46">
    <cfRule type="colorScale" priority="3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N47">
    <cfRule type="colorScale" priority="3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N48">
    <cfRule type="colorScale" priority="3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N49">
    <cfRule type="colorScale" priority="3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:N50 K50">
    <cfRule type="colorScale" priority="3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N51">
    <cfRule type="colorScale" priority="3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N52">
    <cfRule type="colorScale" priority="3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M53">
    <cfRule type="colorScale" priority="3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N54">
    <cfRule type="colorScale" priority="3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N55">
    <cfRule type="colorScale" priority="3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N56">
    <cfRule type="colorScale" priority="3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N57">
    <cfRule type="colorScale" priority="3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N58">
    <cfRule type="colorScale" priority="3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9:N59">
    <cfRule type="colorScale" priority="3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N10">
    <cfRule type="colorScale" priority="3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L7 N7">
    <cfRule type="colorScale" priority="3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 W6">
    <cfRule type="colorScale" priority="3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">
    <cfRule type="colorScale" priority="35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8 W8">
    <cfRule type="colorScale" priority="35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9 W9">
    <cfRule type="colorScale" priority="35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0 U10">
    <cfRule type="colorScale" priority="35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1 W11">
    <cfRule type="colorScale" priority="35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2 W12">
    <cfRule type="colorScale" priority="35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8:U20 W18:W20">
    <cfRule type="colorScale" priority="35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 U20">
    <cfRule type="colorScale" priority="35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1 U21">
    <cfRule type="colorScale" priority="35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2 W22">
    <cfRule type="colorScale" priority="35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3 W23">
    <cfRule type="colorScale" priority="35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4 W24">
    <cfRule type="colorScale" priority="35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5 W25">
    <cfRule type="colorScale" priority="35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6 W26">
    <cfRule type="colorScale" priority="35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 U27">
    <cfRule type="colorScale" priority="35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 U28">
    <cfRule type="colorScale" priority="35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 U29">
    <cfRule type="colorScale" priority="35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0">
    <cfRule type="colorScale" priority="35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 U31">
    <cfRule type="colorScale" priority="35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2 W32">
    <cfRule type="colorScale" priority="35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3 W33">
    <cfRule type="colorScale" priority="35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4 W34">
    <cfRule type="colorScale" priority="35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5:U36 W34:W35">
    <cfRule type="colorScale" priority="35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6">
    <cfRule type="colorScale" priority="35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 U37">
    <cfRule type="colorScale" priority="35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 U38">
    <cfRule type="colorScale" priority="35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 U39">
    <cfRule type="colorScale" priority="35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 U40">
    <cfRule type="colorScale" priority="35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1">
    <cfRule type="colorScale" priority="35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2 W42">
    <cfRule type="colorScale" priority="35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 U43">
    <cfRule type="colorScale" priority="35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 U44">
    <cfRule type="colorScale" priority="35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 U45">
    <cfRule type="colorScale" priority="35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6">
    <cfRule type="colorScale" priority="35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7 W47">
    <cfRule type="colorScale" priority="35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8 W48">
    <cfRule type="colorScale" priority="35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 U49">
    <cfRule type="colorScale" priority="35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">
    <cfRule type="colorScale" priority="35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1 W51">
    <cfRule type="colorScale" priority="35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 U52">
    <cfRule type="colorScale" priority="35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3">
    <cfRule type="colorScale" priority="35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4 W54">
    <cfRule type="colorScale" priority="35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5 U55">
    <cfRule type="colorScale" priority="35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6 W56">
    <cfRule type="colorScale" priority="35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7 W57">
    <cfRule type="colorScale" priority="35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8 W58">
    <cfRule type="colorScale" priority="35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9 W59">
    <cfRule type="colorScale" priority="35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60 W60">
    <cfRule type="colorScale" priority="3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">
    <cfRule type="colorScale" priority="35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8">
    <cfRule type="colorScale" priority="35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8 W8">
    <cfRule type="colorScale" priority="3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9 W9">
    <cfRule type="colorScale" priority="3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0 W10">
    <cfRule type="colorScale" priority="3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1:W11">
    <cfRule type="colorScale" priority="3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2:W12">
    <cfRule type="colorScale" priority="3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8:U20 W18:W20">
    <cfRule type="colorScale" priority="3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 U20">
    <cfRule type="colorScale" priority="3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1 U21">
    <cfRule type="colorScale" priority="3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2 W22">
    <cfRule type="colorScale" priority="3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3 W23">
    <cfRule type="colorScale" priority="3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4 W24">
    <cfRule type="colorScale" priority="3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5 W25">
    <cfRule type="colorScale" priority="3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 W26">
    <cfRule type="colorScale" priority="3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 U27">
    <cfRule type="colorScale" priority="3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 U28">
    <cfRule type="colorScale" priority="3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 U29">
    <cfRule type="colorScale" priority="3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0">
    <cfRule type="colorScale" priority="3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1 W31">
    <cfRule type="colorScale" priority="3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2 W32">
    <cfRule type="colorScale" priority="3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 W33">
    <cfRule type="colorScale" priority="3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4 W34">
    <cfRule type="colorScale" priority="3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5:U36 W34:W35">
    <cfRule type="colorScale" priority="3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6">
    <cfRule type="colorScale" priority="3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 U37">
    <cfRule type="colorScale" priority="3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 U38">
    <cfRule type="colorScale" priority="3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 U39">
    <cfRule type="colorScale" priority="3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 U40">
    <cfRule type="colorScale" priority="3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1">
    <cfRule type="colorScale" priority="3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 W42">
    <cfRule type="colorScale" priority="3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 U43">
    <cfRule type="colorScale" priority="3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4 W44">
    <cfRule type="colorScale" priority="3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 U45">
    <cfRule type="colorScale" priority="3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">
    <cfRule type="colorScale" priority="3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7 W47">
    <cfRule type="colorScale" priority="3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 W48">
    <cfRule type="colorScale" priority="3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 U49">
    <cfRule type="colorScale" priority="3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">
    <cfRule type="colorScale" priority="3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 W51">
    <cfRule type="colorScale" priority="3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 U52">
    <cfRule type="colorScale" priority="3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3">
    <cfRule type="colorScale" priority="3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4 W54">
    <cfRule type="colorScale" priority="3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 U55">
    <cfRule type="colorScale" priority="3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 W56">
    <cfRule type="colorScale" priority="3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7 W57">
    <cfRule type="colorScale" priority="3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 W58">
    <cfRule type="colorScale" priority="3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9 W59">
    <cfRule type="colorScale" priority="3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0">
    <cfRule type="colorScale" priority="3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">
    <cfRule type="colorScale" priority="3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W35">
    <cfRule type="colorScale" priority="3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6:AD6 AC8 AC10 AC12 AC14 AC16 AC18 AC20 AC22 AC24 AC26 AC28 AC30 AC32 AC34 AC36 AC38 AC40 AC42 AC44 AC46 AC48 AC50 AC52 AC54 AC56 AC58 AC60">
    <cfRule type="colorScale" priority="3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7">
    <cfRule type="colorScale" priority="34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8">
    <cfRule type="colorScale" priority="34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9">
    <cfRule type="colorScale" priority="34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0">
    <cfRule type="colorScale" priority="34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1">
    <cfRule type="colorScale" priority="34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2">
    <cfRule type="colorScale" priority="34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8:AD20">
    <cfRule type="colorScale" priority="34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0">
    <cfRule type="colorScale" priority="34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1">
    <cfRule type="colorScale" priority="34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2">
    <cfRule type="colorScale" priority="34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3">
    <cfRule type="colorScale" priority="34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4">
    <cfRule type="colorScale" priority="34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5">
    <cfRule type="colorScale" priority="34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6">
    <cfRule type="colorScale" priority="34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7">
    <cfRule type="colorScale" priority="34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8">
    <cfRule type="colorScale" priority="34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9">
    <cfRule type="colorScale" priority="34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0">
    <cfRule type="colorScale" priority="34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1">
    <cfRule type="colorScale" priority="34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2">
    <cfRule type="colorScale" priority="34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3">
    <cfRule type="colorScale" priority="34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4">
    <cfRule type="colorScale" priority="34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5">
    <cfRule type="colorScale" priority="34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6">
    <cfRule type="colorScale" priority="34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7">
    <cfRule type="colorScale" priority="34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8">
    <cfRule type="colorScale" priority="34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9">
    <cfRule type="colorScale" priority="34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0">
    <cfRule type="colorScale" priority="34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1">
    <cfRule type="colorScale" priority="34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2">
    <cfRule type="colorScale" priority="34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3">
    <cfRule type="colorScale" priority="34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4">
    <cfRule type="colorScale" priority="34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5">
    <cfRule type="colorScale" priority="34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6">
    <cfRule type="colorScale" priority="33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7">
    <cfRule type="colorScale" priority="33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8">
    <cfRule type="colorScale" priority="33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9">
    <cfRule type="colorScale" priority="33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1">
    <cfRule type="colorScale" priority="33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2">
    <cfRule type="colorScale" priority="33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3">
    <cfRule type="colorScale" priority="33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4">
    <cfRule type="colorScale" priority="33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5">
    <cfRule type="colorScale" priority="33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6">
    <cfRule type="colorScale" priority="33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7">
    <cfRule type="colorScale" priority="33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8">
    <cfRule type="colorScale" priority="33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9">
    <cfRule type="colorScale" priority="33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60:AE60">
    <cfRule type="colorScale" priority="3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3">
    <cfRule type="colorScale" priority="33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8">
    <cfRule type="colorScale" priority="33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8">
    <cfRule type="colorScale" priority="3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9">
    <cfRule type="colorScale" priority="3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0:AE10">
    <cfRule type="colorScale" priority="3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1:AE11">
    <cfRule type="colorScale" priority="3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2:AE12">
    <cfRule type="colorScale" priority="3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8:AE19 AD20">
    <cfRule type="colorScale" priority="3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0">
    <cfRule type="colorScale" priority="3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1">
    <cfRule type="colorScale" priority="3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2">
    <cfRule type="colorScale" priority="3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3:AE23">
    <cfRule type="colorScale" priority="3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4:AE24">
    <cfRule type="colorScale" priority="3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5:AE25">
    <cfRule type="colorScale" priority="3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6">
    <cfRule type="colorScale" priority="3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7:AE27">
    <cfRule type="colorScale" priority="3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8">
    <cfRule type="colorScale" priority="3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9:AE29">
    <cfRule type="colorScale" priority="3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0">
    <cfRule type="colorScale" priority="3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1:AE31">
    <cfRule type="colorScale" priority="3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2">
    <cfRule type="colorScale" priority="3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3:AE33">
    <cfRule type="colorScale" priority="3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4:AE34">
    <cfRule type="colorScale" priority="3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5:AE35">
    <cfRule type="colorScale" priority="3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6">
    <cfRule type="colorScale" priority="3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7">
    <cfRule type="colorScale" priority="3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8">
    <cfRule type="colorScale" priority="3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9">
    <cfRule type="colorScale" priority="3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0">
    <cfRule type="colorScale" priority="3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1">
    <cfRule type="colorScale" priority="3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2">
    <cfRule type="colorScale" priority="3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:AE43">
    <cfRule type="colorScale" priority="3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4:AE44">
    <cfRule type="colorScale" priority="3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5:AE45">
    <cfRule type="colorScale" priority="3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6">
    <cfRule type="colorScale" priority="3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7:AE47">
    <cfRule type="colorScale" priority="3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8:AE48">
    <cfRule type="colorScale" priority="3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9">
    <cfRule type="colorScale" priority="3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1">
    <cfRule type="colorScale" priority="3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2">
    <cfRule type="colorScale" priority="3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3:AE53">
    <cfRule type="colorScale" priority="3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4:AE54">
    <cfRule type="colorScale" priority="3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5">
    <cfRule type="colorScale" priority="3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6">
    <cfRule type="colorScale" priority="3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7">
    <cfRule type="colorScale" priority="3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8:AE58">
    <cfRule type="colorScale" priority="3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9:AE59">
    <cfRule type="colorScale" priority="3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0:AE10">
    <cfRule type="colorScale" priority="3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7">
    <cfRule type="colorScale" priority="3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">
    <cfRule type="colorScale" priority="32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">
    <cfRule type="colorScale" priority="3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">
    <cfRule type="colorScale" priority="3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">
    <cfRule type="colorScale" priority="32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">
    <cfRule type="colorScale" priority="3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">
    <cfRule type="colorScale" priority="3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">
    <cfRule type="colorScale" priority="32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">
    <cfRule type="colorScale" priority="3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">
    <cfRule type="colorScale" priority="3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">
    <cfRule type="colorScale" priority="32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">
    <cfRule type="colorScale" priority="3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">
    <cfRule type="colorScale" priority="3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">
    <cfRule type="colorScale" priority="32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">
    <cfRule type="colorScale" priority="3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">
    <cfRule type="colorScale" priority="3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">
    <cfRule type="colorScale" priority="3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">
    <cfRule type="colorScale" priority="32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9">
    <cfRule type="colorScale" priority="32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0">
    <cfRule type="colorScale" priority="32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1">
    <cfRule type="colorScale" priority="32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2">
    <cfRule type="colorScale" priority="32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8:AF20">
    <cfRule type="colorScale" priority="32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0">
    <cfRule type="colorScale" priority="32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1">
    <cfRule type="colorScale" priority="32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2">
    <cfRule type="colorScale" priority="32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3">
    <cfRule type="colorScale" priority="32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4">
    <cfRule type="colorScale" priority="32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5">
    <cfRule type="colorScale" priority="32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6">
    <cfRule type="colorScale" priority="32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7">
    <cfRule type="colorScale" priority="32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8">
    <cfRule type="colorScale" priority="32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9">
    <cfRule type="colorScale" priority="32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1">
    <cfRule type="colorScale" priority="32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2">
    <cfRule type="colorScale" priority="32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3">
    <cfRule type="colorScale" priority="32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4">
    <cfRule type="colorScale" priority="32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4:AF35">
    <cfRule type="colorScale" priority="32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7">
    <cfRule type="colorScale" priority="32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8">
    <cfRule type="colorScale" priority="32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9">
    <cfRule type="colorScale" priority="32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0">
    <cfRule type="colorScale" priority="32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2">
    <cfRule type="colorScale" priority="32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3">
    <cfRule type="colorScale" priority="32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4">
    <cfRule type="colorScale" priority="32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5">
    <cfRule type="colorScale" priority="32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7">
    <cfRule type="colorScale" priority="32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8">
    <cfRule type="colorScale" priority="32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9">
    <cfRule type="colorScale" priority="32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0">
    <cfRule type="colorScale" priority="32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1">
    <cfRule type="colorScale" priority="32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2">
    <cfRule type="colorScale" priority="32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4">
    <cfRule type="colorScale" priority="32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5">
    <cfRule type="colorScale" priority="32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6">
    <cfRule type="colorScale" priority="32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8">
    <cfRule type="colorScale" priority="32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9">
    <cfRule type="colorScale" priority="32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60">
    <cfRule type="colorScale" priority="3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32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8">
    <cfRule type="colorScale" priority="32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8">
    <cfRule type="colorScale" priority="3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9">
    <cfRule type="colorScale" priority="3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">
    <cfRule type="colorScale" priority="3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1">
    <cfRule type="colorScale" priority="3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2">
    <cfRule type="colorScale" priority="3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:AF20">
    <cfRule type="colorScale" priority="3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">
    <cfRule type="colorScale" priority="3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3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">
    <cfRule type="colorScale" priority="3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">
    <cfRule type="colorScale" priority="3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">
    <cfRule type="colorScale" priority="3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">
    <cfRule type="colorScale" priority="3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3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">
    <cfRule type="colorScale" priority="3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">
    <cfRule type="colorScale" priority="3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">
    <cfRule type="colorScale" priority="3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3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3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3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3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:AF35">
    <cfRule type="colorScale" priority="3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3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3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3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3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3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3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">
    <cfRule type="colorScale" priority="3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3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3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">
    <cfRule type="colorScale" priority="3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">
    <cfRule type="colorScale" priority="3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3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3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3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">
    <cfRule type="colorScale" priority="3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">
    <cfRule type="colorScale" priority="3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">
    <cfRule type="colorScale" priority="3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3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9">
    <cfRule type="colorScale" priority="3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">
    <cfRule type="colorScale" priority="3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">
    <cfRule type="colorScale" priority="3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">
    <cfRule type="colorScale" priority="3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9">
    <cfRule type="colorScale" priority="3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">
    <cfRule type="colorScale" priority="3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1">
    <cfRule type="colorScale" priority="3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2">
    <cfRule type="colorScale" priority="3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:AF20">
    <cfRule type="colorScale" priority="3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">
    <cfRule type="colorScale" priority="3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3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">
    <cfRule type="colorScale" priority="3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">
    <cfRule type="colorScale" priority="3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">
    <cfRule type="colorScale" priority="3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">
    <cfRule type="colorScale" priority="3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3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">
    <cfRule type="colorScale" priority="3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">
    <cfRule type="colorScale" priority="3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">
    <cfRule type="colorScale" priority="3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3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3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3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3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:AF35">
    <cfRule type="colorScale" priority="3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3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3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3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3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3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3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">
    <cfRule type="colorScale" priority="3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3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3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">
    <cfRule type="colorScale" priority="3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">
    <cfRule type="colorScale" priority="3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3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3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3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">
    <cfRule type="colorScale" priority="3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">
    <cfRule type="colorScale" priority="3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">
    <cfRule type="colorScale" priority="3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3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9">
    <cfRule type="colorScale" priority="3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0">
    <cfRule type="colorScale" priority="3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31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2">
    <cfRule type="colorScale" priority="3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3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3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0">
    <cfRule type="colorScale" priority="3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3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30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5">
    <cfRule type="colorScale" priority="3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3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30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1">
    <cfRule type="colorScale" priority="3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3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30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0">
    <cfRule type="colorScale" priority="3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3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30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">
    <cfRule type="colorScale" priority="3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3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30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">
    <cfRule type="colorScale" priority="3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30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30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">
    <cfRule type="colorScale" priority="30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3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30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">
    <cfRule type="colorScale" priority="3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3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3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30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7">
    <cfRule type="colorScale" priority="3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3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30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7">
    <cfRule type="colorScale" priority="3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3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">
    <cfRule type="colorScale" priority="3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4:N18 K14:L18">
    <cfRule type="colorScale" priority="37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M8:M12 M6 M14 M16:M29 M31:M35 M37:M40 M42:M45 M47:M60">
    <cfRule type="colorScale" priority="37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14:N14 K16:N18 K15:L15 N15">
    <cfRule type="colorScale" priority="3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5:U18 W15:W18">
    <cfRule type="colorScale" priority="37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11:V12">
    <cfRule type="colorScale" priority="37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15:U18 W15:W18">
    <cfRule type="colorScale" priority="3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5:AD18">
    <cfRule type="colorScale" priority="37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E10:AE12 AE16 AE18:AE19 AE23:AE25 AE27 AE29 AE31 AE33:AE35 AE43:AE45 AE47:AE48 AE53:AE54 AE58:AE60">
    <cfRule type="colorScale" priority="37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D16:AE16 AD15 AD18:AE18 AD17">
    <cfRule type="colorScale" priority="3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F18">
    <cfRule type="colorScale" priority="37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5:AF18">
    <cfRule type="colorScale" priority="3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L13 N13">
    <cfRule type="colorScale" priority="3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L13 N13">
    <cfRule type="colorScale" priority="30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3:L13">
    <cfRule type="colorScale" priority="3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:L15 N15">
    <cfRule type="colorScale" priority="3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:L15 N15">
    <cfRule type="colorScale" priority="30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5:L15">
    <cfRule type="colorScale" priority="3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L16 N16">
    <cfRule type="colorScale" priority="30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7:L17 N17">
    <cfRule type="colorScale" priority="30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8:L18 N18">
    <cfRule type="colorScale" priority="30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 N19">
    <cfRule type="colorScale" priority="30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0:L20">
    <cfRule type="colorScale" priority="30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1:L21">
    <cfRule type="colorScale" priority="30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2:L22">
    <cfRule type="colorScale" priority="30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3:L23 N23">
    <cfRule type="colorScale" priority="30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4:L24">
    <cfRule type="colorScale" priority="30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5:L25">
    <cfRule type="colorScale" priority="30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6:L26">
    <cfRule type="colorScale" priority="30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7:L27">
    <cfRule type="colorScale" priority="30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8:L28">
    <cfRule type="colorScale" priority="30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9:L29">
    <cfRule type="colorScale" priority="30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0:L30">
    <cfRule type="colorScale" priority="30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1:L31">
    <cfRule type="colorScale" priority="30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2:L32">
    <cfRule type="colorScale" priority="30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3:L33">
    <cfRule type="colorScale" priority="30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4:L34">
    <cfRule type="colorScale" priority="30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5:L35">
    <cfRule type="colorScale" priority="30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6:L36">
    <cfRule type="colorScale" priority="30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7:L37">
    <cfRule type="colorScale" priority="30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8:L38">
    <cfRule type="colorScale" priority="30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9:L39">
    <cfRule type="colorScale" priority="3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0:L40">
    <cfRule type="colorScale" priority="30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1:L41">
    <cfRule type="colorScale" priority="30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2:L42">
    <cfRule type="colorScale" priority="30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3:L43">
    <cfRule type="colorScale" priority="30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4:L44">
    <cfRule type="colorScale" priority="30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5:L45">
    <cfRule type="colorScale" priority="30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6:L46">
    <cfRule type="colorScale" priority="30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7:L47">
    <cfRule type="colorScale" priority="30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8:L48">
    <cfRule type="colorScale" priority="30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9:L49">
    <cfRule type="colorScale" priority="30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0">
    <cfRule type="colorScale" priority="30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1:L51">
    <cfRule type="colorScale" priority="3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2:L52">
    <cfRule type="colorScale" priority="3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3:L53">
    <cfRule type="colorScale" priority="3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4:L54">
    <cfRule type="colorScale" priority="3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5:L55">
    <cfRule type="colorScale" priority="3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6:N56">
    <cfRule type="colorScale" priority="2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N57">
    <cfRule type="colorScale" priority="2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N58">
    <cfRule type="colorScale" priority="2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9:N59">
    <cfRule type="colorScale" priority="2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0:N60">
    <cfRule type="colorScale" priority="2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L29">
    <cfRule type="colorScale" priority="3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4:L54">
    <cfRule type="colorScale" priority="30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6:N16">
    <cfRule type="colorScale" priority="30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N17">
    <cfRule type="colorScale" priority="3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N18">
    <cfRule type="colorScale" priority="30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N19">
    <cfRule type="colorScale" priority="3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N20">
    <cfRule type="colorScale" priority="3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N21">
    <cfRule type="colorScale" priority="3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N22">
    <cfRule type="colorScale" priority="30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N23">
    <cfRule type="colorScale" priority="3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N24">
    <cfRule type="colorScale" priority="30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N25">
    <cfRule type="colorScale" priority="3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N26">
    <cfRule type="colorScale" priority="3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N27">
    <cfRule type="colorScale" priority="3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N28">
    <cfRule type="colorScale" priority="3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N29">
    <cfRule type="colorScale" priority="3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L30">
    <cfRule type="colorScale" priority="3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N31">
    <cfRule type="colorScale" priority="3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N32">
    <cfRule type="colorScale" priority="3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N33">
    <cfRule type="colorScale" priority="3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N34">
    <cfRule type="colorScale" priority="3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N35">
    <cfRule type="colorScale" priority="2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L36">
    <cfRule type="colorScale" priority="2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N37">
    <cfRule type="colorScale" priority="2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N38">
    <cfRule type="colorScale" priority="2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N39">
    <cfRule type="colorScale" priority="2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N40">
    <cfRule type="colorScale" priority="2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L41">
    <cfRule type="colorScale" priority="2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N42">
    <cfRule type="colorScale" priority="2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N43">
    <cfRule type="colorScale" priority="2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N44">
    <cfRule type="colorScale" priority="2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N45">
    <cfRule type="colorScale" priority="2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L46">
    <cfRule type="colorScale" priority="2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N47">
    <cfRule type="colorScale" priority="2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N48">
    <cfRule type="colorScale" priority="2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N49">
    <cfRule type="colorScale" priority="2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:N50">
    <cfRule type="colorScale" priority="2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N51">
    <cfRule type="colorScale" priority="2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N52">
    <cfRule type="colorScale" priority="2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M53">
    <cfRule type="colorScale" priority="2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N54">
    <cfRule type="colorScale" priority="2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N55">
    <cfRule type="colorScale" priority="2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3 W13">
    <cfRule type="colorScale" priority="2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3 W13">
    <cfRule type="colorScale" priority="29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3">
    <cfRule type="colorScale" priority="2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4 W14">
    <cfRule type="colorScale" priority="2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4 W14">
    <cfRule type="colorScale" priority="29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4">
    <cfRule type="colorScale" priority="2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5 W15">
    <cfRule type="colorScale" priority="29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6 W16">
    <cfRule type="colorScale" priority="29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7 W17">
    <cfRule type="colorScale" priority="29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8 W18">
    <cfRule type="colorScale" priority="29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 U19">
    <cfRule type="colorScale" priority="29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0">
    <cfRule type="colorScale" priority="29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1">
    <cfRule type="colorScale" priority="29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2">
    <cfRule type="colorScale" priority="29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3">
    <cfRule type="colorScale" priority="29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4">
    <cfRule type="colorScale" priority="29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5">
    <cfRule type="colorScale" priority="29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6">
    <cfRule type="colorScale" priority="29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7">
    <cfRule type="colorScale" priority="29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8">
    <cfRule type="colorScale" priority="29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9">
    <cfRule type="colorScale" priority="29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0:U31 W29 W31">
    <cfRule type="colorScale" priority="29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1">
    <cfRule type="colorScale" priority="29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2">
    <cfRule type="colorScale" priority="29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3">
    <cfRule type="colorScale" priority="29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4">
    <cfRule type="colorScale" priority="28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 U35">
    <cfRule type="colorScale" priority="28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6">
    <cfRule type="colorScale" priority="28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7">
    <cfRule type="colorScale" priority="28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8">
    <cfRule type="colorScale" priority="28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9">
    <cfRule type="colorScale" priority="28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0">
    <cfRule type="colorScale" priority="28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1">
    <cfRule type="colorScale" priority="28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2">
    <cfRule type="colorScale" priority="28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3">
    <cfRule type="colorScale" priority="28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4">
    <cfRule type="colorScale" priority="28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5">
    <cfRule type="colorScale" priority="28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6">
    <cfRule type="colorScale" priority="28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7">
    <cfRule type="colorScale" priority="28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8">
    <cfRule type="colorScale" priority="28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9">
    <cfRule type="colorScale" priority="28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1">
    <cfRule type="colorScale" priority="28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2">
    <cfRule type="colorScale" priority="28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3">
    <cfRule type="colorScale" priority="28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4">
    <cfRule type="colorScale" priority="28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5">
    <cfRule type="colorScale" priority="2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">
    <cfRule type="colorScale" priority="2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2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">
    <cfRule type="colorScale" priority="2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9">
    <cfRule type="colorScale" priority="2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0 W60">
    <cfRule type="colorScale" priority="28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8">
    <cfRule type="colorScale" priority="28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3">
    <cfRule type="colorScale" priority="28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60">
    <cfRule type="colorScale" priority="2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5 W15">
    <cfRule type="colorScale" priority="2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6 W16">
    <cfRule type="colorScale" priority="2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7 W17">
    <cfRule type="colorScale" priority="2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 U18">
    <cfRule type="colorScale" priority="2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 U19">
    <cfRule type="colorScale" priority="2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">
    <cfRule type="colorScale" priority="2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1">
    <cfRule type="colorScale" priority="2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2">
    <cfRule type="colorScale" priority="28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">
    <cfRule type="colorScale" priority="28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4">
    <cfRule type="colorScale" priority="28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5">
    <cfRule type="colorScale" priority="28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">
    <cfRule type="colorScale" priority="2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7">
    <cfRule type="colorScale" priority="28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8">
    <cfRule type="colorScale" priority="2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9">
    <cfRule type="colorScale" priority="28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0:U31 W29 W31">
    <cfRule type="colorScale" priority="28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">
    <cfRule type="colorScale" priority="28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2">
    <cfRule type="colorScale" priority="28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">
    <cfRule type="colorScale" priority="28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">
    <cfRule type="colorScale" priority="28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 U35">
    <cfRule type="colorScale" priority="28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6">
    <cfRule type="colorScale" priority="28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7">
    <cfRule type="colorScale" priority="28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">
    <cfRule type="colorScale" priority="28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">
    <cfRule type="colorScale" priority="28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0">
    <cfRule type="colorScale" priority="28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1">
    <cfRule type="colorScale" priority="28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">
    <cfRule type="colorScale" priority="28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3">
    <cfRule type="colorScale" priority="28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4">
    <cfRule type="colorScale" priority="28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5">
    <cfRule type="colorScale" priority="28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">
    <cfRule type="colorScale" priority="28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7">
    <cfRule type="colorScale" priority="2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">
    <cfRule type="colorScale" priority="2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9">
    <cfRule type="colorScale" priority="28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">
    <cfRule type="colorScale" priority="28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">
    <cfRule type="colorScale" priority="28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">
    <cfRule type="colorScale" priority="28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3">
    <cfRule type="colorScale" priority="2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4">
    <cfRule type="colorScale" priority="2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">
    <cfRule type="colorScale" priority="2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">
    <cfRule type="colorScale" priority="27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">
    <cfRule type="colorScale" priority="2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">
    <cfRule type="colorScale" priority="2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">
    <cfRule type="colorScale" priority="27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">
    <cfRule type="colorScale" priority="2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">
    <cfRule type="colorScale" priority="2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">
    <cfRule type="colorScale" priority="27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">
    <cfRule type="colorScale" priority="2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">
    <cfRule type="colorScale" priority="2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">
    <cfRule type="colorScale" priority="27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">
    <cfRule type="colorScale" priority="2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">
    <cfRule type="colorScale" priority="2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">
    <cfRule type="colorScale" priority="27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">
    <cfRule type="colorScale" priority="2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">
    <cfRule type="colorScale" priority="2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7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">
    <cfRule type="colorScale" priority="2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7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">
    <cfRule type="colorScale" priority="2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7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">
    <cfRule type="colorScale" priority="2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7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">
    <cfRule type="colorScale" priority="2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2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3">
    <cfRule type="colorScale" priority="2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">
    <cfRule type="colorScale" priority="2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3">
    <cfRule type="colorScale" priority="27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3">
    <cfRule type="colorScale" priority="2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">
    <cfRule type="colorScale" priority="27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3">
    <cfRule type="colorScale" priority="2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4">
    <cfRule type="colorScale" priority="2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4">
    <cfRule type="colorScale" priority="2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4">
    <cfRule type="colorScale" priority="2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">
    <cfRule type="colorScale" priority="2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">
    <cfRule type="colorScale" priority="27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4">
    <cfRule type="colorScale" priority="2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">
    <cfRule type="colorScale" priority="2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5">
    <cfRule type="colorScale" priority="27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6">
    <cfRule type="colorScale" priority="27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7">
    <cfRule type="colorScale" priority="2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8">
    <cfRule type="colorScale" priority="27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9">
    <cfRule type="colorScale" priority="27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0">
    <cfRule type="colorScale" priority="2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1">
    <cfRule type="colorScale" priority="27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2">
    <cfRule type="colorScale" priority="27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3">
    <cfRule type="colorScale" priority="2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4">
    <cfRule type="colorScale" priority="27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5">
    <cfRule type="colorScale" priority="27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6">
    <cfRule type="colorScale" priority="2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7">
    <cfRule type="colorScale" priority="27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8">
    <cfRule type="colorScale" priority="27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9">
    <cfRule type="colorScale" priority="2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0">
    <cfRule type="colorScale" priority="27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1">
    <cfRule type="colorScale" priority="27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2">
    <cfRule type="colorScale" priority="2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3">
    <cfRule type="colorScale" priority="27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4">
    <cfRule type="colorScale" priority="27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5">
    <cfRule type="colorScale" priority="2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6">
    <cfRule type="colorScale" priority="27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7">
    <cfRule type="colorScale" priority="27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8">
    <cfRule type="colorScale" priority="2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9">
    <cfRule type="colorScale" priority="27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0">
    <cfRule type="colorScale" priority="27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1">
    <cfRule type="colorScale" priority="27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2">
    <cfRule type="colorScale" priority="2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3">
    <cfRule type="colorScale" priority="27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4">
    <cfRule type="colorScale" priority="27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5">
    <cfRule type="colorScale" priority="2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6">
    <cfRule type="colorScale" priority="26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7">
    <cfRule type="colorScale" priority="26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8">
    <cfRule type="colorScale" priority="26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9">
    <cfRule type="colorScale" priority="26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1">
    <cfRule type="colorScale" priority="26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2">
    <cfRule type="colorScale" priority="2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3">
    <cfRule type="colorScale" priority="26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4">
    <cfRule type="colorScale" priority="26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5">
    <cfRule type="colorScale" priority="2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6">
    <cfRule type="colorScale" priority="2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7">
    <cfRule type="colorScale" priority="2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8:AE58">
    <cfRule type="colorScale" priority="2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9:AE59">
    <cfRule type="colorScale" priority="2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60:AE60">
    <cfRule type="colorScale" priority="26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8">
    <cfRule type="colorScale" priority="26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3">
    <cfRule type="colorScale" priority="26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60:AE60">
    <cfRule type="colorScale" priority="2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5">
    <cfRule type="colorScale" priority="2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6:AE16">
    <cfRule type="colorScale" priority="2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7">
    <cfRule type="colorScale" priority="2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8:AE18">
    <cfRule type="colorScale" priority="2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9:AE19">
    <cfRule type="colorScale" priority="2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0">
    <cfRule type="colorScale" priority="2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1">
    <cfRule type="colorScale" priority="2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2">
    <cfRule type="colorScale" priority="2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3:AE23">
    <cfRule type="colorScale" priority="2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4:AE24">
    <cfRule type="colorScale" priority="2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5:AE25">
    <cfRule type="colorScale" priority="2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6">
    <cfRule type="colorScale" priority="2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7:AE27">
    <cfRule type="colorScale" priority="2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8">
    <cfRule type="colorScale" priority="2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9:AE29">
    <cfRule type="colorScale" priority="2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0">
    <cfRule type="colorScale" priority="2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1:AE31">
    <cfRule type="colorScale" priority="2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2">
    <cfRule type="colorScale" priority="2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3:AE33">
    <cfRule type="colorScale" priority="2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4:AE34">
    <cfRule type="colorScale" priority="2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5:AE35">
    <cfRule type="colorScale" priority="2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6">
    <cfRule type="colorScale" priority="2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7">
    <cfRule type="colorScale" priority="2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8">
    <cfRule type="colorScale" priority="2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9">
    <cfRule type="colorScale" priority="2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0">
    <cfRule type="colorScale" priority="2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1">
    <cfRule type="colorScale" priority="2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2">
    <cfRule type="colorScale" priority="2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:AE43">
    <cfRule type="colorScale" priority="2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4:AE44">
    <cfRule type="colorScale" priority="2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5:AE45">
    <cfRule type="colorScale" priority="2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6">
    <cfRule type="colorScale" priority="2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7:AE47">
    <cfRule type="colorScale" priority="2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8:AE48">
    <cfRule type="colorScale" priority="2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9">
    <cfRule type="colorScale" priority="2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1">
    <cfRule type="colorScale" priority="2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2">
    <cfRule type="colorScale" priority="2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3:AE53">
    <cfRule type="colorScale" priority="2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4:AE54">
    <cfRule type="colorScale" priority="2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">
    <cfRule type="colorScale" priority="25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6">
    <cfRule type="colorScale" priority="25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7">
    <cfRule type="colorScale" priority="25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8">
    <cfRule type="colorScale" priority="25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9">
    <cfRule type="colorScale" priority="25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0">
    <cfRule type="colorScale" priority="25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1">
    <cfRule type="colorScale" priority="25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2">
    <cfRule type="colorScale" priority="25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3">
    <cfRule type="colorScale" priority="25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4">
    <cfRule type="colorScale" priority="25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5">
    <cfRule type="colorScale" priority="25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6">
    <cfRule type="colorScale" priority="25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7">
    <cfRule type="colorScale" priority="25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8">
    <cfRule type="colorScale" priority="25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9">
    <cfRule type="colorScale" priority="25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9 AF31">
    <cfRule type="colorScale" priority="25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1">
    <cfRule type="colorScale" priority="25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2">
    <cfRule type="colorScale" priority="25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3">
    <cfRule type="colorScale" priority="25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4">
    <cfRule type="colorScale" priority="25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5">
    <cfRule type="colorScale" priority="25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7">
    <cfRule type="colorScale" priority="25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8">
    <cfRule type="colorScale" priority="25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9">
    <cfRule type="colorScale" priority="25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0">
    <cfRule type="colorScale" priority="25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2">
    <cfRule type="colorScale" priority="25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3">
    <cfRule type="colorScale" priority="25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4">
    <cfRule type="colorScale" priority="25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5">
    <cfRule type="colorScale" priority="25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7">
    <cfRule type="colorScale" priority="25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8">
    <cfRule type="colorScale" priority="25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9">
    <cfRule type="colorScale" priority="25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0">
    <cfRule type="colorScale" priority="25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1">
    <cfRule type="colorScale" priority="25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4">
    <cfRule type="colorScale" priority="25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5">
    <cfRule type="colorScale" priority="2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">
    <cfRule type="colorScale" priority="2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2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2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9">
    <cfRule type="colorScale" priority="2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0">
    <cfRule type="colorScale" priority="25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8">
    <cfRule type="colorScale" priority="25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60">
    <cfRule type="colorScale" priority="2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">
    <cfRule type="colorScale" priority="2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">
    <cfRule type="colorScale" priority="2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">
    <cfRule type="colorScale" priority="2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">
    <cfRule type="colorScale" priority="2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">
    <cfRule type="colorScale" priority="2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">
    <cfRule type="colorScale" priority="2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2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">
    <cfRule type="colorScale" priority="2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">
    <cfRule type="colorScale" priority="2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">
    <cfRule type="colorScale" priority="2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">
    <cfRule type="colorScale" priority="2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2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">
    <cfRule type="colorScale" priority="2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">
    <cfRule type="colorScale" priority="2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">
    <cfRule type="colorScale" priority="2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 AF31">
    <cfRule type="colorScale" priority="2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2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2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2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2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">
    <cfRule type="colorScale" priority="2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2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2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2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2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2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2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">
    <cfRule type="colorScale" priority="2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2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2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">
    <cfRule type="colorScale" priority="2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">
    <cfRule type="colorScale" priority="2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2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2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">
    <cfRule type="colorScale" priority="2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">
    <cfRule type="colorScale" priority="2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">
    <cfRule type="colorScale" priority="2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">
    <cfRule type="colorScale" priority="2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">
    <cfRule type="colorScale" priority="2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">
    <cfRule type="colorScale" priority="2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">
    <cfRule type="colorScale" priority="2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2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">
    <cfRule type="colorScale" priority="2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">
    <cfRule type="colorScale" priority="2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">
    <cfRule type="colorScale" priority="2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">
    <cfRule type="colorScale" priority="2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2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">
    <cfRule type="colorScale" priority="2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">
    <cfRule type="colorScale" priority="2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">
    <cfRule type="colorScale" priority="2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2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2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2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2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2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">
    <cfRule type="colorScale" priority="2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2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2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2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2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2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2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">
    <cfRule type="colorScale" priority="2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2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2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">
    <cfRule type="colorScale" priority="2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">
    <cfRule type="colorScale" priority="2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2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2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">
    <cfRule type="colorScale" priority="2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">
    <cfRule type="colorScale" priority="2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">
    <cfRule type="colorScale" priority="2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2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2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9">
    <cfRule type="colorScale" priority="2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0">
    <cfRule type="colorScale" priority="2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24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1">
    <cfRule type="colorScale" priority="2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2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24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7">
    <cfRule type="colorScale" priority="2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2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">
    <cfRule type="colorScale" priority="24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5">
    <cfRule type="colorScale" priority="2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">
    <cfRule type="colorScale" priority="2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24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0">
    <cfRule type="colorScale" priority="2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2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24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5">
    <cfRule type="colorScale" priority="2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2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2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24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2">
    <cfRule type="colorScale" priority="2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2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24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2">
    <cfRule type="colorScale" priority="2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2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N4 K56:N61 K6:L49 N6:N29 N31:N35 N37:N40 N42:N45 N47:N52 K51:L56 K50 N54:N56">
    <cfRule type="colorScale" priority="3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6:M61">
    <cfRule type="colorScale" priority="374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4:W4 U6:U13 U15:U49 W15:W29 W6 W8:W13 W31:W35 W37:W40 W47:W52 W42:W45 U51:U61 W54:W61">
    <cfRule type="colorScale" priority="3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4:AE4 AD15:AD49 AD58:AE61 AD7:AD13 AC7:AC61 AC5:AD6 AD51:AD57">
    <cfRule type="colorScale" priority="3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8:AE61">
    <cfRule type="colorScale" priority="375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5:AF29 AF4 AF6 AF8:AF13 AF31:AF35 AF37:AF40 AF42:AF45 AF47:AF52 AF54:AF61">
    <cfRule type="colorScale" priority="3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L13">
    <cfRule type="colorScale" priority="23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1:L21">
    <cfRule type="colorScale" priority="23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2:L22">
    <cfRule type="colorScale" priority="23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3:L23">
    <cfRule type="colorScale" priority="23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4 L24">
    <cfRule type="colorScale" priority="23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5:L25">
    <cfRule type="colorScale" priority="23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6:L26">
    <cfRule type="colorScale" priority="23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7:L27">
    <cfRule type="colorScale" priority="23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8:L28">
    <cfRule type="colorScale" priority="23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9:L29">
    <cfRule type="colorScale" priority="23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0:L30">
    <cfRule type="colorScale" priority="23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1:L31">
    <cfRule type="colorScale" priority="23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2:L32">
    <cfRule type="colorScale" priority="23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3:L33">
    <cfRule type="colorScale" priority="23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4:L34">
    <cfRule type="colorScale" priority="23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5:L35">
    <cfRule type="colorScale" priority="23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6:L36">
    <cfRule type="colorScale" priority="23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7:L37">
    <cfRule type="colorScale" priority="23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8:L38">
    <cfRule type="colorScale" priority="2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9:L39">
    <cfRule type="colorScale" priority="2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0:L40">
    <cfRule type="colorScale" priority="2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1:L41">
    <cfRule type="colorScale" priority="2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2:L42">
    <cfRule type="colorScale" priority="2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3:L43">
    <cfRule type="colorScale" priority="2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4:L44">
    <cfRule type="colorScale" priority="2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5:L45">
    <cfRule type="colorScale" priority="2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6:L46">
    <cfRule type="colorScale" priority="2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7:L47">
    <cfRule type="colorScale" priority="2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8:L48">
    <cfRule type="colorScale" priority="2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9:L49">
    <cfRule type="colorScale" priority="2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0">
    <cfRule type="colorScale" priority="2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1:L51">
    <cfRule type="colorScale" priority="2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2:L52">
    <cfRule type="colorScale" priority="2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3:L53">
    <cfRule type="colorScale" priority="2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4:L54">
    <cfRule type="colorScale" priority="2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5:L55">
    <cfRule type="colorScale" priority="2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6:L56">
    <cfRule type="colorScale" priority="2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7:L57">
    <cfRule type="colorScale" priority="2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8:L58">
    <cfRule type="colorScale" priority="2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9:L59">
    <cfRule type="colorScale" priority="2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60:L60 N60">
    <cfRule type="colorScale" priority="2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61:N61">
    <cfRule type="colorScale" priority="2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L34">
    <cfRule type="colorScale" priority="2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9:L59">
    <cfRule type="colorScale" priority="2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3:L13">
    <cfRule type="colorScale" priority="2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N21">
    <cfRule type="colorScale" priority="2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N22">
    <cfRule type="colorScale" priority="2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N23">
    <cfRule type="colorScale" priority="2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N24">
    <cfRule type="colorScale" priority="2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N25">
    <cfRule type="colorScale" priority="2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N26">
    <cfRule type="colorScale" priority="2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N27">
    <cfRule type="colorScale" priority="2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N28">
    <cfRule type="colorScale" priority="2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N29">
    <cfRule type="colorScale" priority="2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L30">
    <cfRule type="colorScale" priority="2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N31">
    <cfRule type="colorScale" priority="2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N32">
    <cfRule type="colorScale" priority="2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N33">
    <cfRule type="colorScale" priority="2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N34">
    <cfRule type="colorScale" priority="2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N35">
    <cfRule type="colorScale" priority="2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L36">
    <cfRule type="colorScale" priority="2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N37">
    <cfRule type="colorScale" priority="2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N38">
    <cfRule type="colorScale" priority="2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N39">
    <cfRule type="colorScale" priority="2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N40">
    <cfRule type="colorScale" priority="2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L41">
    <cfRule type="colorScale" priority="2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N42">
    <cfRule type="colorScale" priority="2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N43">
    <cfRule type="colorScale" priority="2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N44">
    <cfRule type="colorScale" priority="2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N45">
    <cfRule type="colorScale" priority="2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L46">
    <cfRule type="colorScale" priority="2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N47">
    <cfRule type="colorScale" priority="2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N48">
    <cfRule type="colorScale" priority="2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N49">
    <cfRule type="colorScale" priority="2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:N50">
    <cfRule type="colorScale" priority="2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N51">
    <cfRule type="colorScale" priority="2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N52">
    <cfRule type="colorScale" priority="2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M53">
    <cfRule type="colorScale" priority="2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N54">
    <cfRule type="colorScale" priority="2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N55">
    <cfRule type="colorScale" priority="2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N56">
    <cfRule type="colorScale" priority="2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N57">
    <cfRule type="colorScale" priority="2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N58">
    <cfRule type="colorScale" priority="2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9:N59">
    <cfRule type="colorScale" priority="2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0:N60">
    <cfRule type="colorScale" priority="2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L14 N14">
    <cfRule type="colorScale" priority="2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L14 N14">
    <cfRule type="colorScale" priority="22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M14">
    <cfRule type="colorScale" priority="224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14:N14">
    <cfRule type="colorScale" priority="2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L16 N16">
    <cfRule type="colorScale" priority="2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L16">
    <cfRule type="colorScale" priority="22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6:N16">
    <cfRule type="colorScale" priority="2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6">
    <cfRule type="colorScale" priority="22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17:L17">
    <cfRule type="colorScale" priority="22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8:L18">
    <cfRule type="colorScale" priority="22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9:L19 N19">
    <cfRule type="colorScale" priority="22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0 L20">
    <cfRule type="colorScale" priority="22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1:L21">
    <cfRule type="colorScale" priority="22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2:L22">
    <cfRule type="colorScale" priority="22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3:L23">
    <cfRule type="colorScale" priority="22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4:L24">
    <cfRule type="colorScale" priority="22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5:L25">
    <cfRule type="colorScale" priority="22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6:L26">
    <cfRule type="colorScale" priority="22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7:L27">
    <cfRule type="colorScale" priority="22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8:L28">
    <cfRule type="colorScale" priority="22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9:L29">
    <cfRule type="colorScale" priority="22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0:L30">
    <cfRule type="colorScale" priority="22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1:L31">
    <cfRule type="colorScale" priority="22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2:L32">
    <cfRule type="colorScale" priority="22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3:L33">
    <cfRule type="colorScale" priority="22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4:L34">
    <cfRule type="colorScale" priority="22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5:L35">
    <cfRule type="colorScale" priority="22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6:L36">
    <cfRule type="colorScale" priority="22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7:L37">
    <cfRule type="colorScale" priority="22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8:L38">
    <cfRule type="colorScale" priority="22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39:L39">
    <cfRule type="colorScale" priority="22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0:L40">
    <cfRule type="colorScale" priority="22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1:L41">
    <cfRule type="colorScale" priority="22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2:L42">
    <cfRule type="colorScale" priority="22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3:L43">
    <cfRule type="colorScale" priority="22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4:L44">
    <cfRule type="colorScale" priority="22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5:L45">
    <cfRule type="colorScale" priority="22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6:L46">
    <cfRule type="colorScale" priority="22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7:L47">
    <cfRule type="colorScale" priority="2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8:L48">
    <cfRule type="colorScale" priority="2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9:L49">
    <cfRule type="colorScale" priority="2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0">
    <cfRule type="colorScale" priority="2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1:L51">
    <cfRule type="colorScale" priority="2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2:L52">
    <cfRule type="colorScale" priority="2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3:L53">
    <cfRule type="colorScale" priority="2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4:L54">
    <cfRule type="colorScale" priority="2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5:L55">
    <cfRule type="colorScale" priority="2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6:L56">
    <cfRule type="colorScale" priority="2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7:N57">
    <cfRule type="colorScale" priority="2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N58">
    <cfRule type="colorScale" priority="2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9:N59">
    <cfRule type="colorScale" priority="2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0:N60">
    <cfRule type="colorScale" priority="2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1:N61">
    <cfRule type="colorScale" priority="2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L30">
    <cfRule type="colorScale" priority="2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5:L55">
    <cfRule type="colorScale" priority="2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7:N17">
    <cfRule type="colorScale" priority="2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N18">
    <cfRule type="colorScale" priority="2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N19">
    <cfRule type="colorScale" priority="2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N20">
    <cfRule type="colorScale" priority="2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N21">
    <cfRule type="colorScale" priority="2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N22">
    <cfRule type="colorScale" priority="2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N23">
    <cfRule type="colorScale" priority="2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N24">
    <cfRule type="colorScale" priority="2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N25">
    <cfRule type="colorScale" priority="2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N26">
    <cfRule type="colorScale" priority="2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N27">
    <cfRule type="colorScale" priority="2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N28">
    <cfRule type="colorScale" priority="2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N29">
    <cfRule type="colorScale" priority="2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L30">
    <cfRule type="colorScale" priority="2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N31">
    <cfRule type="colorScale" priority="2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N32">
    <cfRule type="colorScale" priority="2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N33">
    <cfRule type="colorScale" priority="2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N34">
    <cfRule type="colorScale" priority="2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N35">
    <cfRule type="colorScale" priority="2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L36">
    <cfRule type="colorScale" priority="2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N37">
    <cfRule type="colorScale" priority="2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N38">
    <cfRule type="colorScale" priority="2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N39">
    <cfRule type="colorScale" priority="2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N40">
    <cfRule type="colorScale" priority="2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L41">
    <cfRule type="colorScale" priority="2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N42">
    <cfRule type="colorScale" priority="2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N43">
    <cfRule type="colorScale" priority="2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N44">
    <cfRule type="colorScale" priority="2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N45">
    <cfRule type="colorScale" priority="2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L46">
    <cfRule type="colorScale" priority="2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N47">
    <cfRule type="colorScale" priority="2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N48">
    <cfRule type="colorScale" priority="2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N49">
    <cfRule type="colorScale" priority="2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0:N50">
    <cfRule type="colorScale" priority="2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N51">
    <cfRule type="colorScale" priority="2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N52">
    <cfRule type="colorScale" priority="2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M53">
    <cfRule type="colorScale" priority="2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N54">
    <cfRule type="colorScale" priority="2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N55">
    <cfRule type="colorScale" priority="2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N56">
    <cfRule type="colorScale" priority="2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3">
    <cfRule type="colorScale" priority="2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1">
    <cfRule type="colorScale" priority="2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2">
    <cfRule type="colorScale" priority="2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3">
    <cfRule type="colorScale" priority="2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4">
    <cfRule type="colorScale" priority="2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5">
    <cfRule type="colorScale" priority="20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6">
    <cfRule type="colorScale" priority="20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7">
    <cfRule type="colorScale" priority="20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8">
    <cfRule type="colorScale" priority="20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9">
    <cfRule type="colorScale" priority="20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0">
    <cfRule type="colorScale" priority="20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1">
    <cfRule type="colorScale" priority="20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2">
    <cfRule type="colorScale" priority="20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3">
    <cfRule type="colorScale" priority="20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4">
    <cfRule type="colorScale" priority="20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5">
    <cfRule type="colorScale" priority="20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7">
    <cfRule type="colorScale" priority="20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8">
    <cfRule type="colorScale" priority="20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9">
    <cfRule type="colorScale" priority="20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0">
    <cfRule type="colorScale" priority="20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1">
    <cfRule type="colorScale" priority="20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2">
    <cfRule type="colorScale" priority="20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3">
    <cfRule type="colorScale" priority="20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4">
    <cfRule type="colorScale" priority="20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5">
    <cfRule type="colorScale" priority="20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6">
    <cfRule type="colorScale" priority="20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7">
    <cfRule type="colorScale" priority="20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8">
    <cfRule type="colorScale" priority="20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9">
    <cfRule type="colorScale" priority="20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1">
    <cfRule type="colorScale" priority="20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2">
    <cfRule type="colorScale" priority="20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3">
    <cfRule type="colorScale" priority="20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4">
    <cfRule type="colorScale" priority="20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5">
    <cfRule type="colorScale" priority="20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6">
    <cfRule type="colorScale" priority="20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7">
    <cfRule type="colorScale" priority="20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8">
    <cfRule type="colorScale" priority="20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9">
    <cfRule type="colorScale" priority="20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60">
    <cfRule type="colorScale" priority="20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1 U61">
    <cfRule type="colorScale" priority="2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4">
    <cfRule type="colorScale" priority="20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9">
    <cfRule type="colorScale" priority="20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3">
    <cfRule type="colorScale" priority="2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1">
    <cfRule type="colorScale" priority="2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2">
    <cfRule type="colorScale" priority="2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">
    <cfRule type="colorScale" priority="2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">
    <cfRule type="colorScale" priority="20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5">
    <cfRule type="colorScale" priority="2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">
    <cfRule type="colorScale" priority="20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7">
    <cfRule type="colorScale" priority="2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8">
    <cfRule type="colorScale" priority="20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9">
    <cfRule type="colorScale" priority="2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0">
    <cfRule type="colorScale" priority="20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">
    <cfRule type="colorScale" priority="2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2">
    <cfRule type="colorScale" priority="20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">
    <cfRule type="colorScale" priority="2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">
    <cfRule type="colorScale" priority="20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">
    <cfRule type="colorScale" priority="2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7">
    <cfRule type="colorScale" priority="20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">
    <cfRule type="colorScale" priority="2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">
    <cfRule type="colorScale" priority="20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0">
    <cfRule type="colorScale" priority="2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1">
    <cfRule type="colorScale" priority="2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">
    <cfRule type="colorScale" priority="2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3">
    <cfRule type="colorScale" priority="20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4">
    <cfRule type="colorScale" priority="2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5">
    <cfRule type="colorScale" priority="20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">
    <cfRule type="colorScale" priority="2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">
    <cfRule type="colorScale" priority="20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">
    <cfRule type="colorScale" priority="2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9">
    <cfRule type="colorScale" priority="20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">
    <cfRule type="colorScale" priority="2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">
    <cfRule type="colorScale" priority="20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">
    <cfRule type="colorScale" priority="2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3">
    <cfRule type="colorScale" priority="20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4">
    <cfRule type="colorScale" priority="2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5">
    <cfRule type="colorScale" priority="20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">
    <cfRule type="colorScale" priority="2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2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">
    <cfRule type="colorScale" priority="2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9">
    <cfRule type="colorScale" priority="20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0">
    <cfRule type="colorScale" priority="20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">
    <cfRule type="colorScale" priority="19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">
    <cfRule type="colorScale" priority="1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">
    <cfRule type="colorScale" priority="1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">
    <cfRule type="colorScale" priority="19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">
    <cfRule type="colorScale" priority="19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">
    <cfRule type="colorScale" priority="1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">
    <cfRule type="colorScale" priority="1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">
    <cfRule type="colorScale" priority="1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">
    <cfRule type="colorScale" priority="1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">
    <cfRule type="colorScale" priority="19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">
    <cfRule type="colorScale" priority="1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">
    <cfRule type="colorScale" priority="1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19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">
    <cfRule type="colorScale" priority="1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">
    <cfRule type="colorScale" priority="1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">
    <cfRule type="colorScale" priority="19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">
    <cfRule type="colorScale" priority="1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">
    <cfRule type="colorScale" priority="1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19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">
    <cfRule type="colorScale" priority="1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1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19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">
    <cfRule type="colorScale" priority="1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1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19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">
    <cfRule type="colorScale" priority="1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1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19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">
    <cfRule type="colorScale" priority="1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">
    <cfRule type="colorScale" priority="1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4">
    <cfRule type="colorScale" priority="1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4">
    <cfRule type="colorScale" priority="19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4">
    <cfRule type="colorScale" priority="1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5">
    <cfRule type="colorScale" priority="1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5">
    <cfRule type="colorScale" priority="19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5">
    <cfRule type="colorScale" priority="1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6">
    <cfRule type="colorScale" priority="19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7">
    <cfRule type="colorScale" priority="19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8">
    <cfRule type="colorScale" priority="19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9">
    <cfRule type="colorScale" priority="19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0">
    <cfRule type="colorScale" priority="19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1">
    <cfRule type="colorScale" priority="19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2">
    <cfRule type="colorScale" priority="19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3">
    <cfRule type="colorScale" priority="19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4">
    <cfRule type="colorScale" priority="19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5">
    <cfRule type="colorScale" priority="19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6">
    <cfRule type="colorScale" priority="19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7">
    <cfRule type="colorScale" priority="19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8">
    <cfRule type="colorScale" priority="19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9">
    <cfRule type="colorScale" priority="19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0">
    <cfRule type="colorScale" priority="19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2">
    <cfRule type="colorScale" priority="19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3">
    <cfRule type="colorScale" priority="19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4">
    <cfRule type="colorScale" priority="19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5">
    <cfRule type="colorScale" priority="19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6">
    <cfRule type="colorScale" priority="19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7">
    <cfRule type="colorScale" priority="19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8">
    <cfRule type="colorScale" priority="19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9">
    <cfRule type="colorScale" priority="19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0">
    <cfRule type="colorScale" priority="19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1">
    <cfRule type="colorScale" priority="19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2">
    <cfRule type="colorScale" priority="19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3">
    <cfRule type="colorScale" priority="19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4">
    <cfRule type="colorScale" priority="19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5">
    <cfRule type="colorScale" priority="19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6">
    <cfRule type="colorScale" priority="19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7">
    <cfRule type="colorScale" priority="19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8">
    <cfRule type="colorScale" priority="19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49">
    <cfRule type="colorScale" priority="19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1">
    <cfRule type="colorScale" priority="19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2">
    <cfRule type="colorScale" priority="18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3">
    <cfRule type="colorScale" priority="18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4">
    <cfRule type="colorScale" priority="18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5">
    <cfRule type="colorScale" priority="18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6">
    <cfRule type="colorScale" priority="18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">
    <cfRule type="colorScale" priority="18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">
    <cfRule type="colorScale" priority="18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9">
    <cfRule type="colorScale" priority="18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0">
    <cfRule type="colorScale" priority="18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1 U61">
    <cfRule type="colorScale" priority="18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9">
    <cfRule type="colorScale" priority="18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4">
    <cfRule type="colorScale" priority="18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61">
    <cfRule type="colorScale" priority="18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6">
    <cfRule type="colorScale" priority="1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7">
    <cfRule type="colorScale" priority="1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8">
    <cfRule type="colorScale" priority="1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9">
    <cfRule type="colorScale" priority="1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">
    <cfRule type="colorScale" priority="1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1">
    <cfRule type="colorScale" priority="1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2">
    <cfRule type="colorScale" priority="1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">
    <cfRule type="colorScale" priority="18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">
    <cfRule type="colorScale" priority="1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5">
    <cfRule type="colorScale" priority="1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">
    <cfRule type="colorScale" priority="1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7">
    <cfRule type="colorScale" priority="1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8">
    <cfRule type="colorScale" priority="1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9">
    <cfRule type="colorScale" priority="1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0">
    <cfRule type="colorScale" priority="1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2">
    <cfRule type="colorScale" priority="1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3">
    <cfRule type="colorScale" priority="1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">
    <cfRule type="colorScale" priority="1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">
    <cfRule type="colorScale" priority="1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6">
    <cfRule type="colorScale" priority="1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7">
    <cfRule type="colorScale" priority="1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">
    <cfRule type="colorScale" priority="1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">
    <cfRule type="colorScale" priority="1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0">
    <cfRule type="colorScale" priority="1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1">
    <cfRule type="colorScale" priority="18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2">
    <cfRule type="colorScale" priority="18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3">
    <cfRule type="colorScale" priority="18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4">
    <cfRule type="colorScale" priority="18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5">
    <cfRule type="colorScale" priority="1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6">
    <cfRule type="colorScale" priority="18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">
    <cfRule type="colorScale" priority="1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8">
    <cfRule type="colorScale" priority="18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9">
    <cfRule type="colorScale" priority="18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">
    <cfRule type="colorScale" priority="18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">
    <cfRule type="colorScale" priority="18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">
    <cfRule type="colorScale" priority="18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3">
    <cfRule type="colorScale" priority="18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4">
    <cfRule type="colorScale" priority="18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5">
    <cfRule type="colorScale" priority="18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">
    <cfRule type="colorScale" priority="18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">
    <cfRule type="colorScale" priority="1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">
    <cfRule type="colorScale" priority="1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">
    <cfRule type="colorScale" priority="17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">
    <cfRule type="colorScale" priority="17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">
    <cfRule type="colorScale" priority="1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">
    <cfRule type="colorScale" priority="1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">
    <cfRule type="colorScale" priority="1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">
    <cfRule type="colorScale" priority="1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">
    <cfRule type="colorScale" priority="17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">
    <cfRule type="colorScale" priority="1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">
    <cfRule type="colorScale" priority="1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">
    <cfRule type="colorScale" priority="17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">
    <cfRule type="colorScale" priority="1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">
    <cfRule type="colorScale" priority="1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3">
    <cfRule type="colorScale" priority="17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1">
    <cfRule type="colorScale" priority="17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2">
    <cfRule type="colorScale" priority="17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3">
    <cfRule type="colorScale" priority="17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4">
    <cfRule type="colorScale" priority="17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5">
    <cfRule type="colorScale" priority="17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6">
    <cfRule type="colorScale" priority="17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7">
    <cfRule type="colorScale" priority="17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8">
    <cfRule type="colorScale" priority="17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9">
    <cfRule type="colorScale" priority="17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0">
    <cfRule type="colorScale" priority="17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1">
    <cfRule type="colorScale" priority="17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2">
    <cfRule type="colorScale" priority="17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3">
    <cfRule type="colorScale" priority="17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4">
    <cfRule type="colorScale" priority="17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5">
    <cfRule type="colorScale" priority="17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6">
    <cfRule type="colorScale" priority="17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7">
    <cfRule type="colorScale" priority="17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8">
    <cfRule type="colorScale" priority="17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9">
    <cfRule type="colorScale" priority="17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0">
    <cfRule type="colorScale" priority="17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1">
    <cfRule type="colorScale" priority="17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2">
    <cfRule type="colorScale" priority="17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3">
    <cfRule type="colorScale" priority="17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4">
    <cfRule type="colorScale" priority="17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5">
    <cfRule type="colorScale" priority="17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6">
    <cfRule type="colorScale" priority="17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7">
    <cfRule type="colorScale" priority="17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8">
    <cfRule type="colorScale" priority="17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9">
    <cfRule type="colorScale" priority="1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1">
    <cfRule type="colorScale" priority="17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2">
    <cfRule type="colorScale" priority="17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3">
    <cfRule type="colorScale" priority="17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4">
    <cfRule type="colorScale" priority="17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5">
    <cfRule type="colorScale" priority="17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6">
    <cfRule type="colorScale" priority="17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7">
    <cfRule type="colorScale" priority="17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8">
    <cfRule type="colorScale" priority="1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9">
    <cfRule type="colorScale" priority="17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60">
    <cfRule type="colorScale" priority="17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61:AE61">
    <cfRule type="colorScale" priority="1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4">
    <cfRule type="colorScale" priority="1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9">
    <cfRule type="colorScale" priority="17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3">
    <cfRule type="colorScale" priority="1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1">
    <cfRule type="colorScale" priority="1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2">
    <cfRule type="colorScale" priority="1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3:AE23">
    <cfRule type="colorScale" priority="1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4:AE24">
    <cfRule type="colorScale" priority="1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5:AE25">
    <cfRule type="colorScale" priority="1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6">
    <cfRule type="colorScale" priority="1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7:AE27">
    <cfRule type="colorScale" priority="1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8">
    <cfRule type="colorScale" priority="1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9:AE29">
    <cfRule type="colorScale" priority="1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0">
    <cfRule type="colorScale" priority="1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1:AE31">
    <cfRule type="colorScale" priority="1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2">
    <cfRule type="colorScale" priority="1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3:AE33">
    <cfRule type="colorScale" priority="1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4:AE34">
    <cfRule type="colorScale" priority="1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5:AE35">
    <cfRule type="colorScale" priority="1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6">
    <cfRule type="colorScale" priority="1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7">
    <cfRule type="colorScale" priority="1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8">
    <cfRule type="colorScale" priority="1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9">
    <cfRule type="colorScale" priority="1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0">
    <cfRule type="colorScale" priority="1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1">
    <cfRule type="colorScale" priority="1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2">
    <cfRule type="colorScale" priority="1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:AE43">
    <cfRule type="colorScale" priority="1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4:AE44">
    <cfRule type="colorScale" priority="1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5:AE45">
    <cfRule type="colorScale" priority="1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6">
    <cfRule type="colorScale" priority="1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7:AE47">
    <cfRule type="colorScale" priority="1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8:AE48">
    <cfRule type="colorScale" priority="1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9">
    <cfRule type="colorScale" priority="1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1">
    <cfRule type="colorScale" priority="1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2">
    <cfRule type="colorScale" priority="1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3:AE53">
    <cfRule type="colorScale" priority="1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4:AE54">
    <cfRule type="colorScale" priority="1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5">
    <cfRule type="colorScale" priority="1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6">
    <cfRule type="colorScale" priority="1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7">
    <cfRule type="colorScale" priority="1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8:AE58">
    <cfRule type="colorScale" priority="1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9:AE59">
    <cfRule type="colorScale" priority="1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60:AE60">
    <cfRule type="colorScale" priority="1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">
    <cfRule type="colorScale" priority="16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1">
    <cfRule type="colorScale" priority="16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2">
    <cfRule type="colorScale" priority="16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3">
    <cfRule type="colorScale" priority="16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4">
    <cfRule type="colorScale" priority="16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5">
    <cfRule type="colorScale" priority="16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6">
    <cfRule type="colorScale" priority="16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7">
    <cfRule type="colorScale" priority="16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8">
    <cfRule type="colorScale" priority="16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9">
    <cfRule type="colorScale" priority="16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1">
    <cfRule type="colorScale" priority="16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2">
    <cfRule type="colorScale" priority="16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3">
    <cfRule type="colorScale" priority="16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4">
    <cfRule type="colorScale" priority="16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5">
    <cfRule type="colorScale" priority="16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7">
    <cfRule type="colorScale" priority="16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8">
    <cfRule type="colorScale" priority="16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9">
    <cfRule type="colorScale" priority="16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0">
    <cfRule type="colorScale" priority="16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2">
    <cfRule type="colorScale" priority="16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3">
    <cfRule type="colorScale" priority="16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4">
    <cfRule type="colorScale" priority="16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5">
    <cfRule type="colorScale" priority="16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7">
    <cfRule type="colorScale" priority="16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8">
    <cfRule type="colorScale" priority="16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9">
    <cfRule type="colorScale" priority="16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0">
    <cfRule type="colorScale" priority="16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1">
    <cfRule type="colorScale" priority="16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2">
    <cfRule type="colorScale" priority="16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4">
    <cfRule type="colorScale" priority="16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5">
    <cfRule type="colorScale" priority="16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6">
    <cfRule type="colorScale" priority="16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7">
    <cfRule type="colorScale" priority="16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9">
    <cfRule type="colorScale" priority="16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60">
    <cfRule type="colorScale" priority="16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61">
    <cfRule type="colorScale" priority="1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16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9">
    <cfRule type="colorScale" priority="15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3">
    <cfRule type="colorScale" priority="1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1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">
    <cfRule type="colorScale" priority="1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">
    <cfRule type="colorScale" priority="1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">
    <cfRule type="colorScale" priority="1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">
    <cfRule type="colorScale" priority="1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1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">
    <cfRule type="colorScale" priority="1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">
    <cfRule type="colorScale" priority="1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">
    <cfRule type="colorScale" priority="1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1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1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1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1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">
    <cfRule type="colorScale" priority="1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1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1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1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1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1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1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">
    <cfRule type="colorScale" priority="1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1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1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">
    <cfRule type="colorScale" priority="1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">
    <cfRule type="colorScale" priority="1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1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1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1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">
    <cfRule type="colorScale" priority="1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">
    <cfRule type="colorScale" priority="1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">
    <cfRule type="colorScale" priority="1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1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9">
    <cfRule type="colorScale" priority="1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0">
    <cfRule type="colorScale" priority="1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">
    <cfRule type="colorScale" priority="1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1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">
    <cfRule type="colorScale" priority="1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">
    <cfRule type="colorScale" priority="1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">
    <cfRule type="colorScale" priority="1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">
    <cfRule type="colorScale" priority="1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1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">
    <cfRule type="colorScale" priority="1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">
    <cfRule type="colorScale" priority="1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">
    <cfRule type="colorScale" priority="1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">
    <cfRule type="colorScale" priority="1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1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1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1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">
    <cfRule type="colorScale" priority="1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1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1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1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1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1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1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">
    <cfRule type="colorScale" priority="1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1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1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">
    <cfRule type="colorScale" priority="1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">
    <cfRule type="colorScale" priority="1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1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1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1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">
    <cfRule type="colorScale" priority="1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">
    <cfRule type="colorScale" priority="1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">
    <cfRule type="colorScale" priority="1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1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9">
    <cfRule type="colorScale" priority="1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0">
    <cfRule type="colorScale" priority="1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1">
    <cfRule type="colorScale" priority="1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15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7">
    <cfRule type="colorScale" priority="1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1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15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3">
    <cfRule type="colorScale" priority="15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2">
    <cfRule type="colorScale" priority="1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1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1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1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15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7">
    <cfRule type="colorScale" priority="1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1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15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2">
    <cfRule type="colorScale" priority="1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1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14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1">
    <cfRule type="colorScale" priority="1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1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1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14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8">
    <cfRule type="colorScale" priority="1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1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14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8">
    <cfRule type="colorScale" priority="1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1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4">
    <cfRule type="colorScale" priority="1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">
    <cfRule type="colorScale" priority="1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4">
    <cfRule type="colorScale" priority="14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4">
    <cfRule type="colorScale" priority="1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">
    <cfRule type="colorScale" priority="14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4">
    <cfRule type="colorScale" priority="1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5">
    <cfRule type="colorScale" priority="1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5">
    <cfRule type="colorScale" priority="14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5">
    <cfRule type="colorScale" priority="1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">
    <cfRule type="colorScale" priority="1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">
    <cfRule type="colorScale" priority="14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5">
    <cfRule type="colorScale" priority="1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">
    <cfRule type="colorScale" priority="1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6">
    <cfRule type="colorScale" priority="14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7">
    <cfRule type="colorScale" priority="14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8">
    <cfRule type="colorScale" priority="14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9">
    <cfRule type="colorScale" priority="14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0">
    <cfRule type="colorScale" priority="14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1">
    <cfRule type="colorScale" priority="14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2">
    <cfRule type="colorScale" priority="14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3">
    <cfRule type="colorScale" priority="14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4">
    <cfRule type="colorScale" priority="14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5">
    <cfRule type="colorScale" priority="14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6">
    <cfRule type="colorScale" priority="14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7">
    <cfRule type="colorScale" priority="14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8">
    <cfRule type="colorScale" priority="14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9">
    <cfRule type="colorScale" priority="14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0">
    <cfRule type="colorScale" priority="14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1">
    <cfRule type="colorScale" priority="14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2">
    <cfRule type="colorScale" priority="14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3">
    <cfRule type="colorScale" priority="14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4">
    <cfRule type="colorScale" priority="14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5">
    <cfRule type="colorScale" priority="14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6">
    <cfRule type="colorScale" priority="14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7">
    <cfRule type="colorScale" priority="14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8">
    <cfRule type="colorScale" priority="14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39">
    <cfRule type="colorScale" priority="14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0">
    <cfRule type="colorScale" priority="14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1">
    <cfRule type="colorScale" priority="14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2">
    <cfRule type="colorScale" priority="14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3">
    <cfRule type="colorScale" priority="14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4">
    <cfRule type="colorScale" priority="14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5">
    <cfRule type="colorScale" priority="14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6">
    <cfRule type="colorScale" priority="14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7">
    <cfRule type="colorScale" priority="14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8">
    <cfRule type="colorScale" priority="14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49">
    <cfRule type="colorScale" priority="14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1">
    <cfRule type="colorScale" priority="14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2">
    <cfRule type="colorScale" priority="14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3">
    <cfRule type="colorScale" priority="14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4">
    <cfRule type="colorScale" priority="14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5">
    <cfRule type="colorScale" priority="14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6">
    <cfRule type="colorScale" priority="1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7">
    <cfRule type="colorScale" priority="1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8:AE58">
    <cfRule type="colorScale" priority="1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9:AE59">
    <cfRule type="colorScale" priority="1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60:AE60">
    <cfRule type="colorScale" priority="1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61:AE61">
    <cfRule type="colorScale" priority="14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29">
    <cfRule type="colorScale" priority="14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54">
    <cfRule type="colorScale" priority="14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61:AE61">
    <cfRule type="colorScale" priority="1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6:AE16">
    <cfRule type="colorScale" priority="1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7">
    <cfRule type="colorScale" priority="1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8:AE18">
    <cfRule type="colorScale" priority="1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9:AE19">
    <cfRule type="colorScale" priority="1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0">
    <cfRule type="colorScale" priority="1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1">
    <cfRule type="colorScale" priority="1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2">
    <cfRule type="colorScale" priority="1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3:AE23">
    <cfRule type="colorScale" priority="1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4:AE24">
    <cfRule type="colorScale" priority="1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5:AE25">
    <cfRule type="colorScale" priority="1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6">
    <cfRule type="colorScale" priority="1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7:AE27">
    <cfRule type="colorScale" priority="1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8">
    <cfRule type="colorScale" priority="1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9:AE29">
    <cfRule type="colorScale" priority="1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0">
    <cfRule type="colorScale" priority="1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1:AE31">
    <cfRule type="colorScale" priority="1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2">
    <cfRule type="colorScale" priority="1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3:AE33">
    <cfRule type="colorScale" priority="1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4:AE34">
    <cfRule type="colorScale" priority="1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5:AE35">
    <cfRule type="colorScale" priority="1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6">
    <cfRule type="colorScale" priority="1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7">
    <cfRule type="colorScale" priority="1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8">
    <cfRule type="colorScale" priority="1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9">
    <cfRule type="colorScale" priority="1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0">
    <cfRule type="colorScale" priority="1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1">
    <cfRule type="colorScale" priority="1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2">
    <cfRule type="colorScale" priority="1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:AE43">
    <cfRule type="colorScale" priority="1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4:AE44">
    <cfRule type="colorScale" priority="1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5:AE45">
    <cfRule type="colorScale" priority="1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6">
    <cfRule type="colorScale" priority="1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7:AE47">
    <cfRule type="colorScale" priority="1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8:AE48">
    <cfRule type="colorScale" priority="1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9">
    <cfRule type="colorScale" priority="1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1">
    <cfRule type="colorScale" priority="1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2">
    <cfRule type="colorScale" priority="1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3:AE53">
    <cfRule type="colorScale" priority="1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4:AE54">
    <cfRule type="colorScale" priority="1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5">
    <cfRule type="colorScale" priority="1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">
    <cfRule type="colorScale" priority="1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7">
    <cfRule type="colorScale" priority="1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8">
    <cfRule type="colorScale" priority="1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9">
    <cfRule type="colorScale" priority="1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0">
    <cfRule type="colorScale" priority="1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1">
    <cfRule type="colorScale" priority="1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2">
    <cfRule type="colorScale" priority="1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3">
    <cfRule type="colorScale" priority="1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4">
    <cfRule type="colorScale" priority="1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5">
    <cfRule type="colorScale" priority="1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6">
    <cfRule type="colorScale" priority="1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7">
    <cfRule type="colorScale" priority="1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8">
    <cfRule type="colorScale" priority="1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9">
    <cfRule type="colorScale" priority="1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2">
    <cfRule type="colorScale" priority="1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3">
    <cfRule type="colorScale" priority="1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4">
    <cfRule type="colorScale" priority="1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5">
    <cfRule type="colorScale" priority="1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7">
    <cfRule type="colorScale" priority="1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8">
    <cfRule type="colorScale" priority="1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9">
    <cfRule type="colorScale" priority="13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0">
    <cfRule type="colorScale" priority="13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2">
    <cfRule type="colorScale" priority="13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3">
    <cfRule type="colorScale" priority="13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4">
    <cfRule type="colorScale" priority="13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5">
    <cfRule type="colorScale" priority="13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7">
    <cfRule type="colorScale" priority="13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8">
    <cfRule type="colorScale" priority="13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9">
    <cfRule type="colorScale" priority="13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0">
    <cfRule type="colorScale" priority="13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1">
    <cfRule type="colorScale" priority="13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2">
    <cfRule type="colorScale" priority="13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4">
    <cfRule type="colorScale" priority="12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5">
    <cfRule type="colorScale" priority="12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6">
    <cfRule type="colorScale" priority="1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1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1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9">
    <cfRule type="colorScale" priority="1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0">
    <cfRule type="colorScale" priority="1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1">
    <cfRule type="colorScale" priority="12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9">
    <cfRule type="colorScale" priority="12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54">
    <cfRule type="colorScale" priority="12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61">
    <cfRule type="colorScale" priority="1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">
    <cfRule type="colorScale" priority="1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">
    <cfRule type="colorScale" priority="1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">
    <cfRule type="colorScale" priority="1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1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">
    <cfRule type="colorScale" priority="1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">
    <cfRule type="colorScale" priority="1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">
    <cfRule type="colorScale" priority="1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">
    <cfRule type="colorScale" priority="1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1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">
    <cfRule type="colorScale" priority="1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">
    <cfRule type="colorScale" priority="1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">
    <cfRule type="colorScale" priority="1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1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1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">
    <cfRule type="colorScale" priority="1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1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1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1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1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1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1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">
    <cfRule type="colorScale" priority="1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1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1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">
    <cfRule type="colorScale" priority="1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">
    <cfRule type="colorScale" priority="1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1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1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1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">
    <cfRule type="colorScale" priority="1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">
    <cfRule type="colorScale" priority="1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">
    <cfRule type="colorScale" priority="1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">
    <cfRule type="colorScale" priority="1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">
    <cfRule type="colorScale" priority="1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">
    <cfRule type="colorScale" priority="1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">
    <cfRule type="colorScale" priority="1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1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">
    <cfRule type="colorScale" priority="1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">
    <cfRule type="colorScale" priority="1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">
    <cfRule type="colorScale" priority="1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">
    <cfRule type="colorScale" priority="1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1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">
    <cfRule type="colorScale" priority="1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">
    <cfRule type="colorScale" priority="1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">
    <cfRule type="colorScale" priority="1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1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">
    <cfRule type="colorScale" priority="1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">
    <cfRule type="colorScale" priority="1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">
    <cfRule type="colorScale" priority="1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1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">
    <cfRule type="colorScale" priority="1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">
    <cfRule type="colorScale" priority="1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1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">
    <cfRule type="colorScale" priority="1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">
    <cfRule type="colorScale" priority="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">
    <cfRule type="colorScale" priority="1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">
    <cfRule type="colorScale" priority="1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1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"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">
    <cfRule type="colorScale" priority="1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">
    <cfRule type="colorScale" priority="1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">
    <cfRule type="colorScale" priority="1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">
    <cfRule type="colorScale" priority="1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9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0">
    <cfRule type="colorScale" priority="1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1">
    <cfRule type="colorScale" priority="1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1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2">
    <cfRule type="colorScale" priority="1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">
    <cfRule type="colorScale" priority="1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1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8">
    <cfRule type="colorScale" priority="1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37">
    <cfRule type="colorScale" priority="1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1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">
    <cfRule type="colorScale" priority="1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">
    <cfRule type="colorScale" priority="1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1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2">
    <cfRule type="colorScale" priority="1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">
    <cfRule type="colorScale" priority="1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1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47">
    <cfRule type="colorScale" priority="1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">
    <cfRule type="colorScale" priority="1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N6">
    <cfRule type="colorScale" priority="4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">
    <cfRule type="colorScale" priority="4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6:AD6">
    <cfRule type="colorScale" priority="4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5:AD5 AC7 AC9 AC11 AC13 AC15 AC17 AC19 AC21 AC23 AC25 AC27 AC29 AC31 AC33 AC35 AC37 AC39 AC41 AC43 AC45 AC47 AC49 AC51 AC53 AC55 AC57 AC59 AC61">
    <cfRule type="colorScale" priority="4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5:AD5">
    <cfRule type="colorScale" priority="4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6:AD6 AC8 AC10 AC12 AC14 AC16 AC18 AC20 AC22 AC24 AC26 AC28 AC30 AC32 AC34 AC36 AC38 AC40 AC42 AC44 AC46 AC48 AC50 AC52 AC54 AC56 AC58 AC60 AF6">
    <cfRule type="colorScale" priority="4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7">
    <cfRule type="colorScale" priority="4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 AD8">
    <cfRule type="colorScale" priority="4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9 AD9">
    <cfRule type="colorScale" priority="4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0:AF10">
    <cfRule type="colorScale" priority="4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1:AF11">
    <cfRule type="colorScale" priority="4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2:AF12">
    <cfRule type="colorScale" priority="4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 AD13">
    <cfRule type="colorScale" priority="4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 AD14">
    <cfRule type="colorScale" priority="4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5 AF15">
    <cfRule type="colorScale" priority="4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6:AF16">
    <cfRule type="colorScale" priority="4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 AD17">
    <cfRule type="colorScale" priority="4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8:AF18">
    <cfRule type="colorScale" priority="4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9:AF19">
    <cfRule type="colorScale" priority="4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0 AF20">
    <cfRule type="colorScale" priority="4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 AD21">
    <cfRule type="colorScale" priority="4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 AD22">
    <cfRule type="colorScale" priority="4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3:AF23">
    <cfRule type="colorScale" priority="4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4:AF24">
    <cfRule type="colorScale" priority="4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5:AF25">
    <cfRule type="colorScale" priority="4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 AD26">
    <cfRule type="colorScale" priority="4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7:AF27">
    <cfRule type="colorScale" priority="4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8 AF28">
    <cfRule type="colorScale" priority="4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9:AF29">
    <cfRule type="colorScale" priority="4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0">
    <cfRule type="colorScale" priority="4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1:AF31">
    <cfRule type="colorScale" priority="4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2 AF32">
    <cfRule type="colorScale" priority="4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3:AF33">
    <cfRule type="colorScale" priority="4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4:AF34">
    <cfRule type="colorScale" priority="4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5:AF35">
    <cfRule type="colorScale" priority="4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6">
    <cfRule type="colorScale" priority="4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7 AF37">
    <cfRule type="colorScale" priority="4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8 AF38">
    <cfRule type="colorScale" priority="4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 AD39">
    <cfRule type="colorScale" priority="4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0 AF40">
    <cfRule type="colorScale" priority="4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1">
    <cfRule type="colorScale" priority="4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 AD42">
    <cfRule type="colorScale" priority="4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3:AF43">
    <cfRule type="colorScale" priority="4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4:AF44">
    <cfRule type="colorScale" priority="4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5:AF45">
    <cfRule type="colorScale" priority="4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6">
    <cfRule type="colorScale" priority="4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7:AF47">
    <cfRule type="colorScale" priority="4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8:AF48">
    <cfRule type="colorScale" priority="4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9 AF49">
    <cfRule type="colorScale" priority="4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">
    <cfRule type="colorScale" priority="4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 AD51">
    <cfRule type="colorScale" priority="4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 AD52">
    <cfRule type="colorScale" priority="4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3:AE53">
    <cfRule type="colorScale" priority="4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4:AF54">
    <cfRule type="colorScale" priority="4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5 AF55">
    <cfRule type="colorScale" priority="4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 AD56">
    <cfRule type="colorScale" priority="4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7 AF57">
    <cfRule type="colorScale" priority="4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8:AF58">
    <cfRule type="colorScale" priority="4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9:AF61">
    <cfRule type="colorScale" priority="4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9:AF59">
    <cfRule type="colorScale" priority="4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60:AF60">
    <cfRule type="colorScale" priority="4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61:AF61">
    <cfRule type="colorScale" priority="4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 T8 T10 T12 T14 T16 T18 T20 T22 T24 T26 T28 T30 T32 T34 T36 T38 T40 T42 T44 T46 T48 T50 T52 T54 T56 T58 T60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:T61 U5:W5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 T7 T11 T13 T15 T17 T19 T21 T23 T25 T27 T29 T31 T33 T35 T37 T39 T41 T43 T45 T47 T49 T51 T53 T55 T57 T59 T61 T5:W5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N5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N5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N5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5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5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5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0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0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0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0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0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0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6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6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6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6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6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6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1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1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1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1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1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1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6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6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6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6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3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3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3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0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0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0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8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8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8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4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4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4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5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5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5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8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8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8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9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9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9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0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0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0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1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1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1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6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6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7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7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7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8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8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8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9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9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9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3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3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4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4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4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5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5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5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7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7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7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0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0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0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1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1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1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2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2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2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6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6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6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8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8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8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0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0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2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2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6 AE38 AE40 AE42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6:AE42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9 AE37 AE41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7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8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6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6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0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0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50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9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9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9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0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1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1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1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5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5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B4" xr:uid="{00000000-0002-0000-0100-000000000000}">
      <formula1>$I$5:$I$61</formula1>
    </dataValidation>
  </dataValidations>
  <pageMargins left="0.7" right="0.7" top="0.75" bottom="0.75" header="0.3" footer="0.3"/>
  <pageSetup paperSize="9" scale="97" orientation="portrait" r:id="rId1"/>
  <headerFooter>
    <oddFooter>&amp;C&amp;1#&amp;"Arial"&amp;10&amp;K000000SULZER CONFIDENTIAL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Button 3">
              <controlPr defaultSize="0" print="0" autoFill="0" autoPict="0" macro="[0]!Button3_Click">
                <anchor moveWithCells="1" sizeWithCells="1">
                  <from>
                    <xdr:col>6</xdr:col>
                    <xdr:colOff>19050</xdr:colOff>
                    <xdr:row>2</xdr:row>
                    <xdr:rowOff>19050</xdr:rowOff>
                  </from>
                  <to>
                    <xdr:col>7</xdr:col>
                    <xdr:colOff>0</xdr:colOff>
                    <xdr:row>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Euro Truck</vt:lpstr>
      <vt:lpstr>Small Trucks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Chuprakov, Nikita</cp:lastModifiedBy>
  <dcterms:created xsi:type="dcterms:W3CDTF">2015-06-05T18:17:20Z</dcterms:created>
  <dcterms:modified xsi:type="dcterms:W3CDTF">2020-08-31T12:02:17Z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nikita.chuprakov@sulzer.com</vt:lpwstr>
  </property>
  <property fmtid="{D5CDD505-2E9C-101B-9397-08002B2CF9AE}" pid="5" name="MSIP_Label_0a03bf64-6567-46b1-b0e7-63f827d8d55c_SetDate">
    <vt:lpwstr>2020-07-13T14:00:42.5064627Z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beda5c0d-7032-47bf-b52a-dd2b2405a79f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nikita.chuprakov@sulzer.com</vt:lpwstr>
  </property>
  <property fmtid="{D5CDD505-2E9C-101B-9397-08002B2CF9AE}" pid="13" name="MSIP_Label_dc3eb348-6bb5-454e-8246-2b03a499fa4a_SetDate">
    <vt:lpwstr>2020-07-13T14:00:42.5064627Z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beda5c0d-7032-47bf-b52a-dd2b2405a79f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