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_muzykin\Downloads\"/>
    </mc:Choice>
  </mc:AlternateContent>
  <xr:revisionPtr revIDLastSave="0" documentId="13_ncr:1_{54D0062B-BC82-43AF-82F6-062466EF0A27}" xr6:coauthVersionLast="45" xr6:coauthVersionMax="45" xr10:uidLastSave="{00000000-0000-0000-0000-000000000000}"/>
  <bookViews>
    <workbookView xWindow="810" yWindow="-120" windowWidth="37710" windowHeight="16440" tabRatio="500" xr2:uid="{00000000-000D-0000-FFFF-FFFF00000000}"/>
  </bookViews>
  <sheets>
    <sheet name="Показания света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Q3" i="1" l="1" a="1"/>
  <c r="Q3" i="1" s="1"/>
  <c r="Q4" i="1" a="1"/>
  <c r="Q4" i="1" s="1"/>
  <c r="Q5" i="1" a="1"/>
  <c r="Q5" i="1" s="1"/>
  <c r="Q6" i="1" a="1"/>
  <c r="Q6" i="1"/>
  <c r="Q7" i="1" a="1"/>
  <c r="Q7" i="1" s="1"/>
  <c r="Q8" i="1" a="1"/>
  <c r="Q8" i="1" s="1"/>
  <c r="Q9" i="1" a="1"/>
  <c r="Q9" i="1" s="1"/>
  <c r="Q10" i="1" a="1"/>
  <c r="Q10" i="1"/>
  <c r="Q11" i="1" a="1"/>
  <c r="Q11" i="1" s="1"/>
  <c r="Q12" i="1" a="1"/>
  <c r="Q12" i="1" s="1"/>
  <c r="Q13" i="1" a="1"/>
  <c r="Q13" i="1" s="1"/>
  <c r="Q14" i="1" a="1"/>
  <c r="Q14" i="1"/>
  <c r="Q15" i="1" a="1"/>
  <c r="Q15" i="1" s="1"/>
  <c r="Q16" i="1" a="1"/>
  <c r="Q16" i="1" s="1"/>
  <c r="Q17" i="1" a="1"/>
  <c r="Q17" i="1" s="1"/>
  <c r="Q18" i="1" a="1"/>
  <c r="Q18" i="1"/>
  <c r="Q19" i="1" a="1"/>
  <c r="Q19" i="1" s="1"/>
  <c r="Q20" i="1" a="1"/>
  <c r="Q20" i="1" s="1"/>
  <c r="Q21" i="1" a="1"/>
  <c r="Q21" i="1" s="1"/>
  <c r="Q22" i="1" a="1"/>
  <c r="Q22" i="1" s="1"/>
  <c r="Q23" i="1" a="1"/>
  <c r="Q23" i="1" s="1"/>
  <c r="Q24" i="1" a="1"/>
  <c r="Q24" i="1" s="1"/>
  <c r="Q25" i="1" a="1"/>
  <c r="Q25" i="1" s="1"/>
  <c r="Q2" i="1" a="1"/>
  <c r="Q2" i="1" s="1"/>
  <c r="P2" i="1"/>
  <c r="AC25" i="1"/>
  <c r="AB25" i="1"/>
  <c r="AA25" i="1"/>
  <c r="Z25" i="1"/>
  <c r="Y25" i="1"/>
  <c r="X25" i="1"/>
  <c r="W25" i="1"/>
  <c r="V25" i="1"/>
  <c r="AD25" i="1" s="1"/>
  <c r="U25" i="1"/>
  <c r="T25" i="1"/>
  <c r="S25" i="1"/>
  <c r="R25" i="1"/>
  <c r="P25" i="1"/>
  <c r="A25" i="1"/>
  <c r="AC24" i="1"/>
  <c r="AB24" i="1"/>
  <c r="AA24" i="1"/>
  <c r="Z24" i="1"/>
  <c r="Y24" i="1"/>
  <c r="X24" i="1"/>
  <c r="W24" i="1"/>
  <c r="V24" i="1"/>
  <c r="U24" i="1"/>
  <c r="T24" i="1"/>
  <c r="S24" i="1"/>
  <c r="R24" i="1"/>
  <c r="P24" i="1"/>
  <c r="A24" i="1"/>
  <c r="AC23" i="1"/>
  <c r="AB23" i="1"/>
  <c r="AA23" i="1"/>
  <c r="Z23" i="1"/>
  <c r="Y23" i="1"/>
  <c r="X23" i="1"/>
  <c r="W23" i="1"/>
  <c r="V23" i="1"/>
  <c r="U23" i="1"/>
  <c r="T23" i="1"/>
  <c r="S23" i="1"/>
  <c r="R23" i="1"/>
  <c r="P23" i="1"/>
  <c r="A23" i="1"/>
  <c r="AC22" i="1"/>
  <c r="AB22" i="1"/>
  <c r="AA22" i="1"/>
  <c r="Z22" i="1"/>
  <c r="Y22" i="1"/>
  <c r="X22" i="1"/>
  <c r="W22" i="1"/>
  <c r="V22" i="1"/>
  <c r="U22" i="1"/>
  <c r="T22" i="1"/>
  <c r="S22" i="1"/>
  <c r="R22" i="1"/>
  <c r="P22" i="1"/>
  <c r="A22" i="1"/>
  <c r="AC21" i="1"/>
  <c r="AB21" i="1"/>
  <c r="AA21" i="1"/>
  <c r="Z21" i="1"/>
  <c r="Y21" i="1"/>
  <c r="X21" i="1"/>
  <c r="W21" i="1"/>
  <c r="V21" i="1"/>
  <c r="AD21" i="1" s="1"/>
  <c r="U21" i="1"/>
  <c r="T21" i="1"/>
  <c r="S21" i="1"/>
  <c r="R21" i="1"/>
  <c r="P21" i="1"/>
  <c r="A21" i="1"/>
  <c r="AC20" i="1"/>
  <c r="AB20" i="1"/>
  <c r="AA20" i="1"/>
  <c r="Z20" i="1"/>
  <c r="Y20" i="1"/>
  <c r="X20" i="1"/>
  <c r="W20" i="1"/>
  <c r="V20" i="1"/>
  <c r="U20" i="1"/>
  <c r="T20" i="1"/>
  <c r="S20" i="1"/>
  <c r="R20" i="1"/>
  <c r="P20" i="1"/>
  <c r="A20" i="1"/>
  <c r="AC19" i="1"/>
  <c r="AB19" i="1"/>
  <c r="AA19" i="1"/>
  <c r="Z19" i="1"/>
  <c r="Y19" i="1"/>
  <c r="X19" i="1"/>
  <c r="W19" i="1"/>
  <c r="V19" i="1"/>
  <c r="U19" i="1"/>
  <c r="T19" i="1"/>
  <c r="S19" i="1"/>
  <c r="R19" i="1"/>
  <c r="P19" i="1"/>
  <c r="A19" i="1"/>
  <c r="AC18" i="1"/>
  <c r="AB18" i="1"/>
  <c r="AA18" i="1"/>
  <c r="Z18" i="1"/>
  <c r="Y18" i="1"/>
  <c r="X18" i="1"/>
  <c r="W18" i="1"/>
  <c r="V18" i="1"/>
  <c r="U18" i="1"/>
  <c r="T18" i="1"/>
  <c r="S18" i="1"/>
  <c r="R18" i="1"/>
  <c r="P18" i="1"/>
  <c r="A18" i="1"/>
  <c r="AC17" i="1"/>
  <c r="AB17" i="1"/>
  <c r="AA17" i="1"/>
  <c r="Z17" i="1"/>
  <c r="Y17" i="1"/>
  <c r="X17" i="1"/>
  <c r="W17" i="1"/>
  <c r="V17" i="1"/>
  <c r="U17" i="1"/>
  <c r="T17" i="1"/>
  <c r="S17" i="1"/>
  <c r="R17" i="1"/>
  <c r="P17" i="1"/>
  <c r="A17" i="1"/>
  <c r="AC16" i="1"/>
  <c r="AB16" i="1"/>
  <c r="AA16" i="1"/>
  <c r="Z16" i="1"/>
  <c r="Y16" i="1"/>
  <c r="X16" i="1"/>
  <c r="W16" i="1"/>
  <c r="V16" i="1"/>
  <c r="U16" i="1"/>
  <c r="T16" i="1"/>
  <c r="S16" i="1"/>
  <c r="R16" i="1"/>
  <c r="P16" i="1"/>
  <c r="A16" i="1"/>
  <c r="AC15" i="1"/>
  <c r="AB15" i="1"/>
  <c r="AA15" i="1"/>
  <c r="Z15" i="1"/>
  <c r="Y15" i="1"/>
  <c r="X15" i="1"/>
  <c r="W15" i="1"/>
  <c r="V15" i="1"/>
  <c r="U15" i="1"/>
  <c r="T15" i="1"/>
  <c r="S15" i="1"/>
  <c r="R15" i="1"/>
  <c r="P15" i="1"/>
  <c r="A15" i="1"/>
  <c r="AC14" i="1"/>
  <c r="AB14" i="1"/>
  <c r="AA14" i="1"/>
  <c r="Z14" i="1"/>
  <c r="Y14" i="1"/>
  <c r="X14" i="1"/>
  <c r="W14" i="1"/>
  <c r="V14" i="1"/>
  <c r="U14" i="1"/>
  <c r="T14" i="1"/>
  <c r="S14" i="1"/>
  <c r="R14" i="1"/>
  <c r="P14" i="1"/>
  <c r="A14" i="1"/>
  <c r="AC13" i="1"/>
  <c r="AB13" i="1"/>
  <c r="AA13" i="1"/>
  <c r="Z13" i="1"/>
  <c r="Y13" i="1"/>
  <c r="X13" i="1"/>
  <c r="W13" i="1"/>
  <c r="V13" i="1"/>
  <c r="U13" i="1"/>
  <c r="T13" i="1"/>
  <c r="S13" i="1"/>
  <c r="R13" i="1"/>
  <c r="P13" i="1"/>
  <c r="A13" i="1"/>
  <c r="AC12" i="1"/>
  <c r="AB12" i="1"/>
  <c r="AA12" i="1"/>
  <c r="Z12" i="1"/>
  <c r="Y12" i="1"/>
  <c r="X12" i="1"/>
  <c r="W12" i="1"/>
  <c r="V12" i="1"/>
  <c r="U12" i="1"/>
  <c r="T12" i="1"/>
  <c r="S12" i="1"/>
  <c r="R12" i="1"/>
  <c r="P12" i="1"/>
  <c r="A12" i="1"/>
  <c r="AC11" i="1"/>
  <c r="AB11" i="1"/>
  <c r="AA11" i="1"/>
  <c r="Z11" i="1"/>
  <c r="Y11" i="1"/>
  <c r="X11" i="1"/>
  <c r="W11" i="1"/>
  <c r="V11" i="1"/>
  <c r="U11" i="1"/>
  <c r="T11" i="1"/>
  <c r="S11" i="1"/>
  <c r="R11" i="1"/>
  <c r="P11" i="1"/>
  <c r="A11" i="1"/>
  <c r="AC10" i="1"/>
  <c r="AB10" i="1"/>
  <c r="AA10" i="1"/>
  <c r="Z10" i="1"/>
  <c r="Y10" i="1"/>
  <c r="X10" i="1"/>
  <c r="W10" i="1"/>
  <c r="V10" i="1"/>
  <c r="U10" i="1"/>
  <c r="T10" i="1"/>
  <c r="S10" i="1"/>
  <c r="R10" i="1"/>
  <c r="AD10" i="1" s="1"/>
  <c r="P10" i="1"/>
  <c r="A10" i="1"/>
  <c r="AC9" i="1"/>
  <c r="AB9" i="1"/>
  <c r="AA9" i="1"/>
  <c r="Z9" i="1"/>
  <c r="Y9" i="1"/>
  <c r="X9" i="1"/>
  <c r="W9" i="1"/>
  <c r="V9" i="1"/>
  <c r="U9" i="1"/>
  <c r="T9" i="1"/>
  <c r="S9" i="1"/>
  <c r="R9" i="1"/>
  <c r="P9" i="1"/>
  <c r="A9" i="1"/>
  <c r="AC8" i="1"/>
  <c r="AB8" i="1"/>
  <c r="AA8" i="1"/>
  <c r="Z8" i="1"/>
  <c r="Y8" i="1"/>
  <c r="X8" i="1"/>
  <c r="W8" i="1"/>
  <c r="V8" i="1"/>
  <c r="U8" i="1"/>
  <c r="T8" i="1"/>
  <c r="S8" i="1"/>
  <c r="R8" i="1"/>
  <c r="P8" i="1"/>
  <c r="A8" i="1"/>
  <c r="AC7" i="1"/>
  <c r="AB7" i="1"/>
  <c r="AA7" i="1"/>
  <c r="Z7" i="1"/>
  <c r="Y7" i="1"/>
  <c r="X7" i="1"/>
  <c r="W7" i="1"/>
  <c r="V7" i="1"/>
  <c r="U7" i="1"/>
  <c r="T7" i="1"/>
  <c r="S7" i="1"/>
  <c r="R7" i="1"/>
  <c r="P7" i="1"/>
  <c r="A7" i="1"/>
  <c r="AC6" i="1"/>
  <c r="AB6" i="1"/>
  <c r="AA6" i="1"/>
  <c r="Z6" i="1"/>
  <c r="Y6" i="1"/>
  <c r="X6" i="1"/>
  <c r="W6" i="1"/>
  <c r="V6" i="1"/>
  <c r="U6" i="1"/>
  <c r="T6" i="1"/>
  <c r="S6" i="1"/>
  <c r="R6" i="1"/>
  <c r="P6" i="1"/>
  <c r="A6" i="1"/>
  <c r="AC5" i="1"/>
  <c r="AB5" i="1"/>
  <c r="AA5" i="1"/>
  <c r="Z5" i="1"/>
  <c r="Y5" i="1"/>
  <c r="X5" i="1"/>
  <c r="W5" i="1"/>
  <c r="V5" i="1"/>
  <c r="U5" i="1"/>
  <c r="T5" i="1"/>
  <c r="S5" i="1"/>
  <c r="R5" i="1"/>
  <c r="AD5" i="1" s="1"/>
  <c r="P5" i="1"/>
  <c r="A5" i="1"/>
  <c r="AC4" i="1"/>
  <c r="AB4" i="1"/>
  <c r="AA4" i="1"/>
  <c r="Z4" i="1"/>
  <c r="Y4" i="1"/>
  <c r="X4" i="1"/>
  <c r="W4" i="1"/>
  <c r="V4" i="1"/>
  <c r="U4" i="1"/>
  <c r="T4" i="1"/>
  <c r="S4" i="1"/>
  <c r="R4" i="1"/>
  <c r="P4" i="1"/>
  <c r="A4" i="1"/>
  <c r="AC3" i="1"/>
  <c r="AB3" i="1"/>
  <c r="AA3" i="1"/>
  <c r="Z3" i="1"/>
  <c r="Y3" i="1"/>
  <c r="X3" i="1"/>
  <c r="W3" i="1"/>
  <c r="V3" i="1"/>
  <c r="U3" i="1"/>
  <c r="T3" i="1"/>
  <c r="S3" i="1"/>
  <c r="R3" i="1"/>
  <c r="P3" i="1"/>
  <c r="A3" i="1"/>
  <c r="AC2" i="1"/>
  <c r="AB2" i="1"/>
  <c r="AA2" i="1"/>
  <c r="Z2" i="1"/>
  <c r="Y2" i="1"/>
  <c r="X2" i="1"/>
  <c r="W2" i="1"/>
  <c r="V2" i="1"/>
  <c r="U2" i="1"/>
  <c r="T2" i="1"/>
  <c r="S2" i="1"/>
  <c r="R2" i="1"/>
  <c r="A2" i="1"/>
  <c r="AD13" i="1" l="1"/>
  <c r="AD20" i="1"/>
  <c r="AD7" i="1"/>
  <c r="AD15" i="1"/>
  <c r="AD18" i="1"/>
  <c r="AD24" i="1"/>
  <c r="AD9" i="1"/>
  <c r="AD14" i="1"/>
  <c r="AD23" i="1"/>
  <c r="AD17" i="1"/>
  <c r="AD22" i="1"/>
  <c r="AD8" i="1"/>
  <c r="AD6" i="1"/>
  <c r="AD3" i="1"/>
  <c r="AD16" i="1"/>
  <c r="AD4" i="1"/>
  <c r="AD11" i="1"/>
  <c r="AD2" i="1"/>
  <c r="AD12" i="1"/>
  <c r="AD19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<sst xmlns="http://schemas.openxmlformats.org/spreadsheetml/2006/main" count="29" uniqueCount="28">
  <si>
    <t>Наименование объекта</t>
  </si>
  <si>
    <t>Расход в кВт</t>
  </si>
  <si>
    <t>Для акта</t>
  </si>
  <si>
    <t>Количество дней в месяце</t>
  </si>
  <si>
    <t>Береговской СДК</t>
  </si>
  <si>
    <t>Владимирский СДК</t>
  </si>
  <si>
    <t>Кочетновский СДК</t>
  </si>
  <si>
    <t>Кривоярский СДК</t>
  </si>
  <si>
    <t>Лиманновский СДК</t>
  </si>
  <si>
    <t>Луговская СБ</t>
  </si>
  <si>
    <t>Луговской СДК</t>
  </si>
  <si>
    <t>РМЦБ</t>
  </si>
  <si>
    <t>Музей</t>
  </si>
  <si>
    <t>Музей боевой славы</t>
  </si>
  <si>
    <t>Новокаменский СДК</t>
  </si>
  <si>
    <t>Первомайский СДК</t>
  </si>
  <si>
    <t xml:space="preserve">Первомайский топочная </t>
  </si>
  <si>
    <t>Приволжская СБ</t>
  </si>
  <si>
    <t>Приволжский СДК</t>
  </si>
  <si>
    <t>Привольненская СБ</t>
  </si>
  <si>
    <t>Привольненский СДК</t>
  </si>
  <si>
    <t>РДК (Фойе)</t>
  </si>
  <si>
    <t>РДК Аппаратная)</t>
  </si>
  <si>
    <t>Серебряный Бор</t>
  </si>
  <si>
    <t>Скатовка</t>
  </si>
  <si>
    <t>Тарлыковский СДК</t>
  </si>
  <si>
    <t>Чкаловский СДК</t>
  </si>
  <si>
    <t>Яблоновский СДК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</si>
</sst>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"/>
  </numFmts>
  <fonts count="12" x14ac:knownFonts="1">
    <font>
      <sz val="12"/>
      <color rgb="FF000000"/>
      <name val="Times New Roman"/>
      <family val="2"/>
      <charset val="204"/>
    </font>
    <font>
      <sz val="12"/>
      <color rgb="FF0030FF"/>
      <name val="Times New Roman"/>
      <family val="2"/>
      <charset val="204"/>
    </font>
    <font>
      <sz val="12"/>
      <color rgb="FFFFFFFF"/>
      <name val="Times New Roman"/>
      <family val="2"/>
      <charset val="204"/>
    </font>
    <font>
      <b/>
      <sz val="12"/>
      <color rgb="FFFFFFFF"/>
      <name val="Times New Roman"/>
      <family val="2"/>
      <charset val="204"/>
    </font>
    <font>
      <b/>
      <sz val="12"/>
      <color rgb="FFFFFF00"/>
      <name val="Times New Roman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2"/>
      <charset val="204"/>
    </font>
    <font>
      <sz val="13"/>
      <color rgb="FF000000"/>
      <name val="Times New Roman"/>
      <family val="1"/>
      <charset val="204"/>
    </font>
    <font>
      <sz val="12"/>
      <color rgb="FF000000"/>
      <name val="Times New Roman"/>
      <family val="1"/>
      <charset val="1"/>
    </font>
    <font>
      <b/>
      <sz val="12"/>
      <color rgb="FFF10D0C"/>
      <name val="Times New Roman"/>
      <family val="2"/>
      <charset val="204"/>
    </font>
    <font>
      <sz val="13"/>
      <color rgb="FFFFFFFE"/>
      <name val="Times New Roman"/>
      <family val="1"/>
      <charset val="204"/>
    </font>
    <font>
      <sz val="12"/>
      <color rgb="FF000000"/>
      <name val="Times New Roman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E8A202"/>
        <bgColor rgb="FFFFCC00"/>
      </patternFill>
    </fill>
    <fill>
      <patternFill patternType="solid">
        <fgColor rgb="FF55308D"/>
        <bgColor rgb="FF333333"/>
      </patternFill>
    </fill>
    <fill>
      <patternFill patternType="solid">
        <fgColor rgb="FF800080"/>
        <bgColor rgb="FF800080"/>
      </patternFill>
    </fill>
    <fill>
      <patternFill patternType="solid">
        <fgColor rgb="FF729FCF"/>
        <bgColor rgb="FF969696"/>
      </patternFill>
    </fill>
    <fill>
      <patternFill patternType="solid">
        <fgColor rgb="FFF10D0C"/>
        <bgColor rgb="FFFF0000"/>
      </patternFill>
    </fill>
    <fill>
      <patternFill patternType="solid">
        <fgColor rgb="FFFFFFA6"/>
        <bgColor rgb="FFFFFFFE"/>
      </patternFill>
    </fill>
    <fill>
      <patternFill patternType="solid">
        <fgColor rgb="FFFF0000"/>
        <bgColor rgb="FFF10D0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9">
    <xf numFmtId="0" fontId="0" fillId="0" borderId="0"/>
    <xf numFmtId="0" fontId="11" fillId="2" borderId="0" applyBorder="0" applyProtection="0"/>
    <xf numFmtId="0" fontId="1" fillId="3" borderId="0" applyBorder="0" applyProtection="0"/>
    <xf numFmtId="0" fontId="2" fillId="4" borderId="0" applyBorder="0" applyProtection="0"/>
    <xf numFmtId="0" fontId="3" fillId="5" borderId="0" applyBorder="0" applyProtection="0"/>
    <xf numFmtId="0" fontId="4" fillId="6" borderId="0" applyBorder="0" applyProtection="0"/>
    <xf numFmtId="0" fontId="11" fillId="2" borderId="0" applyBorder="0" applyProtection="0"/>
    <xf numFmtId="0" fontId="3" fillId="7" borderId="0" applyBorder="0" applyProtection="0"/>
    <xf numFmtId="0" fontId="11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7" fillId="0" borderId="1" xfId="0" applyFont="1" applyBorder="1"/>
    <xf numFmtId="3" fontId="0" fillId="0" borderId="1" xfId="0" applyNumberFormat="1" applyBorder="1"/>
    <xf numFmtId="3" fontId="8" fillId="0" borderId="2" xfId="0" applyNumberFormat="1" applyFont="1" applyBorder="1"/>
    <xf numFmtId="3" fontId="9" fillId="0" borderId="2" xfId="0" applyNumberFormat="1" applyFont="1" applyBorder="1" applyAlignment="1">
      <alignment horizontal="center"/>
    </xf>
    <xf numFmtId="3" fontId="0" fillId="0" borderId="2" xfId="0" applyNumberFormat="1" applyBorder="1"/>
    <xf numFmtId="0" fontId="7" fillId="8" borderId="1" xfId="0" applyFont="1" applyFill="1" applyBorder="1"/>
    <xf numFmtId="0" fontId="10" fillId="9" borderId="1" xfId="0" applyFont="1" applyFill="1" applyBorder="1"/>
    <xf numFmtId="0" fontId="0" fillId="0" borderId="0" xfId="0" applyAlignment="1">
      <alignment vertical="center"/>
    </xf>
    <xf numFmtId="14" fontId="0" fillId="0" borderId="0" xfId="0" applyNumberFormat="1" applyAlignment="1">
      <alignment wrapText="1"/>
    </xf>
    <xf numFmtId="0" fontId="6" fillId="0" borderId="0" xfId="0" applyFont="1" applyBorder="1" applyAlignment="1">
      <alignment horizontal="center" vertical="center" wrapText="1"/>
    </xf>
  </cellXfs>
  <cellStyles count="9">
    <cellStyle name="1 стиль" xfId="1" xr:uid="{00000000-0005-0000-0000-000006000000}"/>
    <cellStyle name="Без имени1" xfId="2" xr:uid="{00000000-0005-0000-0000-000007000000}"/>
    <cellStyle name="Без имени2" xfId="3" xr:uid="{00000000-0005-0000-0000-000008000000}"/>
    <cellStyle name="Без имени3" xfId="4" xr:uid="{00000000-0005-0000-0000-000009000000}"/>
    <cellStyle name="Без имени4" xfId="5" xr:uid="{00000000-0005-0000-0000-00000A000000}"/>
    <cellStyle name="Без имени5" xfId="6" xr:uid="{00000000-0005-0000-0000-00000B000000}"/>
    <cellStyle name="Без имени6" xfId="7" xr:uid="{00000000-0005-0000-0000-00000C000000}"/>
    <cellStyle name="Обычный" xfId="0" builtinId="0"/>
    <cellStyle name="Обычный 2" xfId="8" xr:uid="{00000000-0005-0000-0000-00000D000000}"/>
  </cellStyles>
  <dxfs count="9">
    <dxf>
      <font>
        <b/>
        <sz val="12"/>
        <color rgb="FFFFFFFF"/>
        <name val="Times New Roman"/>
        <family val="2"/>
        <charset val="204"/>
      </font>
      <fill>
        <patternFill>
          <bgColor rgb="FFF10D0C"/>
        </patternFill>
      </fill>
    </dxf>
    <dxf>
      <font>
        <b val="0"/>
        <i val="0"/>
        <sz val="10"/>
        <color rgb="FFCC0000"/>
        <name val="Times New Roman"/>
        <family val="2"/>
        <charset val="204"/>
      </font>
      <fill>
        <patternFill>
          <bgColor rgb="FFFFCCCC"/>
        </patternFill>
      </fill>
    </dxf>
    <dxf>
      <font>
        <sz val="12"/>
        <color rgb="FF000000"/>
        <name val="Times New Roman"/>
        <family val="2"/>
        <charset val="204"/>
      </font>
      <fill>
        <patternFill>
          <bgColor rgb="FFFFFF00"/>
        </patternFill>
      </fill>
    </dxf>
    <dxf>
      <font>
        <b/>
        <sz val="12"/>
        <color rgb="FFFFFF00"/>
        <name val="Times New Roman"/>
        <family val="2"/>
        <charset val="204"/>
      </font>
      <fill>
        <patternFill>
          <bgColor rgb="FF729FC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sz val="12"/>
        <color rgb="FFFFFFFF"/>
        <name val="Times New Roman"/>
        <family val="2"/>
        <charset val="204"/>
      </font>
      <fill>
        <patternFill>
          <bgColor rgb="FFF10D0C"/>
        </patternFill>
      </fill>
    </dxf>
    <dxf>
      <font>
        <b val="0"/>
        <i val="0"/>
        <sz val="10"/>
        <color rgb="FFCC0000"/>
        <name val="Times New Roman"/>
        <family val="2"/>
        <charset val="204"/>
      </font>
      <fill>
        <patternFill>
          <bgColor rgb="FFFFCCCC"/>
        </patternFill>
      </fill>
    </dxf>
    <dxf>
      <font>
        <sz val="12"/>
        <color rgb="FF000000"/>
        <name val="Times New Roman"/>
        <family val="2"/>
        <charset val="204"/>
      </font>
      <fill>
        <patternFill>
          <bgColor rgb="FFFFFF00"/>
        </patternFill>
      </fill>
    </dxf>
    <dxf>
      <font>
        <b/>
        <sz val="12"/>
        <color rgb="FFFFFF00"/>
        <name val="Times New Roman"/>
        <family val="2"/>
        <charset val="204"/>
      </font>
      <fill>
        <patternFill>
          <bgColor rgb="FF729FC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30FF"/>
      <rgbColor rgb="FFFFFF00"/>
      <rgbColor rgb="FFFF00FF"/>
      <rgbColor rgb="FF00FFFF"/>
      <rgbColor rgb="FFCC0000"/>
      <rgbColor rgb="FF008000"/>
      <rgbColor rgb="FF000080"/>
      <rgbColor rgb="FF808000"/>
      <rgbColor rgb="FF800080"/>
      <rgbColor rgb="FF008080"/>
      <rgbColor rgb="FFC0C0C0"/>
      <rgbColor rgb="FF808080"/>
      <rgbColor rgb="FF729FCF"/>
      <rgbColor rgb="FF993366"/>
      <rgbColor rgb="FFFFFFF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A6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E8A202"/>
      <rgbColor rgb="FFFF6600"/>
      <rgbColor rgb="FF666699"/>
      <rgbColor rgb="FF969696"/>
      <rgbColor rgb="FF003366"/>
      <rgbColor rgb="FF339966"/>
      <rgbColor rgb="FF003300"/>
      <rgbColor rgb="FF333300"/>
      <rgbColor rgb="FFF10D0C"/>
      <rgbColor rgb="FF993366"/>
      <rgbColor rgb="FF55308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8"/>
  <sheetViews>
    <sheetView tabSelected="1" zoomScale="90" zoomScaleNormal="90" workbookViewId="0">
      <pane xSplit="3" ySplit="1" topLeftCell="D2" activePane="bottomRight" state="frozen"/>
      <selection pane="topRight" activeCell="K1" sqref="K1"/>
      <selection pane="bottomLeft" activeCell="A2" sqref="A2"/>
      <selection pane="bottomRight" activeCell="Q2" sqref="Q2"/>
    </sheetView>
  </sheetViews>
  <sheetFormatPr defaultColWidth="9" defaultRowHeight="15.75" x14ac:dyDescent="0.25"/>
  <cols>
    <col min="1" max="1" width="4.875" customWidth="1"/>
    <col min="2" max="2" width="25.25" customWidth="1"/>
    <col min="3" max="6" width="7.125" customWidth="1"/>
    <col min="7" max="7" width="7.125" style="1" customWidth="1"/>
    <col min="8" max="15" width="7.125" customWidth="1"/>
    <col min="16" max="17" width="8.5" customWidth="1"/>
    <col min="18" max="29" width="7.125" customWidth="1"/>
    <col min="30" max="30" width="11.25" customWidth="1"/>
    <col min="31" max="31" width="16.75" customWidth="1"/>
    <col min="32" max="32" width="16.25" customWidth="1"/>
    <col min="33" max="35" width="16.75" customWidth="1"/>
  </cols>
  <sheetData>
    <row r="1" spans="1:32" ht="31.5" x14ac:dyDescent="0.25">
      <c r="A1" s="2"/>
      <c r="B1" s="3" t="s">
        <v>0</v>
      </c>
      <c r="C1" s="4">
        <v>44012</v>
      </c>
      <c r="D1" s="4">
        <v>44032</v>
      </c>
      <c r="E1" s="4">
        <v>44033</v>
      </c>
      <c r="F1" s="4">
        <v>44034</v>
      </c>
      <c r="G1" s="5">
        <v>44035</v>
      </c>
      <c r="H1" s="5">
        <v>44036</v>
      </c>
      <c r="I1" s="5">
        <v>44037</v>
      </c>
      <c r="J1" s="5">
        <v>44038</v>
      </c>
      <c r="K1" s="5">
        <v>44039</v>
      </c>
      <c r="L1" s="5">
        <v>44040</v>
      </c>
      <c r="M1" s="5">
        <v>44041</v>
      </c>
      <c r="N1" s="5">
        <v>44042</v>
      </c>
      <c r="O1" s="5">
        <v>44043</v>
      </c>
      <c r="P1" s="6" t="s">
        <v>1</v>
      </c>
      <c r="Q1" s="19"/>
      <c r="R1" s="4">
        <v>44032</v>
      </c>
      <c r="S1" s="4">
        <v>44033</v>
      </c>
      <c r="T1" s="4">
        <v>44034</v>
      </c>
      <c r="U1" s="4">
        <v>44035</v>
      </c>
      <c r="V1" s="4">
        <v>44036</v>
      </c>
      <c r="W1" s="4">
        <v>44037</v>
      </c>
      <c r="X1" s="4">
        <v>44038</v>
      </c>
      <c r="Y1" s="4">
        <v>44039</v>
      </c>
      <c r="Z1" s="4">
        <v>44040</v>
      </c>
      <c r="AA1" s="4">
        <v>44041</v>
      </c>
      <c r="AB1" s="4">
        <v>44042</v>
      </c>
      <c r="AC1" s="4">
        <v>44043</v>
      </c>
      <c r="AD1" s="7" t="s">
        <v>2</v>
      </c>
      <c r="AE1" s="8" t="s">
        <v>3</v>
      </c>
      <c r="AF1" s="7" t="s">
        <v>2</v>
      </c>
    </row>
    <row r="2" spans="1:32" ht="16.5" x14ac:dyDescent="0.25">
      <c r="A2" s="9">
        <f t="shared" ref="A2:A25" si="0">ROW(A1)</f>
        <v>1</v>
      </c>
      <c r="B2" s="10" t="s">
        <v>4</v>
      </c>
      <c r="C2" s="11">
        <v>7756</v>
      </c>
      <c r="D2" s="11"/>
      <c r="E2" s="11"/>
      <c r="F2" s="11">
        <v>7598</v>
      </c>
      <c r="G2" s="11"/>
      <c r="H2" s="11"/>
      <c r="I2" s="11"/>
      <c r="J2" s="11"/>
      <c r="K2" s="11"/>
      <c r="L2" s="11"/>
      <c r="M2" s="11"/>
      <c r="N2" s="11"/>
      <c r="O2" s="11"/>
      <c r="P2" s="12">
        <f>(SUM(D2:O2)-$C2)/(F$1-$C$1)*$AE$2</f>
        <v>-222.63636363636363</v>
      </c>
      <c r="Q2" s="12" cm="1">
        <f t="array" ref="Q2">MAX(C2+(SUM(D2:O2)-C2)/DAY(INDEX($A$1:$O$1,MAX(IF(ISNUMBER(D2:O2),COLUMN(D2:O2),""))))*DAY(EOMONTH(INDEX($A$1:$O$1,MAX(IF(ISNUMBER(D2:O2),COLUMN(D2:O2),""))),0)),C2)</f>
        <v>7756</v>
      </c>
      <c r="R2" s="12">
        <f t="shared" ref="R2:R25" si="1">(D2-$C2)/(D$1-$C$1)*$AE$2</f>
        <v>-12021.800000000001</v>
      </c>
      <c r="S2" s="12">
        <f>(E2-$C2)/(E$1-$C$1)*$AE$2</f>
        <v>-11449.333333333332</v>
      </c>
      <c r="T2" s="12">
        <f>(F2-$C2)/(F$1-$C$1)*$AE$2</f>
        <v>-222.63636363636363</v>
      </c>
      <c r="U2" s="12">
        <f t="shared" ref="U2:U25" si="2">(G2-$C2)/(G$1-$C$1)*$AE$2</f>
        <v>-10453.739130434782</v>
      </c>
      <c r="V2" s="12">
        <f t="shared" ref="V2:V25" si="3">(H2-$C2)/(H$1-$C$1)*$AE$2</f>
        <v>-10018.166666666668</v>
      </c>
      <c r="W2" s="12">
        <f t="shared" ref="W2:W25" si="4">(I2-$C2)/(I$1-$C$1)*$AE$2</f>
        <v>-9617.44</v>
      </c>
      <c r="X2" s="12">
        <f t="shared" ref="X2:X25" si="5">(J2-$C2)/(J$1-$C$1)*$AE$2</f>
        <v>-9247.5384615384628</v>
      </c>
      <c r="Y2" s="12">
        <f t="shared" ref="Y2:Y25" si="6">(K2-$C2)/(K$1-$C$1)*$AE$2</f>
        <v>-8905.0370370370365</v>
      </c>
      <c r="Z2" s="12">
        <f t="shared" ref="Z2:Z25" si="7">(L2-$C2)/(L$1-$C$1)*$AE$2</f>
        <v>-8587</v>
      </c>
      <c r="AA2" s="12">
        <f t="shared" ref="AA2:AA25" si="8">(M2-$C2)/(M$1-$C$1)*$AE$2</f>
        <v>-8290.8965517241377</v>
      </c>
      <c r="AB2" s="12">
        <f t="shared" ref="AB2:AB25" si="9">(N2-$C2)/(N$1-$C$1)*$AE$2</f>
        <v>-8014.5333333333338</v>
      </c>
      <c r="AC2" s="12">
        <f t="shared" ref="AC2:AC25" si="10">(O2-$C2)/(O$1-$C$1)*$AE$2</f>
        <v>-7756</v>
      </c>
      <c r="AD2" s="12">
        <f t="shared" ref="AD2:AD25" si="11">SUMIF(R2:AC2,"&gt;0")+$C2</f>
        <v>7756</v>
      </c>
      <c r="AE2" s="13">
        <v>31</v>
      </c>
      <c r="AF2" s="14">
        <v>7756</v>
      </c>
    </row>
    <row r="3" spans="1:32" ht="16.5" x14ac:dyDescent="0.25">
      <c r="A3" s="9">
        <f t="shared" si="0"/>
        <v>2</v>
      </c>
      <c r="B3" s="10" t="s">
        <v>5</v>
      </c>
      <c r="C3" s="11">
        <v>29956</v>
      </c>
      <c r="D3" s="11"/>
      <c r="E3" s="11"/>
      <c r="F3" s="11">
        <v>30104</v>
      </c>
      <c r="G3" s="11"/>
      <c r="H3" s="11"/>
      <c r="I3" s="11"/>
      <c r="J3" s="11"/>
      <c r="K3" s="11"/>
      <c r="L3" s="11"/>
      <c r="M3" s="11"/>
      <c r="N3" s="11"/>
      <c r="O3" s="11"/>
      <c r="P3" s="12">
        <f t="shared" ref="P2:P25" si="12">(SUM(D3:O3)-$C3)/(F$1-$C$1)*$AE$2</f>
        <v>208.54545454545456</v>
      </c>
      <c r="Q3" s="12" cm="1">
        <f t="array" ref="Q3">MAX(C3+(SUM(D3:O3)-C3)/DAY(INDEX($A$1:$O$1,MAX(IF(ISNUMBER(D3:O3),COLUMN(D3:O3),""))))*DAY(EOMONTH(INDEX($A$1:$O$1,MAX(IF(ISNUMBER(D3:O3),COLUMN(D3:O3),""))),0)),C3)</f>
        <v>30164.545454545456</v>
      </c>
      <c r="R3" s="12">
        <f t="shared" si="1"/>
        <v>-46431.799999999996</v>
      </c>
      <c r="S3" s="12">
        <f t="shared" ref="S3:S25" si="13">(E3-$C3)/(E$1-$C$1)*$AE$2</f>
        <v>-44220.761904761901</v>
      </c>
      <c r="T3" s="12">
        <f t="shared" ref="T3:T25" si="14">(F3-$C3)/(F$1-$C$1)*$AE$2</f>
        <v>208.54545454545456</v>
      </c>
      <c r="U3" s="12">
        <f t="shared" si="2"/>
        <v>-40375.478260869568</v>
      </c>
      <c r="V3" s="12">
        <f t="shared" si="3"/>
        <v>-38693.166666666672</v>
      </c>
      <c r="W3" s="12">
        <f t="shared" si="4"/>
        <v>-37145.440000000002</v>
      </c>
      <c r="X3" s="12">
        <f t="shared" si="5"/>
        <v>-35716.769230769234</v>
      </c>
      <c r="Y3" s="12">
        <f t="shared" si="6"/>
        <v>-34393.925925925927</v>
      </c>
      <c r="Z3" s="12">
        <f t="shared" si="7"/>
        <v>-33165.571428571428</v>
      </c>
      <c r="AA3" s="12">
        <f t="shared" si="8"/>
        <v>-32021.931034482757</v>
      </c>
      <c r="AB3" s="12">
        <f t="shared" si="9"/>
        <v>-30954.533333333333</v>
      </c>
      <c r="AC3" s="12">
        <f t="shared" si="10"/>
        <v>-29956</v>
      </c>
      <c r="AD3" s="12">
        <f t="shared" si="11"/>
        <v>30164.545454545456</v>
      </c>
      <c r="AF3" s="14">
        <v>30164.5454545455</v>
      </c>
    </row>
    <row r="4" spans="1:32" ht="16.5" x14ac:dyDescent="0.25">
      <c r="A4" s="9">
        <f t="shared" si="0"/>
        <v>3</v>
      </c>
      <c r="B4" s="10" t="s">
        <v>6</v>
      </c>
      <c r="C4" s="11">
        <v>10110</v>
      </c>
      <c r="D4" s="11"/>
      <c r="E4" s="11"/>
      <c r="F4" s="11">
        <v>10184</v>
      </c>
      <c r="G4" s="11"/>
      <c r="H4" s="11"/>
      <c r="I4" s="11"/>
      <c r="J4" s="11"/>
      <c r="K4" s="11"/>
      <c r="L4" s="11"/>
      <c r="M4" s="11"/>
      <c r="N4" s="11"/>
      <c r="O4" s="11"/>
      <c r="P4" s="12">
        <f t="shared" si="12"/>
        <v>104.27272727272728</v>
      </c>
      <c r="Q4" s="12" cm="1">
        <f t="array" ref="Q4">MAX(C4+(SUM(D4:O4)-C4)/DAY(INDEX($A$1:$O$1,MAX(IF(ISNUMBER(D4:O4),COLUMN(D4:O4),""))))*DAY(EOMONTH(INDEX($A$1:$O$1,MAX(IF(ISNUMBER(D4:O4),COLUMN(D4:O4),""))),0)),C4)</f>
        <v>10214.272727272728</v>
      </c>
      <c r="R4" s="12">
        <f t="shared" si="1"/>
        <v>-15670.5</v>
      </c>
      <c r="S4" s="12">
        <f t="shared" si="13"/>
        <v>-14924.285714285716</v>
      </c>
      <c r="T4" s="12">
        <f t="shared" si="14"/>
        <v>104.27272727272728</v>
      </c>
      <c r="U4" s="12">
        <f t="shared" si="2"/>
        <v>-13626.521739130436</v>
      </c>
      <c r="V4" s="12">
        <f t="shared" si="3"/>
        <v>-13058.75</v>
      </c>
      <c r="W4" s="12">
        <f t="shared" si="4"/>
        <v>-12536.4</v>
      </c>
      <c r="X4" s="12">
        <f t="shared" si="5"/>
        <v>-12054.23076923077</v>
      </c>
      <c r="Y4" s="12">
        <f t="shared" si="6"/>
        <v>-11607.777777777777</v>
      </c>
      <c r="Z4" s="12">
        <f t="shared" si="7"/>
        <v>-11193.214285714284</v>
      </c>
      <c r="AA4" s="12">
        <f t="shared" si="8"/>
        <v>-10807.241379310346</v>
      </c>
      <c r="AB4" s="12">
        <f t="shared" si="9"/>
        <v>-10447</v>
      </c>
      <c r="AC4" s="12">
        <f t="shared" si="10"/>
        <v>-10110</v>
      </c>
      <c r="AD4" s="12">
        <f t="shared" si="11"/>
        <v>10214.272727272728</v>
      </c>
      <c r="AF4" s="14">
        <v>10214.272727272701</v>
      </c>
    </row>
    <row r="5" spans="1:32" ht="16.5" x14ac:dyDescent="0.25">
      <c r="A5" s="9">
        <f t="shared" si="0"/>
        <v>4</v>
      </c>
      <c r="B5" s="10" t="s">
        <v>7</v>
      </c>
      <c r="C5" s="11">
        <v>25544</v>
      </c>
      <c r="D5" s="11"/>
      <c r="E5" s="11"/>
      <c r="F5" s="11"/>
      <c r="G5" s="11">
        <v>25567</v>
      </c>
      <c r="H5" s="11"/>
      <c r="I5" s="11"/>
      <c r="J5" s="11"/>
      <c r="K5" s="11"/>
      <c r="L5" s="11"/>
      <c r="M5" s="11"/>
      <c r="N5" s="11"/>
      <c r="O5" s="11"/>
      <c r="P5" s="12">
        <f t="shared" si="12"/>
        <v>32.409090909090907</v>
      </c>
      <c r="Q5" s="12" cm="1">
        <f t="array" ref="Q5">MAX(C5+(SUM(D5:O5)-C5)/DAY(INDEX($A$1:$O$1,MAX(IF(ISNUMBER(D5:O5),COLUMN(D5:O5),""))))*DAY(EOMONTH(INDEX($A$1:$O$1,MAX(IF(ISNUMBER(D5:O5),COLUMN(D5:O5),""))),0)),C5)</f>
        <v>25575</v>
      </c>
      <c r="R5" s="12">
        <f t="shared" si="1"/>
        <v>-39593.200000000004</v>
      </c>
      <c r="S5" s="12">
        <f t="shared" si="13"/>
        <v>-37707.809523809519</v>
      </c>
      <c r="T5" s="12">
        <f t="shared" si="14"/>
        <v>-35993.818181818177</v>
      </c>
      <c r="U5" s="12">
        <f t="shared" si="2"/>
        <v>31</v>
      </c>
      <c r="V5" s="12">
        <f t="shared" si="3"/>
        <v>-32994.333333333328</v>
      </c>
      <c r="W5" s="12">
        <f t="shared" si="4"/>
        <v>-31674.560000000001</v>
      </c>
      <c r="X5" s="12">
        <f t="shared" si="5"/>
        <v>-30456.307692307691</v>
      </c>
      <c r="Y5" s="12">
        <f t="shared" si="6"/>
        <v>-29328.296296296296</v>
      </c>
      <c r="Z5" s="12">
        <f t="shared" si="7"/>
        <v>-28280.857142857145</v>
      </c>
      <c r="AA5" s="12">
        <f t="shared" si="8"/>
        <v>-27305.655172413793</v>
      </c>
      <c r="AB5" s="12">
        <f t="shared" si="9"/>
        <v>-26395.466666666667</v>
      </c>
      <c r="AC5" s="12">
        <f t="shared" si="10"/>
        <v>-25544</v>
      </c>
      <c r="AD5" s="12">
        <f t="shared" si="11"/>
        <v>25575</v>
      </c>
      <c r="AF5" s="14">
        <v>25575</v>
      </c>
    </row>
    <row r="6" spans="1:32" ht="16.5" x14ac:dyDescent="0.25">
      <c r="A6" s="9">
        <f t="shared" si="0"/>
        <v>5</v>
      </c>
      <c r="B6" s="10" t="s">
        <v>8</v>
      </c>
      <c r="C6" s="11">
        <v>4173</v>
      </c>
      <c r="D6" s="11"/>
      <c r="E6" s="11"/>
      <c r="F6" s="11">
        <v>4176</v>
      </c>
      <c r="G6" s="11"/>
      <c r="H6" s="11"/>
      <c r="I6" s="11"/>
      <c r="J6" s="11"/>
      <c r="K6" s="11"/>
      <c r="L6" s="11"/>
      <c r="M6" s="11"/>
      <c r="N6" s="11"/>
      <c r="O6" s="11"/>
      <c r="P6" s="12">
        <f t="shared" si="12"/>
        <v>4.2272727272727266</v>
      </c>
      <c r="Q6" s="12" cm="1">
        <f t="array" ref="Q6">MAX(C6+(SUM(D6:O6)-C6)/DAY(INDEX($A$1:$O$1,MAX(IF(ISNUMBER(D6:O6),COLUMN(D6:O6),""))))*DAY(EOMONTH(INDEX($A$1:$O$1,MAX(IF(ISNUMBER(D6:O6),COLUMN(D6:O6),""))),0)),C6)</f>
        <v>4177.227272727273</v>
      </c>
      <c r="R6" s="12">
        <f t="shared" si="1"/>
        <v>-6468.1500000000005</v>
      </c>
      <c r="S6" s="12">
        <f t="shared" si="13"/>
        <v>-6160.1428571428578</v>
      </c>
      <c r="T6" s="12">
        <f t="shared" si="14"/>
        <v>4.2272727272727266</v>
      </c>
      <c r="U6" s="12">
        <f t="shared" si="2"/>
        <v>-5624.478260869565</v>
      </c>
      <c r="V6" s="12">
        <f t="shared" si="3"/>
        <v>-5390.125</v>
      </c>
      <c r="W6" s="12">
        <f t="shared" si="4"/>
        <v>-5174.5199999999995</v>
      </c>
      <c r="X6" s="12">
        <f t="shared" si="5"/>
        <v>-4975.5</v>
      </c>
      <c r="Y6" s="12">
        <f t="shared" si="6"/>
        <v>-4791.2222222222217</v>
      </c>
      <c r="Z6" s="12">
        <f t="shared" si="7"/>
        <v>-4620.1071428571422</v>
      </c>
      <c r="AA6" s="12">
        <f t="shared" si="8"/>
        <v>-4460.7931034482763</v>
      </c>
      <c r="AB6" s="12">
        <f t="shared" si="9"/>
        <v>-4312.0999999999995</v>
      </c>
      <c r="AC6" s="12">
        <f t="shared" si="10"/>
        <v>-4173</v>
      </c>
      <c r="AD6" s="12">
        <f t="shared" si="11"/>
        <v>4177.227272727273</v>
      </c>
      <c r="AF6" s="14">
        <v>4177.2272727272702</v>
      </c>
    </row>
    <row r="7" spans="1:32" ht="16.5" x14ac:dyDescent="0.25">
      <c r="A7" s="9">
        <f t="shared" si="0"/>
        <v>6</v>
      </c>
      <c r="B7" s="15" t="s">
        <v>9</v>
      </c>
      <c r="C7" s="11">
        <v>2634</v>
      </c>
      <c r="D7" s="11"/>
      <c r="E7" s="11"/>
      <c r="F7" s="11">
        <v>2627</v>
      </c>
      <c r="G7" s="11"/>
      <c r="H7" s="11"/>
      <c r="I7" s="11"/>
      <c r="J7" s="11"/>
      <c r="K7" s="11"/>
      <c r="L7" s="11"/>
      <c r="M7" s="11"/>
      <c r="N7" s="11"/>
      <c r="O7" s="11"/>
      <c r="P7" s="12">
        <f t="shared" si="12"/>
        <v>-9.8636363636363633</v>
      </c>
      <c r="Q7" s="12" cm="1">
        <f t="array" ref="Q7">MAX(C7+(SUM(D7:O7)-C7)/DAY(INDEX($A$1:$O$1,MAX(IF(ISNUMBER(D7:O7),COLUMN(D7:O7),""))))*DAY(EOMONTH(INDEX($A$1:$O$1,MAX(IF(ISNUMBER(D7:O7),COLUMN(D7:O7),""))),0)),C7)</f>
        <v>2634</v>
      </c>
      <c r="R7" s="12">
        <f t="shared" si="1"/>
        <v>-4082.7</v>
      </c>
      <c r="S7" s="12">
        <f t="shared" si="13"/>
        <v>-3888.2857142857142</v>
      </c>
      <c r="T7" s="12">
        <f t="shared" si="14"/>
        <v>-9.8636363636363633</v>
      </c>
      <c r="U7" s="12">
        <f t="shared" si="2"/>
        <v>-3550.173913043478</v>
      </c>
      <c r="V7" s="12">
        <f t="shared" si="3"/>
        <v>-3402.25</v>
      </c>
      <c r="W7" s="12">
        <f t="shared" si="4"/>
        <v>-3266.16</v>
      </c>
      <c r="X7" s="12">
        <f t="shared" si="5"/>
        <v>-3140.5384615384614</v>
      </c>
      <c r="Y7" s="12">
        <f t="shared" si="6"/>
        <v>-3024.2222222222222</v>
      </c>
      <c r="Z7" s="12">
        <f t="shared" si="7"/>
        <v>-2916.2142857142858</v>
      </c>
      <c r="AA7" s="12">
        <f t="shared" si="8"/>
        <v>-2815.655172413793</v>
      </c>
      <c r="AB7" s="12">
        <f t="shared" si="9"/>
        <v>-2721.7999999999997</v>
      </c>
      <c r="AC7" s="12">
        <f t="shared" si="10"/>
        <v>-2634</v>
      </c>
      <c r="AD7" s="12">
        <f t="shared" si="11"/>
        <v>2634</v>
      </c>
      <c r="AF7" s="14">
        <v>2634</v>
      </c>
    </row>
    <row r="8" spans="1:32" ht="16.5" x14ac:dyDescent="0.25">
      <c r="A8" s="9">
        <f t="shared" si="0"/>
        <v>7</v>
      </c>
      <c r="B8" s="10" t="s">
        <v>10</v>
      </c>
      <c r="C8" s="11">
        <v>11004</v>
      </c>
      <c r="D8" s="11"/>
      <c r="E8" s="11"/>
      <c r="F8" s="11">
        <v>11018</v>
      </c>
      <c r="G8" s="11"/>
      <c r="H8" s="11"/>
      <c r="I8" s="11"/>
      <c r="J8" s="11"/>
      <c r="K8" s="11"/>
      <c r="L8" s="11"/>
      <c r="M8" s="11"/>
      <c r="N8" s="11"/>
      <c r="O8" s="11"/>
      <c r="P8" s="12">
        <f t="shared" si="12"/>
        <v>19.727272727272727</v>
      </c>
      <c r="Q8" s="12" cm="1">
        <f t="array" ref="Q8">MAX(C8+(SUM(D8:O8)-C8)/DAY(INDEX($A$1:$O$1,MAX(IF(ISNUMBER(D8:O8),COLUMN(D8:O8),""))))*DAY(EOMONTH(INDEX($A$1:$O$1,MAX(IF(ISNUMBER(D8:O8),COLUMN(D8:O8),""))),0)),C8)</f>
        <v>11023.727272727272</v>
      </c>
      <c r="R8" s="12">
        <f t="shared" si="1"/>
        <v>-17056.2</v>
      </c>
      <c r="S8" s="12">
        <f t="shared" si="13"/>
        <v>-16244</v>
      </c>
      <c r="T8" s="12">
        <f t="shared" si="14"/>
        <v>19.727272727272727</v>
      </c>
      <c r="U8" s="12">
        <f t="shared" si="2"/>
        <v>-14831.478260869564</v>
      </c>
      <c r="V8" s="12">
        <f t="shared" si="3"/>
        <v>-14213.5</v>
      </c>
      <c r="W8" s="12">
        <f t="shared" si="4"/>
        <v>-13644.960000000001</v>
      </c>
      <c r="X8" s="12">
        <f t="shared" si="5"/>
        <v>-13120.153846153846</v>
      </c>
      <c r="Y8" s="12">
        <f t="shared" si="6"/>
        <v>-12634.222222222223</v>
      </c>
      <c r="Z8" s="12">
        <f t="shared" si="7"/>
        <v>-12183</v>
      </c>
      <c r="AA8" s="12">
        <f t="shared" si="8"/>
        <v>-11762.896551724138</v>
      </c>
      <c r="AB8" s="12">
        <f t="shared" si="9"/>
        <v>-11370.800000000001</v>
      </c>
      <c r="AC8" s="12">
        <f t="shared" si="10"/>
        <v>-11004</v>
      </c>
      <c r="AD8" s="12">
        <f t="shared" si="11"/>
        <v>11023.727272727272</v>
      </c>
      <c r="AF8" s="14">
        <v>11023.727272727299</v>
      </c>
    </row>
    <row r="9" spans="1:32" ht="16.5" x14ac:dyDescent="0.25">
      <c r="A9" s="9">
        <f t="shared" si="0"/>
        <v>8</v>
      </c>
      <c r="B9" s="15" t="s">
        <v>11</v>
      </c>
      <c r="C9" s="11">
        <v>53809</v>
      </c>
      <c r="D9" s="11"/>
      <c r="E9" s="11"/>
      <c r="F9" s="11"/>
      <c r="G9" s="11"/>
      <c r="H9" s="11">
        <v>54097</v>
      </c>
      <c r="I9" s="11"/>
      <c r="J9" s="11"/>
      <c r="K9" s="11"/>
      <c r="L9" s="11"/>
      <c r="M9" s="11"/>
      <c r="N9" s="11"/>
      <c r="O9" s="11"/>
      <c r="P9" s="12">
        <f t="shared" si="12"/>
        <v>405.81818181818187</v>
      </c>
      <c r="Q9" s="12" cm="1">
        <f t="array" ref="Q9">MAX(C9+(SUM(D9:O9)-C9)/DAY(INDEX($A$1:$O$1,MAX(IF(ISNUMBER(D9:O9),COLUMN(D9:O9),""))))*DAY(EOMONTH(INDEX($A$1:$O$1,MAX(IF(ISNUMBER(D9:O9),COLUMN(D9:O9),""))),0)),C9)</f>
        <v>54181</v>
      </c>
      <c r="R9" s="12">
        <f t="shared" si="1"/>
        <v>-83403.95</v>
      </c>
      <c r="S9" s="12">
        <f t="shared" si="13"/>
        <v>-79432.333333333343</v>
      </c>
      <c r="T9" s="12">
        <f t="shared" si="14"/>
        <v>-75821.772727272735</v>
      </c>
      <c r="U9" s="12">
        <f t="shared" si="2"/>
        <v>-72525.173913043487</v>
      </c>
      <c r="V9" s="12">
        <f t="shared" si="3"/>
        <v>372</v>
      </c>
      <c r="W9" s="12">
        <f t="shared" si="4"/>
        <v>-66723.16</v>
      </c>
      <c r="X9" s="12">
        <f t="shared" si="5"/>
        <v>-64156.88461538461</v>
      </c>
      <c r="Y9" s="12">
        <f t="shared" si="6"/>
        <v>-61780.703703703701</v>
      </c>
      <c r="Z9" s="12">
        <f t="shared" si="7"/>
        <v>-59574.25</v>
      </c>
      <c r="AA9" s="12">
        <f t="shared" si="8"/>
        <v>-57519.965517241384</v>
      </c>
      <c r="AB9" s="12">
        <f t="shared" si="9"/>
        <v>-55602.633333333339</v>
      </c>
      <c r="AC9" s="12">
        <f t="shared" si="10"/>
        <v>-53809</v>
      </c>
      <c r="AD9" s="12">
        <f t="shared" si="11"/>
        <v>54181</v>
      </c>
      <c r="AF9" s="14">
        <v>54181</v>
      </c>
    </row>
    <row r="10" spans="1:32" ht="16.5" x14ac:dyDescent="0.25">
      <c r="A10" s="9">
        <f t="shared" si="0"/>
        <v>9</v>
      </c>
      <c r="B10" s="10" t="s">
        <v>12</v>
      </c>
      <c r="C10" s="11">
        <v>768</v>
      </c>
      <c r="D10" s="11"/>
      <c r="E10" s="11"/>
      <c r="F10" s="11"/>
      <c r="G10" s="11"/>
      <c r="H10" s="11"/>
      <c r="I10" s="11"/>
      <c r="J10" s="11"/>
      <c r="K10" s="11"/>
      <c r="L10" s="11">
        <v>860</v>
      </c>
      <c r="M10" s="11"/>
      <c r="N10" s="11"/>
      <c r="O10" s="11"/>
      <c r="P10" s="12">
        <f t="shared" si="12"/>
        <v>129.63636363636363</v>
      </c>
      <c r="Q10" s="12" cm="1">
        <f t="array" ref="Q10">MAX(C10+(SUM(D10:O10)-C10)/DAY(INDEX($A$1:$O$1,MAX(IF(ISNUMBER(D10:O10),COLUMN(D10:O10),""))))*DAY(EOMONTH(INDEX($A$1:$O$1,MAX(IF(ISNUMBER(D10:O10),COLUMN(D10:O10),""))),0)),C10)</f>
        <v>869.85714285714289</v>
      </c>
      <c r="R10" s="12">
        <f t="shared" si="1"/>
        <v>-1190.3999999999999</v>
      </c>
      <c r="S10" s="12">
        <f t="shared" si="13"/>
        <v>-1133.7142857142856</v>
      </c>
      <c r="T10" s="12">
        <f t="shared" si="14"/>
        <v>-1082.181818181818</v>
      </c>
      <c r="U10" s="12">
        <f t="shared" si="2"/>
        <v>-1035.1304347826087</v>
      </c>
      <c r="V10" s="12">
        <f t="shared" si="3"/>
        <v>-992</v>
      </c>
      <c r="W10" s="12">
        <f t="shared" si="4"/>
        <v>-952.31999999999994</v>
      </c>
      <c r="X10" s="12">
        <f t="shared" si="5"/>
        <v>-915.69230769230774</v>
      </c>
      <c r="Y10" s="12">
        <f t="shared" si="6"/>
        <v>-881.77777777777771</v>
      </c>
      <c r="Z10" s="12">
        <f t="shared" si="7"/>
        <v>101.85714285714285</v>
      </c>
      <c r="AA10" s="12">
        <f t="shared" si="8"/>
        <v>-820.9655172413793</v>
      </c>
      <c r="AB10" s="12">
        <f t="shared" si="9"/>
        <v>-793.6</v>
      </c>
      <c r="AC10" s="12">
        <f t="shared" si="10"/>
        <v>-768</v>
      </c>
      <c r="AD10" s="12">
        <f t="shared" si="11"/>
        <v>869.85714285714289</v>
      </c>
      <c r="AF10" s="14">
        <v>870</v>
      </c>
    </row>
    <row r="11" spans="1:32" ht="16.5" x14ac:dyDescent="0.25">
      <c r="A11" s="9">
        <f t="shared" si="0"/>
        <v>10</v>
      </c>
      <c r="B11" s="10" t="s">
        <v>13</v>
      </c>
      <c r="C11" s="11">
        <v>1866</v>
      </c>
      <c r="D11" s="11"/>
      <c r="E11" s="11"/>
      <c r="F11" s="11"/>
      <c r="G11" s="11"/>
      <c r="H11" s="11"/>
      <c r="I11" s="11"/>
      <c r="J11" s="11"/>
      <c r="K11" s="11"/>
      <c r="L11" s="11">
        <v>2328</v>
      </c>
      <c r="M11" s="11"/>
      <c r="N11" s="11"/>
      <c r="O11" s="11"/>
      <c r="P11" s="12">
        <f t="shared" si="12"/>
        <v>651</v>
      </c>
      <c r="Q11" s="12" cm="1">
        <f t="array" ref="Q11">MAX(C11+(SUM(D11:O11)-C11)/DAY(INDEX($A$1:$O$1,MAX(IF(ISNUMBER(D11:O11),COLUMN(D11:O11),""))))*DAY(EOMONTH(INDEX($A$1:$O$1,MAX(IF(ISNUMBER(D11:O11),COLUMN(D11:O11),""))),0)),C11)</f>
        <v>2377.5</v>
      </c>
      <c r="R11" s="12">
        <f t="shared" si="1"/>
        <v>-2892.2999999999997</v>
      </c>
      <c r="S11" s="12">
        <f t="shared" si="13"/>
        <v>-2754.5714285714289</v>
      </c>
      <c r="T11" s="12">
        <f t="shared" si="14"/>
        <v>-2629.363636363636</v>
      </c>
      <c r="U11" s="12">
        <f t="shared" si="2"/>
        <v>-2515.04347826087</v>
      </c>
      <c r="V11" s="12">
        <f t="shared" si="3"/>
        <v>-2410.25</v>
      </c>
      <c r="W11" s="12">
        <f t="shared" si="4"/>
        <v>-2313.84</v>
      </c>
      <c r="X11" s="12">
        <f t="shared" si="5"/>
        <v>-2224.8461538461538</v>
      </c>
      <c r="Y11" s="12">
        <f t="shared" si="6"/>
        <v>-2142.4444444444443</v>
      </c>
      <c r="Z11" s="12">
        <f t="shared" si="7"/>
        <v>511.5</v>
      </c>
      <c r="AA11" s="12">
        <f t="shared" si="8"/>
        <v>-1994.6896551724135</v>
      </c>
      <c r="AB11" s="12">
        <f t="shared" si="9"/>
        <v>-1928.2</v>
      </c>
      <c r="AC11" s="12">
        <f t="shared" si="10"/>
        <v>-1866</v>
      </c>
      <c r="AD11" s="12">
        <f t="shared" si="11"/>
        <v>2377.5</v>
      </c>
      <c r="AF11" s="14">
        <v>2378</v>
      </c>
    </row>
    <row r="12" spans="1:32" ht="16.5" x14ac:dyDescent="0.25">
      <c r="A12" s="9">
        <f t="shared" si="0"/>
        <v>11</v>
      </c>
      <c r="B12" s="10" t="s">
        <v>14</v>
      </c>
      <c r="C12" s="11">
        <v>5320</v>
      </c>
      <c r="D12" s="11"/>
      <c r="E12" s="11"/>
      <c r="F12" s="11"/>
      <c r="G12" s="11">
        <v>5420</v>
      </c>
      <c r="H12" s="11"/>
      <c r="I12" s="11"/>
      <c r="J12" s="11"/>
      <c r="K12" s="11"/>
      <c r="L12" s="11"/>
      <c r="M12" s="11"/>
      <c r="N12" s="11"/>
      <c r="O12" s="11"/>
      <c r="P12" s="12">
        <f t="shared" si="12"/>
        <v>140.90909090909093</v>
      </c>
      <c r="Q12" s="12" cm="1">
        <f t="array" ref="Q12">MAX(C12+(SUM(D12:O12)-C12)/DAY(INDEX($A$1:$O$1,MAX(IF(ISNUMBER(D12:O12),COLUMN(D12:O12),""))))*DAY(EOMONTH(INDEX($A$1:$O$1,MAX(IF(ISNUMBER(D12:O12),COLUMN(D12:O12),""))),0)),C12)</f>
        <v>5454.782608695652</v>
      </c>
      <c r="R12" s="12">
        <f t="shared" si="1"/>
        <v>-8246</v>
      </c>
      <c r="S12" s="12">
        <f t="shared" si="13"/>
        <v>-7853.3333333333339</v>
      </c>
      <c r="T12" s="12">
        <f t="shared" si="14"/>
        <v>-7496.363636363636</v>
      </c>
      <c r="U12" s="12">
        <f t="shared" si="2"/>
        <v>134.78260869565216</v>
      </c>
      <c r="V12" s="12">
        <f t="shared" si="3"/>
        <v>-6871.6666666666661</v>
      </c>
      <c r="W12" s="12">
        <f t="shared" si="4"/>
        <v>-6596.8</v>
      </c>
      <c r="X12" s="12">
        <f t="shared" si="5"/>
        <v>-6343.0769230769229</v>
      </c>
      <c r="Y12" s="12">
        <f t="shared" si="6"/>
        <v>-6108.1481481481478</v>
      </c>
      <c r="Z12" s="12">
        <f t="shared" si="7"/>
        <v>-5890</v>
      </c>
      <c r="AA12" s="12">
        <f t="shared" si="8"/>
        <v>-5686.8965517241377</v>
      </c>
      <c r="AB12" s="12">
        <f t="shared" si="9"/>
        <v>-5497.3333333333339</v>
      </c>
      <c r="AC12" s="12">
        <f t="shared" si="10"/>
        <v>-5320</v>
      </c>
      <c r="AD12" s="12">
        <f t="shared" si="11"/>
        <v>5454.782608695652</v>
      </c>
      <c r="AF12" s="14">
        <v>5454.7826086956502</v>
      </c>
    </row>
    <row r="13" spans="1:32" ht="16.5" x14ac:dyDescent="0.25">
      <c r="A13" s="9">
        <f t="shared" si="0"/>
        <v>12</v>
      </c>
      <c r="B13" s="10" t="s">
        <v>15</v>
      </c>
      <c r="C13" s="11">
        <v>18243</v>
      </c>
      <c r="D13" s="11"/>
      <c r="E13" s="11"/>
      <c r="F13" s="11">
        <v>18310</v>
      </c>
      <c r="G13" s="11"/>
      <c r="H13" s="11"/>
      <c r="I13" s="11"/>
      <c r="J13" s="11"/>
      <c r="K13" s="11"/>
      <c r="L13" s="11"/>
      <c r="M13" s="11"/>
      <c r="N13" s="11"/>
      <c r="O13" s="11"/>
      <c r="P13" s="12">
        <f t="shared" si="12"/>
        <v>94.409090909090907</v>
      </c>
      <c r="Q13" s="12" cm="1">
        <f t="array" ref="Q13">MAX(C13+(SUM(D13:O13)-C13)/DAY(INDEX($A$1:$O$1,MAX(IF(ISNUMBER(D13:O13),COLUMN(D13:O13),""))))*DAY(EOMONTH(INDEX($A$1:$O$1,MAX(IF(ISNUMBER(D13:O13),COLUMN(D13:O13),""))),0)),C13)</f>
        <v>18337.409090909092</v>
      </c>
      <c r="R13" s="12">
        <f t="shared" si="1"/>
        <v>-28276.649999999998</v>
      </c>
      <c r="S13" s="12">
        <f t="shared" si="13"/>
        <v>-26930.142857142855</v>
      </c>
      <c r="T13" s="12">
        <f t="shared" si="14"/>
        <v>94.409090909090907</v>
      </c>
      <c r="U13" s="12">
        <f t="shared" si="2"/>
        <v>-24588.391304347824</v>
      </c>
      <c r="V13" s="12">
        <f t="shared" si="3"/>
        <v>-23563.875</v>
      </c>
      <c r="W13" s="12">
        <f t="shared" si="4"/>
        <v>-22621.32</v>
      </c>
      <c r="X13" s="12">
        <f t="shared" si="5"/>
        <v>-21751.26923076923</v>
      </c>
      <c r="Y13" s="12">
        <f t="shared" si="6"/>
        <v>-20945.666666666664</v>
      </c>
      <c r="Z13" s="12">
        <f t="shared" si="7"/>
        <v>-20197.607142857145</v>
      </c>
      <c r="AA13" s="12">
        <f t="shared" si="8"/>
        <v>-19501.137931034482</v>
      </c>
      <c r="AB13" s="12">
        <f t="shared" si="9"/>
        <v>-18851.100000000002</v>
      </c>
      <c r="AC13" s="12">
        <f t="shared" si="10"/>
        <v>-18243</v>
      </c>
      <c r="AD13" s="12">
        <f t="shared" si="11"/>
        <v>18337.409090909092</v>
      </c>
      <c r="AF13" s="14">
        <v>18337.409090909099</v>
      </c>
    </row>
    <row r="14" spans="1:32" ht="16.5" x14ac:dyDescent="0.25">
      <c r="A14" s="9">
        <f t="shared" si="0"/>
        <v>13</v>
      </c>
      <c r="B14" s="16" t="s">
        <v>16</v>
      </c>
      <c r="C14" s="11">
        <v>1400</v>
      </c>
      <c r="D14" s="11"/>
      <c r="E14" s="11"/>
      <c r="F14" s="11">
        <v>1400</v>
      </c>
      <c r="G14" s="11"/>
      <c r="H14" s="11"/>
      <c r="I14" s="11"/>
      <c r="J14" s="11"/>
      <c r="K14" s="11"/>
      <c r="L14" s="11"/>
      <c r="M14" s="11"/>
      <c r="N14" s="11"/>
      <c r="O14" s="11"/>
      <c r="P14" s="12">
        <f t="shared" si="12"/>
        <v>0</v>
      </c>
      <c r="Q14" s="12" cm="1">
        <f t="array" ref="Q14">MAX(C14+(SUM(D14:O14)-C14)/DAY(INDEX($A$1:$O$1,MAX(IF(ISNUMBER(D14:O14),COLUMN(D14:O14),""))))*DAY(EOMONTH(INDEX($A$1:$O$1,MAX(IF(ISNUMBER(D14:O14),COLUMN(D14:O14),""))),0)),C14)</f>
        <v>1400</v>
      </c>
      <c r="R14" s="12">
        <f t="shared" si="1"/>
        <v>-2170</v>
      </c>
      <c r="S14" s="12">
        <f t="shared" si="13"/>
        <v>-2066.666666666667</v>
      </c>
      <c r="T14" s="12">
        <f t="shared" si="14"/>
        <v>0</v>
      </c>
      <c r="U14" s="12">
        <f t="shared" si="2"/>
        <v>-1886.9565217391305</v>
      </c>
      <c r="V14" s="12">
        <f t="shared" si="3"/>
        <v>-1808.3333333333335</v>
      </c>
      <c r="W14" s="12">
        <f t="shared" si="4"/>
        <v>-1736</v>
      </c>
      <c r="X14" s="12">
        <f t="shared" si="5"/>
        <v>-1669.2307692307693</v>
      </c>
      <c r="Y14" s="12">
        <f t="shared" si="6"/>
        <v>-1607.4074074074074</v>
      </c>
      <c r="Z14" s="12">
        <f t="shared" si="7"/>
        <v>-1550</v>
      </c>
      <c r="AA14" s="12">
        <f t="shared" si="8"/>
        <v>-1496.5517241379309</v>
      </c>
      <c r="AB14" s="12">
        <f t="shared" si="9"/>
        <v>-1446.6666666666665</v>
      </c>
      <c r="AC14" s="12">
        <f t="shared" si="10"/>
        <v>-1400</v>
      </c>
      <c r="AD14" s="12">
        <f t="shared" si="11"/>
        <v>1400</v>
      </c>
      <c r="AF14" s="14">
        <v>1400</v>
      </c>
    </row>
    <row r="15" spans="1:32" s="17" customFormat="1" ht="16.5" x14ac:dyDescent="0.25">
      <c r="A15" s="9">
        <f t="shared" si="0"/>
        <v>14</v>
      </c>
      <c r="B15" s="15" t="s">
        <v>17</v>
      </c>
      <c r="C15" s="11">
        <v>238</v>
      </c>
      <c r="D15" s="11"/>
      <c r="E15" s="11"/>
      <c r="F15" s="11">
        <v>263</v>
      </c>
      <c r="G15" s="11"/>
      <c r="H15" s="11"/>
      <c r="I15" s="11"/>
      <c r="J15" s="11"/>
      <c r="K15" s="11"/>
      <c r="L15" s="11"/>
      <c r="M15" s="11"/>
      <c r="N15" s="11"/>
      <c r="O15" s="11"/>
      <c r="P15" s="12">
        <f t="shared" si="12"/>
        <v>35.227272727272734</v>
      </c>
      <c r="Q15" s="12" cm="1">
        <f t="array" ref="Q15">MAX(C15+(SUM(D15:O15)-C15)/DAY(INDEX($A$1:$O$1,MAX(IF(ISNUMBER(D15:O15),COLUMN(D15:O15),""))))*DAY(EOMONTH(INDEX($A$1:$O$1,MAX(IF(ISNUMBER(D15:O15),COLUMN(D15:O15),""))),0)),C15)</f>
        <v>273.22727272727275</v>
      </c>
      <c r="R15" s="12">
        <f t="shared" si="1"/>
        <v>-368.90000000000003</v>
      </c>
      <c r="S15" s="12">
        <f t="shared" si="13"/>
        <v>-351.33333333333337</v>
      </c>
      <c r="T15" s="12">
        <f t="shared" si="14"/>
        <v>35.227272727272734</v>
      </c>
      <c r="U15" s="12">
        <f t="shared" si="2"/>
        <v>-320.78260869565219</v>
      </c>
      <c r="V15" s="12">
        <f t="shared" si="3"/>
        <v>-307.41666666666663</v>
      </c>
      <c r="W15" s="12">
        <f t="shared" si="4"/>
        <v>-295.12</v>
      </c>
      <c r="X15" s="12">
        <f t="shared" si="5"/>
        <v>-283.76923076923077</v>
      </c>
      <c r="Y15" s="12">
        <f t="shared" si="6"/>
        <v>-273.25925925925924</v>
      </c>
      <c r="Z15" s="12">
        <f t="shared" si="7"/>
        <v>-263.5</v>
      </c>
      <c r="AA15" s="12">
        <f t="shared" si="8"/>
        <v>-254.41379310344831</v>
      </c>
      <c r="AB15" s="12">
        <f t="shared" si="9"/>
        <v>-245.93333333333334</v>
      </c>
      <c r="AC15" s="12">
        <f t="shared" si="10"/>
        <v>-238</v>
      </c>
      <c r="AD15" s="12">
        <f t="shared" si="11"/>
        <v>273.22727272727275</v>
      </c>
      <c r="AF15" s="14">
        <v>273</v>
      </c>
    </row>
    <row r="16" spans="1:32" ht="16.5" x14ac:dyDescent="0.25">
      <c r="A16" s="9">
        <f t="shared" si="0"/>
        <v>15</v>
      </c>
      <c r="B16" s="10" t="s">
        <v>18</v>
      </c>
      <c r="C16" s="11">
        <v>18052</v>
      </c>
      <c r="D16" s="11"/>
      <c r="E16" s="11"/>
      <c r="F16" s="11">
        <v>17483</v>
      </c>
      <c r="G16" s="11"/>
      <c r="H16" s="11"/>
      <c r="I16" s="11"/>
      <c r="J16" s="11"/>
      <c r="K16" s="11"/>
      <c r="L16" s="11"/>
      <c r="M16" s="11"/>
      <c r="N16" s="11"/>
      <c r="O16" s="11"/>
      <c r="P16" s="12">
        <f t="shared" si="12"/>
        <v>-801.77272727272725</v>
      </c>
      <c r="Q16" s="12" cm="1">
        <f t="array" ref="Q16">MAX(C16+(SUM(D16:O16)-C16)/DAY(INDEX($A$1:$O$1,MAX(IF(ISNUMBER(D16:O16),COLUMN(D16:O16),""))))*DAY(EOMONTH(INDEX($A$1:$O$1,MAX(IF(ISNUMBER(D16:O16),COLUMN(D16:O16),""))),0)),C16)</f>
        <v>18052</v>
      </c>
      <c r="R16" s="12">
        <f t="shared" si="1"/>
        <v>-27980.600000000002</v>
      </c>
      <c r="S16" s="12">
        <f t="shared" si="13"/>
        <v>-26648.190476190477</v>
      </c>
      <c r="T16" s="12">
        <f t="shared" si="14"/>
        <v>-801.77272727272725</v>
      </c>
      <c r="U16" s="12">
        <f t="shared" si="2"/>
        <v>-24330.956521739128</v>
      </c>
      <c r="V16" s="12">
        <f t="shared" si="3"/>
        <v>-23317.166666666664</v>
      </c>
      <c r="W16" s="12">
        <f t="shared" si="4"/>
        <v>-22384.48</v>
      </c>
      <c r="X16" s="12">
        <f t="shared" si="5"/>
        <v>-21523.538461538461</v>
      </c>
      <c r="Y16" s="12">
        <f t="shared" si="6"/>
        <v>-20726.370370370372</v>
      </c>
      <c r="Z16" s="12">
        <f t="shared" si="7"/>
        <v>-19986.142857142855</v>
      </c>
      <c r="AA16" s="12">
        <f t="shared" si="8"/>
        <v>-19296.96551724138</v>
      </c>
      <c r="AB16" s="12">
        <f t="shared" si="9"/>
        <v>-18653.733333333334</v>
      </c>
      <c r="AC16" s="12">
        <f t="shared" si="10"/>
        <v>-18052</v>
      </c>
      <c r="AD16" s="12">
        <f t="shared" si="11"/>
        <v>18052</v>
      </c>
      <c r="AF16" s="14">
        <v>18052</v>
      </c>
    </row>
    <row r="17" spans="1:32" ht="16.5" x14ac:dyDescent="0.25">
      <c r="A17" s="9">
        <f t="shared" si="0"/>
        <v>16</v>
      </c>
      <c r="B17" s="15" t="s">
        <v>19</v>
      </c>
      <c r="C17" s="11">
        <v>3406</v>
      </c>
      <c r="D17" s="11"/>
      <c r="E17" s="11"/>
      <c r="F17" s="11"/>
      <c r="G17" s="11">
        <v>3398</v>
      </c>
      <c r="H17" s="11"/>
      <c r="I17" s="11"/>
      <c r="J17" s="11"/>
      <c r="K17" s="11"/>
      <c r="L17" s="11"/>
      <c r="M17" s="11"/>
      <c r="N17" s="11"/>
      <c r="O17" s="11"/>
      <c r="P17" s="12">
        <f t="shared" si="12"/>
        <v>-11.272727272727273</v>
      </c>
      <c r="Q17" s="12" cm="1">
        <f t="array" ref="Q17">MAX(C17+(SUM(D17:O17)-C17)/DAY(INDEX($A$1:$O$1,MAX(IF(ISNUMBER(D17:O17),COLUMN(D17:O17),""))))*DAY(EOMONTH(INDEX($A$1:$O$1,MAX(IF(ISNUMBER(D17:O17),COLUMN(D17:O17),""))),0)),C17)</f>
        <v>3406</v>
      </c>
      <c r="R17" s="12">
        <f t="shared" si="1"/>
        <v>-5279.3</v>
      </c>
      <c r="S17" s="12">
        <f t="shared" si="13"/>
        <v>-5027.9047619047624</v>
      </c>
      <c r="T17" s="12">
        <f t="shared" si="14"/>
        <v>-4799.363636363636</v>
      </c>
      <c r="U17" s="12">
        <f t="shared" si="2"/>
        <v>-10.782608695652174</v>
      </c>
      <c r="V17" s="12">
        <f t="shared" si="3"/>
        <v>-4399.4166666666661</v>
      </c>
      <c r="W17" s="12">
        <f t="shared" si="4"/>
        <v>-4223.4400000000005</v>
      </c>
      <c r="X17" s="12">
        <f t="shared" si="5"/>
        <v>-4061</v>
      </c>
      <c r="Y17" s="12">
        <f t="shared" si="6"/>
        <v>-3910.5925925925926</v>
      </c>
      <c r="Z17" s="12">
        <f t="shared" si="7"/>
        <v>-3770.9285714285711</v>
      </c>
      <c r="AA17" s="12">
        <f t="shared" si="8"/>
        <v>-3640.8965517241381</v>
      </c>
      <c r="AB17" s="12">
        <f t="shared" si="9"/>
        <v>-3519.5333333333333</v>
      </c>
      <c r="AC17" s="12">
        <f t="shared" si="10"/>
        <v>-3406</v>
      </c>
      <c r="AD17" s="12">
        <f t="shared" si="11"/>
        <v>3406</v>
      </c>
      <c r="AF17" s="14">
        <v>3406</v>
      </c>
    </row>
    <row r="18" spans="1:32" ht="16.5" x14ac:dyDescent="0.25">
      <c r="A18" s="9">
        <f t="shared" si="0"/>
        <v>17</v>
      </c>
      <c r="B18" s="10" t="s">
        <v>20</v>
      </c>
      <c r="C18" s="11">
        <v>15604</v>
      </c>
      <c r="D18" s="11"/>
      <c r="E18" s="11"/>
      <c r="F18" s="11"/>
      <c r="G18" s="11">
        <v>15530</v>
      </c>
      <c r="H18" s="11"/>
      <c r="I18" s="11"/>
      <c r="J18" s="11"/>
      <c r="K18" s="11"/>
      <c r="L18" s="11"/>
      <c r="M18" s="11"/>
      <c r="N18" s="11"/>
      <c r="O18" s="11"/>
      <c r="P18" s="12">
        <f t="shared" si="12"/>
        <v>-104.27272727272728</v>
      </c>
      <c r="Q18" s="12" cm="1">
        <f t="array" ref="Q18">MAX(C18+(SUM(D18:O18)-C18)/DAY(INDEX($A$1:$O$1,MAX(IF(ISNUMBER(D18:O18),COLUMN(D18:O18),""))))*DAY(EOMONTH(INDEX($A$1:$O$1,MAX(IF(ISNUMBER(D18:O18),COLUMN(D18:O18),""))),0)),C18)</f>
        <v>15604</v>
      </c>
      <c r="R18" s="12">
        <f t="shared" si="1"/>
        <v>-24186.2</v>
      </c>
      <c r="S18" s="12">
        <f t="shared" si="13"/>
        <v>-23034.476190476191</v>
      </c>
      <c r="T18" s="12">
        <f t="shared" si="14"/>
        <v>-21987.454545454544</v>
      </c>
      <c r="U18" s="12">
        <f t="shared" si="2"/>
        <v>-99.739130434782609</v>
      </c>
      <c r="V18" s="12">
        <f t="shared" si="3"/>
        <v>-20155.166666666664</v>
      </c>
      <c r="W18" s="12">
        <f t="shared" si="4"/>
        <v>-19348.96</v>
      </c>
      <c r="X18" s="12">
        <f t="shared" si="5"/>
        <v>-18604.76923076923</v>
      </c>
      <c r="Y18" s="12">
        <f t="shared" si="6"/>
        <v>-17915.703703703704</v>
      </c>
      <c r="Z18" s="12">
        <f t="shared" si="7"/>
        <v>-17275.857142857145</v>
      </c>
      <c r="AA18" s="12">
        <f t="shared" si="8"/>
        <v>-16680.137931034482</v>
      </c>
      <c r="AB18" s="12">
        <f t="shared" si="9"/>
        <v>-16124.133333333333</v>
      </c>
      <c r="AC18" s="12">
        <f t="shared" si="10"/>
        <v>-15604</v>
      </c>
      <c r="AD18" s="12">
        <f t="shared" si="11"/>
        <v>15604</v>
      </c>
      <c r="AF18" s="14">
        <v>15604</v>
      </c>
    </row>
    <row r="19" spans="1:32" ht="16.5" x14ac:dyDescent="0.25">
      <c r="A19" s="9">
        <f t="shared" si="0"/>
        <v>18</v>
      </c>
      <c r="B19" s="10" t="s">
        <v>21</v>
      </c>
      <c r="C19" s="11">
        <v>1758</v>
      </c>
      <c r="D19" s="11"/>
      <c r="E19" s="11"/>
      <c r="F19" s="11"/>
      <c r="G19" s="11"/>
      <c r="H19" s="11"/>
      <c r="I19" s="11"/>
      <c r="J19" s="11"/>
      <c r="K19" s="11">
        <v>1879</v>
      </c>
      <c r="L19" s="11"/>
      <c r="M19" s="11"/>
      <c r="N19" s="11"/>
      <c r="O19" s="11"/>
      <c r="P19" s="12">
        <f t="shared" si="12"/>
        <v>170.5</v>
      </c>
      <c r="Q19" s="12" cm="1">
        <f t="array" ref="Q19">MAX(C19+(SUM(D19:O19)-C19)/DAY(INDEX($A$1:$O$1,MAX(IF(ISNUMBER(D19:O19),COLUMN(D19:O19),""))))*DAY(EOMONTH(INDEX($A$1:$O$1,MAX(IF(ISNUMBER(D19:O19),COLUMN(D19:O19),""))),0)),C19)</f>
        <v>1896.9259259259259</v>
      </c>
      <c r="R19" s="12">
        <f t="shared" si="1"/>
        <v>-2724.9</v>
      </c>
      <c r="S19" s="12">
        <f t="shared" si="13"/>
        <v>-2595.1428571428569</v>
      </c>
      <c r="T19" s="12">
        <f t="shared" si="14"/>
        <v>-2477.181818181818</v>
      </c>
      <c r="U19" s="12">
        <f t="shared" si="2"/>
        <v>-2369.4782608695655</v>
      </c>
      <c r="V19" s="12">
        <f t="shared" si="3"/>
        <v>-2270.75</v>
      </c>
      <c r="W19" s="12">
        <f t="shared" si="4"/>
        <v>-2179.9199999999996</v>
      </c>
      <c r="X19" s="12">
        <f t="shared" si="5"/>
        <v>-2096.0769230769229</v>
      </c>
      <c r="Y19" s="12">
        <f t="shared" si="6"/>
        <v>138.92592592592592</v>
      </c>
      <c r="Z19" s="12">
        <f t="shared" si="7"/>
        <v>-1946.3571428571429</v>
      </c>
      <c r="AA19" s="12">
        <f t="shared" si="8"/>
        <v>-1879.2413793103449</v>
      </c>
      <c r="AB19" s="12">
        <f t="shared" si="9"/>
        <v>-1816.6000000000001</v>
      </c>
      <c r="AC19" s="12">
        <f t="shared" si="10"/>
        <v>-1758</v>
      </c>
      <c r="AD19" s="12">
        <f t="shared" si="11"/>
        <v>1896.9259259259259</v>
      </c>
      <c r="AF19" s="14">
        <v>1896.92592592593</v>
      </c>
    </row>
    <row r="20" spans="1:32" ht="16.5" x14ac:dyDescent="0.25">
      <c r="A20" s="9">
        <f t="shared" si="0"/>
        <v>19</v>
      </c>
      <c r="B20" s="10" t="s">
        <v>22</v>
      </c>
      <c r="C20" s="11">
        <v>52570</v>
      </c>
      <c r="D20" s="11"/>
      <c r="E20" s="11"/>
      <c r="F20" s="11"/>
      <c r="G20" s="11"/>
      <c r="H20" s="11"/>
      <c r="I20" s="11"/>
      <c r="J20" s="11"/>
      <c r="K20" s="11">
        <v>52808</v>
      </c>
      <c r="L20" s="11"/>
      <c r="M20" s="11"/>
      <c r="N20" s="11"/>
      <c r="O20" s="11"/>
      <c r="P20" s="12">
        <f t="shared" si="12"/>
        <v>335.36363636363637</v>
      </c>
      <c r="Q20" s="12" cm="1">
        <f t="array" ref="Q20">MAX(C20+(SUM(D20:O20)-C20)/DAY(INDEX($A$1:$O$1,MAX(IF(ISNUMBER(D20:O20),COLUMN(D20:O20),""))))*DAY(EOMONTH(INDEX($A$1:$O$1,MAX(IF(ISNUMBER(D20:O20),COLUMN(D20:O20),""))),0)),C20)</f>
        <v>52843.259259259263</v>
      </c>
      <c r="R20" s="12">
        <f t="shared" si="1"/>
        <v>-81483.5</v>
      </c>
      <c r="S20" s="12">
        <f t="shared" si="13"/>
        <v>-77603.333333333343</v>
      </c>
      <c r="T20" s="12">
        <f t="shared" si="14"/>
        <v>-74075.909090909088</v>
      </c>
      <c r="U20" s="12">
        <f t="shared" si="2"/>
        <v>-70855.217391304352</v>
      </c>
      <c r="V20" s="12">
        <f t="shared" si="3"/>
        <v>-67902.916666666657</v>
      </c>
      <c r="W20" s="12">
        <f t="shared" si="4"/>
        <v>-65186.8</v>
      </c>
      <c r="X20" s="12">
        <f t="shared" si="5"/>
        <v>-62679.615384615383</v>
      </c>
      <c r="Y20" s="12">
        <f t="shared" si="6"/>
        <v>273.25925925925924</v>
      </c>
      <c r="Z20" s="12">
        <f t="shared" si="7"/>
        <v>-58202.5</v>
      </c>
      <c r="AA20" s="12">
        <f t="shared" si="8"/>
        <v>-56195.517241379312</v>
      </c>
      <c r="AB20" s="12">
        <f t="shared" si="9"/>
        <v>-54322.333333333328</v>
      </c>
      <c r="AC20" s="12">
        <f t="shared" si="10"/>
        <v>-52570</v>
      </c>
      <c r="AD20" s="12">
        <f t="shared" si="11"/>
        <v>52843.259259259263</v>
      </c>
      <c r="AF20" s="14">
        <v>52843.259259259299</v>
      </c>
    </row>
    <row r="21" spans="1:32" ht="16.5" x14ac:dyDescent="0.25">
      <c r="A21" s="9">
        <f t="shared" si="0"/>
        <v>20</v>
      </c>
      <c r="B21" s="10" t="s">
        <v>23</v>
      </c>
      <c r="C21" s="11">
        <v>5350</v>
      </c>
      <c r="D21" s="11"/>
      <c r="E21" s="11"/>
      <c r="F21" s="11"/>
      <c r="G21" s="11"/>
      <c r="H21" s="11"/>
      <c r="I21" s="11"/>
      <c r="J21" s="11"/>
      <c r="K21" s="11"/>
      <c r="L21" s="11">
        <v>5348</v>
      </c>
      <c r="M21" s="11"/>
      <c r="N21" s="11"/>
      <c r="O21" s="11"/>
      <c r="P21" s="12">
        <f t="shared" si="12"/>
        <v>-2.8181818181818183</v>
      </c>
      <c r="Q21" s="12" cm="1">
        <f t="array" ref="Q21">MAX(C21+(SUM(D21:O21)-C21)/DAY(INDEX($A$1:$O$1,MAX(IF(ISNUMBER(D21:O21),COLUMN(D21:O21),""))))*DAY(EOMONTH(INDEX($A$1:$O$1,MAX(IF(ISNUMBER(D21:O21),COLUMN(D21:O21),""))),0)),C21)</f>
        <v>5350</v>
      </c>
      <c r="R21" s="12">
        <f t="shared" si="1"/>
        <v>-8292.5</v>
      </c>
      <c r="S21" s="12">
        <f t="shared" si="13"/>
        <v>-7897.6190476190477</v>
      </c>
      <c r="T21" s="12">
        <f t="shared" si="14"/>
        <v>-7538.636363636364</v>
      </c>
      <c r="U21" s="12">
        <f t="shared" si="2"/>
        <v>-7210.869565217391</v>
      </c>
      <c r="V21" s="12">
        <f t="shared" si="3"/>
        <v>-6910.4166666666661</v>
      </c>
      <c r="W21" s="12">
        <f t="shared" si="4"/>
        <v>-6634</v>
      </c>
      <c r="X21" s="12">
        <f t="shared" si="5"/>
        <v>-6378.8461538461543</v>
      </c>
      <c r="Y21" s="12">
        <f t="shared" si="6"/>
        <v>-6142.5925925925931</v>
      </c>
      <c r="Z21" s="12">
        <f t="shared" si="7"/>
        <v>-2.214285714285714</v>
      </c>
      <c r="AA21" s="12">
        <f t="shared" si="8"/>
        <v>-5718.9655172413795</v>
      </c>
      <c r="AB21" s="12">
        <f t="shared" si="9"/>
        <v>-5528.3333333333339</v>
      </c>
      <c r="AC21" s="12">
        <f t="shared" si="10"/>
        <v>-5350</v>
      </c>
      <c r="AD21" s="12">
        <f t="shared" si="11"/>
        <v>5350</v>
      </c>
      <c r="AF21" s="14">
        <v>5350</v>
      </c>
    </row>
    <row r="22" spans="1:32" ht="16.5" x14ac:dyDescent="0.25">
      <c r="A22" s="9">
        <f t="shared" si="0"/>
        <v>21</v>
      </c>
      <c r="B22" s="10" t="s">
        <v>24</v>
      </c>
      <c r="C22" s="11">
        <v>15140</v>
      </c>
      <c r="D22" s="11"/>
      <c r="E22" s="11"/>
      <c r="F22" s="11">
        <v>15189</v>
      </c>
      <c r="G22" s="11"/>
      <c r="H22" s="11"/>
      <c r="I22" s="11"/>
      <c r="J22" s="11"/>
      <c r="K22" s="11"/>
      <c r="L22" s="11"/>
      <c r="M22" s="11"/>
      <c r="N22" s="11"/>
      <c r="O22" s="11"/>
      <c r="P22" s="12">
        <f t="shared" si="12"/>
        <v>69.045454545454533</v>
      </c>
      <c r="Q22" s="12" cm="1">
        <f t="array" ref="Q22">MAX(C22+(SUM(D22:O22)-C22)/DAY(INDEX($A$1:$O$1,MAX(IF(ISNUMBER(D22:O22),COLUMN(D22:O22),""))))*DAY(EOMONTH(INDEX($A$1:$O$1,MAX(IF(ISNUMBER(D22:O22),COLUMN(D22:O22),""))),0)),C22)</f>
        <v>15209.045454545454</v>
      </c>
      <c r="R22" s="12">
        <f t="shared" si="1"/>
        <v>-23467</v>
      </c>
      <c r="S22" s="12">
        <f t="shared" si="13"/>
        <v>-22349.523809523809</v>
      </c>
      <c r="T22" s="12">
        <f t="shared" si="14"/>
        <v>69.045454545454533</v>
      </c>
      <c r="U22" s="12">
        <f t="shared" si="2"/>
        <v>-20406.08695652174</v>
      </c>
      <c r="V22" s="12">
        <f t="shared" si="3"/>
        <v>-19555.833333333336</v>
      </c>
      <c r="W22" s="12">
        <f t="shared" si="4"/>
        <v>-18773.600000000002</v>
      </c>
      <c r="X22" s="12">
        <f t="shared" si="5"/>
        <v>-18051.538461538461</v>
      </c>
      <c r="Y22" s="12">
        <f t="shared" si="6"/>
        <v>-17382.962962962964</v>
      </c>
      <c r="Z22" s="12">
        <f t="shared" si="7"/>
        <v>-16762.142857142855</v>
      </c>
      <c r="AA22" s="12">
        <f t="shared" si="8"/>
        <v>-16184.137931034484</v>
      </c>
      <c r="AB22" s="12">
        <f t="shared" si="9"/>
        <v>-15644.666666666668</v>
      </c>
      <c r="AC22" s="12">
        <f t="shared" si="10"/>
        <v>-15140</v>
      </c>
      <c r="AD22" s="12">
        <f t="shared" si="11"/>
        <v>15209.045454545454</v>
      </c>
      <c r="AF22" s="14">
        <v>15209.0454545455</v>
      </c>
    </row>
    <row r="23" spans="1:32" ht="16.5" x14ac:dyDescent="0.25">
      <c r="A23" s="9">
        <f t="shared" si="0"/>
        <v>22</v>
      </c>
      <c r="B23" s="10" t="s">
        <v>25</v>
      </c>
      <c r="C23" s="11">
        <v>1867</v>
      </c>
      <c r="D23" s="11"/>
      <c r="E23" s="11"/>
      <c r="F23" s="11">
        <v>2030</v>
      </c>
      <c r="G23" s="11"/>
      <c r="H23" s="11"/>
      <c r="I23" s="11"/>
      <c r="J23" s="11"/>
      <c r="K23" s="11"/>
      <c r="L23" s="11"/>
      <c r="M23" s="11"/>
      <c r="N23" s="11"/>
      <c r="O23" s="11"/>
      <c r="P23" s="12">
        <f t="shared" si="12"/>
        <v>229.68181818181819</v>
      </c>
      <c r="Q23" s="12" cm="1">
        <f t="array" ref="Q23">MAX(C23+(SUM(D23:O23)-C23)/DAY(INDEX($A$1:$O$1,MAX(IF(ISNUMBER(D23:O23),COLUMN(D23:O23),""))))*DAY(EOMONTH(INDEX($A$1:$O$1,MAX(IF(ISNUMBER(D23:O23),COLUMN(D23:O23),""))),0)),C23)</f>
        <v>2096.681818181818</v>
      </c>
      <c r="R23" s="12">
        <f t="shared" si="1"/>
        <v>-2893.85</v>
      </c>
      <c r="S23" s="12">
        <f t="shared" si="13"/>
        <v>-2756.0476190476188</v>
      </c>
      <c r="T23" s="12">
        <f t="shared" si="14"/>
        <v>229.68181818181819</v>
      </c>
      <c r="U23" s="12">
        <f t="shared" si="2"/>
        <v>-2516.391304347826</v>
      </c>
      <c r="V23" s="12">
        <f t="shared" si="3"/>
        <v>-2411.541666666667</v>
      </c>
      <c r="W23" s="12">
        <f t="shared" si="4"/>
        <v>-2315.0800000000004</v>
      </c>
      <c r="X23" s="12">
        <f t="shared" si="5"/>
        <v>-2226.0384615384614</v>
      </c>
      <c r="Y23" s="12">
        <f t="shared" si="6"/>
        <v>-2143.5925925925926</v>
      </c>
      <c r="Z23" s="12">
        <f t="shared" si="7"/>
        <v>-2067.0357142857142</v>
      </c>
      <c r="AA23" s="12">
        <f t="shared" si="8"/>
        <v>-1995.7586206896551</v>
      </c>
      <c r="AB23" s="12">
        <f t="shared" si="9"/>
        <v>-1929.2333333333333</v>
      </c>
      <c r="AC23" s="12">
        <f t="shared" si="10"/>
        <v>-1867</v>
      </c>
      <c r="AD23" s="12">
        <f t="shared" si="11"/>
        <v>2096.681818181818</v>
      </c>
      <c r="AF23" s="14">
        <v>2096.6818181818198</v>
      </c>
    </row>
    <row r="24" spans="1:32" ht="16.5" x14ac:dyDescent="0.25">
      <c r="A24" s="9">
        <f t="shared" si="0"/>
        <v>23</v>
      </c>
      <c r="B24" s="10" t="s">
        <v>26</v>
      </c>
      <c r="C24" s="11">
        <v>13216</v>
      </c>
      <c r="D24" s="11"/>
      <c r="E24" s="11"/>
      <c r="F24" s="11">
        <v>13327</v>
      </c>
      <c r="G24" s="11"/>
      <c r="H24" s="11"/>
      <c r="I24" s="11"/>
      <c r="J24" s="11"/>
      <c r="K24" s="11"/>
      <c r="L24" s="11"/>
      <c r="M24" s="11"/>
      <c r="N24" s="11"/>
      <c r="O24" s="11"/>
      <c r="P24" s="12">
        <f t="shared" si="12"/>
        <v>156.40909090909093</v>
      </c>
      <c r="Q24" s="12" cm="1">
        <f t="array" ref="Q24">MAX(C24+(SUM(D24:O24)-C24)/DAY(INDEX($A$1:$O$1,MAX(IF(ISNUMBER(D24:O24),COLUMN(D24:O24),""))))*DAY(EOMONTH(INDEX($A$1:$O$1,MAX(IF(ISNUMBER(D24:O24),COLUMN(D24:O24),""))),0)),C24)</f>
        <v>13372.40909090909</v>
      </c>
      <c r="R24" s="12">
        <f t="shared" si="1"/>
        <v>-20484.8</v>
      </c>
      <c r="S24" s="12">
        <f t="shared" si="13"/>
        <v>-19509.333333333336</v>
      </c>
      <c r="T24" s="12">
        <f t="shared" si="14"/>
        <v>156.40909090909093</v>
      </c>
      <c r="U24" s="12">
        <f t="shared" si="2"/>
        <v>-17812.869565217392</v>
      </c>
      <c r="V24" s="12">
        <f t="shared" si="3"/>
        <v>-17070.666666666664</v>
      </c>
      <c r="W24" s="12">
        <f t="shared" si="4"/>
        <v>-16387.84</v>
      </c>
      <c r="X24" s="12">
        <f t="shared" si="5"/>
        <v>-15757.538461538463</v>
      </c>
      <c r="Y24" s="12">
        <f t="shared" si="6"/>
        <v>-15173.925925925925</v>
      </c>
      <c r="Z24" s="12">
        <f t="shared" si="7"/>
        <v>-14632</v>
      </c>
      <c r="AA24" s="12">
        <f t="shared" si="8"/>
        <v>-14127.448275862069</v>
      </c>
      <c r="AB24" s="12">
        <f t="shared" si="9"/>
        <v>-13656.533333333335</v>
      </c>
      <c r="AC24" s="12">
        <f t="shared" si="10"/>
        <v>-13216</v>
      </c>
      <c r="AD24" s="12">
        <f t="shared" si="11"/>
        <v>13372.40909090909</v>
      </c>
      <c r="AF24" s="14">
        <v>13372.409090909099</v>
      </c>
    </row>
    <row r="25" spans="1:32" ht="16.5" x14ac:dyDescent="0.25">
      <c r="A25" s="9">
        <f t="shared" si="0"/>
        <v>24</v>
      </c>
      <c r="B25" s="10" t="s">
        <v>27</v>
      </c>
      <c r="C25" s="11">
        <v>17478</v>
      </c>
      <c r="D25" s="11"/>
      <c r="E25" s="11"/>
      <c r="F25" s="11">
        <v>17527</v>
      </c>
      <c r="G25" s="11"/>
      <c r="H25" s="11"/>
      <c r="I25" s="11"/>
      <c r="J25" s="11"/>
      <c r="K25" s="11"/>
      <c r="L25" s="11"/>
      <c r="M25" s="11"/>
      <c r="N25" s="11"/>
      <c r="O25" s="11"/>
      <c r="P25" s="12">
        <f t="shared" si="12"/>
        <v>69.045454545454533</v>
      </c>
      <c r="Q25" s="12" cm="1">
        <f t="array" ref="Q25">MAX(C25+(SUM(D25:O25)-C25)/DAY(INDEX($A$1:$O$1,MAX(IF(ISNUMBER(D25:O25),COLUMN(D25:O25),""))))*DAY(EOMONTH(INDEX($A$1:$O$1,MAX(IF(ISNUMBER(D25:O25),COLUMN(D25:O25),""))),0)),C25)</f>
        <v>17547.045454545456</v>
      </c>
      <c r="R25" s="12">
        <f t="shared" si="1"/>
        <v>-27090.899999999998</v>
      </c>
      <c r="S25" s="12">
        <f t="shared" si="13"/>
        <v>-25800.857142857145</v>
      </c>
      <c r="T25" s="12">
        <f t="shared" si="14"/>
        <v>69.045454545454533</v>
      </c>
      <c r="U25" s="12">
        <f t="shared" si="2"/>
        <v>-23557.304347826088</v>
      </c>
      <c r="V25" s="12">
        <f t="shared" si="3"/>
        <v>-22575.75</v>
      </c>
      <c r="W25" s="12">
        <f t="shared" si="4"/>
        <v>-21672.720000000001</v>
      </c>
      <c r="X25" s="12">
        <f t="shared" si="5"/>
        <v>-20839.153846153848</v>
      </c>
      <c r="Y25" s="12">
        <f t="shared" si="6"/>
        <v>-20067.333333333336</v>
      </c>
      <c r="Z25" s="12">
        <f t="shared" si="7"/>
        <v>-19350.642857142855</v>
      </c>
      <c r="AA25" s="12">
        <f t="shared" si="8"/>
        <v>-18683.37931034483</v>
      </c>
      <c r="AB25" s="12">
        <f t="shared" si="9"/>
        <v>-18060.600000000002</v>
      </c>
      <c r="AC25" s="12">
        <f t="shared" si="10"/>
        <v>-17478</v>
      </c>
      <c r="AD25" s="12">
        <f t="shared" si="11"/>
        <v>17547.045454545456</v>
      </c>
      <c r="AF25" s="14">
        <v>17547.0454545455</v>
      </c>
    </row>
    <row r="28" spans="1:32" x14ac:dyDescent="0.25">
      <c r="G28" s="18"/>
    </row>
  </sheetData>
  <conditionalFormatting sqref="D2:O25">
    <cfRule type="cellIs" dxfId="8" priority="3" operator="equal">
      <formula>0</formula>
    </cfRule>
  </conditionalFormatting>
  <conditionalFormatting sqref="D2:O25">
    <cfRule type="cellIs" dxfId="7" priority="4" operator="greaterThan">
      <formula>0</formula>
    </cfRule>
  </conditionalFormatting>
  <conditionalFormatting sqref="P2:AC25">
    <cfRule type="cellIs" dxfId="6" priority="5" operator="lessThan">
      <formula>0</formula>
    </cfRule>
  </conditionalFormatting>
  <conditionalFormatting sqref="AD2:AD25">
    <cfRule type="cellIs" dxfId="5" priority="6" operator="equal">
      <formula>C2</formula>
    </cfRule>
  </conditionalFormatting>
  <conditionalFormatting sqref="Q2:Q25">
    <cfRule type="expression" dxfId="4" priority="1">
      <formula>Q2=$C2</formula>
    </cfRule>
  </conditionalFormatting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Показания света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Александр</dc:creator>
  <dc:description/>
  <cp:lastModifiedBy>Музыкин Михаил Александрович</cp:lastModifiedBy>
  <cp:revision>26</cp:revision>
  <cp:lastPrinted>2020-05-26T06:19:32Z</cp:lastPrinted>
  <dcterms:created xsi:type="dcterms:W3CDTF">2020-02-10T11:46:28Z</dcterms:created>
  <dcterms:modified xsi:type="dcterms:W3CDTF">2020-08-31T10:06:54Z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SPecialiST RePack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