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0112PIFIL001.sulzer.com\chupnik$\Desktop\"/>
    </mc:Choice>
  </mc:AlternateContent>
  <xr:revisionPtr revIDLastSave="0" documentId="8_{2C7BB71D-16FA-4746-B195-EF3729D497A3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TOTAL" sheetId="1" r:id="rId1"/>
    <sheet name="%" sheetId="2" r:id="rId2"/>
    <sheet name="ROAD RF" sheetId="3" r:id="rId3"/>
    <sheet name="ROAD EXPORT" sheetId="4" r:id="rId4"/>
    <sheet name="LTL Export" sheetId="5" r:id="rId5"/>
    <sheet name="SEA" sheetId="6" r:id="rId6"/>
    <sheet name="RAILWAY" sheetId="7" r:id="rId7"/>
    <sheet name="AIR" sheetId="8" r:id="rId8"/>
    <sheet name="BROKER SERVICES" sheetId="9" r:id="rId9"/>
    <sheet name="OTHER SERVICES" sheetId="10" r:id="rId10"/>
    <sheet name="Expres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L10" i="1" s="1"/>
  <c r="K11" i="1"/>
  <c r="K12" i="1"/>
  <c r="K13" i="1"/>
  <c r="K14" i="1"/>
  <c r="K15" i="1"/>
  <c r="K16" i="1"/>
  <c r="K17" i="1"/>
  <c r="K18" i="1"/>
  <c r="L18" i="1" s="1"/>
  <c r="K19" i="1"/>
  <c r="L19" i="1" s="1"/>
  <c r="K20" i="1"/>
  <c r="K21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L5" i="1" s="1"/>
  <c r="J5" i="1"/>
  <c r="C6" i="1"/>
  <c r="D6" i="1"/>
  <c r="E6" i="1"/>
  <c r="F6" i="1"/>
  <c r="G6" i="1"/>
  <c r="H6" i="1"/>
  <c r="I6" i="1"/>
  <c r="J6" i="1"/>
  <c r="C7" i="1"/>
  <c r="D7" i="1"/>
  <c r="E7" i="1"/>
  <c r="F7" i="1"/>
  <c r="L7" i="1" s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C10" i="1"/>
  <c r="D10" i="1"/>
  <c r="E10" i="1"/>
  <c r="F10" i="1"/>
  <c r="G10" i="1"/>
  <c r="H10" i="1"/>
  <c r="I10" i="1"/>
  <c r="J10" i="1"/>
  <c r="C11" i="1"/>
  <c r="D11" i="1"/>
  <c r="E11" i="1"/>
  <c r="F11" i="1"/>
  <c r="L11" i="1" s="1"/>
  <c r="G11" i="1"/>
  <c r="H11" i="1"/>
  <c r="I11" i="1"/>
  <c r="J11" i="1"/>
  <c r="C12" i="1"/>
  <c r="D12" i="1"/>
  <c r="E12" i="1"/>
  <c r="F12" i="1"/>
  <c r="G12" i="1"/>
  <c r="H12" i="1"/>
  <c r="I12" i="1"/>
  <c r="J12" i="1"/>
  <c r="L12" i="1" s="1"/>
  <c r="C13" i="1"/>
  <c r="D13" i="1"/>
  <c r="E13" i="1"/>
  <c r="L13" i="1" s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L17" i="1" s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21" i="1"/>
  <c r="D21" i="1"/>
  <c r="E21" i="1"/>
  <c r="F21" i="1"/>
  <c r="G21" i="1"/>
  <c r="H21" i="1"/>
  <c r="I21" i="1"/>
  <c r="J21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4" i="1"/>
  <c r="M19" i="1"/>
  <c r="M20" i="1"/>
  <c r="M21" i="1"/>
  <c r="E3" i="11"/>
  <c r="H2" i="11"/>
  <c r="E2" i="11"/>
  <c r="D7" i="10"/>
  <c r="F3" i="10"/>
  <c r="D3" i="10"/>
  <c r="E3" i="10" s="1"/>
  <c r="F2" i="10"/>
  <c r="E2" i="10"/>
  <c r="D2" i="10"/>
  <c r="L3" i="9"/>
  <c r="L4" i="9" s="1"/>
  <c r="K4" i="2" s="1"/>
  <c r="J3" i="9"/>
  <c r="G3" i="9"/>
  <c r="G2" i="9"/>
  <c r="K2" i="9" s="1"/>
  <c r="K4" i="9" s="1"/>
  <c r="K13" i="2" s="1"/>
  <c r="E4" i="8"/>
  <c r="H3" i="8"/>
  <c r="E3" i="8"/>
  <c r="G3" i="8" s="1"/>
  <c r="D7" i="2" s="1"/>
  <c r="H2" i="8"/>
  <c r="G2" i="8"/>
  <c r="E2" i="8"/>
  <c r="I2" i="7"/>
  <c r="H2" i="7"/>
  <c r="G13" i="2" s="1"/>
  <c r="G2" i="7"/>
  <c r="F2" i="7"/>
  <c r="J3" i="6"/>
  <c r="I3" i="6"/>
  <c r="E13" i="2" s="1"/>
  <c r="G3" i="6"/>
  <c r="H3" i="6" s="1"/>
  <c r="G2" i="6"/>
  <c r="I6" i="5"/>
  <c r="H6" i="5"/>
  <c r="F6" i="5"/>
  <c r="G6" i="5" s="1"/>
  <c r="I5" i="5"/>
  <c r="H5" i="5"/>
  <c r="F5" i="5"/>
  <c r="G5" i="5" s="1"/>
  <c r="I4" i="5"/>
  <c r="H4" i="5"/>
  <c r="F4" i="5"/>
  <c r="G4" i="5" s="1"/>
  <c r="I3" i="5"/>
  <c r="H3" i="5"/>
  <c r="F3" i="5"/>
  <c r="G3" i="5" s="1"/>
  <c r="I2" i="5"/>
  <c r="I7" i="5" s="1"/>
  <c r="J14" i="2" s="1"/>
  <c r="H2" i="5"/>
  <c r="F2" i="5"/>
  <c r="G2" i="5" s="1"/>
  <c r="G7" i="5" s="1"/>
  <c r="J7" i="2" s="1"/>
  <c r="M6" i="4"/>
  <c r="K6" i="4"/>
  <c r="J6" i="4"/>
  <c r="I6" i="4"/>
  <c r="H6" i="4"/>
  <c r="L6" i="4" s="1"/>
  <c r="H5" i="4"/>
  <c r="K5" i="4" s="1"/>
  <c r="M4" i="4"/>
  <c r="K4" i="4"/>
  <c r="J4" i="4"/>
  <c r="I4" i="4"/>
  <c r="H4" i="4"/>
  <c r="L4" i="4" s="1"/>
  <c r="H3" i="4"/>
  <c r="K3" i="4" s="1"/>
  <c r="M2" i="4"/>
  <c r="K2" i="4"/>
  <c r="J2" i="4"/>
  <c r="I2" i="4"/>
  <c r="H2" i="4"/>
  <c r="L2" i="4" s="1"/>
  <c r="F13" i="3"/>
  <c r="F12" i="3"/>
  <c r="F11" i="3"/>
  <c r="G11" i="3" s="1"/>
  <c r="F6" i="3"/>
  <c r="I6" i="3" s="1"/>
  <c r="I5" i="3"/>
  <c r="F5" i="3"/>
  <c r="F4" i="3"/>
  <c r="I3" i="3"/>
  <c r="F3" i="3"/>
  <c r="F2" i="3"/>
  <c r="I2" i="3" s="1"/>
  <c r="K20" i="2"/>
  <c r="L20" i="2" s="1"/>
  <c r="G11" i="2"/>
  <c r="E11" i="2"/>
  <c r="G7" i="2"/>
  <c r="E7" i="2"/>
  <c r="C7" i="2"/>
  <c r="D4" i="2"/>
  <c r="C4" i="2"/>
  <c r="L21" i="1"/>
  <c r="L20" i="1"/>
  <c r="L16" i="1"/>
  <c r="L15" i="1"/>
  <c r="L14" i="1"/>
  <c r="L9" i="1"/>
  <c r="L8" i="1"/>
  <c r="L6" i="1"/>
  <c r="L4" i="1"/>
  <c r="L7" i="4" l="1"/>
  <c r="H12" i="2" s="1"/>
  <c r="L12" i="2" s="1"/>
  <c r="M12" i="1" s="1"/>
  <c r="M7" i="4"/>
  <c r="H14" i="2" s="1"/>
  <c r="I7" i="3"/>
  <c r="I6" i="2" s="1"/>
  <c r="L6" i="2" s="1"/>
  <c r="M6" i="1" s="1"/>
  <c r="L13" i="2"/>
  <c r="M13" i="1" s="1"/>
  <c r="I13" i="3"/>
  <c r="H13" i="3"/>
  <c r="I2" i="6"/>
  <c r="F13" i="2" s="1"/>
  <c r="H2" i="6"/>
  <c r="F7" i="2" s="1"/>
  <c r="H4" i="3"/>
  <c r="G4" i="3"/>
  <c r="H7" i="5"/>
  <c r="J12" i="2" s="1"/>
  <c r="J2" i="6"/>
  <c r="F11" i="2" s="1"/>
  <c r="L11" i="2" s="1"/>
  <c r="M11" i="1" s="1"/>
  <c r="H2" i="9"/>
  <c r="H4" i="9" s="1"/>
  <c r="K18" i="2" s="1"/>
  <c r="L18" i="2" s="1"/>
  <c r="M18" i="1" s="1"/>
  <c r="F7" i="10"/>
  <c r="F8" i="10" s="1"/>
  <c r="K21" i="2" s="1"/>
  <c r="L21" i="2" s="1"/>
  <c r="E7" i="10"/>
  <c r="K19" i="2" s="1"/>
  <c r="L19" i="2" s="1"/>
  <c r="G3" i="11"/>
  <c r="F3" i="11"/>
  <c r="I4" i="3"/>
  <c r="I12" i="3"/>
  <c r="H12" i="3"/>
  <c r="K2" i="6"/>
  <c r="F14" i="2" s="1"/>
  <c r="H3" i="11"/>
  <c r="I11" i="3"/>
  <c r="I14" i="3" s="1"/>
  <c r="I5" i="2" s="1"/>
  <c r="L5" i="2" s="1"/>
  <c r="M5" i="1" s="1"/>
  <c r="H11" i="3"/>
  <c r="H14" i="3" s="1"/>
  <c r="I17" i="2" s="1"/>
  <c r="L17" i="2" s="1"/>
  <c r="M17" i="1" s="1"/>
  <c r="J2" i="9"/>
  <c r="J4" i="9" s="1"/>
  <c r="K9" i="2" s="1"/>
  <c r="I2" i="9"/>
  <c r="I4" i="9" s="1"/>
  <c r="K5" i="2" s="1"/>
  <c r="H4" i="11"/>
  <c r="K8" i="2" s="1"/>
  <c r="L8" i="2" s="1"/>
  <c r="M8" i="1" s="1"/>
  <c r="H2" i="3"/>
  <c r="H7" i="3" s="1"/>
  <c r="G2" i="3"/>
  <c r="H6" i="3"/>
  <c r="G6" i="3"/>
  <c r="G13" i="3"/>
  <c r="J3" i="4"/>
  <c r="M3" i="4"/>
  <c r="I3" i="4"/>
  <c r="I7" i="4" s="1"/>
  <c r="H7" i="2" s="1"/>
  <c r="J5" i="4"/>
  <c r="J7" i="4" s="1"/>
  <c r="H9" i="2" s="1"/>
  <c r="L9" i="2" s="1"/>
  <c r="M9" i="1" s="1"/>
  <c r="M5" i="4"/>
  <c r="I5" i="4"/>
  <c r="H3" i="3"/>
  <c r="G3" i="3"/>
  <c r="H5" i="3"/>
  <c r="G5" i="3"/>
  <c r="G12" i="3"/>
  <c r="G14" i="3" s="1"/>
  <c r="I15" i="2" s="1"/>
  <c r="L15" i="2" s="1"/>
  <c r="M15" i="1" s="1"/>
  <c r="K7" i="4"/>
  <c r="L3" i="4"/>
  <c r="L5" i="4"/>
  <c r="H4" i="8"/>
  <c r="B4" i="2" s="1"/>
  <c r="L4" i="2" s="1"/>
  <c r="M4" i="1" s="1"/>
  <c r="G4" i="8"/>
  <c r="B7" i="2" s="1"/>
  <c r="I3" i="9"/>
  <c r="H3" i="9"/>
  <c r="G2" i="11"/>
  <c r="G4" i="11" s="1"/>
  <c r="K16" i="2" s="1"/>
  <c r="L16" i="2" s="1"/>
  <c r="M16" i="1" s="1"/>
  <c r="F2" i="11"/>
  <c r="F4" i="11" s="1"/>
  <c r="K10" i="2" s="1"/>
  <c r="L10" i="2" s="1"/>
  <c r="M10" i="1" s="1"/>
  <c r="K3" i="6"/>
  <c r="E14" i="2" s="1"/>
  <c r="L14" i="2" l="1"/>
  <c r="M14" i="1" s="1"/>
  <c r="G7" i="3"/>
  <c r="I7" i="2" s="1"/>
  <c r="L7" i="2" s="1"/>
  <c r="M7" i="1" s="1"/>
</calcChain>
</file>

<file path=xl/sharedStrings.xml><?xml version="1.0" encoding="utf-8"?>
<sst xmlns="http://schemas.openxmlformats.org/spreadsheetml/2006/main" count="364" uniqueCount="91">
  <si>
    <t>авиа</t>
  </si>
  <si>
    <t>море</t>
  </si>
  <si>
    <t>жд</t>
  </si>
  <si>
    <t>авто</t>
  </si>
  <si>
    <t>услуги</t>
  </si>
  <si>
    <t>Коэффициент</t>
  </si>
  <si>
    <t>до 300 кг</t>
  </si>
  <si>
    <t>40'</t>
  </si>
  <si>
    <t>еврофура</t>
  </si>
  <si>
    <t>еврофура/5т</t>
  </si>
  <si>
    <t>LTL</t>
  </si>
  <si>
    <t>согласно договору</t>
  </si>
  <si>
    <t>Индия</t>
  </si>
  <si>
    <t>Европа</t>
  </si>
  <si>
    <t>Китай</t>
  </si>
  <si>
    <t>Европа/ТС</t>
  </si>
  <si>
    <t>РФ</t>
  </si>
  <si>
    <t>ACEX</t>
  </si>
  <si>
    <t>AGILITY</t>
  </si>
  <si>
    <t>ASSTRA</t>
  </si>
  <si>
    <t>DACHSER</t>
  </si>
  <si>
    <t>DHL Express</t>
  </si>
  <si>
    <t>DHL GF</t>
  </si>
  <si>
    <t>TNT</t>
  </si>
  <si>
    <t>INTERRAIL</t>
  </si>
  <si>
    <t>NUNNER</t>
  </si>
  <si>
    <t>PANALPINA (DSV AIR &amp; SEA)</t>
  </si>
  <si>
    <t>SAMSKIP</t>
  </si>
  <si>
    <t>АСТАПЕНКО ИП</t>
  </si>
  <si>
    <t>Деловые Линии</t>
  </si>
  <si>
    <t>КОНДРАТЬЕВ ИП</t>
  </si>
  <si>
    <t>МОСАГРОПРОМСНАБ-5</t>
  </si>
  <si>
    <t>СТПП</t>
  </si>
  <si>
    <t>УНЦЭСиПК</t>
  </si>
  <si>
    <t>ЭКСКОНТ</t>
  </si>
  <si>
    <t>Тип услуги/тип ТС/страна/</t>
  </si>
  <si>
    <t>%</t>
  </si>
  <si>
    <t>до 500 кг</t>
  </si>
  <si>
    <t>до 100 кг</t>
  </si>
  <si>
    <t>х</t>
  </si>
  <si>
    <t>Авто по РФ (фура)</t>
  </si>
  <si>
    <t>Направление</t>
  </si>
  <si>
    <t>СОВТРАНСАВТО</t>
  </si>
  <si>
    <t>Средняя,руб</t>
  </si>
  <si>
    <t>АССТРА</t>
  </si>
  <si>
    <t>Нижнекамск</t>
  </si>
  <si>
    <t>Омск</t>
  </si>
  <si>
    <t>Волгоград</t>
  </si>
  <si>
    <t>Ярославль</t>
  </si>
  <si>
    <t>Пермь</t>
  </si>
  <si>
    <t>Субподряд</t>
  </si>
  <si>
    <t>IP ASTAPENKO</t>
  </si>
  <si>
    <t>IP KONDRATYEV</t>
  </si>
  <si>
    <t>Средняя, RUB</t>
  </si>
  <si>
    <t>Балашиха</t>
  </si>
  <si>
    <t>Солнечногорск</t>
  </si>
  <si>
    <t>Подольск</t>
  </si>
  <si>
    <t>Авто Европа (фура)</t>
  </si>
  <si>
    <t>M&amp;M</t>
  </si>
  <si>
    <t>Средняя,EUR</t>
  </si>
  <si>
    <t>Экспорт</t>
  </si>
  <si>
    <t>Германия</t>
  </si>
  <si>
    <t>Франция</t>
  </si>
  <si>
    <t>Нидерланды</t>
  </si>
  <si>
    <t>Испания</t>
  </si>
  <si>
    <t>Италия</t>
  </si>
  <si>
    <t>Авто Европа LTL</t>
  </si>
  <si>
    <t>DSV</t>
  </si>
  <si>
    <t>InterRail</t>
  </si>
  <si>
    <t>Средняя,USD</t>
  </si>
  <si>
    <t>Авиа</t>
  </si>
  <si>
    <t>Средняя</t>
  </si>
  <si>
    <t>Валюта</t>
  </si>
  <si>
    <t>per 1 kg</t>
  </si>
  <si>
    <t>Китай до 100 кг</t>
  </si>
  <si>
    <t>USD</t>
  </si>
  <si>
    <t>Китай до 500 кг</t>
  </si>
  <si>
    <t>Индия до 500 кг</t>
  </si>
  <si>
    <t>EUR</t>
  </si>
  <si>
    <t>Брокерские услуги</t>
  </si>
  <si>
    <t>Средняя,RUB</t>
  </si>
  <si>
    <t>импорт (авто/море/жд)</t>
  </si>
  <si>
    <t>импорт (авиа)</t>
  </si>
  <si>
    <t xml:space="preserve">Услуга </t>
  </si>
  <si>
    <t>Заключение</t>
  </si>
  <si>
    <t>Срочное заключение</t>
  </si>
  <si>
    <t>Услуга</t>
  </si>
  <si>
    <t>Сертификация</t>
  </si>
  <si>
    <t>Услуга (груз)</t>
  </si>
  <si>
    <t>Казань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</si>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</sst>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i/>
      <sz val="22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1" fontId="3" fillId="0" borderId="1" xfId="0" applyNumberFormat="1" applyFont="1" applyBorder="1"/>
    <xf numFmtId="0" fontId="0" fillId="0" borderId="0" xfId="0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0" xfId="0" applyFill="1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1" fontId="2" fillId="0" borderId="1" xfId="0" applyNumberFormat="1" applyFont="1" applyBorder="1"/>
    <xf numFmtId="0" fontId="2" fillId="0" borderId="1" xfId="0" applyFont="1" applyBorder="1"/>
    <xf numFmtId="1" fontId="5" fillId="0" borderId="1" xfId="0" applyNumberFormat="1" applyFont="1" applyBorder="1"/>
    <xf numFmtId="0" fontId="5" fillId="0" borderId="1" xfId="0" applyFont="1" applyBorder="1"/>
    <xf numFmtId="0" fontId="0" fillId="0" borderId="1" xfId="0" applyFont="1" applyBorder="1" applyAlignment="1">
      <alignment horizontal="right"/>
    </xf>
    <xf numFmtId="164" fontId="0" fillId="0" borderId="1" xfId="0" applyNumberFormat="1" applyBorder="1"/>
    <xf numFmtId="0" fontId="0" fillId="0" borderId="2" xfId="0" applyBorder="1"/>
    <xf numFmtId="0" fontId="0" fillId="0" borderId="1" xfId="0" applyFont="1" applyBorder="1"/>
    <xf numFmtId="0" fontId="5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1" fontId="0" fillId="0" borderId="1" xfId="0" applyNumberFormat="1" applyBorder="1" applyAlignment="1"/>
    <xf numFmtId="1" fontId="3" fillId="0" borderId="1" xfId="0" applyNumberFormat="1" applyFont="1" applyBorder="1" applyAlignment="1"/>
    <xf numFmtId="1" fontId="0" fillId="0" borderId="1" xfId="0" applyNumberFormat="1" applyBorder="1" applyAlignment="1">
      <alignment horizontal="right"/>
    </xf>
    <xf numFmtId="0" fontId="3" fillId="0" borderId="1" xfId="0" applyFont="1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zoomScale="110" zoomScaleNormal="110" workbookViewId="0">
      <selection activeCell="H26" sqref="H26"/>
    </sheetView>
  </sheetViews>
  <sheetFormatPr defaultColWidth="8.7109375" defaultRowHeight="15" x14ac:dyDescent="0.25"/>
  <cols>
    <col min="1" max="1" width="24.85546875" customWidth="1"/>
    <col min="2" max="3" width="9.140625" customWidth="1"/>
    <col min="4" max="4" width="10.42578125" customWidth="1"/>
    <col min="8" max="8" width="12.85546875" customWidth="1"/>
    <col min="9" max="10" width="15.7109375" customWidth="1"/>
    <col min="11" max="11" width="19.85546875" customWidth="1"/>
    <col min="12" max="12" width="23.5703125" customWidth="1"/>
    <col min="13" max="13" width="23.85546875" customWidth="1"/>
  </cols>
  <sheetData>
    <row r="1" spans="1:14" ht="15" customHeight="1" x14ac:dyDescent="0.25">
      <c r="A1" s="4"/>
      <c r="B1" s="3" t="s">
        <v>0</v>
      </c>
      <c r="C1" s="3"/>
      <c r="D1" s="3"/>
      <c r="E1" s="3" t="s">
        <v>1</v>
      </c>
      <c r="F1" s="3"/>
      <c r="G1" s="5" t="s">
        <v>2</v>
      </c>
      <c r="H1" s="3" t="s">
        <v>3</v>
      </c>
      <c r="I1" s="3"/>
      <c r="J1" s="3"/>
      <c r="K1" s="5" t="s">
        <v>4</v>
      </c>
      <c r="L1" s="2" t="s">
        <v>5</v>
      </c>
    </row>
    <row r="2" spans="1:14" x14ac:dyDescent="0.25">
      <c r="A2" s="4"/>
      <c r="B2" s="6" t="s">
        <v>6</v>
      </c>
      <c r="C2" s="6" t="s">
        <v>6</v>
      </c>
      <c r="D2" s="6" t="s">
        <v>6</v>
      </c>
      <c r="E2" s="6" t="s">
        <v>7</v>
      </c>
      <c r="F2" s="6" t="s">
        <v>7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"/>
    </row>
    <row r="3" spans="1:14" x14ac:dyDescent="0.25">
      <c r="A3" s="4"/>
      <c r="B3" s="5" t="s">
        <v>12</v>
      </c>
      <c r="C3" s="5" t="s">
        <v>13</v>
      </c>
      <c r="D3" s="5" t="s">
        <v>14</v>
      </c>
      <c r="E3" s="5" t="s">
        <v>12</v>
      </c>
      <c r="F3" s="5" t="s">
        <v>14</v>
      </c>
      <c r="G3" s="5" t="s">
        <v>14</v>
      </c>
      <c r="H3" s="5" t="s">
        <v>15</v>
      </c>
      <c r="I3" s="5" t="s">
        <v>16</v>
      </c>
      <c r="J3" s="5" t="s">
        <v>13</v>
      </c>
      <c r="K3" s="5"/>
      <c r="L3" s="2"/>
    </row>
    <row r="4" spans="1:14" x14ac:dyDescent="0.25">
      <c r="A4" s="5" t="s">
        <v>17</v>
      </c>
      <c r="B4">
        <f>VLOOKUP('%'!B4,{0,5;95,4;99,3;100,2;110,1},2,1)</f>
        <v>2</v>
      </c>
      <c r="C4">
        <f>VLOOKUP('%'!C4,{0,5;95,4;99,3;100,2;110,1},2,1)</f>
        <v>2</v>
      </c>
      <c r="D4">
        <f>VLOOKUP('%'!D4,{0,5;95,4;99,3;100,2;110,1},2,1)</f>
        <v>4</v>
      </c>
      <c r="E4" t="e">
        <f>VLOOKUP('%'!E4,{0,5;95,4;99,3;100,2;110,1},2,1)</f>
        <v>#N/A</v>
      </c>
      <c r="F4" t="e">
        <f>VLOOKUP('%'!F4,{0,5;95,4;99,3;100,2;110,1},2,1)</f>
        <v>#N/A</v>
      </c>
      <c r="G4" t="e">
        <f>VLOOKUP('%'!G4,{0,5;95,4;99,3;100,2;110,1},2,1)</f>
        <v>#N/A</v>
      </c>
      <c r="H4" t="e">
        <f>VLOOKUP('%'!H4,{0,5;95,4;99,3;100,2;110,1},2,1)</f>
        <v>#N/A</v>
      </c>
      <c r="I4" t="e">
        <f>VLOOKUP('%'!I4,{0,5;95,4;99,3;100,2;110,1},2,1)</f>
        <v>#N/A</v>
      </c>
      <c r="J4" t="e">
        <f>VLOOKUP('%'!J4,{0,5;95,4;99,3;100,2;110,1},2,1)</f>
        <v>#N/A</v>
      </c>
      <c r="K4">
        <f>VLOOKUP('%'!K4,{0,5;95,4;99,3;100,2;110,1},2,1)</f>
        <v>1</v>
      </c>
      <c r="L4" s="8">
        <f>AVERAGE(B4:D4,K4)</f>
        <v>2.25</v>
      </c>
      <c r="M4">
        <f>VLOOKUP('%'!L4,{0,5;95,4;99,3;100,2;110,1},2,1)</f>
        <v>1</v>
      </c>
      <c r="N4" s="9">
        <v>114.54609571621501</v>
      </c>
    </row>
    <row r="5" spans="1:14" x14ac:dyDescent="0.25">
      <c r="A5" s="5" t="s">
        <v>18</v>
      </c>
      <c r="B5" t="e">
        <f>VLOOKUP('%'!B5,{0,5;95,4;99,3;100,2;110,1},2,1)</f>
        <v>#N/A</v>
      </c>
      <c r="C5" t="e">
        <f>VLOOKUP('%'!C5,{0,5;95,4;99,3;100,2;110,1},2,1)</f>
        <v>#N/A</v>
      </c>
      <c r="D5" t="e">
        <f>VLOOKUP('%'!D5,{0,5;95,4;99,3;100,2;110,1},2,1)</f>
        <v>#N/A</v>
      </c>
      <c r="E5" t="e">
        <f>VLOOKUP('%'!E5,{0,5;95,4;99,3;100,2;110,1},2,1)</f>
        <v>#N/A</v>
      </c>
      <c r="F5" t="e">
        <f>VLOOKUP('%'!F5,{0,5;95,4;99,3;100,2;110,1},2,1)</f>
        <v>#N/A</v>
      </c>
      <c r="G5" t="e">
        <f>VLOOKUP('%'!G5,{0,5;95,4;99,3;100,2;110,1},2,1)</f>
        <v>#N/A</v>
      </c>
      <c r="H5" t="e">
        <f>VLOOKUP('%'!H5,{0,5;95,4;99,3;100,2;110,1},2,1)</f>
        <v>#N/A</v>
      </c>
      <c r="I5">
        <f>VLOOKUP('%'!I5,{0,5;95,4;99,3;100,2;110,1},2,1)</f>
        <v>1</v>
      </c>
      <c r="J5" t="e">
        <f>VLOOKUP('%'!J5,{0,5;95,4;99,3;100,2;110,1},2,1)</f>
        <v>#N/A</v>
      </c>
      <c r="K5">
        <f>VLOOKUP('%'!K5,{0,5;95,4;99,3;100,2;110,1},2,1)</f>
        <v>1</v>
      </c>
      <c r="L5" s="8">
        <f>AVERAGE(I5,K5)</f>
        <v>1</v>
      </c>
      <c r="M5">
        <f>VLOOKUP('%'!L5,{0,5;95,4;99,3;101,2;110,1},2,1)</f>
        <v>1</v>
      </c>
      <c r="N5" s="9">
        <v>125.135315997882</v>
      </c>
    </row>
    <row r="6" spans="1:14" x14ac:dyDescent="0.25">
      <c r="A6" s="5" t="s">
        <v>19</v>
      </c>
      <c r="B6" t="e">
        <f>VLOOKUP('%'!B6,{0,5;95,4;99,3;100,2;110,1},2,1)</f>
        <v>#N/A</v>
      </c>
      <c r="C6" t="e">
        <f>VLOOKUP('%'!C6,{0,5;95,4;99,3;100,2;110,1},2,1)</f>
        <v>#N/A</v>
      </c>
      <c r="D6" t="e">
        <f>VLOOKUP('%'!D6,{0,5;95,4;99,3;100,2;110,1},2,1)</f>
        <v>#N/A</v>
      </c>
      <c r="E6" t="e">
        <f>VLOOKUP('%'!E6,{0,5;95,4;99,3;100,2;110,1},2,1)</f>
        <v>#N/A</v>
      </c>
      <c r="F6" t="e">
        <f>VLOOKUP('%'!F6,{0,5;95,4;99,3;100,2;110,1},2,1)</f>
        <v>#N/A</v>
      </c>
      <c r="G6" t="e">
        <f>VLOOKUP('%'!G6,{0,5;95,4;99,3;100,2;110,1},2,1)</f>
        <v>#N/A</v>
      </c>
      <c r="H6" t="e">
        <f>VLOOKUP('%'!H6,{0,5;95,4;99,3;100,2;110,1},2,1)</f>
        <v>#N/A</v>
      </c>
      <c r="I6">
        <f>VLOOKUP('%'!I6,{0,5;95,4;99,3;100,2;110,1},2,1)</f>
        <v>2</v>
      </c>
      <c r="J6" t="e">
        <f>VLOOKUP('%'!J6,{0,5;95,4;99,3;100,2;110,1},2,1)</f>
        <v>#N/A</v>
      </c>
      <c r="K6" t="e">
        <f>VLOOKUP('%'!K6,{0,5;95,4;99,3;100,2;110,1},2,1)</f>
        <v>#N/A</v>
      </c>
      <c r="L6" s="8">
        <f>AVERAGE(I6)</f>
        <v>2</v>
      </c>
      <c r="M6">
        <f>VLOOKUP('%'!L6,{0,5;95,4;99,3;101,2;110,1},2,1)</f>
        <v>5</v>
      </c>
      <c r="N6" s="9">
        <v>95</v>
      </c>
    </row>
    <row r="7" spans="1:14" x14ac:dyDescent="0.25">
      <c r="A7" s="5" t="s">
        <v>20</v>
      </c>
      <c r="B7">
        <f>VLOOKUP('%'!B7,{0,5;95,4;99,3;100,2;110,1},2,1)</f>
        <v>5</v>
      </c>
      <c r="C7">
        <f>VLOOKUP('%'!C7,{0,5;95,4;99,3;100,2;110,1},2,1)</f>
        <v>5</v>
      </c>
      <c r="D7">
        <f>VLOOKUP('%'!D7,{0,5;95,4;99,3;100,2;110,1},2,1)</f>
        <v>2</v>
      </c>
      <c r="E7">
        <f>VLOOKUP('%'!E7,{0,5;95,4;99,3;100,2;110,1},2,1)</f>
        <v>2</v>
      </c>
      <c r="F7">
        <f>VLOOKUP('%'!F7,{0,5;95,4;99,3;100,2;110,1},2,1)</f>
        <v>2</v>
      </c>
      <c r="G7">
        <f>VLOOKUP('%'!G7,{0,5;95,4;99,3;100,2;110,1},2,1)</f>
        <v>4</v>
      </c>
      <c r="H7">
        <f>VLOOKUP('%'!H7,{0,5;95,4;99,3;100,2;110,1},2,1)</f>
        <v>5</v>
      </c>
      <c r="I7">
        <f>VLOOKUP('%'!I7,{0,5;95,4;99,3;100,2;110,1},2,1)</f>
        <v>2</v>
      </c>
      <c r="J7">
        <f>VLOOKUP('%'!J7,{0,5;95,4;99,3;100,2;110,1},2,1)</f>
        <v>1</v>
      </c>
      <c r="K7" t="e">
        <f>VLOOKUP('%'!K7,{0,5;95,4;99,3;100,2;110,1},2,1)</f>
        <v>#N/A</v>
      </c>
      <c r="L7" s="8">
        <f>AVERAGE(B7:I7)</f>
        <v>3.375</v>
      </c>
      <c r="M7">
        <f>VLOOKUP('%'!L7,{0,5;95,4;99,3;101,2;110,1},2,1)</f>
        <v>2</v>
      </c>
      <c r="N7" s="9">
        <v>102.850567053383</v>
      </c>
    </row>
    <row r="8" spans="1:14" x14ac:dyDescent="0.25">
      <c r="A8" s="5" t="s">
        <v>21</v>
      </c>
      <c r="B8" t="e">
        <f>VLOOKUP('%'!B8,{0,5;95,4;99,3;100,2;110,1},2,1)</f>
        <v>#N/A</v>
      </c>
      <c r="C8" t="e">
        <f>VLOOKUP('%'!C8,{0,5;95,4;99,3;100,2;110,1},2,1)</f>
        <v>#N/A</v>
      </c>
      <c r="D8" t="e">
        <f>VLOOKUP('%'!D8,{0,5;95,4;99,3;100,2;110,1},2,1)</f>
        <v>#N/A</v>
      </c>
      <c r="E8" t="e">
        <f>VLOOKUP('%'!E8,{0,5;95,4;99,3;100,2;110,1},2,1)</f>
        <v>#N/A</v>
      </c>
      <c r="F8" t="e">
        <f>VLOOKUP('%'!F8,{0,5;95,4;99,3;100,2;110,1},2,1)</f>
        <v>#N/A</v>
      </c>
      <c r="G8" t="e">
        <f>VLOOKUP('%'!G8,{0,5;95,4;99,3;100,2;110,1},2,1)</f>
        <v>#N/A</v>
      </c>
      <c r="H8" t="e">
        <f>VLOOKUP('%'!H8,{0,5;95,4;99,3;100,2;110,1},2,1)</f>
        <v>#N/A</v>
      </c>
      <c r="I8" t="e">
        <f>VLOOKUP('%'!I8,{0,5;95,4;99,3;100,2;110,1},2,1)</f>
        <v>#N/A</v>
      </c>
      <c r="J8" t="e">
        <f>VLOOKUP('%'!J8,{0,5;95,4;99,3;100,2;110,1},2,1)</f>
        <v>#N/A</v>
      </c>
      <c r="K8">
        <f>VLOOKUP('%'!K8,{0,5;95,4;99,3;100,2;110,1},2,1)</f>
        <v>1</v>
      </c>
      <c r="L8" s="8">
        <f>AVERAGE(K8)</f>
        <v>1</v>
      </c>
      <c r="M8">
        <f>VLOOKUP('%'!L8,{0,5;95,4;99,3;101,2;110,1},2,1)</f>
        <v>1</v>
      </c>
      <c r="N8" s="9">
        <v>236.014441309825</v>
      </c>
    </row>
    <row r="9" spans="1:14" x14ac:dyDescent="0.25">
      <c r="A9" s="5" t="s">
        <v>22</v>
      </c>
      <c r="B9" t="e">
        <f>VLOOKUP('%'!B9,{0,5;95,4;99,3;100,2;110,1},2,1)</f>
        <v>#N/A</v>
      </c>
      <c r="C9" t="e">
        <f>VLOOKUP('%'!C9,{0,5;95,4;99,3;100,2;110,1},2,1)</f>
        <v>#N/A</v>
      </c>
      <c r="D9" t="e">
        <f>VLOOKUP('%'!D9,{0,5;95,4;99,3;100,2;110,1},2,1)</f>
        <v>#N/A</v>
      </c>
      <c r="E9" t="e">
        <f>VLOOKUP('%'!E9,{0,5;95,4;99,3;100,2;110,1},2,1)</f>
        <v>#N/A</v>
      </c>
      <c r="F9" t="e">
        <f>VLOOKUP('%'!F9,{0,5;95,4;99,3;100,2;110,1},2,1)</f>
        <v>#N/A</v>
      </c>
      <c r="G9" t="e">
        <f>VLOOKUP('%'!G9,{0,5;95,4;99,3;100,2;110,1},2,1)</f>
        <v>#N/A</v>
      </c>
      <c r="H9">
        <f>VLOOKUP('%'!H9,{0,5;95,4;99,3;100,2;110,1},2,1)</f>
        <v>4</v>
      </c>
      <c r="I9" t="e">
        <f>VLOOKUP('%'!I9,{0,5;95,4;99,3;100,2;110,1},2,1)</f>
        <v>#N/A</v>
      </c>
      <c r="J9" t="e">
        <f>VLOOKUP('%'!J9,{0,5;95,4;99,3;100,2;110,1},2,1)</f>
        <v>#N/A</v>
      </c>
      <c r="K9">
        <f>VLOOKUP('%'!K9,{0,5;95,4;99,3;100,2;110,1},2,1)</f>
        <v>5</v>
      </c>
      <c r="L9" s="8">
        <f>AVERAGE(H9,K9)</f>
        <v>4.5</v>
      </c>
      <c r="M9">
        <f>VLOOKUP('%'!L9,{0,5;95,4;99,3;101,2;110,1},2,1)</f>
        <v>5</v>
      </c>
      <c r="N9" s="9">
        <v>90.416145048782795</v>
      </c>
    </row>
    <row r="10" spans="1:14" x14ac:dyDescent="0.25">
      <c r="A10" s="5" t="s">
        <v>23</v>
      </c>
      <c r="B10" t="e">
        <f>VLOOKUP('%'!B10,{0,5;95,4;99,3;100,2;110,1},2,1)</f>
        <v>#N/A</v>
      </c>
      <c r="C10" t="e">
        <f>VLOOKUP('%'!C10,{0,5;95,4;99,3;100,2;110,1},2,1)</f>
        <v>#N/A</v>
      </c>
      <c r="D10" t="e">
        <f>VLOOKUP('%'!D10,{0,5;95,4;99,3;100,2;110,1},2,1)</f>
        <v>#N/A</v>
      </c>
      <c r="E10" t="e">
        <f>VLOOKUP('%'!E10,{0,5;95,4;99,3;100,2;110,1},2,1)</f>
        <v>#N/A</v>
      </c>
      <c r="F10" t="e">
        <f>VLOOKUP('%'!F10,{0,5;95,4;99,3;100,2;110,1},2,1)</f>
        <v>#N/A</v>
      </c>
      <c r="G10" t="e">
        <f>VLOOKUP('%'!G10,{0,5;95,4;99,3;100,2;110,1},2,1)</f>
        <v>#N/A</v>
      </c>
      <c r="H10" t="e">
        <f>VLOOKUP('%'!H10,{0,5;95,4;99,3;100,2;110,1},2,1)</f>
        <v>#N/A</v>
      </c>
      <c r="I10" t="e">
        <f>VLOOKUP('%'!I10,{0,5;95,4;99,3;100,2;110,1},2,1)</f>
        <v>#N/A</v>
      </c>
      <c r="J10" t="e">
        <f>VLOOKUP('%'!J10,{0,5;95,4;99,3;100,2;110,1},2,1)</f>
        <v>#N/A</v>
      </c>
      <c r="K10">
        <f>VLOOKUP('%'!K10,{0,5;95,4;99,3;100,2;110,1},2,1)</f>
        <v>5</v>
      </c>
      <c r="L10" s="8">
        <f>AVERAGE(K10)</f>
        <v>5</v>
      </c>
      <c r="M10">
        <f>VLOOKUP('%'!L10,{0,5;95,4;99,3;101,2;110,1},2,1)</f>
        <v>5</v>
      </c>
      <c r="N10" s="9">
        <v>40.042988672674397</v>
      </c>
    </row>
    <row r="11" spans="1:14" x14ac:dyDescent="0.25">
      <c r="A11" s="5" t="s">
        <v>24</v>
      </c>
      <c r="B11" t="e">
        <f>VLOOKUP('%'!B11,{0,5;95,4;99,3;100,2;110,1},2,1)</f>
        <v>#N/A</v>
      </c>
      <c r="C11" t="e">
        <f>VLOOKUP('%'!C11,{0,5;95,4;99,3;100,2;110,1},2,1)</f>
        <v>#N/A</v>
      </c>
      <c r="D11" t="e">
        <f>VLOOKUP('%'!D11,{0,5;95,4;99,3;100,2;110,1},2,1)</f>
        <v>#N/A</v>
      </c>
      <c r="E11">
        <f>VLOOKUP('%'!E11,{0,5;95,4;99,3;100,2;110,1},2,1)</f>
        <v>5</v>
      </c>
      <c r="F11">
        <f>VLOOKUP('%'!F11,{0,5;95,4;99,3;100,2;110,1},2,1)</f>
        <v>4</v>
      </c>
      <c r="G11">
        <f>VLOOKUP('%'!G11,{0,5;95,4;99,3;100,2;110,1},2,1)</f>
        <v>2</v>
      </c>
      <c r="H11" t="e">
        <f>VLOOKUP('%'!H11,{0,5;95,4;99,3;100,2;110,1},2,1)</f>
        <v>#N/A</v>
      </c>
      <c r="I11" t="e">
        <f>VLOOKUP('%'!I11,{0,5;95,4;99,3;100,2;110,1},2,1)</f>
        <v>#N/A</v>
      </c>
      <c r="J11" t="e">
        <f>VLOOKUP('%'!J11,{0,5;95,4;99,3;100,2;110,1},2,1)</f>
        <v>#N/A</v>
      </c>
      <c r="K11" t="e">
        <f>VLOOKUP('%'!K11,{0,5;95,4;99,3;100,2;110,1},2,1)</f>
        <v>#N/A</v>
      </c>
      <c r="L11" s="8">
        <f>AVERAGE(E11:G11)</f>
        <v>3.6666666666666665</v>
      </c>
      <c r="M11">
        <f>VLOOKUP('%'!L11,{0,5;95,4;99,3;101,2;110,1},2,1)</f>
        <v>4</v>
      </c>
      <c r="N11" s="9">
        <v>96.733759655246303</v>
      </c>
    </row>
    <row r="12" spans="1:14" x14ac:dyDescent="0.25">
      <c r="A12" s="5" t="s">
        <v>25</v>
      </c>
      <c r="B12" t="e">
        <f>VLOOKUP('%'!B12,{0,5;95,4;99,3;100,2;110,1},2,1)</f>
        <v>#N/A</v>
      </c>
      <c r="C12" t="e">
        <f>VLOOKUP('%'!C12,{0,5;95,4;99,3;100,2;110,1},2,1)</f>
        <v>#N/A</v>
      </c>
      <c r="D12" t="e">
        <f>VLOOKUP('%'!D12,{0,5;95,4;99,3;100,2;110,1},2,1)</f>
        <v>#N/A</v>
      </c>
      <c r="E12" t="e">
        <f>VLOOKUP('%'!E12,{0,5;95,4;99,3;100,2;110,1},2,1)</f>
        <v>#N/A</v>
      </c>
      <c r="F12" t="e">
        <f>VLOOKUP('%'!F12,{0,5;95,4;99,3;100,2;110,1},2,1)</f>
        <v>#N/A</v>
      </c>
      <c r="G12" t="e">
        <f>VLOOKUP('%'!G12,{0,5;95,4;99,3;100,2;110,1},2,1)</f>
        <v>#N/A</v>
      </c>
      <c r="H12">
        <f>VLOOKUP('%'!H12,{0,5;95,4;99,3;100,2;110,1},2,1)</f>
        <v>1</v>
      </c>
      <c r="I12" t="e">
        <f>VLOOKUP('%'!I12,{0,5;95,4;99,3;100,2;110,1},2,1)</f>
        <v>#N/A</v>
      </c>
      <c r="J12">
        <f>VLOOKUP('%'!J12,{0,5;95,4;99,3;100,2;110,1},2,1)</f>
        <v>5</v>
      </c>
      <c r="K12" t="e">
        <f>VLOOKUP('%'!K12,{0,5;95,4;99,3;100,2;110,1},2,1)</f>
        <v>#N/A</v>
      </c>
      <c r="L12" s="8">
        <f>AVERAGE(H12,J12)</f>
        <v>3</v>
      </c>
      <c r="M12">
        <f>VLOOKUP('%'!L12,{0,5;95,4;99,3;101,2;110,1},2,1)</f>
        <v>4</v>
      </c>
      <c r="N12" s="9">
        <v>97.592599561735696</v>
      </c>
    </row>
    <row r="13" spans="1:14" x14ac:dyDescent="0.25">
      <c r="A13" s="5" t="s">
        <v>26</v>
      </c>
      <c r="B13" t="e">
        <f>VLOOKUP('%'!B13,{0,5;95,4;99,3;100,2;110,1},2,1)</f>
        <v>#N/A</v>
      </c>
      <c r="C13" t="e">
        <f>VLOOKUP('%'!C13,{0,5;95,4;99,3;100,2;110,1},2,1)</f>
        <v>#N/A</v>
      </c>
      <c r="D13" t="e">
        <f>VLOOKUP('%'!D13,{0,5;95,4;99,3;100,2;110,1},2,1)</f>
        <v>#N/A</v>
      </c>
      <c r="E13">
        <f>VLOOKUP('%'!E13,{0,5;95,4;99,3;100,2;110,1},2,1)</f>
        <v>2</v>
      </c>
      <c r="F13">
        <f>VLOOKUP('%'!F13,{0,5;95,4;99,3;100,2;110,1},2,1)</f>
        <v>2</v>
      </c>
      <c r="G13">
        <f>VLOOKUP('%'!G13,{0,5;95,4;99,3;100,2;110,1},2,1)</f>
        <v>4</v>
      </c>
      <c r="H13" t="e">
        <f>VLOOKUP('%'!H13,{0,5;95,4;99,3;100,2;110,1},2,1)</f>
        <v>#N/A</v>
      </c>
      <c r="I13" t="e">
        <f>VLOOKUP('%'!I13,{0,5;95,4;99,3;100,2;110,1},2,1)</f>
        <v>#N/A</v>
      </c>
      <c r="J13" t="e">
        <f>VLOOKUP('%'!J13,{0,5;95,4;99,3;100,2;110,1},2,1)</f>
        <v>#N/A</v>
      </c>
      <c r="K13">
        <f>VLOOKUP('%'!K13,{0,5;95,4;99,3;100,2;110,1},2,1)</f>
        <v>4</v>
      </c>
      <c r="L13" s="8">
        <f>AVERAGE(E13:G13,K13)</f>
        <v>3</v>
      </c>
      <c r="M13">
        <f>VLOOKUP('%'!L13,{0,5;95,4;99,3;101,2;110,1},2,1)</f>
        <v>2</v>
      </c>
      <c r="N13" s="9">
        <v>101.45278434293201</v>
      </c>
    </row>
    <row r="14" spans="1:14" x14ac:dyDescent="0.25">
      <c r="A14" s="5" t="s">
        <v>27</v>
      </c>
      <c r="B14" t="e">
        <f>VLOOKUP('%'!B14,{0,5;95,4;99,3;100,2;110,1},2,1)</f>
        <v>#N/A</v>
      </c>
      <c r="C14" t="e">
        <f>VLOOKUP('%'!C14,{0,5;95,4;99,3;100,2;110,1},2,1)</f>
        <v>#N/A</v>
      </c>
      <c r="D14" t="e">
        <f>VLOOKUP('%'!D14,{0,5;95,4;99,3;100,2;110,1},2,1)</f>
        <v>#N/A</v>
      </c>
      <c r="E14">
        <f>VLOOKUP('%'!E14,{0,5;95,4;99,3;100,2;110,1},2,1)</f>
        <v>2</v>
      </c>
      <c r="F14">
        <f>VLOOKUP('%'!F14,{0,5;95,4;99,3;100,2;110,1},2,1)</f>
        <v>4</v>
      </c>
      <c r="G14" t="e">
        <f>VLOOKUP('%'!G14,{0,5;95,4;99,3;100,2;110,1},2,1)</f>
        <v>#N/A</v>
      </c>
      <c r="H14">
        <f>VLOOKUP('%'!H14,{0,5;95,4;99,3;100,2;110,1},2,1)</f>
        <v>3</v>
      </c>
      <c r="I14" t="e">
        <f>VLOOKUP('%'!I14,{0,5;95,4;99,3;100,2;110,1},2,1)</f>
        <v>#N/A</v>
      </c>
      <c r="J14">
        <f>VLOOKUP('%'!J14,{0,5;95,4;99,3;100,2;110,1},2,1)</f>
        <v>5</v>
      </c>
      <c r="K14" t="e">
        <f>VLOOKUP('%'!K14,{0,5;95,4;99,3;100,2;110,1},2,1)</f>
        <v>#N/A</v>
      </c>
      <c r="L14" s="8">
        <f>AVERAGE(E14:F14,H14)</f>
        <v>3</v>
      </c>
      <c r="M14">
        <f>VLOOKUP('%'!L14,{0,5;95,4;99,3;101,2;110,1},2,1)</f>
        <v>4</v>
      </c>
      <c r="N14" s="9">
        <v>96.522611183461905</v>
      </c>
    </row>
    <row r="15" spans="1:14" x14ac:dyDescent="0.25">
      <c r="A15" s="5" t="s">
        <v>28</v>
      </c>
      <c r="B15" t="e">
        <f>VLOOKUP('%'!B15,{0,5;95,4;99,3;100,2;110,1},2,1)</f>
        <v>#N/A</v>
      </c>
      <c r="C15" t="e">
        <f>VLOOKUP('%'!C15,{0,5;95,4;99,3;100,2;110,1},2,1)</f>
        <v>#N/A</v>
      </c>
      <c r="D15" t="e">
        <f>VLOOKUP('%'!D15,{0,5;95,4;99,3;100,2;110,1},2,1)</f>
        <v>#N/A</v>
      </c>
      <c r="E15" t="e">
        <f>VLOOKUP('%'!E15,{0,5;95,4;99,3;100,2;110,1},2,1)</f>
        <v>#N/A</v>
      </c>
      <c r="F15" t="e">
        <f>VLOOKUP('%'!F15,{0,5;95,4;99,3;100,2;110,1},2,1)</f>
        <v>#N/A</v>
      </c>
      <c r="G15" t="e">
        <f>VLOOKUP('%'!G15,{0,5;95,4;99,3;100,2;110,1},2,1)</f>
        <v>#N/A</v>
      </c>
      <c r="H15" t="e">
        <f>VLOOKUP('%'!H15,{0,5;95,4;99,3;100,2;110,1},2,1)</f>
        <v>#N/A</v>
      </c>
      <c r="I15">
        <f>VLOOKUP('%'!I15,{0,5;95,4;99,3;100,2;110,1},2,1)</f>
        <v>5</v>
      </c>
      <c r="J15" t="e">
        <f>VLOOKUP('%'!J15,{0,5;95,4;99,3;100,2;110,1},2,1)</f>
        <v>#N/A</v>
      </c>
      <c r="K15" t="e">
        <f>VLOOKUP('%'!K15,{0,5;95,4;99,3;100,2;110,1},2,1)</f>
        <v>#N/A</v>
      </c>
      <c r="L15" s="8">
        <f>AVERAGE(I15)</f>
        <v>5</v>
      </c>
      <c r="M15">
        <f>VLOOKUP('%'!L15,{0,5;95,4;99,3;101,2;110,1},2,1)</f>
        <v>5</v>
      </c>
      <c r="N15" s="9">
        <v>66.6216216216216</v>
      </c>
    </row>
    <row r="16" spans="1:14" x14ac:dyDescent="0.25">
      <c r="A16" s="5" t="s">
        <v>29</v>
      </c>
      <c r="B16" t="e">
        <f>VLOOKUP('%'!B16,{0,5;95,4;99,3;100,2;110,1},2,1)</f>
        <v>#N/A</v>
      </c>
      <c r="C16" t="e">
        <f>VLOOKUP('%'!C16,{0,5;95,4;99,3;100,2;110,1},2,1)</f>
        <v>#N/A</v>
      </c>
      <c r="D16" t="e">
        <f>VLOOKUP('%'!D16,{0,5;95,4;99,3;100,2;110,1},2,1)</f>
        <v>#N/A</v>
      </c>
      <c r="E16" t="e">
        <f>VLOOKUP('%'!E16,{0,5;95,4;99,3;100,2;110,1},2,1)</f>
        <v>#N/A</v>
      </c>
      <c r="F16" t="e">
        <f>VLOOKUP('%'!F16,{0,5;95,4;99,3;100,2;110,1},2,1)</f>
        <v>#N/A</v>
      </c>
      <c r="G16" t="e">
        <f>VLOOKUP('%'!G16,{0,5;95,4;99,3;100,2;110,1},2,1)</f>
        <v>#N/A</v>
      </c>
      <c r="H16" t="e">
        <f>VLOOKUP('%'!H16,{0,5;95,4;99,3;100,2;110,1},2,1)</f>
        <v>#N/A</v>
      </c>
      <c r="I16" t="e">
        <f>VLOOKUP('%'!I16,{0,5;95,4;99,3;100,2;110,1},2,1)</f>
        <v>#N/A</v>
      </c>
      <c r="J16" t="e">
        <f>VLOOKUP('%'!J16,{0,5;95,4;99,3;100,2;110,1},2,1)</f>
        <v>#N/A</v>
      </c>
      <c r="K16">
        <f>VLOOKUP('%'!K16,{0,5;95,4;99,3;100,2;110,1},2,1)</f>
        <v>5</v>
      </c>
      <c r="L16" s="8">
        <f>AVERAGE(K16)</f>
        <v>5</v>
      </c>
      <c r="M16">
        <f>VLOOKUP('%'!L16,{0,5;95,4;99,3;101,2;110,1},2,1)</f>
        <v>5</v>
      </c>
      <c r="N16" s="9">
        <v>23.942570017500699</v>
      </c>
    </row>
    <row r="17" spans="1:14" x14ac:dyDescent="0.25">
      <c r="A17" s="5" t="s">
        <v>30</v>
      </c>
      <c r="B17" t="e">
        <f>VLOOKUP('%'!B17,{0,5;95,4;99,3;100,2;110,1},2,1)</f>
        <v>#N/A</v>
      </c>
      <c r="C17" t="e">
        <f>VLOOKUP('%'!C17,{0,5;95,4;99,3;100,2;110,1},2,1)</f>
        <v>#N/A</v>
      </c>
      <c r="D17" t="e">
        <f>VLOOKUP('%'!D17,{0,5;95,4;99,3;100,2;110,1},2,1)</f>
        <v>#N/A</v>
      </c>
      <c r="E17" t="e">
        <f>VLOOKUP('%'!E17,{0,5;95,4;99,3;100,2;110,1},2,1)</f>
        <v>#N/A</v>
      </c>
      <c r="F17" t="e">
        <f>VLOOKUP('%'!F17,{0,5;95,4;99,3;100,2;110,1},2,1)</f>
        <v>#N/A</v>
      </c>
      <c r="G17" t="e">
        <f>VLOOKUP('%'!G17,{0,5;95,4;99,3;100,2;110,1},2,1)</f>
        <v>#N/A</v>
      </c>
      <c r="H17" t="e">
        <f>VLOOKUP('%'!H17,{0,5;95,4;99,3;100,2;110,1},2,1)</f>
        <v>#N/A</v>
      </c>
      <c r="I17">
        <f>VLOOKUP('%'!I17,{0,5;95,4;99,3;100,2;110,1},2,1)</f>
        <v>3</v>
      </c>
      <c r="J17" t="e">
        <f>VLOOKUP('%'!J17,{0,5;95,4;99,3;100,2;110,1},2,1)</f>
        <v>#N/A</v>
      </c>
      <c r="K17" t="e">
        <f>VLOOKUP('%'!K17,{0,5;95,4;99,3;100,2;110,1},2,1)</f>
        <v>#N/A</v>
      </c>
      <c r="L17" s="8">
        <f>AVERAGE(I17)</f>
        <v>3</v>
      </c>
      <c r="M17">
        <f>VLOOKUP('%'!L17,{0,5;95,4;99,3;101,2;110,1},2,1)</f>
        <v>3</v>
      </c>
      <c r="N17" s="9">
        <v>99.519645696116299</v>
      </c>
    </row>
    <row r="18" spans="1:14" x14ac:dyDescent="0.25">
      <c r="A18" s="5" t="s">
        <v>31</v>
      </c>
      <c r="B18" t="e">
        <f>VLOOKUP('%'!B18,{0,5;95,4;99,3;100,2;110,1},2,1)</f>
        <v>#N/A</v>
      </c>
      <c r="C18" t="e">
        <f>VLOOKUP('%'!C18,{0,5;95,4;99,3;100,2;110,1},2,1)</f>
        <v>#N/A</v>
      </c>
      <c r="D18" t="e">
        <f>VLOOKUP('%'!D18,{0,5;95,4;99,3;100,2;110,1},2,1)</f>
        <v>#N/A</v>
      </c>
      <c r="E18" t="e">
        <f>VLOOKUP('%'!E18,{0,5;95,4;99,3;100,2;110,1},2,1)</f>
        <v>#N/A</v>
      </c>
      <c r="F18" t="e">
        <f>VLOOKUP('%'!F18,{0,5;95,4;99,3;100,2;110,1},2,1)</f>
        <v>#N/A</v>
      </c>
      <c r="G18" t="e">
        <f>VLOOKUP('%'!G18,{0,5;95,4;99,3;100,2;110,1},2,1)</f>
        <v>#N/A</v>
      </c>
      <c r="H18" t="e">
        <f>VLOOKUP('%'!H18,{0,5;95,4;99,3;100,2;110,1},2,1)</f>
        <v>#N/A</v>
      </c>
      <c r="I18" t="e">
        <f>VLOOKUP('%'!I18,{0,5;95,4;99,3;100,2;110,1},2,1)</f>
        <v>#N/A</v>
      </c>
      <c r="J18" t="e">
        <f>VLOOKUP('%'!J18,{0,5;95,4;99,3;100,2;110,1},2,1)</f>
        <v>#N/A</v>
      </c>
      <c r="K18">
        <f>VLOOKUP('%'!K18,{0,5;95,4;99,3;100,2;110,1},2,1)</f>
        <v>5</v>
      </c>
      <c r="L18" s="8">
        <f>AVERAGE(K18)</f>
        <v>5</v>
      </c>
      <c r="M18">
        <f>VLOOKUP('%'!L18,{0,5;95,4;99,3;101,2;110,1},2,1)</f>
        <v>5</v>
      </c>
      <c r="N18" s="9">
        <v>75.459954233409604</v>
      </c>
    </row>
    <row r="19" spans="1:14" x14ac:dyDescent="0.25">
      <c r="A19" s="5" t="s">
        <v>32</v>
      </c>
      <c r="B19" t="e">
        <f>VLOOKUP('%'!B19,{0,5;95,4;99,3;100,2;110,1},2,1)</f>
        <v>#N/A</v>
      </c>
      <c r="C19" t="e">
        <f>VLOOKUP('%'!C19,{0,5;95,4;99,3;100,2;110,1},2,1)</f>
        <v>#N/A</v>
      </c>
      <c r="D19" t="e">
        <f>VLOOKUP('%'!D19,{0,5;95,4;99,3;100,2;110,1},2,1)</f>
        <v>#N/A</v>
      </c>
      <c r="E19" t="e">
        <f>VLOOKUP('%'!E19,{0,5;95,4;99,3;100,2;110,1},2,1)</f>
        <v>#N/A</v>
      </c>
      <c r="F19" t="e">
        <f>VLOOKUP('%'!F19,{0,5;95,4;99,3;100,2;110,1},2,1)</f>
        <v>#N/A</v>
      </c>
      <c r="G19" t="e">
        <f>VLOOKUP('%'!G19,{0,5;95,4;99,3;100,2;110,1},2,1)</f>
        <v>#N/A</v>
      </c>
      <c r="H19" t="e">
        <f>VLOOKUP('%'!H19,{0,5;95,4;99,3;100,2;110,1},2,1)</f>
        <v>#N/A</v>
      </c>
      <c r="I19" t="e">
        <f>VLOOKUP('%'!I19,{0,5;95,4;99,3;100,2;110,1},2,1)</f>
        <v>#N/A</v>
      </c>
      <c r="J19" t="e">
        <f>VLOOKUP('%'!J19,{0,5;95,4;99,3;100,2;110,1},2,1)</f>
        <v>#N/A</v>
      </c>
      <c r="K19">
        <f>VLOOKUP('%'!K19,{0,5;95,4;99,3;100,2;110,1},2,1)</f>
        <v>5</v>
      </c>
      <c r="L19" s="8">
        <f>AVERAGE(K19)</f>
        <v>5</v>
      </c>
      <c r="M19">
        <f>VLOOKUP('%'!L19,{0,5;95,4;99,3;101,2;110,1},2,1)</f>
        <v>5</v>
      </c>
      <c r="N19" s="9">
        <v>65.921787709497195</v>
      </c>
    </row>
    <row r="20" spans="1:14" x14ac:dyDescent="0.25">
      <c r="A20" s="5" t="s">
        <v>33</v>
      </c>
      <c r="B20" t="e">
        <f>VLOOKUP('%'!B20,{0,5;95,4;99,3;100,2;110,1},2,1)</f>
        <v>#N/A</v>
      </c>
      <c r="C20" t="e">
        <f>VLOOKUP('%'!C20,{0,5;95,4;99,3;100,2;110,1},2,1)</f>
        <v>#N/A</v>
      </c>
      <c r="D20" t="e">
        <f>VLOOKUP('%'!D20,{0,5;95,4;99,3;100,2;110,1},2,1)</f>
        <v>#N/A</v>
      </c>
      <c r="E20" t="e">
        <f>VLOOKUP('%'!E20,{0,5;95,4;99,3;100,2;110,1},2,1)</f>
        <v>#N/A</v>
      </c>
      <c r="F20" t="e">
        <f>VLOOKUP('%'!F20,{0,5;95,4;99,3;100,2;110,1},2,1)</f>
        <v>#N/A</v>
      </c>
      <c r="G20" t="e">
        <f>VLOOKUP('%'!G20,{0,5;95,4;99,3;100,2;110,1},2,1)</f>
        <v>#N/A</v>
      </c>
      <c r="H20" t="e">
        <f>VLOOKUP('%'!H20,{0,5;95,4;99,3;100,2;110,1},2,1)</f>
        <v>#N/A</v>
      </c>
      <c r="I20" t="e">
        <f>VLOOKUP('%'!I20,{0,5;95,4;99,3;100,2;110,1},2,1)</f>
        <v>#N/A</v>
      </c>
      <c r="J20" t="e">
        <f>VLOOKUP('%'!J20,{0,5;95,4;99,3;100,2;110,1},2,1)</f>
        <v>#N/A</v>
      </c>
      <c r="K20">
        <f>VLOOKUP('%'!K20,{0,5;95,4;99,3;100,2;110,1},2,1)</f>
        <v>5</v>
      </c>
      <c r="L20" s="8">
        <f>AVERAGE(K20)</f>
        <v>5</v>
      </c>
      <c r="M20">
        <f>VLOOKUP('%'!L20,{0,5;95,4;99,3;101,2;110,1},2,1)</f>
        <v>5</v>
      </c>
      <c r="N20" s="9">
        <v>70</v>
      </c>
    </row>
    <row r="21" spans="1:14" x14ac:dyDescent="0.25">
      <c r="A21" s="5" t="s">
        <v>34</v>
      </c>
      <c r="B21" t="e">
        <f>VLOOKUP('%'!B21,{0,5;95,4;99,3;100,2;110,1},2,1)</f>
        <v>#N/A</v>
      </c>
      <c r="C21" t="e">
        <f>VLOOKUP('%'!C21,{0,5;95,4;99,3;100,2;110,1},2,1)</f>
        <v>#N/A</v>
      </c>
      <c r="D21" t="e">
        <f>VLOOKUP('%'!D21,{0,5;95,4;99,3;100,2;110,1},2,1)</f>
        <v>#N/A</v>
      </c>
      <c r="E21" t="e">
        <f>VLOOKUP('%'!E21,{0,5;95,4;99,3;100,2;110,1},2,1)</f>
        <v>#N/A</v>
      </c>
      <c r="F21" t="e">
        <f>VLOOKUP('%'!F21,{0,5;95,4;99,3;100,2;110,1},2,1)</f>
        <v>#N/A</v>
      </c>
      <c r="G21" t="e">
        <f>VLOOKUP('%'!G21,{0,5;95,4;99,3;100,2;110,1},2,1)</f>
        <v>#N/A</v>
      </c>
      <c r="H21" t="e">
        <f>VLOOKUP('%'!H21,{0,5;95,4;99,3;100,2;110,1},2,1)</f>
        <v>#N/A</v>
      </c>
      <c r="I21" t="e">
        <f>VLOOKUP('%'!I21,{0,5;95,4;99,3;100,2;110,1},2,1)</f>
        <v>#N/A</v>
      </c>
      <c r="J21" t="e">
        <f>VLOOKUP('%'!J21,{0,5;95,4;99,3;100,2;110,1},2,1)</f>
        <v>#N/A</v>
      </c>
      <c r="K21">
        <f>VLOOKUP('%'!K21,{0,5;95,4;99,3;100,2;110,1},2,1)</f>
        <v>1</v>
      </c>
      <c r="L21" s="8">
        <f>AVERAGE(K21)</f>
        <v>1</v>
      </c>
      <c r="M21">
        <f>VLOOKUP('%'!L21,{0,5;95,4;99,3;101,2;110,1},2,1)</f>
        <v>1</v>
      </c>
      <c r="N21" s="9">
        <v>132.039106145251</v>
      </c>
    </row>
  </sheetData>
  <mergeCells count="5">
    <mergeCell ref="A1:A3"/>
    <mergeCell ref="B1:D1"/>
    <mergeCell ref="E1:F1"/>
    <mergeCell ref="H1:J1"/>
    <mergeCell ref="L1:L3"/>
  </mergeCells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  <ignoredErrors>
    <ignoredError sqref="E8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zoomScale="140" zoomScaleNormal="140" workbookViewId="0"/>
  </sheetViews>
  <sheetFormatPr defaultColWidth="8.7109375" defaultRowHeight="15" x14ac:dyDescent="0.25"/>
  <cols>
    <col min="1" max="1" width="22.7109375" customWidth="1"/>
    <col min="2" max="2" width="15.5703125" customWidth="1"/>
    <col min="3" max="3" width="16" customWidth="1"/>
    <col min="4" max="4" width="13.7109375" customWidth="1"/>
    <col min="5" max="5" width="15.7109375" customWidth="1"/>
    <col min="6" max="6" width="16.7109375" customWidth="1"/>
  </cols>
  <sheetData>
    <row r="1" spans="1:6" x14ac:dyDescent="0.25">
      <c r="A1" s="17" t="s">
        <v>83</v>
      </c>
      <c r="B1" s="17" t="s">
        <v>33</v>
      </c>
      <c r="C1" s="17" t="s">
        <v>34</v>
      </c>
      <c r="D1" s="17" t="s">
        <v>80</v>
      </c>
      <c r="E1" s="17" t="s">
        <v>33</v>
      </c>
      <c r="F1" s="17" t="s">
        <v>34</v>
      </c>
    </row>
    <row r="2" spans="1:6" x14ac:dyDescent="0.25">
      <c r="A2" s="27" t="s">
        <v>84</v>
      </c>
      <c r="B2" s="22">
        <v>8000</v>
      </c>
      <c r="C2" s="22">
        <v>14790</v>
      </c>
      <c r="D2" s="22">
        <f>AVERAGE(B2:C2)</f>
        <v>11395</v>
      </c>
      <c r="E2" s="31">
        <f>B2*100/D2</f>
        <v>70.206230802983768</v>
      </c>
      <c r="F2" s="31">
        <f>C2*100/D2</f>
        <v>129.79376919701625</v>
      </c>
    </row>
    <row r="3" spans="1:6" x14ac:dyDescent="0.25">
      <c r="A3" s="27" t="s">
        <v>85</v>
      </c>
      <c r="B3" s="22">
        <v>12000</v>
      </c>
      <c r="C3" s="22">
        <v>22185</v>
      </c>
      <c r="D3" s="22">
        <f>AVERAGE(B3:C3)</f>
        <v>17092.5</v>
      </c>
      <c r="E3" s="31">
        <f>B3*100/D3</f>
        <v>70.206230802983768</v>
      </c>
      <c r="F3" s="31">
        <f>C3*100/D3</f>
        <v>129.79376919701625</v>
      </c>
    </row>
    <row r="4" spans="1:6" x14ac:dyDescent="0.25">
      <c r="A4" s="27"/>
      <c r="B4" s="27"/>
      <c r="C4" s="27"/>
      <c r="D4" s="7"/>
      <c r="E4" s="32">
        <v>70</v>
      </c>
      <c r="F4" s="21">
        <v>130</v>
      </c>
    </row>
    <row r="6" spans="1:6" x14ac:dyDescent="0.25">
      <c r="A6" s="17" t="s">
        <v>86</v>
      </c>
      <c r="B6" s="17" t="s">
        <v>32</v>
      </c>
      <c r="C6" s="17" t="s">
        <v>34</v>
      </c>
      <c r="D6" s="17" t="s">
        <v>80</v>
      </c>
      <c r="E6" s="17" t="s">
        <v>32</v>
      </c>
      <c r="F6" s="17" t="s">
        <v>34</v>
      </c>
    </row>
    <row r="7" spans="1:6" x14ac:dyDescent="0.25">
      <c r="A7" s="33" t="s">
        <v>87</v>
      </c>
      <c r="B7" s="7">
        <v>5900</v>
      </c>
      <c r="C7" s="7">
        <v>12000</v>
      </c>
      <c r="D7" s="7">
        <f>AVERAGE(B7:C7)</f>
        <v>8950</v>
      </c>
      <c r="E7" s="9">
        <f>B7*100/D7</f>
        <v>65.92178770949721</v>
      </c>
      <c r="F7" s="20">
        <f>C7*100/D7</f>
        <v>134.07821229050279</v>
      </c>
    </row>
    <row r="8" spans="1:6" x14ac:dyDescent="0.25">
      <c r="A8" s="7"/>
      <c r="B8" s="7"/>
      <c r="C8" s="7"/>
      <c r="D8" s="7"/>
      <c r="E8" s="7"/>
      <c r="F8" s="9">
        <f>AVERAGE(F4,F7)</f>
        <v>132.0391061452514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"/>
  <sheetViews>
    <sheetView zoomScale="140" zoomScaleNormal="140" workbookViewId="0">
      <selection activeCell="F4" sqref="F4"/>
    </sheetView>
  </sheetViews>
  <sheetFormatPr defaultColWidth="8.7109375" defaultRowHeight="15" x14ac:dyDescent="0.25"/>
  <cols>
    <col min="1" max="1" width="26.5703125" customWidth="1"/>
    <col min="2" max="2" width="17.85546875" customWidth="1"/>
    <col min="3" max="4" width="20" customWidth="1"/>
    <col min="5" max="5" width="28.140625" customWidth="1"/>
    <col min="6" max="6" width="15.5703125" customWidth="1"/>
    <col min="7" max="7" width="20.7109375" customWidth="1"/>
    <col min="8" max="8" width="16" customWidth="1"/>
  </cols>
  <sheetData>
    <row r="1" spans="1:8" x14ac:dyDescent="0.25">
      <c r="A1" s="17" t="s">
        <v>88</v>
      </c>
      <c r="B1" s="17" t="s">
        <v>23</v>
      </c>
      <c r="C1" s="17" t="s">
        <v>29</v>
      </c>
      <c r="D1" s="17" t="s">
        <v>21</v>
      </c>
      <c r="E1" s="17" t="s">
        <v>80</v>
      </c>
      <c r="F1" s="17" t="s">
        <v>23</v>
      </c>
      <c r="G1" s="17" t="s">
        <v>29</v>
      </c>
      <c r="H1" s="17" t="s">
        <v>21</v>
      </c>
    </row>
    <row r="2" spans="1:8" x14ac:dyDescent="0.25">
      <c r="A2" s="27" t="s">
        <v>49</v>
      </c>
      <c r="B2" s="22">
        <v>6229</v>
      </c>
      <c r="C2" s="22">
        <v>2471</v>
      </c>
      <c r="D2" s="22">
        <v>25000</v>
      </c>
      <c r="E2" s="31">
        <f>AVERAGE(B2:D2)</f>
        <v>11233.333333333334</v>
      </c>
      <c r="F2" s="31">
        <f>B2*100/E2</f>
        <v>55.451038575667653</v>
      </c>
      <c r="G2" s="31">
        <f>C2*100/E2</f>
        <v>21.997032640949552</v>
      </c>
      <c r="H2" s="31">
        <f>D2*100/E2</f>
        <v>222.55192878338278</v>
      </c>
    </row>
    <row r="3" spans="1:8" x14ac:dyDescent="0.25">
      <c r="A3" s="27" t="s">
        <v>89</v>
      </c>
      <c r="B3" s="22">
        <v>2300</v>
      </c>
      <c r="C3" s="22">
        <v>2417</v>
      </c>
      <c r="D3" s="22">
        <v>23292</v>
      </c>
      <c r="E3" s="31">
        <f>AVERAGE(B3:D3)</f>
        <v>9336.3333333333339</v>
      </c>
      <c r="F3" s="31">
        <f>B3*100/E3</f>
        <v>24.634938769681174</v>
      </c>
      <c r="G3" s="31">
        <f>C3*100/E3</f>
        <v>25.888107394051911</v>
      </c>
      <c r="H3" s="31">
        <f>D3*100/E3</f>
        <v>249.47695383626689</v>
      </c>
    </row>
    <row r="4" spans="1:8" x14ac:dyDescent="0.25">
      <c r="A4" s="27"/>
      <c r="B4" s="27"/>
      <c r="C4" s="27"/>
      <c r="D4" s="27"/>
      <c r="E4" s="7"/>
      <c r="F4" s="9">
        <f>AVERAGE(F2:F3)</f>
        <v>40.042988672674412</v>
      </c>
      <c r="G4" s="9">
        <f>AVERAGE(G2:G3)</f>
        <v>23.942570017500731</v>
      </c>
      <c r="H4" s="9">
        <f>AVERAGE(H2:H3)</f>
        <v>236.01444130982483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zoomScale="110" zoomScaleNormal="110" workbookViewId="0">
      <selection activeCell="L7" sqref="L7"/>
    </sheetView>
  </sheetViews>
  <sheetFormatPr defaultColWidth="8.7109375" defaultRowHeight="15" x14ac:dyDescent="0.25"/>
  <cols>
    <col min="1" max="1" width="26.85546875" style="10" customWidth="1"/>
    <col min="2" max="2" width="15.28515625" customWidth="1"/>
    <col min="3" max="4" width="15.7109375" customWidth="1"/>
    <col min="5" max="5" width="14.28515625" customWidth="1"/>
    <col min="6" max="6" width="15.28515625" customWidth="1"/>
    <col min="7" max="7" width="13.7109375" customWidth="1"/>
    <col min="8" max="8" width="15.42578125" customWidth="1"/>
    <col min="9" max="10" width="13.85546875" customWidth="1"/>
    <col min="11" max="11" width="18.85546875" customWidth="1"/>
    <col min="12" max="12" width="23.28515625" customWidth="1"/>
    <col min="13" max="13" width="16.42578125" customWidth="1"/>
    <col min="14" max="14" width="13.140625" customWidth="1"/>
    <col min="15" max="15" width="13.85546875" customWidth="1"/>
    <col min="16" max="16" width="12.5703125" customWidth="1"/>
    <col min="17" max="17" width="13.85546875" customWidth="1"/>
    <col min="18" max="18" width="16.42578125" customWidth="1"/>
    <col min="19" max="19" width="13.7109375" customWidth="1"/>
    <col min="20" max="20" width="11.5703125" customWidth="1"/>
    <col min="21" max="21" width="10.5703125" customWidth="1"/>
    <col min="23" max="23" width="11.5703125" customWidth="1"/>
  </cols>
  <sheetData>
    <row r="1" spans="1:12" ht="15" customHeight="1" x14ac:dyDescent="0.25">
      <c r="A1" s="4" t="s">
        <v>35</v>
      </c>
      <c r="B1" s="3" t="s">
        <v>0</v>
      </c>
      <c r="C1" s="3"/>
      <c r="D1" s="3"/>
      <c r="E1" s="3" t="s">
        <v>1</v>
      </c>
      <c r="F1" s="3"/>
      <c r="G1" s="5" t="s">
        <v>2</v>
      </c>
      <c r="H1" s="3" t="s">
        <v>3</v>
      </c>
      <c r="I1" s="3"/>
      <c r="J1" s="3"/>
      <c r="K1" s="5" t="s">
        <v>4</v>
      </c>
      <c r="L1" s="1" t="s">
        <v>36</v>
      </c>
    </row>
    <row r="2" spans="1:12" x14ac:dyDescent="0.25">
      <c r="A2" s="4"/>
      <c r="B2" s="6" t="s">
        <v>37</v>
      </c>
      <c r="C2" s="6" t="s">
        <v>38</v>
      </c>
      <c r="D2" s="6" t="s">
        <v>37</v>
      </c>
      <c r="E2" s="6" t="s">
        <v>7</v>
      </c>
      <c r="F2" s="6" t="s">
        <v>7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"/>
    </row>
    <row r="3" spans="1:12" x14ac:dyDescent="0.25">
      <c r="A3" s="4"/>
      <c r="B3" s="5" t="s">
        <v>12</v>
      </c>
      <c r="C3" s="5" t="s">
        <v>14</v>
      </c>
      <c r="D3" s="5" t="s">
        <v>14</v>
      </c>
      <c r="E3" s="5" t="s">
        <v>12</v>
      </c>
      <c r="F3" s="5" t="s">
        <v>14</v>
      </c>
      <c r="G3" s="5" t="s">
        <v>14</v>
      </c>
      <c r="H3" s="5" t="s">
        <v>15</v>
      </c>
      <c r="I3" s="5" t="s">
        <v>16</v>
      </c>
      <c r="J3" s="5" t="s">
        <v>13</v>
      </c>
      <c r="K3" s="5"/>
      <c r="L3" s="1"/>
    </row>
    <row r="4" spans="1:12" x14ac:dyDescent="0.25">
      <c r="A4" s="5" t="s">
        <v>17</v>
      </c>
      <c r="B4" s="11">
        <f>AIR!H4</f>
        <v>105.14705882352941</v>
      </c>
      <c r="C4" s="11">
        <f>AIR!H2</f>
        <v>106.25</v>
      </c>
      <c r="D4" s="11">
        <f>AIR!H3</f>
        <v>95.757575757575751</v>
      </c>
      <c r="E4" s="6" t="s">
        <v>39</v>
      </c>
      <c r="F4" s="6" t="s">
        <v>39</v>
      </c>
      <c r="G4" s="6" t="s">
        <v>39</v>
      </c>
      <c r="H4" s="6" t="s">
        <v>39</v>
      </c>
      <c r="I4" s="6" t="s">
        <v>39</v>
      </c>
      <c r="J4" s="6" t="s">
        <v>39</v>
      </c>
      <c r="K4" s="11">
        <f>'BROKER SERVICES'!L4</f>
        <v>151.02974828375287</v>
      </c>
      <c r="L4" s="9">
        <f>AVERAGE(B4:K4)</f>
        <v>114.5460957162145</v>
      </c>
    </row>
    <row r="5" spans="1:12" x14ac:dyDescent="0.25">
      <c r="A5" s="5" t="s">
        <v>18</v>
      </c>
      <c r="B5" s="12" t="s">
        <v>90</v>
      </c>
      <c r="C5" s="12" t="s">
        <v>39</v>
      </c>
      <c r="D5" s="12" t="s">
        <v>39</v>
      </c>
      <c r="E5" s="12" t="s">
        <v>39</v>
      </c>
      <c r="F5" s="12" t="s">
        <v>39</v>
      </c>
      <c r="G5" s="12" t="s">
        <v>39</v>
      </c>
      <c r="H5" s="12" t="s">
        <v>39</v>
      </c>
      <c r="I5" s="13">
        <f>'ROAD RF'!I14</f>
        <v>133.85873268226209</v>
      </c>
      <c r="J5" s="6" t="s">
        <v>39</v>
      </c>
      <c r="K5" s="11">
        <f>'BROKER SERVICES'!I4</f>
        <v>116.41189931350115</v>
      </c>
      <c r="L5" s="9">
        <f>AVERAGE(B5:K5)</f>
        <v>125.13531599788162</v>
      </c>
    </row>
    <row r="6" spans="1:12" x14ac:dyDescent="0.25">
      <c r="A6" s="5" t="s">
        <v>19</v>
      </c>
      <c r="B6" s="12" t="s">
        <v>39</v>
      </c>
      <c r="C6" s="12" t="s">
        <v>39</v>
      </c>
      <c r="D6" s="12" t="s">
        <v>39</v>
      </c>
      <c r="E6" s="6" t="s">
        <v>39</v>
      </c>
      <c r="F6" s="6" t="s">
        <v>39</v>
      </c>
      <c r="G6" s="6" t="s">
        <v>39</v>
      </c>
      <c r="H6" s="12" t="s">
        <v>39</v>
      </c>
      <c r="I6" s="13">
        <f>'ROAD RF'!I7</f>
        <v>100.37007854440728</v>
      </c>
      <c r="J6" s="6" t="s">
        <v>39</v>
      </c>
      <c r="K6" s="6" t="s">
        <v>39</v>
      </c>
      <c r="L6" s="9">
        <f>AVERAGE(B6:K6)-6</f>
        <v>94.370078544407278</v>
      </c>
    </row>
    <row r="7" spans="1:12" x14ac:dyDescent="0.25">
      <c r="A7" s="5" t="s">
        <v>20</v>
      </c>
      <c r="B7" s="11">
        <f>AIR!G4</f>
        <v>94.85294117647058</v>
      </c>
      <c r="C7" s="11">
        <f>AIR!G2</f>
        <v>93.75</v>
      </c>
      <c r="D7" s="11">
        <f>AIR!G3</f>
        <v>104.24242424242425</v>
      </c>
      <c r="E7" s="13">
        <f>SEA!H3</f>
        <v>103.12075983717774</v>
      </c>
      <c r="F7" s="13">
        <f>SEA!H2</f>
        <v>100.93299406276506</v>
      </c>
      <c r="G7" s="13">
        <f>RAILWAY!G2</f>
        <v>97.13876967095851</v>
      </c>
      <c r="H7" s="13">
        <f>'ROAD EXPORT'!I7</f>
        <v>91.664373595300589</v>
      </c>
      <c r="I7" s="13">
        <f>'ROAD RF'!G7</f>
        <v>106.71800885005328</v>
      </c>
      <c r="J7" s="13">
        <f>'LTL Export'!G7</f>
        <v>133.23483204529356</v>
      </c>
      <c r="K7" s="12" t="s">
        <v>39</v>
      </c>
      <c r="L7" s="9">
        <f t="shared" ref="L7:L21" si="0">AVERAGE(B7:K7)</f>
        <v>102.85056705338262</v>
      </c>
    </row>
    <row r="8" spans="1:12" x14ac:dyDescent="0.25">
      <c r="A8" s="5" t="s">
        <v>21</v>
      </c>
      <c r="B8" s="6" t="s">
        <v>39</v>
      </c>
      <c r="C8" s="12" t="s">
        <v>39</v>
      </c>
      <c r="D8" s="6" t="s">
        <v>39</v>
      </c>
      <c r="E8" s="6" t="s">
        <v>39</v>
      </c>
      <c r="F8" s="6" t="s">
        <v>39</v>
      </c>
      <c r="G8" s="6" t="s">
        <v>39</v>
      </c>
      <c r="H8" s="6" t="s">
        <v>39</v>
      </c>
      <c r="I8" s="6" t="s">
        <v>39</v>
      </c>
      <c r="J8" s="6" t="s">
        <v>39</v>
      </c>
      <c r="K8" s="11">
        <f>Express!H4</f>
        <v>236.01444130982483</v>
      </c>
      <c r="L8" s="9">
        <f t="shared" si="0"/>
        <v>236.01444130982483</v>
      </c>
    </row>
    <row r="9" spans="1:12" x14ac:dyDescent="0.25">
      <c r="A9" s="5" t="s">
        <v>22</v>
      </c>
      <c r="B9" s="6" t="s">
        <v>39</v>
      </c>
      <c r="C9" s="12" t="s">
        <v>39</v>
      </c>
      <c r="D9" s="6" t="s">
        <v>39</v>
      </c>
      <c r="E9" s="6" t="s">
        <v>39</v>
      </c>
      <c r="F9" s="6" t="s">
        <v>39</v>
      </c>
      <c r="G9" s="6" t="s">
        <v>39</v>
      </c>
      <c r="H9" s="13">
        <f>'ROAD EXPORT'!J7</f>
        <v>96.219017786352751</v>
      </c>
      <c r="I9" s="6" t="s">
        <v>39</v>
      </c>
      <c r="J9" s="13" t="s">
        <v>39</v>
      </c>
      <c r="K9" s="11">
        <f>'BROKER SERVICES'!J4</f>
        <v>84.613272311212825</v>
      </c>
      <c r="L9" s="9">
        <f t="shared" si="0"/>
        <v>90.416145048782795</v>
      </c>
    </row>
    <row r="10" spans="1:12" x14ac:dyDescent="0.25">
      <c r="A10" s="5" t="s">
        <v>23</v>
      </c>
      <c r="B10" s="12" t="s">
        <v>39</v>
      </c>
      <c r="C10" s="12" t="s">
        <v>39</v>
      </c>
      <c r="D10" s="12" t="s">
        <v>39</v>
      </c>
      <c r="E10" s="6" t="s">
        <v>39</v>
      </c>
      <c r="F10" s="6" t="s">
        <v>39</v>
      </c>
      <c r="G10" s="6" t="s">
        <v>39</v>
      </c>
      <c r="H10" s="6" t="s">
        <v>39</v>
      </c>
      <c r="I10" s="6" t="s">
        <v>39</v>
      </c>
      <c r="J10" s="6" t="s">
        <v>39</v>
      </c>
      <c r="K10" s="11">
        <f>Express!F4</f>
        <v>40.042988672674412</v>
      </c>
      <c r="L10" s="9">
        <f t="shared" si="0"/>
        <v>40.042988672674412</v>
      </c>
    </row>
    <row r="11" spans="1:12" x14ac:dyDescent="0.25">
      <c r="A11" s="5" t="s">
        <v>24</v>
      </c>
      <c r="B11" s="6" t="s">
        <v>39</v>
      </c>
      <c r="C11" s="12" t="s">
        <v>39</v>
      </c>
      <c r="D11" s="6" t="s">
        <v>39</v>
      </c>
      <c r="E11" s="13">
        <f>SEA!J3</f>
        <v>87.924016282225239</v>
      </c>
      <c r="F11" s="13">
        <f>SEA!J2</f>
        <v>97.642069550466502</v>
      </c>
      <c r="G11" s="13">
        <f>RAILWAY!I2</f>
        <v>104.63519313304721</v>
      </c>
      <c r="H11" s="6" t="s">
        <v>39</v>
      </c>
      <c r="I11" s="6" t="s">
        <v>39</v>
      </c>
      <c r="J11" s="6" t="s">
        <v>39</v>
      </c>
      <c r="K11" s="12" t="s">
        <v>39</v>
      </c>
      <c r="L11" s="9">
        <f t="shared" si="0"/>
        <v>96.733759655246317</v>
      </c>
    </row>
    <row r="12" spans="1:12" x14ac:dyDescent="0.25">
      <c r="A12" s="5" t="s">
        <v>25</v>
      </c>
      <c r="B12" s="6" t="s">
        <v>39</v>
      </c>
      <c r="C12" s="12" t="s">
        <v>39</v>
      </c>
      <c r="D12" s="6" t="s">
        <v>39</v>
      </c>
      <c r="E12" s="6" t="s">
        <v>39</v>
      </c>
      <c r="F12" s="6" t="s">
        <v>39</v>
      </c>
      <c r="G12" s="6" t="s">
        <v>39</v>
      </c>
      <c r="H12" s="11">
        <f>'ROAD EXPORT'!L7</f>
        <v>115.80856069871371</v>
      </c>
      <c r="I12" s="6" t="s">
        <v>39</v>
      </c>
      <c r="J12" s="13">
        <f>'LTL Export'!H7</f>
        <v>79.376638424757587</v>
      </c>
      <c r="K12" s="12" t="s">
        <v>39</v>
      </c>
      <c r="L12" s="9">
        <f t="shared" si="0"/>
        <v>97.592599561735653</v>
      </c>
    </row>
    <row r="13" spans="1:12" x14ac:dyDescent="0.25">
      <c r="A13" s="5" t="s">
        <v>26</v>
      </c>
      <c r="B13" s="6" t="s">
        <v>39</v>
      </c>
      <c r="C13" s="12" t="s">
        <v>39</v>
      </c>
      <c r="D13" s="6" t="s">
        <v>39</v>
      </c>
      <c r="E13" s="13">
        <f>SEA!I3</f>
        <v>105.83446404341927</v>
      </c>
      <c r="F13" s="13">
        <f>SEA!I2</f>
        <v>105.75063613231552</v>
      </c>
      <c r="G13" s="13">
        <f>RAILWAY!H2</f>
        <v>98.22603719599428</v>
      </c>
      <c r="H13" s="6" t="s">
        <v>39</v>
      </c>
      <c r="I13" s="6" t="s">
        <v>39</v>
      </c>
      <c r="J13" s="6" t="s">
        <v>39</v>
      </c>
      <c r="K13" s="11">
        <f>'BROKER SERVICES'!K4</f>
        <v>96</v>
      </c>
      <c r="L13" s="9">
        <f t="shared" si="0"/>
        <v>101.45278434293226</v>
      </c>
    </row>
    <row r="14" spans="1:12" x14ac:dyDescent="0.25">
      <c r="A14" s="5" t="s">
        <v>27</v>
      </c>
      <c r="B14" s="6" t="s">
        <v>39</v>
      </c>
      <c r="C14" s="12" t="s">
        <v>39</v>
      </c>
      <c r="D14" s="6" t="s">
        <v>39</v>
      </c>
      <c r="E14" s="11">
        <f>SEA!K3</f>
        <v>103.12075983717774</v>
      </c>
      <c r="F14" s="11">
        <f>SEA!K2</f>
        <v>95.67430025445293</v>
      </c>
      <c r="G14" s="12" t="s">
        <v>39</v>
      </c>
      <c r="H14" s="13">
        <f>'ROAD EXPORT'!M7</f>
        <v>99.906855112268289</v>
      </c>
      <c r="I14" s="6" t="s">
        <v>39</v>
      </c>
      <c r="J14" s="13">
        <f>'LTL Export'!I7</f>
        <v>87.38852952994884</v>
      </c>
      <c r="K14" s="12" t="s">
        <v>39</v>
      </c>
      <c r="L14" s="9">
        <f t="shared" si="0"/>
        <v>96.522611183461947</v>
      </c>
    </row>
    <row r="15" spans="1:12" x14ac:dyDescent="0.25">
      <c r="A15" s="5" t="s">
        <v>28</v>
      </c>
      <c r="B15" s="6" t="s">
        <v>39</v>
      </c>
      <c r="C15" s="12" t="s">
        <v>39</v>
      </c>
      <c r="D15" s="6" t="s">
        <v>39</v>
      </c>
      <c r="E15" s="6" t="s">
        <v>39</v>
      </c>
      <c r="F15" s="6" t="s">
        <v>39</v>
      </c>
      <c r="G15" s="6" t="s">
        <v>39</v>
      </c>
      <c r="H15" s="6" t="s">
        <v>39</v>
      </c>
      <c r="I15" s="13">
        <f>'ROAD RF'!G14</f>
        <v>66.621621621621614</v>
      </c>
      <c r="J15" s="6" t="s">
        <v>39</v>
      </c>
      <c r="K15" s="12" t="s">
        <v>39</v>
      </c>
      <c r="L15" s="9">
        <f t="shared" si="0"/>
        <v>66.621621621621614</v>
      </c>
    </row>
    <row r="16" spans="1:12" x14ac:dyDescent="0.25">
      <c r="A16" s="5" t="s">
        <v>29</v>
      </c>
      <c r="B16" s="6" t="s">
        <v>39</v>
      </c>
      <c r="C16" s="12" t="s">
        <v>39</v>
      </c>
      <c r="D16" s="6" t="s">
        <v>39</v>
      </c>
      <c r="E16" s="6" t="s">
        <v>39</v>
      </c>
      <c r="F16" s="6" t="s">
        <v>39</v>
      </c>
      <c r="G16" s="6" t="s">
        <v>39</v>
      </c>
      <c r="H16" s="6" t="s">
        <v>39</v>
      </c>
      <c r="I16" s="6" t="s">
        <v>39</v>
      </c>
      <c r="J16" s="6" t="s">
        <v>39</v>
      </c>
      <c r="K16" s="11">
        <f>Express!G4</f>
        <v>23.942570017500731</v>
      </c>
      <c r="L16" s="9">
        <f t="shared" si="0"/>
        <v>23.942570017500731</v>
      </c>
    </row>
    <row r="17" spans="1:12" x14ac:dyDescent="0.25">
      <c r="A17" s="5" t="s">
        <v>30</v>
      </c>
      <c r="B17" s="6" t="s">
        <v>39</v>
      </c>
      <c r="C17" s="12" t="s">
        <v>39</v>
      </c>
      <c r="D17" s="6" t="s">
        <v>39</v>
      </c>
      <c r="E17" s="6" t="s">
        <v>39</v>
      </c>
      <c r="F17" s="6" t="s">
        <v>39</v>
      </c>
      <c r="G17" s="6" t="s">
        <v>39</v>
      </c>
      <c r="H17" s="6" t="s">
        <v>39</v>
      </c>
      <c r="I17" s="13">
        <f>'ROAD RF'!H14</f>
        <v>99.519645696116285</v>
      </c>
      <c r="J17" s="6" t="s">
        <v>39</v>
      </c>
      <c r="K17" s="6" t="s">
        <v>39</v>
      </c>
      <c r="L17" s="9">
        <f t="shared" si="0"/>
        <v>99.519645696116285</v>
      </c>
    </row>
    <row r="18" spans="1:12" x14ac:dyDescent="0.25">
      <c r="A18" s="5" t="s">
        <v>31</v>
      </c>
      <c r="B18" s="6" t="s">
        <v>39</v>
      </c>
      <c r="C18" s="12" t="s">
        <v>39</v>
      </c>
      <c r="D18" s="6" t="s">
        <v>39</v>
      </c>
      <c r="E18" s="6" t="s">
        <v>39</v>
      </c>
      <c r="F18" s="6" t="s">
        <v>39</v>
      </c>
      <c r="G18" s="6" t="s">
        <v>39</v>
      </c>
      <c r="H18" s="6" t="s">
        <v>39</v>
      </c>
      <c r="I18" s="6" t="s">
        <v>39</v>
      </c>
      <c r="J18" s="6" t="s">
        <v>39</v>
      </c>
      <c r="K18" s="11">
        <f>'BROKER SERVICES'!H4</f>
        <v>75.459954233409604</v>
      </c>
      <c r="L18" s="9">
        <f t="shared" si="0"/>
        <v>75.459954233409604</v>
      </c>
    </row>
    <row r="19" spans="1:12" x14ac:dyDescent="0.25">
      <c r="A19" s="5" t="s">
        <v>32</v>
      </c>
      <c r="B19" s="6" t="s">
        <v>39</v>
      </c>
      <c r="C19" s="12" t="s">
        <v>39</v>
      </c>
      <c r="D19" s="6" t="s">
        <v>39</v>
      </c>
      <c r="E19" s="6" t="s">
        <v>39</v>
      </c>
      <c r="F19" s="6" t="s">
        <v>39</v>
      </c>
      <c r="G19" s="6" t="s">
        <v>39</v>
      </c>
      <c r="H19" s="6" t="s">
        <v>39</v>
      </c>
      <c r="I19" s="6" t="s">
        <v>39</v>
      </c>
      <c r="J19" s="6" t="s">
        <v>39</v>
      </c>
      <c r="K19" s="11">
        <f>'OTHER SERVICES'!E7</f>
        <v>65.92178770949721</v>
      </c>
      <c r="L19" s="9">
        <f t="shared" si="0"/>
        <v>65.92178770949721</v>
      </c>
    </row>
    <row r="20" spans="1:12" x14ac:dyDescent="0.25">
      <c r="A20" s="5" t="s">
        <v>33</v>
      </c>
      <c r="B20" s="6" t="s">
        <v>39</v>
      </c>
      <c r="C20" s="12" t="s">
        <v>39</v>
      </c>
      <c r="D20" s="6" t="s">
        <v>39</v>
      </c>
      <c r="E20" s="6" t="s">
        <v>39</v>
      </c>
      <c r="F20" s="6" t="s">
        <v>39</v>
      </c>
      <c r="G20" s="6" t="s">
        <v>39</v>
      </c>
      <c r="H20" s="6" t="s">
        <v>39</v>
      </c>
      <c r="I20" s="6" t="s">
        <v>39</v>
      </c>
      <c r="J20" s="6" t="s">
        <v>39</v>
      </c>
      <c r="K20" s="6">
        <f>'OTHER SERVICES'!E4</f>
        <v>70</v>
      </c>
      <c r="L20" s="9">
        <f t="shared" si="0"/>
        <v>70</v>
      </c>
    </row>
    <row r="21" spans="1:12" x14ac:dyDescent="0.25">
      <c r="A21" s="5" t="s">
        <v>34</v>
      </c>
      <c r="B21" s="6" t="s">
        <v>39</v>
      </c>
      <c r="C21" s="12" t="s">
        <v>39</v>
      </c>
      <c r="D21" s="6" t="s">
        <v>39</v>
      </c>
      <c r="E21" s="6" t="s">
        <v>39</v>
      </c>
      <c r="F21" s="6" t="s">
        <v>39</v>
      </c>
      <c r="G21" s="6" t="s">
        <v>39</v>
      </c>
      <c r="H21" s="6" t="s">
        <v>39</v>
      </c>
      <c r="I21" s="6" t="s">
        <v>39</v>
      </c>
      <c r="J21" s="6" t="s">
        <v>39</v>
      </c>
      <c r="K21" s="13">
        <f>'OTHER SERVICES'!F8</f>
        <v>132.0391061452514</v>
      </c>
      <c r="L21" s="9">
        <f t="shared" si="0"/>
        <v>132.0391061452514</v>
      </c>
    </row>
    <row r="22" spans="1:12" x14ac:dyDescent="0.25">
      <c r="J22" s="6"/>
    </row>
    <row r="24" spans="1:12" s="14" customFormat="1" x14ac:dyDescent="0.25"/>
    <row r="25" spans="1:12" s="14" customFormat="1" x14ac:dyDescent="0.25"/>
    <row r="26" spans="1:12" s="14" customFormat="1" x14ac:dyDescent="0.25"/>
    <row r="27" spans="1:12" s="14" customFormat="1" x14ac:dyDescent="0.25"/>
    <row r="28" spans="1:12" s="14" customFormat="1" x14ac:dyDescent="0.25"/>
    <row r="29" spans="1:12" s="14" customFormat="1" x14ac:dyDescent="0.25"/>
    <row r="30" spans="1:12" s="14" customFormat="1" x14ac:dyDescent="0.25"/>
    <row r="31" spans="1:12" s="14" customFormat="1" x14ac:dyDescent="0.25"/>
    <row r="32" spans="1:1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</sheetData>
  <mergeCells count="5">
    <mergeCell ref="A1:A3"/>
    <mergeCell ref="B1:D1"/>
    <mergeCell ref="E1:F1"/>
    <mergeCell ref="H1:J1"/>
    <mergeCell ref="L1:L3"/>
  </mergeCells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zoomScale="140" zoomScaleNormal="140" workbookViewId="0">
      <selection activeCell="C21" sqref="C21"/>
    </sheetView>
  </sheetViews>
  <sheetFormatPr defaultColWidth="8.7109375" defaultRowHeight="15" x14ac:dyDescent="0.25"/>
  <cols>
    <col min="1" max="1" width="21.5703125" customWidth="1"/>
    <col min="2" max="2" width="19.5703125" customWidth="1"/>
    <col min="3" max="3" width="21" customWidth="1"/>
    <col min="4" max="4" width="16.28515625" customWidth="1"/>
    <col min="5" max="5" width="16.42578125" customWidth="1"/>
    <col min="6" max="6" width="15.5703125" customWidth="1"/>
    <col min="7" max="7" width="15.28515625" customWidth="1"/>
    <col min="8" max="8" width="15.5703125" customWidth="1"/>
    <col min="9" max="9" width="16.28515625" customWidth="1"/>
  </cols>
  <sheetData>
    <row r="1" spans="1:9" x14ac:dyDescent="0.25">
      <c r="A1" s="15" t="s">
        <v>40</v>
      </c>
      <c r="B1" s="16" t="s">
        <v>41</v>
      </c>
      <c r="C1" s="17" t="s">
        <v>20</v>
      </c>
      <c r="D1" s="17" t="s">
        <v>42</v>
      </c>
      <c r="E1" s="17" t="s">
        <v>19</v>
      </c>
      <c r="F1" s="17" t="s">
        <v>43</v>
      </c>
      <c r="G1" s="17" t="s">
        <v>20</v>
      </c>
      <c r="H1" s="17" t="s">
        <v>42</v>
      </c>
      <c r="I1" s="17" t="s">
        <v>44</v>
      </c>
    </row>
    <row r="2" spans="1:9" x14ac:dyDescent="0.25">
      <c r="A2" s="6"/>
      <c r="B2" s="7" t="s">
        <v>45</v>
      </c>
      <c r="C2" s="7">
        <v>75000</v>
      </c>
      <c r="D2" s="7">
        <v>59850</v>
      </c>
      <c r="E2" s="7">
        <v>70000</v>
      </c>
      <c r="F2" s="18">
        <f>AVERAGE(C2:E2)</f>
        <v>68283.333333333328</v>
      </c>
      <c r="G2" s="8">
        <f>C2*100/F2</f>
        <v>109.8364657066146</v>
      </c>
      <c r="H2" s="8">
        <f>D2*100/F2</f>
        <v>87.649499633878449</v>
      </c>
      <c r="I2" s="8">
        <f>E2*100/F2</f>
        <v>102.51403465950696</v>
      </c>
    </row>
    <row r="3" spans="1:9" x14ac:dyDescent="0.25">
      <c r="A3" s="6"/>
      <c r="B3" s="7" t="s">
        <v>46</v>
      </c>
      <c r="C3" s="7">
        <v>175000</v>
      </c>
      <c r="D3" s="7">
        <v>162750</v>
      </c>
      <c r="E3" s="7">
        <v>140000</v>
      </c>
      <c r="F3" s="19">
        <f>AVERAGE(C3:E3)</f>
        <v>159250</v>
      </c>
      <c r="G3" s="8">
        <f>C3*100/F3</f>
        <v>109.89010989010988</v>
      </c>
      <c r="H3" s="8">
        <f>D3*100/F3</f>
        <v>102.1978021978022</v>
      </c>
      <c r="I3" s="8">
        <f>E3*100/F3</f>
        <v>87.912087912087912</v>
      </c>
    </row>
    <row r="4" spans="1:9" x14ac:dyDescent="0.25">
      <c r="A4" s="6"/>
      <c r="B4" s="7" t="s">
        <v>47</v>
      </c>
      <c r="C4" s="7">
        <v>65000</v>
      </c>
      <c r="D4" s="7">
        <v>52500</v>
      </c>
      <c r="E4" s="7">
        <v>65000</v>
      </c>
      <c r="F4" s="18">
        <f>AVERAGE(C4:E4)</f>
        <v>60833.333333333336</v>
      </c>
      <c r="G4" s="8">
        <f>C4*100/F4</f>
        <v>106.84931506849314</v>
      </c>
      <c r="H4" s="8">
        <f>D4*100/F4</f>
        <v>86.30136986301369</v>
      </c>
      <c r="I4" s="8">
        <f>E4*100/F4</f>
        <v>106.84931506849314</v>
      </c>
    </row>
    <row r="5" spans="1:9" x14ac:dyDescent="0.25">
      <c r="A5" s="6"/>
      <c r="B5" s="7" t="s">
        <v>48</v>
      </c>
      <c r="C5" s="7">
        <v>28000</v>
      </c>
      <c r="D5" s="7">
        <v>24150</v>
      </c>
      <c r="E5" s="7">
        <v>26000</v>
      </c>
      <c r="F5" s="19">
        <f>AVERAGE(C5:E5)</f>
        <v>26050</v>
      </c>
      <c r="G5" s="8">
        <f>C5*100/F5</f>
        <v>107.48560460652591</v>
      </c>
      <c r="H5" s="8">
        <f>D5*100/F5</f>
        <v>92.706333973128594</v>
      </c>
      <c r="I5" s="8">
        <f>E5*100/F5</f>
        <v>99.808061420345496</v>
      </c>
    </row>
    <row r="6" spans="1:9" x14ac:dyDescent="0.25">
      <c r="A6" s="6"/>
      <c r="B6" s="7" t="s">
        <v>49</v>
      </c>
      <c r="C6" s="7">
        <v>95000</v>
      </c>
      <c r="D6" s="7">
        <v>91350</v>
      </c>
      <c r="E6" s="7">
        <v>100000</v>
      </c>
      <c r="F6" s="19">
        <f>AVERAGE(C6:E6)</f>
        <v>95450</v>
      </c>
      <c r="G6" s="8">
        <f>C6*100/F6</f>
        <v>99.528548978522792</v>
      </c>
      <c r="H6" s="8">
        <f>D6*100/F6</f>
        <v>95.704557359874286</v>
      </c>
      <c r="I6" s="8">
        <f>E6*100/F6</f>
        <v>104.76689366160294</v>
      </c>
    </row>
    <row r="7" spans="1:9" x14ac:dyDescent="0.25">
      <c r="A7" s="6"/>
      <c r="B7" s="7"/>
      <c r="C7" s="7"/>
      <c r="D7" s="7"/>
      <c r="E7" s="7"/>
      <c r="F7" s="8"/>
      <c r="G7" s="9">
        <f>AVERAGE(G2:G6)</f>
        <v>106.71800885005328</v>
      </c>
      <c r="H7" s="9">
        <f>AVERAGE(H2:H6)</f>
        <v>92.911912605539456</v>
      </c>
      <c r="I7" s="9">
        <f>AVERAGE(I2:I6)</f>
        <v>100.37007854440728</v>
      </c>
    </row>
    <row r="10" spans="1:9" x14ac:dyDescent="0.25">
      <c r="A10" s="15" t="s">
        <v>50</v>
      </c>
      <c r="B10" s="16" t="s">
        <v>41</v>
      </c>
      <c r="C10" s="16" t="s">
        <v>51</v>
      </c>
      <c r="D10" s="16" t="s">
        <v>52</v>
      </c>
      <c r="E10" s="17" t="s">
        <v>18</v>
      </c>
      <c r="F10" s="17" t="s">
        <v>53</v>
      </c>
      <c r="G10" s="16" t="s">
        <v>51</v>
      </c>
      <c r="H10" s="16" t="s">
        <v>52</v>
      </c>
      <c r="I10" s="17" t="s">
        <v>18</v>
      </c>
    </row>
    <row r="11" spans="1:9" x14ac:dyDescent="0.25">
      <c r="A11" s="6"/>
      <c r="B11" s="7" t="s">
        <v>54</v>
      </c>
      <c r="C11" s="7">
        <v>8000</v>
      </c>
      <c r="D11" s="7">
        <v>11000</v>
      </c>
      <c r="E11" s="7">
        <v>18000</v>
      </c>
      <c r="F11" s="8">
        <f>AVERAGE(C11:E11)</f>
        <v>12333.333333333334</v>
      </c>
      <c r="G11" s="20">
        <f>C11*100/F11</f>
        <v>64.864864864864856</v>
      </c>
      <c r="H11" s="20">
        <f>D11*100/F11</f>
        <v>89.189189189189179</v>
      </c>
      <c r="I11" s="20">
        <f>E11*100/F11</f>
        <v>145.94594594594594</v>
      </c>
    </row>
    <row r="12" spans="1:9" x14ac:dyDescent="0.25">
      <c r="A12" s="6"/>
      <c r="B12" s="7" t="s">
        <v>55</v>
      </c>
      <c r="C12" s="7">
        <v>8500</v>
      </c>
      <c r="D12" s="7">
        <v>16000</v>
      </c>
      <c r="E12" s="7">
        <v>18000</v>
      </c>
      <c r="F12" s="8">
        <f>AVERAGE(C12:E12)</f>
        <v>14166.666666666666</v>
      </c>
      <c r="G12" s="20">
        <f>C12*100/F12</f>
        <v>60</v>
      </c>
      <c r="H12" s="20">
        <f>D12*100/F12</f>
        <v>112.94117647058825</v>
      </c>
      <c r="I12" s="20">
        <f>E12*100/F12</f>
        <v>127.05882352941177</v>
      </c>
    </row>
    <row r="13" spans="1:9" x14ac:dyDescent="0.25">
      <c r="A13" s="6"/>
      <c r="B13" s="21" t="s">
        <v>56</v>
      </c>
      <c r="C13" s="20">
        <v>7000</v>
      </c>
      <c r="D13" s="20">
        <v>9000</v>
      </c>
      <c r="E13" s="7">
        <v>12000</v>
      </c>
      <c r="F13" s="8">
        <f>AVERAGE(C13:E13)</f>
        <v>9333.3333333333339</v>
      </c>
      <c r="G13" s="20">
        <f>C13*100/F13</f>
        <v>75</v>
      </c>
      <c r="H13" s="20">
        <f>D13*100/F13</f>
        <v>96.428571428571416</v>
      </c>
      <c r="I13" s="20">
        <f>E13*100/F13</f>
        <v>128.57142857142856</v>
      </c>
    </row>
    <row r="14" spans="1:9" x14ac:dyDescent="0.25">
      <c r="A14" s="6"/>
      <c r="B14" s="21"/>
      <c r="C14" s="20"/>
      <c r="D14" s="20"/>
      <c r="E14" s="9"/>
      <c r="F14" s="9"/>
      <c r="G14" s="9">
        <f>AVERAGE(G11:G13)</f>
        <v>66.621621621621614</v>
      </c>
      <c r="H14" s="9">
        <f>AVERAGE(H11:H13)</f>
        <v>99.519645696116285</v>
      </c>
      <c r="I14" s="9">
        <f>AVERAGE(I11:I13)</f>
        <v>133.85873268226209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zoomScale="140" zoomScaleNormal="140" workbookViewId="0">
      <selection activeCell="L7" sqref="L7"/>
    </sheetView>
  </sheetViews>
  <sheetFormatPr defaultColWidth="8.7109375" defaultRowHeight="15" x14ac:dyDescent="0.25"/>
  <cols>
    <col min="1" max="1" width="22.28515625" customWidth="1"/>
    <col min="2" max="2" width="14.7109375" customWidth="1"/>
    <col min="3" max="3" width="15" customWidth="1"/>
    <col min="4" max="4" width="16" customWidth="1"/>
    <col min="5" max="6" width="16.42578125" customWidth="1"/>
    <col min="7" max="7" width="16.28515625" customWidth="1"/>
    <col min="8" max="8" width="16.42578125" customWidth="1"/>
    <col min="9" max="9" width="15.28515625" customWidth="1"/>
    <col min="10" max="10" width="15.5703125" customWidth="1"/>
    <col min="11" max="12" width="14.42578125" customWidth="1"/>
    <col min="13" max="13" width="17.140625" customWidth="1"/>
  </cols>
  <sheetData>
    <row r="1" spans="1:13" x14ac:dyDescent="0.25">
      <c r="A1" s="15" t="s">
        <v>57</v>
      </c>
      <c r="B1" s="16" t="s">
        <v>41</v>
      </c>
      <c r="C1" s="17" t="s">
        <v>20</v>
      </c>
      <c r="D1" s="17" t="s">
        <v>22</v>
      </c>
      <c r="E1" s="17" t="s">
        <v>58</v>
      </c>
      <c r="F1" s="17" t="s">
        <v>25</v>
      </c>
      <c r="G1" s="17" t="s">
        <v>27</v>
      </c>
      <c r="H1" s="17" t="s">
        <v>59</v>
      </c>
      <c r="I1" s="17" t="s">
        <v>20</v>
      </c>
      <c r="J1" s="17" t="s">
        <v>22</v>
      </c>
      <c r="K1" s="17" t="s">
        <v>58</v>
      </c>
      <c r="L1" s="17" t="s">
        <v>25</v>
      </c>
      <c r="M1" s="17" t="s">
        <v>27</v>
      </c>
    </row>
    <row r="2" spans="1:13" x14ac:dyDescent="0.25">
      <c r="A2" s="6" t="s">
        <v>60</v>
      </c>
      <c r="B2" s="7" t="s">
        <v>61</v>
      </c>
      <c r="C2" s="7">
        <v>1450</v>
      </c>
      <c r="D2" s="7">
        <v>1650</v>
      </c>
      <c r="E2" s="7">
        <v>1410</v>
      </c>
      <c r="F2" s="7">
        <v>1800</v>
      </c>
      <c r="G2" s="7">
        <v>1300</v>
      </c>
      <c r="H2" s="18">
        <f>AVERAGE(C2:G2)</f>
        <v>1522</v>
      </c>
      <c r="I2" s="8">
        <f>C2*100/H2</f>
        <v>95.269382391590014</v>
      </c>
      <c r="J2" s="8">
        <f>D2*100/H2</f>
        <v>108.40998685939553</v>
      </c>
      <c r="K2" s="8">
        <f>E2*100/H2</f>
        <v>92.641261498028911</v>
      </c>
      <c r="L2" s="8">
        <f>F2*100/H2</f>
        <v>118.26544021024966</v>
      </c>
      <c r="M2" s="8">
        <f>G2*100/H2</f>
        <v>85.41392904073588</v>
      </c>
    </row>
    <row r="3" spans="1:13" x14ac:dyDescent="0.25">
      <c r="A3" s="6"/>
      <c r="B3" s="7" t="s">
        <v>62</v>
      </c>
      <c r="C3" s="7">
        <v>2050</v>
      </c>
      <c r="D3" s="7">
        <v>2900</v>
      </c>
      <c r="E3" s="7">
        <v>2700</v>
      </c>
      <c r="F3" s="7">
        <v>3500</v>
      </c>
      <c r="G3" s="7">
        <v>2800</v>
      </c>
      <c r="H3" s="19">
        <f>AVERAGE(C3:G3)</f>
        <v>2790</v>
      </c>
      <c r="I3" s="8">
        <f>C3*100/H3</f>
        <v>73.476702508960571</v>
      </c>
      <c r="J3" s="8">
        <f>D3*100/H3</f>
        <v>103.94265232974911</v>
      </c>
      <c r="K3" s="8">
        <f>E3*100/H3</f>
        <v>96.774193548387103</v>
      </c>
      <c r="L3" s="8">
        <f>F3*100/H3</f>
        <v>125.44802867383513</v>
      </c>
      <c r="M3" s="8">
        <f>G3*100/H3</f>
        <v>100.35842293906811</v>
      </c>
    </row>
    <row r="4" spans="1:13" x14ac:dyDescent="0.25">
      <c r="A4" s="6"/>
      <c r="B4" s="7" t="s">
        <v>63</v>
      </c>
      <c r="C4" s="7">
        <v>1600</v>
      </c>
      <c r="D4" s="7">
        <v>1600</v>
      </c>
      <c r="E4" s="7">
        <v>1500</v>
      </c>
      <c r="F4" s="7">
        <v>1900</v>
      </c>
      <c r="G4" s="7">
        <v>1600</v>
      </c>
      <c r="H4" s="18">
        <f>AVERAGE(C4:G4)</f>
        <v>1640</v>
      </c>
      <c r="I4" s="8">
        <f>C4*100/H4</f>
        <v>97.560975609756099</v>
      </c>
      <c r="J4" s="8">
        <f>D4*100/H4</f>
        <v>97.560975609756099</v>
      </c>
      <c r="K4" s="8">
        <f>E4*100/H4</f>
        <v>91.463414634146346</v>
      </c>
      <c r="L4" s="8">
        <f>F4*100/H4</f>
        <v>115.85365853658537</v>
      </c>
      <c r="M4" s="8">
        <f>G4*100/H4</f>
        <v>97.560975609756099</v>
      </c>
    </row>
    <row r="5" spans="1:13" x14ac:dyDescent="0.25">
      <c r="A5" s="6"/>
      <c r="B5" s="7" t="s">
        <v>64</v>
      </c>
      <c r="C5" s="7">
        <v>2900</v>
      </c>
      <c r="D5" s="7">
        <v>2900</v>
      </c>
      <c r="E5" s="7">
        <v>3210</v>
      </c>
      <c r="F5" s="7">
        <v>4100</v>
      </c>
      <c r="G5" s="7">
        <v>3900</v>
      </c>
      <c r="H5" s="18">
        <f>AVERAGE(C5:G5)</f>
        <v>3402</v>
      </c>
      <c r="I5" s="8">
        <f>C5*100/H5</f>
        <v>85.243974132863016</v>
      </c>
      <c r="J5" s="8">
        <f>D5*100/H5</f>
        <v>85.243974132863016</v>
      </c>
      <c r="K5" s="8">
        <f>E5*100/H5</f>
        <v>94.356261022927683</v>
      </c>
      <c r="L5" s="8">
        <f>F5*100/H5</f>
        <v>120.51734273956497</v>
      </c>
      <c r="M5" s="8">
        <f>G5*100/H5</f>
        <v>114.6384479717813</v>
      </c>
    </row>
    <row r="6" spans="1:13" x14ac:dyDescent="0.25">
      <c r="A6" s="6"/>
      <c r="B6" s="7" t="s">
        <v>65</v>
      </c>
      <c r="C6" s="7">
        <v>2050</v>
      </c>
      <c r="D6" s="7">
        <v>1650</v>
      </c>
      <c r="E6" s="7">
        <v>2050</v>
      </c>
      <c r="F6" s="7">
        <v>1900</v>
      </c>
      <c r="G6" s="7">
        <v>1950</v>
      </c>
      <c r="H6" s="18">
        <f>AVERAGE(C6:G6)</f>
        <v>1920</v>
      </c>
      <c r="I6" s="8">
        <f>C6*100/H6</f>
        <v>106.77083333333333</v>
      </c>
      <c r="J6" s="8">
        <f>D6*100/H6</f>
        <v>85.9375</v>
      </c>
      <c r="K6" s="8">
        <f>E6*100/H6</f>
        <v>106.77083333333333</v>
      </c>
      <c r="L6" s="8">
        <f>F6*100/H6</f>
        <v>98.958333333333329</v>
      </c>
      <c r="M6" s="8">
        <f>G6*100/H6</f>
        <v>101.5625</v>
      </c>
    </row>
    <row r="7" spans="1:13" x14ac:dyDescent="0.25">
      <c r="A7" s="6"/>
      <c r="B7" s="7"/>
      <c r="C7" s="7"/>
      <c r="D7" s="7"/>
      <c r="E7" s="7"/>
      <c r="F7" s="7"/>
      <c r="G7" s="7"/>
      <c r="H7" s="8"/>
      <c r="I7" s="9">
        <f>AVERAGE(I2:I6)</f>
        <v>91.664373595300589</v>
      </c>
      <c r="J7" s="9">
        <f>AVERAGE(J2:J6)</f>
        <v>96.219017786352751</v>
      </c>
      <c r="K7" s="9">
        <f>AVERAGE(K2:K6)</f>
        <v>96.40119280736468</v>
      </c>
      <c r="L7" s="9">
        <f>AVERAGE(L2:L6)</f>
        <v>115.80856069871371</v>
      </c>
      <c r="M7" s="9">
        <f>AVERAGE(M2:M6)</f>
        <v>99.906855112268289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"/>
  <sheetViews>
    <sheetView zoomScale="140" zoomScaleNormal="140" workbookViewId="0">
      <selection activeCell="G7" sqref="G7"/>
    </sheetView>
  </sheetViews>
  <sheetFormatPr defaultColWidth="8.7109375" defaultRowHeight="15" x14ac:dyDescent="0.25"/>
  <cols>
    <col min="1" max="1" width="19.42578125" customWidth="1"/>
    <col min="2" max="2" width="15" customWidth="1"/>
    <col min="3" max="3" width="13.42578125" customWidth="1"/>
    <col min="4" max="4" width="13.140625" customWidth="1"/>
    <col min="5" max="5" width="17.42578125" customWidth="1"/>
    <col min="6" max="7" width="14.7109375" customWidth="1"/>
    <col min="8" max="8" width="15" customWidth="1"/>
    <col min="9" max="9" width="14.28515625" customWidth="1"/>
  </cols>
  <sheetData>
    <row r="1" spans="1:9" x14ac:dyDescent="0.25">
      <c r="A1" s="15" t="s">
        <v>66</v>
      </c>
      <c r="B1" s="16" t="s">
        <v>41</v>
      </c>
      <c r="C1" s="17" t="s">
        <v>20</v>
      </c>
      <c r="D1" s="17" t="s">
        <v>25</v>
      </c>
      <c r="E1" s="17" t="s">
        <v>27</v>
      </c>
      <c r="F1" s="17" t="s">
        <v>59</v>
      </c>
      <c r="G1" s="17" t="s">
        <v>20</v>
      </c>
      <c r="H1" s="17" t="s">
        <v>25</v>
      </c>
      <c r="I1" s="17" t="s">
        <v>27</v>
      </c>
    </row>
    <row r="2" spans="1:9" x14ac:dyDescent="0.25">
      <c r="A2" s="6" t="s">
        <v>60</v>
      </c>
      <c r="B2" s="7" t="s">
        <v>61</v>
      </c>
      <c r="C2" s="7">
        <v>1690</v>
      </c>
      <c r="D2" s="7">
        <v>1200</v>
      </c>
      <c r="E2" s="7">
        <v>1190</v>
      </c>
      <c r="F2" s="18">
        <f>AVERAGE(C2:E2)</f>
        <v>1360</v>
      </c>
      <c r="G2" s="8">
        <f>C2*100/F2</f>
        <v>124.26470588235294</v>
      </c>
      <c r="H2" s="8">
        <f>D2*100/F2</f>
        <v>88.235294117647058</v>
      </c>
      <c r="I2" s="8">
        <f>E2*100/F2</f>
        <v>87.5</v>
      </c>
    </row>
    <row r="3" spans="1:9" x14ac:dyDescent="0.25">
      <c r="A3" s="6"/>
      <c r="B3" s="7" t="s">
        <v>62</v>
      </c>
      <c r="C3" s="7">
        <v>2050</v>
      </c>
      <c r="D3" s="7">
        <v>1000</v>
      </c>
      <c r="E3" s="7">
        <v>1350</v>
      </c>
      <c r="F3" s="18">
        <f>AVERAGE(C3:E3)</f>
        <v>1466.6666666666667</v>
      </c>
      <c r="G3" s="8">
        <f>C3*100/F3</f>
        <v>139.77272727272725</v>
      </c>
      <c r="H3" s="8">
        <f>D3*100/F3</f>
        <v>68.181818181818173</v>
      </c>
      <c r="I3" s="8">
        <f>E3*100/F3</f>
        <v>92.045454545454547</v>
      </c>
    </row>
    <row r="4" spans="1:9" x14ac:dyDescent="0.25">
      <c r="A4" s="6"/>
      <c r="B4" s="7" t="s">
        <v>63</v>
      </c>
      <c r="C4" s="7">
        <v>1850</v>
      </c>
      <c r="D4" s="7">
        <v>1150</v>
      </c>
      <c r="E4" s="7">
        <v>1100</v>
      </c>
      <c r="F4" s="18">
        <f>AVERAGE(C4:E4)</f>
        <v>1366.6666666666667</v>
      </c>
      <c r="G4" s="8">
        <f>C4*100/F4</f>
        <v>135.36585365853657</v>
      </c>
      <c r="H4" s="8">
        <f>D4*100/F4</f>
        <v>84.146341463414629</v>
      </c>
      <c r="I4" s="8">
        <f>E4*100/F4</f>
        <v>80.487804878048777</v>
      </c>
    </row>
    <row r="5" spans="1:9" x14ac:dyDescent="0.25">
      <c r="A5" s="6"/>
      <c r="B5" s="7" t="s">
        <v>64</v>
      </c>
      <c r="C5" s="7">
        <v>3150</v>
      </c>
      <c r="D5" s="7">
        <v>1020</v>
      </c>
      <c r="E5" s="7">
        <v>1350</v>
      </c>
      <c r="F5" s="18">
        <f>AVERAGE(C5:E5)</f>
        <v>1840</v>
      </c>
      <c r="G5" s="8">
        <f>C5*100/F5</f>
        <v>171.19565217391303</v>
      </c>
      <c r="H5" s="8">
        <f>D5*100/F5</f>
        <v>55.434782608695649</v>
      </c>
      <c r="I5" s="8">
        <f>E5*100/F5</f>
        <v>73.369565217391298</v>
      </c>
    </row>
    <row r="6" spans="1:9" x14ac:dyDescent="0.25">
      <c r="A6" s="6"/>
      <c r="B6" s="7" t="s">
        <v>65</v>
      </c>
      <c r="C6" s="7">
        <v>1800</v>
      </c>
      <c r="D6" s="7">
        <v>1900</v>
      </c>
      <c r="E6" s="7">
        <v>1950</v>
      </c>
      <c r="F6" s="18">
        <f>AVERAGE(C6:E6)</f>
        <v>1883.3333333333333</v>
      </c>
      <c r="G6" s="8">
        <f>C6*100/F6</f>
        <v>95.575221238938056</v>
      </c>
      <c r="H6" s="8">
        <f>D6*100/F6</f>
        <v>100.88495575221239</v>
      </c>
      <c r="I6" s="8">
        <f>E6*100/F6</f>
        <v>103.53982300884957</v>
      </c>
    </row>
    <row r="7" spans="1:9" x14ac:dyDescent="0.25">
      <c r="A7" s="6"/>
      <c r="B7" s="7"/>
      <c r="C7" s="7"/>
      <c r="D7" s="7"/>
      <c r="E7" s="7"/>
      <c r="F7" s="8"/>
      <c r="G7" s="9">
        <f>AVERAGE(G2:G6)</f>
        <v>133.23483204529356</v>
      </c>
      <c r="H7" s="9">
        <f>AVERAGE(H2:H6)</f>
        <v>79.376638424757587</v>
      </c>
      <c r="I7" s="9">
        <f>AVERAGE(I2:I6)</f>
        <v>87.38852952994884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"/>
  <sheetViews>
    <sheetView zoomScale="140" zoomScaleNormal="140" workbookViewId="0">
      <selection activeCell="K3" sqref="K3"/>
    </sheetView>
  </sheetViews>
  <sheetFormatPr defaultColWidth="8.7109375" defaultRowHeight="15" x14ac:dyDescent="0.25"/>
  <cols>
    <col min="1" max="2" width="15.140625" customWidth="1"/>
    <col min="3" max="3" width="12.7109375" customWidth="1"/>
    <col min="4" max="5" width="13.42578125" customWidth="1"/>
    <col min="6" max="6" width="13.5703125" customWidth="1"/>
    <col min="7" max="7" width="16.7109375" customWidth="1"/>
    <col min="8" max="8" width="13" customWidth="1"/>
    <col min="9" max="9" width="13.140625" customWidth="1"/>
    <col min="10" max="10" width="13" customWidth="1"/>
    <col min="11" max="11" width="14.7109375" customWidth="1"/>
  </cols>
  <sheetData>
    <row r="1" spans="1:11" x14ac:dyDescent="0.25">
      <c r="A1" s="15" t="s">
        <v>1</v>
      </c>
      <c r="B1" s="16" t="s">
        <v>41</v>
      </c>
      <c r="C1" s="17" t="s">
        <v>20</v>
      </c>
      <c r="D1" s="17" t="s">
        <v>67</v>
      </c>
      <c r="E1" s="17" t="s">
        <v>68</v>
      </c>
      <c r="F1" s="17" t="s">
        <v>27</v>
      </c>
      <c r="G1" s="17" t="s">
        <v>69</v>
      </c>
      <c r="H1" s="17" t="s">
        <v>20</v>
      </c>
      <c r="I1" s="17" t="s">
        <v>67</v>
      </c>
      <c r="J1" s="17" t="s">
        <v>68</v>
      </c>
      <c r="K1" s="17" t="s">
        <v>27</v>
      </c>
    </row>
    <row r="2" spans="1:11" x14ac:dyDescent="0.25">
      <c r="A2" s="6"/>
      <c r="B2" s="7" t="s">
        <v>14</v>
      </c>
      <c r="C2" s="7">
        <v>2975</v>
      </c>
      <c r="D2" s="7">
        <v>3117</v>
      </c>
      <c r="E2" s="7">
        <v>2878</v>
      </c>
      <c r="F2" s="7">
        <v>2820</v>
      </c>
      <c r="G2" s="18">
        <f>AVERAGE(C2:F2)</f>
        <v>2947.5</v>
      </c>
      <c r="H2" s="9">
        <f>C2*100/G2</f>
        <v>100.93299406276506</v>
      </c>
      <c r="I2" s="9">
        <f>D2*100/G2</f>
        <v>105.75063613231552</v>
      </c>
      <c r="J2" s="9">
        <f>E2*100/G2</f>
        <v>97.642069550466502</v>
      </c>
      <c r="K2" s="9">
        <f>F2*100/G2</f>
        <v>95.67430025445293</v>
      </c>
    </row>
    <row r="3" spans="1:11" x14ac:dyDescent="0.25">
      <c r="A3" s="6"/>
      <c r="B3" s="7" t="s">
        <v>12</v>
      </c>
      <c r="C3" s="7">
        <v>1900</v>
      </c>
      <c r="D3" s="7">
        <v>1950</v>
      </c>
      <c r="E3" s="7">
        <v>1620</v>
      </c>
      <c r="F3" s="7">
        <v>1900</v>
      </c>
      <c r="G3" s="18">
        <f>AVERAGE(C3:F3)</f>
        <v>1842.5</v>
      </c>
      <c r="H3" s="9">
        <f>C3*100/G3</f>
        <v>103.12075983717774</v>
      </c>
      <c r="I3" s="9">
        <f>D3*100/G3</f>
        <v>105.83446404341927</v>
      </c>
      <c r="J3" s="9">
        <f>E3*100/G3</f>
        <v>87.924016282225239</v>
      </c>
      <c r="K3" s="9">
        <f>F3*100/G3</f>
        <v>103.12075983717774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"/>
  <sheetViews>
    <sheetView zoomScale="140" zoomScaleNormal="140" workbookViewId="0">
      <selection activeCell="G2" sqref="G2"/>
    </sheetView>
  </sheetViews>
  <sheetFormatPr defaultColWidth="8.7109375" defaultRowHeight="15" x14ac:dyDescent="0.25"/>
  <cols>
    <col min="2" max="2" width="15" customWidth="1"/>
    <col min="3" max="3" width="17.7109375" customWidth="1"/>
    <col min="4" max="4" width="14.28515625" customWidth="1"/>
    <col min="5" max="5" width="15.42578125" customWidth="1"/>
    <col min="6" max="6" width="14.85546875" customWidth="1"/>
    <col min="7" max="7" width="16.42578125" customWidth="1"/>
    <col min="8" max="8" width="15.140625" customWidth="1"/>
    <col min="9" max="9" width="15" customWidth="1"/>
  </cols>
  <sheetData>
    <row r="1" spans="1:9" x14ac:dyDescent="0.25">
      <c r="A1" s="15" t="s">
        <v>2</v>
      </c>
      <c r="B1" s="16" t="s">
        <v>41</v>
      </c>
      <c r="C1" s="17" t="s">
        <v>20</v>
      </c>
      <c r="D1" s="17" t="s">
        <v>67</v>
      </c>
      <c r="E1" s="17" t="s">
        <v>68</v>
      </c>
      <c r="F1" s="17" t="s">
        <v>69</v>
      </c>
      <c r="G1" s="17" t="s">
        <v>20</v>
      </c>
      <c r="H1" s="17" t="s">
        <v>67</v>
      </c>
      <c r="I1" s="17" t="s">
        <v>68</v>
      </c>
    </row>
    <row r="2" spans="1:9" x14ac:dyDescent="0.25">
      <c r="A2" s="6"/>
      <c r="B2" s="7" t="s">
        <v>14</v>
      </c>
      <c r="C2" s="7">
        <v>3395</v>
      </c>
      <c r="D2" s="7">
        <v>3433</v>
      </c>
      <c r="E2" s="7">
        <v>3657</v>
      </c>
      <c r="F2" s="19">
        <f>AVERAGE(C2:E2)</f>
        <v>3495</v>
      </c>
      <c r="G2" s="9">
        <f>C2*100/F2</f>
        <v>97.13876967095851</v>
      </c>
      <c r="H2" s="9">
        <f>D2*100/F2</f>
        <v>98.22603719599428</v>
      </c>
      <c r="I2" s="9">
        <f>E2*100/F2</f>
        <v>104.63519313304721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"/>
  <sheetViews>
    <sheetView zoomScale="140" zoomScaleNormal="140" workbookViewId="0">
      <selection activeCell="G2" sqref="G2"/>
    </sheetView>
  </sheetViews>
  <sheetFormatPr defaultColWidth="8.7109375" defaultRowHeight="15" x14ac:dyDescent="0.25"/>
  <cols>
    <col min="1" max="1" width="14" customWidth="1"/>
    <col min="2" max="2" width="18.5703125" customWidth="1"/>
    <col min="3" max="3" width="17.85546875" customWidth="1"/>
    <col min="4" max="4" width="17.7109375" customWidth="1"/>
    <col min="5" max="5" width="15.42578125" customWidth="1"/>
    <col min="6" max="6" width="16.85546875" customWidth="1"/>
    <col min="7" max="7" width="16.5703125" customWidth="1"/>
    <col min="8" max="8" width="13.85546875" customWidth="1"/>
  </cols>
  <sheetData>
    <row r="1" spans="1:8" x14ac:dyDescent="0.25">
      <c r="A1" s="15" t="s">
        <v>70</v>
      </c>
      <c r="B1" s="16" t="s">
        <v>41</v>
      </c>
      <c r="C1" s="17" t="s">
        <v>20</v>
      </c>
      <c r="D1" s="17" t="s">
        <v>17</v>
      </c>
      <c r="E1" s="16" t="s">
        <v>71</v>
      </c>
      <c r="F1" s="16" t="s">
        <v>72</v>
      </c>
      <c r="G1" s="17" t="s">
        <v>20</v>
      </c>
      <c r="H1" s="17" t="s">
        <v>17</v>
      </c>
    </row>
    <row r="2" spans="1:8" x14ac:dyDescent="0.25">
      <c r="A2" s="6" t="s">
        <v>73</v>
      </c>
      <c r="B2" s="7" t="s">
        <v>74</v>
      </c>
      <c r="C2" s="21">
        <v>6</v>
      </c>
      <c r="D2" s="7">
        <v>6.8</v>
      </c>
      <c r="E2" s="7">
        <f>AVERAGE(C2:D2)</f>
        <v>6.4</v>
      </c>
      <c r="F2" s="22" t="s">
        <v>75</v>
      </c>
      <c r="G2" s="9">
        <f>C2*100/E2</f>
        <v>93.75</v>
      </c>
      <c r="H2" s="9">
        <f>D2*100/E2</f>
        <v>106.25</v>
      </c>
    </row>
    <row r="3" spans="1:8" x14ac:dyDescent="0.25">
      <c r="A3" s="6"/>
      <c r="B3" s="7" t="s">
        <v>76</v>
      </c>
      <c r="C3" s="21">
        <v>4.3</v>
      </c>
      <c r="D3" s="7">
        <v>3.95</v>
      </c>
      <c r="E3" s="23">
        <f>AVERAGE(C3:D3)</f>
        <v>4.125</v>
      </c>
      <c r="F3" s="22" t="s">
        <v>75</v>
      </c>
      <c r="G3" s="9">
        <f>C3*100/E3</f>
        <v>104.24242424242425</v>
      </c>
      <c r="H3" s="9">
        <f>D3*100/E3</f>
        <v>95.757575757575751</v>
      </c>
    </row>
    <row r="4" spans="1:8" x14ac:dyDescent="0.25">
      <c r="A4" s="24"/>
      <c r="B4" s="25" t="s">
        <v>77</v>
      </c>
      <c r="C4" s="26">
        <v>6.45</v>
      </c>
      <c r="D4" s="25">
        <v>7.15</v>
      </c>
      <c r="E4" s="7">
        <f>AVERAGE(C4:D4)</f>
        <v>6.8000000000000007</v>
      </c>
      <c r="F4" s="22" t="s">
        <v>78</v>
      </c>
      <c r="G4" s="9">
        <f>C4*100/E4</f>
        <v>94.85294117647058</v>
      </c>
      <c r="H4" s="9">
        <f>D4*100/E4</f>
        <v>105.14705882352941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"/>
  <sheetViews>
    <sheetView zoomScale="140" zoomScaleNormal="140" workbookViewId="0">
      <selection activeCell="I4" sqref="I4"/>
    </sheetView>
  </sheetViews>
  <sheetFormatPr defaultColWidth="8.7109375" defaultRowHeight="15" x14ac:dyDescent="0.25"/>
  <cols>
    <col min="1" max="1" width="29.140625" customWidth="1"/>
    <col min="2" max="2" width="26.28515625" customWidth="1"/>
    <col min="3" max="3" width="15.28515625" customWidth="1"/>
    <col min="4" max="4" width="18.5703125" customWidth="1"/>
    <col min="5" max="5" width="13.42578125" customWidth="1"/>
    <col min="6" max="6" width="14.28515625" customWidth="1"/>
    <col min="7" max="7" width="15.85546875" customWidth="1"/>
    <col min="8" max="8" width="22.28515625" customWidth="1"/>
    <col min="9" max="9" width="15.140625" customWidth="1"/>
    <col min="10" max="10" width="14.85546875" customWidth="1"/>
    <col min="11" max="11" width="12.28515625" customWidth="1"/>
    <col min="12" max="12" width="13.28515625" customWidth="1"/>
  </cols>
  <sheetData>
    <row r="1" spans="1:12" x14ac:dyDescent="0.25">
      <c r="A1" s="17" t="s">
        <v>79</v>
      </c>
      <c r="B1" s="17" t="s">
        <v>31</v>
      </c>
      <c r="C1" s="17" t="s">
        <v>18</v>
      </c>
      <c r="D1" s="17" t="s">
        <v>22</v>
      </c>
      <c r="E1" s="17" t="s">
        <v>67</v>
      </c>
      <c r="F1" s="17" t="s">
        <v>17</v>
      </c>
      <c r="G1" s="17" t="s">
        <v>80</v>
      </c>
      <c r="H1" s="17" t="s">
        <v>31</v>
      </c>
      <c r="I1" s="17" t="s">
        <v>18</v>
      </c>
      <c r="J1" s="17" t="s">
        <v>22</v>
      </c>
      <c r="K1" s="17" t="s">
        <v>67</v>
      </c>
      <c r="L1" s="17" t="s">
        <v>17</v>
      </c>
    </row>
    <row r="2" spans="1:12" x14ac:dyDescent="0.25">
      <c r="A2" s="27" t="s">
        <v>81</v>
      </c>
      <c r="B2" s="28">
        <v>12000</v>
      </c>
      <c r="C2" s="28">
        <v>14000</v>
      </c>
      <c r="D2" s="28">
        <v>12000</v>
      </c>
      <c r="E2" s="28">
        <v>12000</v>
      </c>
      <c r="F2" s="28"/>
      <c r="G2" s="28">
        <f>AVERAGE(B2:F2)</f>
        <v>12500</v>
      </c>
      <c r="H2" s="28">
        <f>B2*100/G2</f>
        <v>96</v>
      </c>
      <c r="I2" s="28">
        <f>C2*100/G2</f>
        <v>112</v>
      </c>
      <c r="J2" s="28">
        <f>D2*100/G2</f>
        <v>96</v>
      </c>
      <c r="K2" s="28">
        <f>E2*100/G2</f>
        <v>96</v>
      </c>
      <c r="L2" s="28"/>
    </row>
    <row r="3" spans="1:12" x14ac:dyDescent="0.25">
      <c r="A3" s="27" t="s">
        <v>82</v>
      </c>
      <c r="B3" s="28">
        <v>6000</v>
      </c>
      <c r="C3" s="28">
        <v>13200</v>
      </c>
      <c r="D3" s="28">
        <v>8000</v>
      </c>
      <c r="E3" s="28"/>
      <c r="F3" s="28">
        <v>16500</v>
      </c>
      <c r="G3" s="28">
        <f>AVERAGE(B3:F3)</f>
        <v>10925</v>
      </c>
      <c r="H3" s="29">
        <f>B3*100/G3</f>
        <v>54.919908466819223</v>
      </c>
      <c r="I3" s="29">
        <f>C3*100/G3</f>
        <v>120.82379862700229</v>
      </c>
      <c r="J3" s="29">
        <f>D3*100/G3</f>
        <v>73.226544622425635</v>
      </c>
      <c r="K3" s="29"/>
      <c r="L3" s="29">
        <f>F3*100/G3</f>
        <v>151.02974828375287</v>
      </c>
    </row>
    <row r="4" spans="1:12" x14ac:dyDescent="0.25">
      <c r="A4" s="28"/>
      <c r="B4" s="28"/>
      <c r="C4" s="28"/>
      <c r="D4" s="28"/>
      <c r="E4" s="28"/>
      <c r="F4" s="28"/>
      <c r="G4" s="28"/>
      <c r="H4" s="30">
        <f>AVERAGE(H2:H3)</f>
        <v>75.459954233409604</v>
      </c>
      <c r="I4" s="30">
        <f>AVERAGE(I2:I3)</f>
        <v>116.41189931350115</v>
      </c>
      <c r="J4" s="30">
        <f>AVERAGE(J2:J3)</f>
        <v>84.613272311212825</v>
      </c>
      <c r="K4" s="30">
        <f>AVERAGE(K2:K3)</f>
        <v>96</v>
      </c>
      <c r="L4" s="30">
        <f>AVERAGE(L2:L3)</f>
        <v>151.02974828375287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</vt:lpstr>
      <vt:lpstr>%</vt:lpstr>
      <vt:lpstr>ROAD RF</vt:lpstr>
      <vt:lpstr>ROAD EXPORT</vt:lpstr>
      <vt:lpstr>LTL Export</vt:lpstr>
      <vt:lpstr>SEA</vt:lpstr>
      <vt:lpstr>RAILWAY</vt:lpstr>
      <vt:lpstr>AIR</vt:lpstr>
      <vt:lpstr>BROKER SERVICES</vt:lpstr>
      <vt:lpstr>OTHER SERVICES</vt:lpstr>
      <vt:lpstr>Express</vt:lpstr>
    </vt:vector>
  </TitlesOfParts>
  <Company>Sulzer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Sokolova, Tatyana</dc:creator>
  <dc:description/>
  <cp:lastModifiedBy>Chuprakov, Nikita</cp:lastModifiedBy>
  <cp:revision>1</cp:revision>
  <dcterms:created xsi:type="dcterms:W3CDTF">2020-05-22T09:18:15Z</dcterms:created>
  <dcterms:modified xsi:type="dcterms:W3CDTF">2020-09-10T05:28:38Z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Sulzer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SIP_Label_0a03bf64-6567-46b1-b0e7-63f827d8d55c_ActionId">
    <vt:lpwstr>fe5a676d-dbbb-4d2b-b3ff-2f13f16437f1</vt:lpwstr>
  </property>
  <property fmtid="{D5CDD505-2E9C-101B-9397-08002B2CF9AE}" pid="8" name="MSIP_Label_0a03bf64-6567-46b1-b0e7-63f827d8d55c_Application">
    <vt:lpwstr>Microsoft Azure Information Protection</vt:lpwstr>
  </property>
  <property fmtid="{D5CDD505-2E9C-101B-9397-08002B2CF9AE}" pid="9" name="MSIP_Label_0a03bf64-6567-46b1-b0e7-63f827d8d55c_Enabled">
    <vt:lpwstr>True</vt:lpwstr>
  </property>
  <property fmtid="{D5CDD505-2E9C-101B-9397-08002B2CF9AE}" pid="10" name="MSIP_Label_0a03bf64-6567-46b1-b0e7-63f827d8d55c_Extended_MSFT_Method">
    <vt:lpwstr>Automatic</vt:lpwstr>
  </property>
  <property fmtid="{D5CDD505-2E9C-101B-9397-08002B2CF9AE}" pid="11" name="MSIP_Label_0a03bf64-6567-46b1-b0e7-63f827d8d55c_Name">
    <vt:lpwstr>SULZER CONFIDENTIAL</vt:lpwstr>
  </property>
  <property fmtid="{D5CDD505-2E9C-101B-9397-08002B2CF9AE}" pid="12" name="MSIP_Label_0a03bf64-6567-46b1-b0e7-63f827d8d55c_Owner">
    <vt:lpwstr>tatyana.sokolova@sulzer.com</vt:lpwstr>
  </property>
  <property fmtid="{D5CDD505-2E9C-101B-9397-08002B2CF9AE}" pid="13" name="MSIP_Label_0a03bf64-6567-46b1-b0e7-63f827d8d55c_SetDate">
    <vt:lpwstr>2020-05-22T09:28:33.0685560Z</vt:lpwstr>
  </property>
  <property fmtid="{D5CDD505-2E9C-101B-9397-08002B2CF9AE}" pid="14" name="MSIP_Label_0a03bf64-6567-46b1-b0e7-63f827d8d55c_SiteId">
    <vt:lpwstr>d9c7995d-4c06-40b7-829c-3921bdc751ed</vt:lpwstr>
  </property>
  <property fmtid="{D5CDD505-2E9C-101B-9397-08002B2CF9AE}" pid="15" name="MSIP_Label_dc3eb348-6bb5-454e-8246-2b03a499fa4a_ActionId">
    <vt:lpwstr>fe5a676d-dbbb-4d2b-b3ff-2f13f16437f1</vt:lpwstr>
  </property>
  <property fmtid="{D5CDD505-2E9C-101B-9397-08002B2CF9AE}" pid="16" name="MSIP_Label_dc3eb348-6bb5-454e-8246-2b03a499fa4a_Application">
    <vt:lpwstr>Microsoft Azure Information Protection</vt:lpwstr>
  </property>
  <property fmtid="{D5CDD505-2E9C-101B-9397-08002B2CF9AE}" pid="17" name="MSIP_Label_dc3eb348-6bb5-454e-8246-2b03a499fa4a_Enabled">
    <vt:lpwstr>True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MSIP_Label_dc3eb348-6bb5-454e-8246-2b03a499fa4a_Name">
    <vt:lpwstr>SULZER CONFIDENTIAL - WITH MARKING</vt:lpwstr>
  </property>
  <property fmtid="{D5CDD505-2E9C-101B-9397-08002B2CF9AE}" pid="20" name="MSIP_Label_dc3eb348-6bb5-454e-8246-2b03a499fa4a_Owner">
    <vt:lpwstr>tatyana.sokolova@sulzer.com</vt:lpwstr>
  </property>
  <property fmtid="{D5CDD505-2E9C-101B-9397-08002B2CF9AE}" pid="21" name="MSIP_Label_dc3eb348-6bb5-454e-8246-2b03a499fa4a_Parent">
    <vt:lpwstr>0a03bf64-6567-46b1-b0e7-63f827d8d55c</vt:lpwstr>
  </property>
  <property fmtid="{D5CDD505-2E9C-101B-9397-08002B2CF9AE}" pid="22" name="MSIP_Label_dc3eb348-6bb5-454e-8246-2b03a499fa4a_SetDate">
    <vt:lpwstr>2020-05-22T09:28:33.0685560Z</vt:lpwstr>
  </property>
  <property fmtid="{D5CDD505-2E9C-101B-9397-08002B2CF9AE}" pid="23" name="MSIP_Label_dc3eb348-6bb5-454e-8246-2b03a499fa4a_SiteId">
    <vt:lpwstr>d9c7995d-4c06-40b7-829c-3921bdc751ed</vt:lpwstr>
  </property>
  <property fmtid="{D5CDD505-2E9C-101B-9397-08002B2CF9AE}" pid="24" name="ScaleCrop">
    <vt:bool>false</vt:bool>
  </property>
  <property fmtid="{D5CDD505-2E9C-101B-9397-08002B2CF9AE}" pid="25" name="Sensitivity">
    <vt:lpwstr>SULZER CONFIDENTIAL SULZER CONFIDENTIAL - WITH MARKING</vt:lpwstr>
  </property>
  <property fmtid="{D5CDD505-2E9C-101B-9397-08002B2CF9AE}" pid="26" name="ShareDoc">
    <vt:bool>false</vt:bool>
  </property>
</Properties>
</file>