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База 1С\"/>
    </mc:Choice>
  </mc:AlternateContent>
  <bookViews>
    <workbookView xWindow="0" yWindow="0" windowWidth="20490" windowHeight="7740" tabRatio="859" activeTab="3"/>
  </bookViews>
  <sheets>
    <sheet name="АСОСИЙ" sheetId="42" r:id="rId1"/>
    <sheet name="СОТУВ" sheetId="1" r:id="rId2"/>
    <sheet name="ТЎЛОВ" sheetId="17" r:id="rId3"/>
    <sheet name="АКТ СВЕРКА" sheetId="55" r:id="rId4"/>
    <sheet name="КИРИМ ОМБОР" sheetId="27" r:id="rId5"/>
    <sheet name="ОМБОР ҚОЛДИҒИ" sheetId="49" r:id="rId6"/>
    <sheet name="СТАТИСТИКА" sheetId="40" r:id="rId7"/>
    <sheet name="БОШЛАҒИЧ САЛЬДО" sheetId="50" r:id="rId8"/>
    <sheet name="МАЪЛУМОТЛАР" sheetId="2" r:id="rId9"/>
  </sheets>
  <definedNames>
    <definedName name="ExternalData_1" localSheetId="3" hidden="1">'АКТ СВЕРКА'!$A$1:$E$5</definedName>
    <definedName name="ExternalData_1" localSheetId="5" hidden="1">'ОМБОР ҚОЛДИҒИ'!$A$1:$D$2</definedName>
    <definedName name="_xlnm.Print_Area" localSheetId="0">АСОСИЙ!$A$1:$K$20</definedName>
  </definedNames>
  <calcPr calcId="162913"/>
  <pivotCaches>
    <pivotCache cacheId="0" r:id="rId10"/>
    <pivotCache cacheId="1" r:id="rId11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ОСТАТКА_77b26087-9f7a-4a8d-ae47-2a80a5da225a" name="ОСТАТКА" connection="Запрос — ОСТАТКА"/>
        </x15:modelTables>
      </x15:dataModel>
    </ext>
  </extLst>
</workbook>
</file>

<file path=xl/calcChain.xml><?xml version="1.0" encoding="utf-8"?>
<calcChain xmlns="http://schemas.openxmlformats.org/spreadsheetml/2006/main">
  <c r="G29" i="1" l="1"/>
  <c r="H29" i="1"/>
  <c r="F5" i="17"/>
  <c r="F4" i="17" l="1"/>
  <c r="F3" i="17"/>
  <c r="G28" i="1"/>
  <c r="H28" i="1"/>
  <c r="G27" i="1"/>
  <c r="H27" i="1"/>
  <c r="E26" i="1"/>
  <c r="G26" i="1"/>
  <c r="H26" i="1"/>
  <c r="G25" i="1"/>
  <c r="H25" i="1"/>
  <c r="G24" i="1"/>
  <c r="H24" i="1"/>
  <c r="G23" i="1"/>
  <c r="H23" i="1"/>
  <c r="E22" i="1"/>
  <c r="G22" i="1"/>
  <c r="H22" i="1"/>
  <c r="E21" i="1"/>
  <c r="G21" i="1" s="1"/>
  <c r="H15" i="1"/>
  <c r="H16" i="1"/>
  <c r="H17" i="1"/>
  <c r="H18" i="1"/>
  <c r="H19" i="1"/>
  <c r="H20" i="1"/>
  <c r="E18" i="1"/>
  <c r="E20" i="1"/>
  <c r="G20" i="1"/>
  <c r="G19" i="1"/>
  <c r="F2" i="17"/>
  <c r="G17" i="1"/>
  <c r="G16" i="1"/>
  <c r="G4" i="1"/>
  <c r="G5" i="1"/>
  <c r="G6" i="1"/>
  <c r="G7" i="1"/>
  <c r="G8" i="1"/>
  <c r="G9" i="1"/>
  <c r="G10" i="1"/>
  <c r="G11" i="1"/>
  <c r="G12" i="1"/>
  <c r="G13" i="1"/>
  <c r="G14" i="1"/>
  <c r="G15" i="1"/>
  <c r="G3" i="1"/>
  <c r="H21" i="1" l="1"/>
  <c r="H1" i="1" s="1"/>
  <c r="G18" i="1"/>
  <c r="G1" i="1" s="1"/>
</calcChain>
</file>

<file path=xl/connections.xml><?xml version="1.0" encoding="utf-8"?>
<connections xmlns="http://schemas.openxmlformats.org/spreadsheetml/2006/main">
  <connection id="1" keepAlive="1" name="ModelConnection_ExternalData_1" description="Модель данных" type="5" refreshedVersion="6" minRefreshableVersion="5" saveData="1">
    <dbPr connection="Data Model Connection" command="ОСТАТКА" commandType="3"/>
    <extLst>
      <ext xmlns:x15="http://schemas.microsoft.com/office/spreadsheetml/2010/11/main" uri="{DE250136-89BD-433C-8126-D09CA5730AF9}">
        <x15:connection id="" model="1"/>
      </ext>
    </extLst>
  </connection>
  <connection id="2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keepAlive="1" interval="1" name="Запрос — ҚОЛДИҚ" description="Соединение с запросом &quot;ҚОЛДИҚ&quot; в книге." type="5" refreshedVersion="6" background="1" refreshOnLoad="1" saveData="1">
    <dbPr connection="Provider=Microsoft.Mashup.OleDb.1;Data Source=$Workbook$;Location=ҚОЛДИҚ;Extended Properties=&quot;&quot;" command="SELECT * FROM [ҚОЛДИҚ]"/>
  </connection>
  <connection id="4" name="Запрос — ОСТАТКА" description="Соединение с запросом &quot;ОСТАТКА&quot; в книге." type="100" refreshedVersion="6" minRefreshableVersion="5">
    <extLst>
      <ext xmlns:x15="http://schemas.microsoft.com/office/spreadsheetml/2010/11/main" uri="{DE250136-89BD-433C-8126-D09CA5730AF9}">
        <x15:connection id="91d54a59-73de-4b40-9775-e358dcaa96c7"/>
      </ext>
    </extLst>
  </connection>
  <connection id="5" keepAlive="1" name="Запрос — ПЛАТЕЖИ" description="Соединение с запросом &quot;ПЛАТЕЖИ&quot; в книге." type="5" refreshedVersion="0" background="1">
    <dbPr connection="Provider=Microsoft.Mashup.OleDb.1;Data Source=$Workbook$;Location=ПЛАТЕЖИ;Extended Properties=&quot;&quot;" command="SELECT * FROM [ПЛАТЕЖИ]"/>
  </connection>
</connections>
</file>

<file path=xl/sharedStrings.xml><?xml version="1.0" encoding="utf-8"?>
<sst xmlns="http://schemas.openxmlformats.org/spreadsheetml/2006/main" count="207" uniqueCount="73">
  <si>
    <t>КОНТРАГЕНТ</t>
  </si>
  <si>
    <t>ПЕРЕЧИСЛЕНИЯ</t>
  </si>
  <si>
    <t>НАЛИЧНЫЙ</t>
  </si>
  <si>
    <t>РЕАЛИЗАЦИЯ</t>
  </si>
  <si>
    <t>ЕД.ИЗМ</t>
  </si>
  <si>
    <t>ТОВАРЫ</t>
  </si>
  <si>
    <t>ВИД СРЕДСТВ</t>
  </si>
  <si>
    <t>КГ</t>
  </si>
  <si>
    <t>ШТ.</t>
  </si>
  <si>
    <t>ҚАРЗ</t>
  </si>
  <si>
    <t>Столбец1</t>
  </si>
  <si>
    <t>АВАНС</t>
  </si>
  <si>
    <t>РАСЧЕТ</t>
  </si>
  <si>
    <t>Общий итог</t>
  </si>
  <si>
    <t>(Все)</t>
  </si>
  <si>
    <t>САНА</t>
  </si>
  <si>
    <t>МИЖОЗ</t>
  </si>
  <si>
    <t>ТОВАР</t>
  </si>
  <si>
    <t>ЎЛ.БИР</t>
  </si>
  <si>
    <t>СОНИ</t>
  </si>
  <si>
    <t>НАРХИ</t>
  </si>
  <si>
    <t>ЖАМИ</t>
  </si>
  <si>
    <t>ОҒИРЛИГИ</t>
  </si>
  <si>
    <t>СЎМ</t>
  </si>
  <si>
    <t>ВАЛЮТА</t>
  </si>
  <si>
    <t>КУРС</t>
  </si>
  <si>
    <t>ТЎЛОВ ТУРИ</t>
  </si>
  <si>
    <t>ҚОЛДИҚ</t>
  </si>
  <si>
    <t>ТОВАР НОМИ</t>
  </si>
  <si>
    <t>СОТИЛДИ</t>
  </si>
  <si>
    <t>ИШЛАБ ЧИҚАРИЛДИ</t>
  </si>
  <si>
    <t>ВАЗНИ</t>
  </si>
  <si>
    <t>СОТИЛГАН ТОВАР ВАЗНИ</t>
  </si>
  <si>
    <t>КЕЛГАН СУММА</t>
  </si>
  <si>
    <t>САЛЬДО</t>
  </si>
  <si>
    <t>ҒИЁС ИШЧИ</t>
  </si>
  <si>
    <t>ПАКЕТ "АДИДАС"</t>
  </si>
  <si>
    <t>ПАКЕТ "ИСТАМБУЛ"</t>
  </si>
  <si>
    <t>ПАКЕТ "АТИРГУЛ"</t>
  </si>
  <si>
    <t>ПАКЕТ "ЛУИС ВИТТОН"</t>
  </si>
  <si>
    <t>ПАКЕТ "РАЙС"</t>
  </si>
  <si>
    <t>ПАКЕТ "ЛОЛА"</t>
  </si>
  <si>
    <t>ПАКЕТ "ГУЧЧИ"</t>
  </si>
  <si>
    <t>ПАКЕТ "БУКЕТ"</t>
  </si>
  <si>
    <t>ПАКЕТ "КОФЕ"</t>
  </si>
  <si>
    <t>ПАКЕТ "АТИР"</t>
  </si>
  <si>
    <t>ПАКЕТ "ПАРИЖ"</t>
  </si>
  <si>
    <t>ПАКЕТ "ВЕРСАЧИ"</t>
  </si>
  <si>
    <t>ПАКЕТ "ХАРИД У-Н РАХМАТ"</t>
  </si>
  <si>
    <t>УРИКЗОР БОЗОР</t>
  </si>
  <si>
    <t>ПАКЕТ "МАЙКА" АРЗОНИ</t>
  </si>
  <si>
    <t>ТЎЛАНДИ</t>
  </si>
  <si>
    <t>ОСТАТКА</t>
  </si>
  <si>
    <t>ПАКЕТ ОТРЫВНОЙ</t>
  </si>
  <si>
    <t>ПАКЕТ ПУЛ</t>
  </si>
  <si>
    <t>ПАКЕТ "МАЙКА" 3 КГ ОҚ</t>
  </si>
  <si>
    <t>ПАКЕТ "МАЙКА" 3 КГ КЎК</t>
  </si>
  <si>
    <t>ПАКЕТ "МАЙКА" 3 КГ ҚОРА</t>
  </si>
  <si>
    <t>ПАКЕТ "МАЙКА" 5 КГ ОҚ</t>
  </si>
  <si>
    <t>ПАКЕТ "МАЙКА" 5 КГ КЎК</t>
  </si>
  <si>
    <t>ПАКЕТ "МАЙКА" 5 КГ ҚОРА</t>
  </si>
  <si>
    <t>ПАКЕТ "МАЙКА" 10 КГ ОҚ</t>
  </si>
  <si>
    <t>ПАКЕТ "МАЙКА" 10 КГ КЎК</t>
  </si>
  <si>
    <t>ПАКЕТ "МАЙКА" 10 КГ ҚОРА</t>
  </si>
  <si>
    <t>ПАКЕТ ЗАКАЗ ЛОГОТИП</t>
  </si>
  <si>
    <t>ПАКЕТ ЗАКАЗ БЕЗ ЛОГОТИП</t>
  </si>
  <si>
    <t>ҚОП "БОДРИНГ"</t>
  </si>
  <si>
    <t>ҒУЛОМАКА ВАННА</t>
  </si>
  <si>
    <t>ҚОП ЗАКАЗ</t>
  </si>
  <si>
    <t>ШИША ЗАВОД</t>
  </si>
  <si>
    <t>ТЕРМОУСАДКА ЗАКАЗ</t>
  </si>
  <si>
    <t>АСИМ ТУРК</t>
  </si>
  <si>
    <t>АКМАЛ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</si>
</sst>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0"/>
    <numFmt numFmtId="166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NumberFormat="1" applyFont="1"/>
    <xf numFmtId="166" fontId="5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60"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6" formatCode="#,##0.00_ ;[Red]\-#,##0.00\ "/>
    </dxf>
    <dxf>
      <numFmt numFmtId="164" formatCode="dd/mm/yy;@"/>
    </dxf>
    <dxf>
      <alignment horizontal="center" vertical="bottom" textRotation="0" wrapText="0" indent="0" justifyLastLine="0" shrinkToFit="0" readingOrder="0"/>
    </dxf>
    <dxf>
      <numFmt numFmtId="164" formatCode="dd/mm/yy;@"/>
    </dxf>
    <dxf>
      <numFmt numFmtId="164" formatCode="dd/mm/yy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numFmt numFmtId="4" formatCode="#,##0.0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5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d/mm/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8;&#1038;&#1051;&#1054;&#1042;!A1"/><Relationship Id="rId7" Type="http://schemas.openxmlformats.org/officeDocument/2006/relationships/hyperlink" Target="#'&#1041;&#1054;&#1064;&#1051;&#1040;&#1170;&#1048;&#1063; &#1057;&#1040;&#1051;&#1068;&#1044;&#1054;'!A1"/><Relationship Id="rId2" Type="http://schemas.openxmlformats.org/officeDocument/2006/relationships/hyperlink" Target="#'&#1040;&#1050;&#1058; &#1057;&#1042;&#1045;&#1056;&#1050;&#1040;'!A1"/><Relationship Id="rId1" Type="http://schemas.openxmlformats.org/officeDocument/2006/relationships/hyperlink" Target="#&#1057;&#1054;&#1058;&#1059;&#1042;!A1"/><Relationship Id="rId6" Type="http://schemas.openxmlformats.org/officeDocument/2006/relationships/hyperlink" Target="#'&#1054;&#1052;&#1041;&#1054;&#1056; &#1178;&#1054;&#1051;&#1044;&#1048;&#1170;&#1048;'!A1"/><Relationship Id="rId5" Type="http://schemas.openxmlformats.org/officeDocument/2006/relationships/hyperlink" Target="#&#1057;&#1058;&#1040;&#1058;&#1048;&#1057;&#1058;&#1048;&#1050;&#1040;!A1"/><Relationship Id="rId4" Type="http://schemas.openxmlformats.org/officeDocument/2006/relationships/hyperlink" Target="#'&#1050;&#1048;&#1056;&#1048;&#1052; &#1054;&#1052;&#1041;&#1054;&#1056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178253</xdr:colOff>
      <xdr:row>0</xdr:row>
      <xdr:rowOff>92528</xdr:rowOff>
    </xdr:from>
    <xdr:to>
      <xdr:col>10</xdr:col>
      <xdr:colOff>473528</xdr:colOff>
      <xdr:row>7</xdr:row>
      <xdr:rowOff>83003</xdr:rowOff>
    </xdr:to>
    <xdr:sp macro="" textlink="">
      <xdr:nvSpPr>
        <xdr:cNvPr id="2" name="Скругленный прямоугольник 1"/>
        <xdr:cNvSpPr/>
      </xdr:nvSpPr>
      <xdr:spPr>
        <a:xfrm>
          <a:off x="178253" y="92528"/>
          <a:ext cx="6391275" cy="13239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32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ПРОЕКТ</a:t>
          </a:r>
        </a:p>
        <a:p>
          <a:pPr algn="ctr"/>
          <a:r>
            <a:rPr lang="ru-RU" sz="32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ТОРГОВЛЯ И СКЛАД</a:t>
          </a:r>
        </a:p>
      </xdr:txBody>
    </xdr:sp>
    <xdr:clientData/>
  </xdr:twoCellAnchor>
  <xdr:twoCellAnchor>
    <xdr:from>
      <xdr:col>0</xdr:col>
      <xdr:colOff>183695</xdr:colOff>
      <xdr:row>7</xdr:row>
      <xdr:rowOff>107492</xdr:rowOff>
    </xdr:from>
    <xdr:to>
      <xdr:col>5</xdr:col>
      <xdr:colOff>299356</xdr:colOff>
      <xdr:row>10</xdr:row>
      <xdr:rowOff>81643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/>
        </xdr:cNvPr>
        <xdr:cNvSpPr/>
      </xdr:nvSpPr>
      <xdr:spPr>
        <a:xfrm>
          <a:off x="183695" y="1440992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1.СОТУВ</a:t>
          </a:r>
        </a:p>
      </xdr:txBody>
    </xdr:sp>
    <xdr:clientData/>
  </xdr:twoCellAnchor>
  <xdr:twoCellAnchor>
    <xdr:from>
      <xdr:col>5</xdr:col>
      <xdr:colOff>315924</xdr:colOff>
      <xdr:row>7</xdr:row>
      <xdr:rowOff>102054</xdr:rowOff>
    </xdr:from>
    <xdr:to>
      <xdr:col>10</xdr:col>
      <xdr:colOff>472110</xdr:colOff>
      <xdr:row>10</xdr:row>
      <xdr:rowOff>74544</xdr:rowOff>
    </xdr:to>
    <xdr:sp macro="" textlink="">
      <xdr:nvSpPr>
        <xdr:cNvPr id="4" name="Скругленный прямоугольник 3">
          <a:hlinkClick xmlns:r="http://schemas.openxmlformats.org/officeDocument/2006/relationships" r:id="rId2"/>
        </xdr:cNvPr>
        <xdr:cNvSpPr/>
      </xdr:nvSpPr>
      <xdr:spPr>
        <a:xfrm>
          <a:off x="3380489" y="1435554"/>
          <a:ext cx="3220751" cy="54399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4.АКТ</a:t>
          </a:r>
          <a:r>
            <a:rPr lang="ru-RU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СВЕРКА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  <xdr:twoCellAnchor>
    <xdr:from>
      <xdr:col>0</xdr:col>
      <xdr:colOff>183692</xdr:colOff>
      <xdr:row>10</xdr:row>
      <xdr:rowOff>91165</xdr:rowOff>
    </xdr:from>
    <xdr:to>
      <xdr:col>5</xdr:col>
      <xdr:colOff>299353</xdr:colOff>
      <xdr:row>13</xdr:row>
      <xdr:rowOff>65316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/>
        </xdr:cNvPr>
        <xdr:cNvSpPr/>
      </xdr:nvSpPr>
      <xdr:spPr>
        <a:xfrm>
          <a:off x="183692" y="1996165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2.ТЎЛОВ</a:t>
          </a:r>
        </a:p>
      </xdr:txBody>
    </xdr:sp>
    <xdr:clientData/>
  </xdr:twoCellAnchor>
  <xdr:twoCellAnchor>
    <xdr:from>
      <xdr:col>0</xdr:col>
      <xdr:colOff>183690</xdr:colOff>
      <xdr:row>13</xdr:row>
      <xdr:rowOff>85726</xdr:rowOff>
    </xdr:from>
    <xdr:to>
      <xdr:col>5</xdr:col>
      <xdr:colOff>299351</xdr:colOff>
      <xdr:row>16</xdr:row>
      <xdr:rowOff>59877</xdr:rowOff>
    </xdr:to>
    <xdr:sp macro="" textlink="">
      <xdr:nvSpPr>
        <xdr:cNvPr id="6" name="Скругленный прямоугольник 5">
          <a:hlinkClick xmlns:r="http://schemas.openxmlformats.org/officeDocument/2006/relationships" r:id="rId4"/>
        </xdr:cNvPr>
        <xdr:cNvSpPr/>
      </xdr:nvSpPr>
      <xdr:spPr>
        <a:xfrm>
          <a:off x="183690" y="2562226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3.ОМБОРГА</a:t>
          </a:r>
          <a:r>
            <a:rPr lang="ru-RU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КИРИМ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  <xdr:twoCellAnchor>
    <xdr:from>
      <xdr:col>0</xdr:col>
      <xdr:colOff>189130</xdr:colOff>
      <xdr:row>16</xdr:row>
      <xdr:rowOff>85728</xdr:rowOff>
    </xdr:from>
    <xdr:to>
      <xdr:col>5</xdr:col>
      <xdr:colOff>304791</xdr:colOff>
      <xdr:row>19</xdr:row>
      <xdr:rowOff>59879</xdr:rowOff>
    </xdr:to>
    <xdr:sp macro="" textlink="">
      <xdr:nvSpPr>
        <xdr:cNvPr id="7" name="Скругленный прямоугольник 6">
          <a:hlinkClick xmlns:r="http://schemas.openxmlformats.org/officeDocument/2006/relationships" r:id="rId5"/>
        </xdr:cNvPr>
        <xdr:cNvSpPr/>
      </xdr:nvSpPr>
      <xdr:spPr>
        <a:xfrm>
          <a:off x="189130" y="3133728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4.СТАТИСТИКА</a:t>
          </a:r>
        </a:p>
      </xdr:txBody>
    </xdr:sp>
    <xdr:clientData/>
  </xdr:twoCellAnchor>
  <xdr:twoCellAnchor>
    <xdr:from>
      <xdr:col>5</xdr:col>
      <xdr:colOff>319232</xdr:colOff>
      <xdr:row>10</xdr:row>
      <xdr:rowOff>88800</xdr:rowOff>
    </xdr:from>
    <xdr:to>
      <xdr:col>10</xdr:col>
      <xdr:colOff>472111</xdr:colOff>
      <xdr:row>13</xdr:row>
      <xdr:rowOff>49695</xdr:rowOff>
    </xdr:to>
    <xdr:sp macro="" textlink="">
      <xdr:nvSpPr>
        <xdr:cNvPr id="8" name="Скругленный прямоугольник 7">
          <a:hlinkClick xmlns:r="http://schemas.openxmlformats.org/officeDocument/2006/relationships" r:id="rId6"/>
        </xdr:cNvPr>
        <xdr:cNvSpPr/>
      </xdr:nvSpPr>
      <xdr:spPr>
        <a:xfrm>
          <a:off x="3383797" y="1993800"/>
          <a:ext cx="3217444" cy="53239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5.ОМБОР ҚОЛДИҒИ</a:t>
          </a:r>
        </a:p>
      </xdr:txBody>
    </xdr:sp>
    <xdr:clientData/>
  </xdr:twoCellAnchor>
  <xdr:twoCellAnchor>
    <xdr:from>
      <xdr:col>5</xdr:col>
      <xdr:colOff>322538</xdr:colOff>
      <xdr:row>13</xdr:row>
      <xdr:rowOff>83832</xdr:rowOff>
    </xdr:from>
    <xdr:to>
      <xdr:col>10</xdr:col>
      <xdr:colOff>475417</xdr:colOff>
      <xdr:row>19</xdr:row>
      <xdr:rowOff>74543</xdr:rowOff>
    </xdr:to>
    <xdr:sp macro="" textlink="">
      <xdr:nvSpPr>
        <xdr:cNvPr id="9" name="Скругленный прямоугольник 8">
          <a:hlinkClick xmlns:r="http://schemas.openxmlformats.org/officeDocument/2006/relationships" r:id="rId7"/>
        </xdr:cNvPr>
        <xdr:cNvSpPr/>
      </xdr:nvSpPr>
      <xdr:spPr>
        <a:xfrm>
          <a:off x="3387103" y="2560332"/>
          <a:ext cx="3217444" cy="113371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6.</a:t>
          </a:r>
          <a:r>
            <a:rPr lang="uz-Cyrl-UZ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БОШЛАНҒИЧ</a:t>
          </a:r>
          <a:r>
            <a:rPr lang="uz-Cyrl-UZ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САЛЬДО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aziz" refreshedDate="44091.762841898148" createdVersion="6" refreshedVersion="6" minRefreshableVersion="3" recordCount="27">
  <cacheSource type="worksheet">
    <worksheetSource name="РЕАЛИЗАЦИЯ"/>
  </cacheSource>
  <cacheFields count="8">
    <cacheField name="САНА" numFmtId="164">
      <sharedItems containsSemiMixedTypes="0" containsNonDate="0" containsDate="1" containsString="0" minDate="2020-09-05T00:00:00" maxDate="2020-09-19T00:00:00" count="8">
        <d v="2020-09-05T00:00:00"/>
        <d v="2020-09-08T00:00:00"/>
        <d v="2020-09-16T00:00:00"/>
        <d v="2020-09-14T00:00:00"/>
        <d v="2020-09-12T00:00:00"/>
        <d v="2020-09-17T00:00:00"/>
        <d v="2020-09-18T00:00:00"/>
        <d v="2020-09-15T00:00:00" u="1"/>
      </sharedItems>
    </cacheField>
    <cacheField name="МИЖОЗ" numFmtId="49">
      <sharedItems/>
    </cacheField>
    <cacheField name="ТОВАР" numFmtId="0">
      <sharedItems containsBlank="1" count="26">
        <s v="ПАКЕТ &quot;АДИДАС&quot;"/>
        <s v="ПАКЕТ &quot;ИСТАМБУЛ&quot;"/>
        <s v="ПАКЕТ &quot;АТИРГУЛ&quot;"/>
        <s v="ПАКЕТ &quot;ЛУИС ВИТТОН&quot;"/>
        <s v="ПАКЕТ &quot;РАЙС&quot;"/>
        <s v="ПАКЕТ &quot;ЛОЛА&quot;"/>
        <s v="ПАКЕТ &quot;ГУЧЧИ&quot;"/>
        <s v="ПАКЕТ &quot;БУКЕТ&quot;"/>
        <s v="ПАКЕТ &quot;КОФЕ&quot;"/>
        <s v="ПАКЕТ &quot;АТИР&quot;"/>
        <s v="ПАКЕТ &quot;ПАРИЖ&quot;"/>
        <s v="ПАКЕТ &quot;ВЕРСАЧИ&quot;"/>
        <s v="ПАКЕТ &quot;ХАРИД У-Н РАХМАТ&quot;"/>
        <s v="ПАКЕТ &quot;МАЙКА&quot; 5 КГ ОҚ"/>
        <s v="ПАКЕТ &quot;МАЙКА&quot; АРЗОНИ"/>
        <s v="ПАКЕТ ОТРЫВНОЙ"/>
        <s v="ПАКЕТ ПУЛ"/>
        <s v="ПАКЕТ &quot;МАЙКА&quot; 5 КГ КЎК"/>
        <s v="ПАКЕТ ЗАКАЗ ЛОГОТИП"/>
        <s v="ҚОП &quot;БОДРИНГ&quot;"/>
        <s v="ҚОП ЗАКАЗ"/>
        <s v="ТЕРМОУСАДКА ЗАКАЗ"/>
        <s v="ПАКЕТ 30*30" u="1"/>
        <m u="1"/>
        <s v="ПАКЕТ &quot;МАЙКА&quot; 5 КГ" u="1"/>
        <s v="ПАКЕТ 25*20" u="1"/>
      </sharedItems>
    </cacheField>
    <cacheField name="ЎЛ.БИР" numFmtId="0">
      <sharedItems/>
    </cacheField>
    <cacheField name="СОНИ" numFmtId="165">
      <sharedItems containsSemiMixedTypes="0" containsString="0" containsNumber="1" minValue="23.4" maxValue="6000"/>
    </cacheField>
    <cacheField name="НАРХИ" numFmtId="4">
      <sharedItems containsSemiMixedTypes="0" containsString="0" containsNumber="1" containsInteger="1" minValue="650" maxValue="50000"/>
    </cacheField>
    <cacheField name="ЖАМИ" numFmtId="4">
      <sharedItems containsSemiMixedTypes="0" containsString="0" containsNumber="1" minValue="374400" maxValue="72372720"/>
    </cacheField>
    <cacheField name="ОҒИРЛИГИ" numFmtId="4">
      <sharedItems containsSemiMixedTypes="0" containsString="0" containsNumber="1" minValue="23.4" maxValue="3933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bdulaziz" refreshedDate="44091.762842129632" createdVersion="6" refreshedVersion="6" minRefreshableVersion="3" recordCount="4">
  <cacheSource type="worksheet">
    <worksheetSource name="ПЛАТЕЖИ"/>
  </cacheSource>
  <cacheFields count="7">
    <cacheField name="САНА" numFmtId="14">
      <sharedItems containsSemiMixedTypes="0" containsNonDate="0" containsDate="1" containsString="0" minDate="2020-09-14T00:00:00" maxDate="2020-09-18T00:00:00" count="4">
        <d v="2020-09-16T00:00:00"/>
        <d v="2020-09-14T00:00:00"/>
        <d v="2020-09-17T00:00:00" u="1"/>
        <d v="2020-09-15T00:00:00" u="1"/>
      </sharedItems>
    </cacheField>
    <cacheField name="МИЖОЗ" numFmtId="0">
      <sharedItems/>
    </cacheField>
    <cacheField name="СЎМ" numFmtId="3">
      <sharedItems containsSemiMixedTypes="0" containsString="0" containsNumber="1" containsInteger="1" minValue="2634000" maxValue="150000000"/>
    </cacheField>
    <cacheField name="ВАЛЮТА" numFmtId="4">
      <sharedItems containsNonDate="0" containsString="0" containsBlank="1"/>
    </cacheField>
    <cacheField name="КУРС" numFmtId="0">
      <sharedItems containsNonDate="0" containsString="0" containsBlank="1"/>
    </cacheField>
    <cacheField name="ЖАМИ" numFmtId="4">
      <sharedItems containsSemiMixedTypes="0" containsString="0" containsNumber="1" containsInteger="1" minValue="2634000" maxValue="150000000"/>
    </cacheField>
    <cacheField name="ТЎЛОВ ТУРИ" numFmtId="0">
      <sharedItems containsBlank="1" count="3">
        <s v="НАЛИЧНЫЙ"/>
        <s v="ПЕРЕЧИСЛЕНИЯ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s v="УРИКЗОР БОЗОР"/>
    <x v="0"/>
    <s v="ШТ."/>
    <n v="3000"/>
    <n v="650"/>
    <n v="1950000"/>
    <n v="75"/>
  </r>
  <r>
    <x v="0"/>
    <s v="УРИКЗОР БОЗОР"/>
    <x v="1"/>
    <s v="ШТ."/>
    <n v="2000"/>
    <n v="650"/>
    <n v="1300000"/>
    <n v="50"/>
  </r>
  <r>
    <x v="0"/>
    <s v="УРИКЗОР БОЗОР"/>
    <x v="2"/>
    <s v="ШТ."/>
    <n v="4000"/>
    <n v="650"/>
    <n v="2600000"/>
    <n v="100"/>
  </r>
  <r>
    <x v="0"/>
    <s v="УРИКЗОР БОЗОР"/>
    <x v="3"/>
    <s v="ШТ."/>
    <n v="6000"/>
    <n v="650"/>
    <n v="3900000"/>
    <n v="150"/>
  </r>
  <r>
    <x v="0"/>
    <s v="УРИКЗОР БОЗОР"/>
    <x v="4"/>
    <s v="ШТ."/>
    <n v="2000"/>
    <n v="650"/>
    <n v="1300000"/>
    <n v="50"/>
  </r>
  <r>
    <x v="0"/>
    <s v="УРИКЗОР БОЗОР"/>
    <x v="5"/>
    <s v="ШТ."/>
    <n v="5000"/>
    <n v="650"/>
    <n v="3250000"/>
    <n v="125"/>
  </r>
  <r>
    <x v="0"/>
    <s v="УРИКЗОР БОЗОР"/>
    <x v="6"/>
    <s v="ШТ."/>
    <n v="1000"/>
    <n v="650"/>
    <n v="650000"/>
    <n v="25"/>
  </r>
  <r>
    <x v="0"/>
    <s v="УРИКЗОР БОЗОР"/>
    <x v="7"/>
    <s v="ШТ."/>
    <n v="2000"/>
    <n v="650"/>
    <n v="1300000"/>
    <n v="50"/>
  </r>
  <r>
    <x v="0"/>
    <s v="УРИКЗОР БОЗОР"/>
    <x v="8"/>
    <s v="ШТ."/>
    <n v="5000"/>
    <n v="650"/>
    <n v="3250000"/>
    <n v="125"/>
  </r>
  <r>
    <x v="0"/>
    <s v="УРИКЗОР БОЗОР"/>
    <x v="9"/>
    <s v="ШТ."/>
    <n v="4000"/>
    <n v="650"/>
    <n v="2600000"/>
    <n v="100"/>
  </r>
  <r>
    <x v="0"/>
    <s v="УРИКЗОР БОЗОР"/>
    <x v="10"/>
    <s v="ШТ."/>
    <n v="4000"/>
    <n v="650"/>
    <n v="2600000"/>
    <n v="100"/>
  </r>
  <r>
    <x v="0"/>
    <s v="УРИКЗОР БОЗОР"/>
    <x v="11"/>
    <s v="ШТ."/>
    <n v="1000"/>
    <n v="650"/>
    <n v="650000"/>
    <n v="25"/>
  </r>
  <r>
    <x v="0"/>
    <s v="УРИКЗОР БОЗОР"/>
    <x v="12"/>
    <s v="КГ"/>
    <n v="41"/>
    <n v="17000"/>
    <n v="697000"/>
    <n v="41"/>
  </r>
  <r>
    <x v="0"/>
    <s v="УРИКЗОР БОЗОР"/>
    <x v="13"/>
    <s v="КГ"/>
    <n v="165.6"/>
    <n v="15500"/>
    <n v="2566800"/>
    <n v="165.6"/>
  </r>
  <r>
    <x v="0"/>
    <s v="УРИКЗОР БОЗОР"/>
    <x v="14"/>
    <s v="КГ"/>
    <n v="50.2"/>
    <n v="13500"/>
    <n v="677700"/>
    <n v="50.2"/>
  </r>
  <r>
    <x v="1"/>
    <s v="УРИКЗОР БОЗОР"/>
    <x v="15"/>
    <s v="КГ"/>
    <n v="90.6"/>
    <n v="15500"/>
    <n v="1404300"/>
    <n v="90.6"/>
  </r>
  <r>
    <x v="1"/>
    <s v="УРИКЗОР БОЗОР"/>
    <x v="16"/>
    <s v="КГ"/>
    <n v="26.8"/>
    <n v="16000"/>
    <n v="428800"/>
    <n v="26.8"/>
  </r>
  <r>
    <x v="1"/>
    <s v="УРИКЗОР БОЗОР"/>
    <x v="17"/>
    <s v="КГ"/>
    <n v="33.099999999999994"/>
    <n v="16000"/>
    <n v="529599.99999999988"/>
    <n v="33.099999999999994"/>
  </r>
  <r>
    <x v="1"/>
    <s v="УРИКЗОР БОЗОР"/>
    <x v="13"/>
    <s v="КГ"/>
    <n v="42.599999999999994"/>
    <n v="16000"/>
    <n v="681599.99999999988"/>
    <n v="42.599999999999994"/>
  </r>
  <r>
    <x v="1"/>
    <s v="УРИКЗОР БОЗОР"/>
    <x v="12"/>
    <s v="КГ"/>
    <n v="39.5"/>
    <n v="17500"/>
    <n v="691250"/>
    <n v="39.5"/>
  </r>
  <r>
    <x v="2"/>
    <s v="УРИКЗОР БОЗОР"/>
    <x v="18"/>
    <s v="КГ"/>
    <n v="216"/>
    <n v="19000"/>
    <n v="4104000"/>
    <n v="216"/>
  </r>
  <r>
    <x v="2"/>
    <s v="УРИКЗОР БОЗОР"/>
    <x v="19"/>
    <s v="КГ"/>
    <n v="23.4"/>
    <n v="16000"/>
    <n v="374400"/>
    <n v="23.4"/>
  </r>
  <r>
    <x v="3"/>
    <s v="ҒУЛОМАКА ВАННА"/>
    <x v="20"/>
    <s v="КГ"/>
    <n v="343.2"/>
    <n v="18000"/>
    <n v="6177600"/>
    <n v="343.2"/>
  </r>
  <r>
    <x v="2"/>
    <s v="ҒУЛОМАКА ВАННА"/>
    <x v="20"/>
    <s v="КГ"/>
    <n v="662.59999999999991"/>
    <n v="18000"/>
    <n v="11926799.999999998"/>
    <n v="662.59999999999991"/>
  </r>
  <r>
    <x v="4"/>
    <s v="ШИША ЗАВОД"/>
    <x v="21"/>
    <s v="КГ"/>
    <n v="1848.8"/>
    <n v="18400"/>
    <n v="34017920"/>
    <n v="1848.8"/>
  </r>
  <r>
    <x v="5"/>
    <s v="ШИША ЗАВОД"/>
    <x v="21"/>
    <s v="КГ"/>
    <n v="3933.3"/>
    <n v="18400"/>
    <n v="72372720"/>
    <n v="3933.3"/>
  </r>
  <r>
    <x v="6"/>
    <s v="АКМАЛ"/>
    <x v="3"/>
    <s v="КГ"/>
    <n v="500"/>
    <n v="50000"/>
    <n v="25000000"/>
    <n v="5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">
  <r>
    <x v="0"/>
    <s v="УРИКЗОР БОЗОР"/>
    <n v="2634000"/>
    <m/>
    <m/>
    <n v="2634000"/>
    <x v="0"/>
  </r>
  <r>
    <x v="1"/>
    <s v="ШИША ЗАВОД"/>
    <n v="150000000"/>
    <m/>
    <m/>
    <n v="150000000"/>
    <x v="1"/>
  </r>
  <r>
    <x v="0"/>
    <s v="АСИМ ТУРК"/>
    <n v="15000000"/>
    <m/>
    <m/>
    <n v="15000000"/>
    <x v="1"/>
  </r>
  <r>
    <x v="0"/>
    <s v="ҒУЛОМАКА ВАННА"/>
    <n v="18000000"/>
    <m/>
    <m/>
    <n v="18000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grandTotalCaption="ЖАМИ" updatedVersion="6" minRefreshableVersion="3" useAutoFormatting="1" itemPrintTitles="1" createdVersion="6" indent="0" outline="1" outlineData="1" multipleFieldFilters="0" rowHeaderCaption="ТОВАР">
  <location ref="A4:B27" firstHeaderRow="1" firstDataRow="1" firstDataCol="1" rowPageCount="1" colPageCount="1"/>
  <pivotFields count="8">
    <pivotField axis="axisPage" numFmtId="164" showAll="0" defaultSubtotal="0">
      <items count="8">
        <item x="3"/>
        <item m="1" x="7"/>
        <item x="0"/>
        <item x="1"/>
        <item x="2"/>
        <item x="4"/>
        <item x="5"/>
        <item x="6"/>
      </items>
    </pivotField>
    <pivotField showAll="0"/>
    <pivotField axis="axisRow" showAll="0">
      <items count="27">
        <item m="1" x="25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24"/>
        <item x="14"/>
        <item x="13"/>
        <item x="15"/>
        <item x="16"/>
        <item x="17"/>
        <item x="18"/>
        <item x="19"/>
        <item x="20"/>
        <item x="21"/>
        <item t="default"/>
      </items>
    </pivotField>
    <pivotField showAll="0"/>
    <pivotField numFmtId="165" showAll="0"/>
    <pivotField numFmtId="4" showAll="0"/>
    <pivotField numFmtId="4" showAll="0"/>
    <pivotField dataField="1" numFmtId="4" showAll="0"/>
  </pivotFields>
  <rowFields count="1">
    <field x="2"/>
  </rowFields>
  <rowItems count="2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pageFields count="1">
    <pageField fld="0" hier="-1"/>
  </pageFields>
  <dataFields count="1">
    <dataField name="ВАЗНИ" fld="7" baseField="0" baseItem="0"/>
  </dataFields>
  <formats count="10">
    <format dxfId="24">
      <pivotArea outline="0" collapsedLevelsAreSubtotals="1" fieldPosition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dataOnly="0" labelOnly="1" outline="0" axis="axisValues" fieldPosition="0"/>
    </format>
    <format dxfId="21">
      <pivotArea dataOnly="0" labelOnly="1" outline="0" axis="axisValues" fieldPosition="0"/>
    </format>
    <format dxfId="20">
      <pivotArea outline="0" collapsedLevelsAreSubtotals="1" fieldPosition="0"/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outline="0" axis="axisValues" fieldPosition="0"/>
    </format>
    <format dxfId="17">
      <pivotArea dataOnly="0" labelOnly="1" outline="0" axis="axisValues" fieldPosition="0"/>
    </format>
    <format dxfId="16">
      <pivotArea dataOnly="0" labelOnly="1" outline="0" fieldPosition="0">
        <references count="1">
          <reference field="0" count="1">
            <x v="1"/>
          </reference>
        </references>
      </pivotArea>
    </format>
    <format dxfId="15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ТОВАР">
  <location ref="D4:E7" firstHeaderRow="1" firstDataRow="1" firstDataCol="1" rowPageCount="1" colPageCount="1"/>
  <pivotFields count="7">
    <pivotField axis="axisPage" numFmtId="14" showAll="0">
      <items count="5">
        <item x="1"/>
        <item m="1" x="3"/>
        <item x="0"/>
        <item m="1" x="2"/>
        <item t="default"/>
      </items>
    </pivotField>
    <pivotField showAll="0"/>
    <pivotField showAll="0"/>
    <pivotField numFmtId="4" showAll="0"/>
    <pivotField showAll="0"/>
    <pivotField dataField="1" numFmtId="4" showAll="0"/>
    <pivotField axis="axisRow" showAll="0">
      <items count="4">
        <item x="0"/>
        <item x="1"/>
        <item m="1" x="2"/>
        <item t="default"/>
      </items>
    </pivotField>
  </pivotFields>
  <rowFields count="1">
    <field x="6"/>
  </rowFields>
  <rowItems count="3">
    <i>
      <x/>
    </i>
    <i>
      <x v="1"/>
    </i>
    <i t="grand">
      <x/>
    </i>
  </rowItems>
  <colItems count="1">
    <i/>
  </colItems>
  <pageFields count="1">
    <pageField fld="0" hier="-1"/>
  </pageFields>
  <dataFields count="1">
    <dataField name="КЕЛГАН СУММА" fld="5" baseField="0" baseItem="0"/>
  </dataFields>
  <formats count="2">
    <format dxfId="26">
      <pivotArea collapsedLevelsAreSubtotals="1" fieldPosition="0">
        <references count="1">
          <reference field="6" count="0"/>
        </references>
      </pivotArea>
    </format>
    <format dxfId="25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refreshOnLoad="1" connectionId="3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МИЖОЗ" tableColumnId="1"/>
      <queryTableField id="2" name="САЛЬДО" tableColumnId="2"/>
      <queryTableField id="3" name="СОТИЛДИ" tableColumnId="3"/>
      <queryTableField id="4" name="ТЎЛАНДИ" tableColumnId="4"/>
      <queryTableField id="5" name="ОСТАТКА" tableColumnId="5"/>
    </queryTableFields>
  </queryTableRefresh>
</queryTable>
</file>

<file path=xl/queryTables/queryTable2.xml><?xml version="1.0" encoding="utf-8"?>
<queryTable xmlns="http://schemas.openxmlformats.org/spreadsheetml/2006/main" name="ExternalData_1" backgroundRefresh="0" connectionId="1" autoFormatId="16" applyNumberFormats="0" applyBorderFormats="0" applyFontFormats="0" applyPatternFormats="0" applyAlignmentFormats="0" applyWidthHeightFormats="0">
  <queryTableRefresh preserveSortFilterLayout="0" nextId="5">
    <queryTableFields count="4">
      <queryTableField id="1" name="ТОВАР НОМИ" tableColumnId="17"/>
      <queryTableField id="2" name="ИШЛАБ ЧИҚАРИЛДИ" tableColumnId="18"/>
      <queryTableField id="3" name="СОТИЛДИ" tableColumnId="19"/>
      <queryTableField id="4" name="ҚОЛДИҚ" tableColumnId="20"/>
    </queryTableFields>
  </queryTableRefresh>
  <extLst>
    <ext xmlns:x15="http://schemas.microsoft.com/office/spreadsheetml/2010/11/main" uri="{883FBD77-0823-4a55-B5E3-86C4891E6966}">
      <x15:queryTable sourceDataName="Запрос — ОСТАТКА"/>
    </ext>
  </extLst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РЕАЛИЗАЦИЯ" displayName="РЕАЛИЗАЦИЯ" ref="A2:H29" totalsRowShown="0" headerRowDxfId="59" dataDxfId="58">
  <autoFilter ref="A2:H29"/>
  <tableColumns count="8">
    <tableColumn id="1" name="САНА" dataDxfId="57"/>
    <tableColumn id="2" name="МИЖОЗ" dataDxfId="56"/>
    <tableColumn id="3" name="ТОВАР" dataDxfId="55"/>
    <tableColumn id="4" name="ЎЛ.БИР" dataDxfId="54"/>
    <tableColumn id="5" name="СОНИ" dataDxfId="53"/>
    <tableColumn id="6" name="НАРХИ" dataDxfId="52"/>
    <tableColumn id="7" name="ЖАМИ" dataDxfId="51">
      <calculatedColumnFormula>РЕАЛИЗАЦИЯ[[#This Row],[СОНИ]]*РЕАЛИЗАЦИЯ[[#This Row],[НАРХИ]]</calculatedColumnFormula>
    </tableColumn>
    <tableColumn id="8" name="ОҒИРЛИГИ" dataDxfId="50">
      <calculatedColumnFormula>РЕАЛИЗАЦИЯ[[#This Row],[СОНИ]]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ПЛАТЕЖИ" displayName="ПЛАТЕЖИ" ref="A1:G5" totalsRowShown="0" headerRowDxfId="49" dataDxfId="48">
  <autoFilter ref="A1:G5"/>
  <tableColumns count="7">
    <tableColumn id="1" name="САНА" dataDxfId="47"/>
    <tableColumn id="2" name="МИЖОЗ" dataDxfId="46"/>
    <tableColumn id="3" name="СЎМ" dataDxfId="45"/>
    <tableColumn id="4" name="ВАЛЮТА" dataDxfId="44"/>
    <tableColumn id="5" name="КУРС" dataDxfId="43"/>
    <tableColumn id="6" name="ЖАМИ" dataDxfId="42">
      <calculatedColumnFormula>ПЛАТЕЖИ[[#This Row],[СЎМ]]+(ПЛАТЕЖИ[[#This Row],[ВАЛЮТА]]*ПЛАТЕЖИ[[#This Row],[КУРС]])</calculatedColumnFormula>
    </tableColumn>
    <tableColumn id="7" name="ТЎЛОВ ТУРИ" dataDxfId="4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ҚОЛДИҚ" displayName="ҚОЛДИҚ" ref="A1:E5" tableType="queryTable" totalsRowShown="0" headerRowDxfId="40" dataDxfId="39">
  <autoFilter ref="A1:E5"/>
  <tableColumns count="5">
    <tableColumn id="1" uniqueName="1" name="МИЖОЗ" queryTableFieldId="1" dataDxfId="4"/>
    <tableColumn id="2" uniqueName="2" name="САЛЬДО" queryTableFieldId="2" dataDxfId="3"/>
    <tableColumn id="3" uniqueName="3" name="СОТИЛДИ" queryTableFieldId="3" dataDxfId="2"/>
    <tableColumn id="4" uniqueName="4" name="ТЎЛАНДИ" queryTableFieldId="4" dataDxfId="1"/>
    <tableColumn id="5" uniqueName="5" name="ОСТАТКА" queryTableFieldId="5" dataDxfId="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7" name="ПЕРЕДАЧА_СКЛАД" displayName="ПЕРЕДАЧА_СКЛАД" ref="A1:D2" insertRow="1" totalsRowShown="0" headerRowDxfId="38" dataDxfId="37">
  <autoFilter ref="A1:D2"/>
  <tableColumns count="4">
    <tableColumn id="2" name="САНА" dataDxfId="36"/>
    <tableColumn id="3" name="ТОВАР НОМИ" dataDxfId="35"/>
    <tableColumn id="4" name="ЎЛ.БИР" dataDxfId="34"/>
    <tableColumn id="5" name="СОНИ" dataDxfId="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" name="ОСТАТКА" displayName="ОСТАТКА" ref="A1:D2" tableType="queryTable" totalsRowShown="0" headerRowDxfId="32" dataDxfId="31">
  <autoFilter ref="A1:D2"/>
  <tableColumns count="4">
    <tableColumn id="17" uniqueName="17" name="ТОВАР НОМИ" queryTableFieldId="1" dataDxfId="30"/>
    <tableColumn id="18" uniqueName="18" name="ИШЛАБ ЧИҚАРИЛДИ" queryTableFieldId="2" dataDxfId="29"/>
    <tableColumn id="19" uniqueName="19" name="СОТИЛДИ" queryTableFieldId="3" dataDxfId="28"/>
    <tableColumn id="20" uniqueName="20" name="ҚОЛДИҚ" queryTableFieldId="4" dataDxfId="27"/>
  </tableColumns>
  <tableStyleInfo name="TableStyleMedium19" showFirstColumn="0" showLastColumn="0" showRowStripes="1" showColumnStripes="0"/>
</table>
</file>

<file path=xl/tables/table6.xml><?xml version="1.0" encoding="utf-8"?>
<table xmlns="http://schemas.openxmlformats.org/spreadsheetml/2006/main" id="3" name="Таблица3" displayName="Таблица3" ref="A1:C5" totalsRowShown="0" headerRowDxfId="14">
  <autoFilter ref="A1:C5"/>
  <tableColumns count="3">
    <tableColumn id="1" name="САНА" dataDxfId="13"/>
    <tableColumn id="2" name="МИЖОЗ"/>
    <tableColumn id="3" name="САЛЬДО" dataDxfId="1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ДАННЫЙ" displayName="ДАННЫЙ" ref="A1:E31" totalsRowShown="0" headerRowDxfId="11" dataDxfId="10">
  <autoFilter ref="A1:E31"/>
  <sortState ref="A2:D4">
    <sortCondition ref="A1:A4"/>
  </sortState>
  <tableColumns count="5">
    <tableColumn id="1" name="КОНТРАГЕНТ" dataDxfId="9"/>
    <tableColumn id="2" name="ЕД.ИЗМ" dataDxfId="8"/>
    <tableColumn id="3" name="ТОВАРЫ" dataDxfId="7"/>
    <tableColumn id="4" name="ВИД СРЕДСТВ" dataDxfId="6"/>
    <tableColumn id="5" name="Столбец1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115" zoomScaleNormal="100" zoomScaleSheetLayoutView="115" workbookViewId="0">
      <selection activeCell="L12" sqref="L12"/>
    </sheetView>
  </sheetViews>
  <sheetFormatPr defaultRowHeight="15" x14ac:dyDescent="0.25"/>
  <sheetData>
    <row r="1" spans="1:1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</sheetData>
  <pageMargins left="0.7" right="0.7" top="0.75" bottom="0.75" header="0.3" footer="0.3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G36" sqref="G36"/>
    </sheetView>
  </sheetViews>
  <sheetFormatPr defaultRowHeight="15" x14ac:dyDescent="0.25"/>
  <cols>
    <col min="1" max="1" width="9.85546875" style="3" bestFit="1" customWidth="1"/>
    <col min="2" max="2" width="24.140625" style="4" customWidth="1"/>
    <col min="3" max="3" width="27.42578125" style="1" bestFit="1" customWidth="1"/>
    <col min="4" max="4" width="9.140625" style="1"/>
    <col min="5" max="5" width="9.140625" style="5"/>
    <col min="6" max="6" width="12" style="2" customWidth="1"/>
    <col min="7" max="7" width="13.42578125" style="2" bestFit="1" customWidth="1"/>
    <col min="8" max="8" width="12.42578125" style="2" customWidth="1"/>
    <col min="9" max="9" width="9.140625" style="23"/>
    <col min="10" max="16384" width="9.140625" style="1"/>
  </cols>
  <sheetData>
    <row r="1" spans="1:13" x14ac:dyDescent="0.25">
      <c r="A1" s="34" t="s">
        <v>3</v>
      </c>
      <c r="B1" s="34"/>
      <c r="C1" s="34"/>
      <c r="D1" s="34"/>
      <c r="E1" s="34"/>
      <c r="F1" s="34"/>
      <c r="G1" s="9">
        <f>SUM(G3:G29)</f>
        <v>187000490</v>
      </c>
      <c r="H1" s="9">
        <f>SUM(H3:H29)</f>
        <v>8991.7000000000007</v>
      </c>
    </row>
    <row r="2" spans="1:13" x14ac:dyDescent="0.25">
      <c r="A2" s="3" t="s">
        <v>15</v>
      </c>
      <c r="B2" s="4" t="s">
        <v>16</v>
      </c>
      <c r="C2" s="1" t="s">
        <v>17</v>
      </c>
      <c r="D2" s="1" t="s">
        <v>18</v>
      </c>
      <c r="E2" s="5" t="s">
        <v>19</v>
      </c>
      <c r="F2" s="2" t="s">
        <v>20</v>
      </c>
      <c r="G2" s="2" t="s">
        <v>21</v>
      </c>
      <c r="H2" s="2" t="s">
        <v>22</v>
      </c>
    </row>
    <row r="3" spans="1:13" x14ac:dyDescent="0.25">
      <c r="A3" s="3">
        <v>44079</v>
      </c>
      <c r="B3" s="4" t="s">
        <v>49</v>
      </c>
      <c r="C3" s="1" t="s">
        <v>36</v>
      </c>
      <c r="D3" s="1" t="s">
        <v>8</v>
      </c>
      <c r="E3" s="5">
        <v>3000</v>
      </c>
      <c r="F3" s="2">
        <v>650</v>
      </c>
      <c r="G3" s="2">
        <f>РЕАЛИЗАЦИЯ[[#This Row],[СОНИ]]*РЕАЛИЗАЦИЯ[[#This Row],[НАРХИ]]</f>
        <v>1950000</v>
      </c>
      <c r="H3" s="2">
        <v>75</v>
      </c>
      <c r="I3" s="23">
        <v>2.5000000000000001E-2</v>
      </c>
    </row>
    <row r="4" spans="1:13" x14ac:dyDescent="0.25">
      <c r="A4" s="3">
        <v>44079</v>
      </c>
      <c r="B4" s="4" t="s">
        <v>49</v>
      </c>
      <c r="C4" s="19" t="s">
        <v>37</v>
      </c>
      <c r="D4" s="19" t="s">
        <v>8</v>
      </c>
      <c r="E4" s="5">
        <v>2000</v>
      </c>
      <c r="F4" s="2">
        <v>650</v>
      </c>
      <c r="G4" s="2">
        <f>РЕАЛИЗАЦИЯ[[#This Row],[СОНИ]]*РЕАЛИЗАЦИЯ[[#This Row],[НАРХИ]]</f>
        <v>1300000</v>
      </c>
      <c r="H4" s="2">
        <v>50</v>
      </c>
      <c r="I4" s="23">
        <v>2.5000000000000001E-2</v>
      </c>
      <c r="K4" s="19"/>
      <c r="L4" s="19"/>
      <c r="M4" s="19"/>
    </row>
    <row r="5" spans="1:13" x14ac:dyDescent="0.25">
      <c r="A5" s="3">
        <v>44079</v>
      </c>
      <c r="B5" s="4" t="s">
        <v>49</v>
      </c>
      <c r="C5" s="19" t="s">
        <v>38</v>
      </c>
      <c r="D5" s="19" t="s">
        <v>8</v>
      </c>
      <c r="E5" s="5">
        <v>4000</v>
      </c>
      <c r="F5" s="2">
        <v>650</v>
      </c>
      <c r="G5" s="2">
        <f>РЕАЛИЗАЦИЯ[[#This Row],[СОНИ]]*РЕАЛИЗАЦИЯ[[#This Row],[НАРХИ]]</f>
        <v>2600000</v>
      </c>
      <c r="H5" s="2">
        <v>100</v>
      </c>
      <c r="I5" s="23">
        <v>2.5000000000000001E-2</v>
      </c>
      <c r="K5" s="19"/>
      <c r="L5" s="19"/>
      <c r="M5" s="19"/>
    </row>
    <row r="6" spans="1:13" x14ac:dyDescent="0.25">
      <c r="A6" s="3">
        <v>44079</v>
      </c>
      <c r="B6" s="4" t="s">
        <v>49</v>
      </c>
      <c r="C6" s="19" t="s">
        <v>39</v>
      </c>
      <c r="D6" s="19" t="s">
        <v>8</v>
      </c>
      <c r="E6" s="5">
        <v>6000</v>
      </c>
      <c r="F6" s="2">
        <v>650</v>
      </c>
      <c r="G6" s="2">
        <f>РЕАЛИЗАЦИЯ[[#This Row],[СОНИ]]*РЕАЛИЗАЦИЯ[[#This Row],[НАРХИ]]</f>
        <v>3900000</v>
      </c>
      <c r="H6" s="2">
        <v>150</v>
      </c>
      <c r="I6" s="23">
        <v>2.5000000000000001E-2</v>
      </c>
      <c r="K6" s="19"/>
      <c r="L6" s="19"/>
      <c r="M6" s="19"/>
    </row>
    <row r="7" spans="1:13" x14ac:dyDescent="0.25">
      <c r="A7" s="3">
        <v>44079</v>
      </c>
      <c r="B7" s="4" t="s">
        <v>49</v>
      </c>
      <c r="C7" s="19" t="s">
        <v>40</v>
      </c>
      <c r="D7" s="19" t="s">
        <v>8</v>
      </c>
      <c r="E7" s="5">
        <v>2000</v>
      </c>
      <c r="F7" s="2">
        <v>650</v>
      </c>
      <c r="G7" s="2">
        <f>РЕАЛИЗАЦИЯ[[#This Row],[СОНИ]]*РЕАЛИЗАЦИЯ[[#This Row],[НАРХИ]]</f>
        <v>1300000</v>
      </c>
      <c r="H7" s="2">
        <v>50</v>
      </c>
      <c r="I7" s="23">
        <v>2.5000000000000001E-2</v>
      </c>
      <c r="K7" s="19"/>
      <c r="L7" s="19"/>
      <c r="M7" s="19"/>
    </row>
    <row r="8" spans="1:13" x14ac:dyDescent="0.25">
      <c r="A8" s="3">
        <v>44079</v>
      </c>
      <c r="B8" s="4" t="s">
        <v>49</v>
      </c>
      <c r="C8" s="19" t="s">
        <v>41</v>
      </c>
      <c r="D8" s="19" t="s">
        <v>8</v>
      </c>
      <c r="E8" s="5">
        <v>5000</v>
      </c>
      <c r="F8" s="2">
        <v>650</v>
      </c>
      <c r="G8" s="2">
        <f>РЕАЛИЗАЦИЯ[[#This Row],[СОНИ]]*РЕАЛИЗАЦИЯ[[#This Row],[НАРХИ]]</f>
        <v>3250000</v>
      </c>
      <c r="H8" s="2">
        <v>125</v>
      </c>
      <c r="I8" s="23">
        <v>2.5000000000000001E-2</v>
      </c>
      <c r="K8" s="19"/>
      <c r="L8" s="19"/>
      <c r="M8" s="19"/>
    </row>
    <row r="9" spans="1:13" x14ac:dyDescent="0.25">
      <c r="A9" s="3">
        <v>44079</v>
      </c>
      <c r="B9" s="4" t="s">
        <v>49</v>
      </c>
      <c r="C9" s="19" t="s">
        <v>42</v>
      </c>
      <c r="D9" s="19" t="s">
        <v>8</v>
      </c>
      <c r="E9" s="5">
        <v>1000</v>
      </c>
      <c r="F9" s="2">
        <v>650</v>
      </c>
      <c r="G9" s="2">
        <f>РЕАЛИЗАЦИЯ[[#This Row],[СОНИ]]*РЕАЛИЗАЦИЯ[[#This Row],[НАРХИ]]</f>
        <v>650000</v>
      </c>
      <c r="H9" s="2">
        <v>25</v>
      </c>
      <c r="I9" s="23">
        <v>2.5000000000000001E-2</v>
      </c>
      <c r="K9" s="19"/>
      <c r="L9" s="19"/>
      <c r="M9" s="19"/>
    </row>
    <row r="10" spans="1:13" x14ac:dyDescent="0.25">
      <c r="A10" s="3">
        <v>44079</v>
      </c>
      <c r="B10" s="4" t="s">
        <v>49</v>
      </c>
      <c r="C10" s="19" t="s">
        <v>43</v>
      </c>
      <c r="D10" s="19" t="s">
        <v>8</v>
      </c>
      <c r="E10" s="5">
        <v>2000</v>
      </c>
      <c r="F10" s="2">
        <v>650</v>
      </c>
      <c r="G10" s="2">
        <f>РЕАЛИЗАЦИЯ[[#This Row],[СОНИ]]*РЕАЛИЗАЦИЯ[[#This Row],[НАРХИ]]</f>
        <v>1300000</v>
      </c>
      <c r="H10" s="2">
        <v>50</v>
      </c>
      <c r="I10" s="23">
        <v>2.5000000000000001E-2</v>
      </c>
      <c r="K10" s="19"/>
      <c r="L10" s="19"/>
      <c r="M10" s="19"/>
    </row>
    <row r="11" spans="1:13" x14ac:dyDescent="0.25">
      <c r="A11" s="3">
        <v>44079</v>
      </c>
      <c r="B11" s="4" t="s">
        <v>49</v>
      </c>
      <c r="C11" s="19" t="s">
        <v>44</v>
      </c>
      <c r="D11" s="19" t="s">
        <v>8</v>
      </c>
      <c r="E11" s="5">
        <v>5000</v>
      </c>
      <c r="F11" s="2">
        <v>650</v>
      </c>
      <c r="G11" s="2">
        <f>РЕАЛИЗАЦИЯ[[#This Row],[СОНИ]]*РЕАЛИЗАЦИЯ[[#This Row],[НАРХИ]]</f>
        <v>3250000</v>
      </c>
      <c r="H11" s="2">
        <v>125</v>
      </c>
      <c r="I11" s="23">
        <v>2.5000000000000001E-2</v>
      </c>
      <c r="K11" s="19"/>
      <c r="L11" s="19"/>
      <c r="M11" s="19"/>
    </row>
    <row r="12" spans="1:13" x14ac:dyDescent="0.25">
      <c r="A12" s="3">
        <v>44079</v>
      </c>
      <c r="B12" s="4" t="s">
        <v>49</v>
      </c>
      <c r="C12" s="19" t="s">
        <v>45</v>
      </c>
      <c r="D12" s="19" t="s">
        <v>8</v>
      </c>
      <c r="E12" s="5">
        <v>4000</v>
      </c>
      <c r="F12" s="2">
        <v>650</v>
      </c>
      <c r="G12" s="2">
        <f>РЕАЛИЗАЦИЯ[[#This Row],[СОНИ]]*РЕАЛИЗАЦИЯ[[#This Row],[НАРХИ]]</f>
        <v>2600000</v>
      </c>
      <c r="H12" s="2">
        <v>100</v>
      </c>
      <c r="I12" s="23">
        <v>2.5000000000000001E-2</v>
      </c>
      <c r="K12" s="19"/>
      <c r="L12" s="19"/>
      <c r="M12" s="19"/>
    </row>
    <row r="13" spans="1:13" x14ac:dyDescent="0.25">
      <c r="A13" s="3">
        <v>44079</v>
      </c>
      <c r="B13" s="4" t="s">
        <v>49</v>
      </c>
      <c r="C13" s="19" t="s">
        <v>46</v>
      </c>
      <c r="D13" s="19" t="s">
        <v>8</v>
      </c>
      <c r="E13" s="5">
        <v>4000</v>
      </c>
      <c r="F13" s="2">
        <v>650</v>
      </c>
      <c r="G13" s="2">
        <f>РЕАЛИЗАЦИЯ[[#This Row],[СОНИ]]*РЕАЛИЗАЦИЯ[[#This Row],[НАРХИ]]</f>
        <v>2600000</v>
      </c>
      <c r="H13" s="2">
        <v>100</v>
      </c>
      <c r="I13" s="23">
        <v>2.5000000000000001E-2</v>
      </c>
      <c r="K13" s="19"/>
      <c r="L13" s="19"/>
      <c r="M13" s="19"/>
    </row>
    <row r="14" spans="1:13" x14ac:dyDescent="0.25">
      <c r="A14" s="3">
        <v>44079</v>
      </c>
      <c r="B14" s="4" t="s">
        <v>49</v>
      </c>
      <c r="C14" s="19" t="s">
        <v>47</v>
      </c>
      <c r="D14" s="19" t="s">
        <v>8</v>
      </c>
      <c r="E14" s="5">
        <v>1000</v>
      </c>
      <c r="F14" s="2">
        <v>650</v>
      </c>
      <c r="G14" s="2">
        <f>РЕАЛИЗАЦИЯ[[#This Row],[СОНИ]]*РЕАЛИЗАЦИЯ[[#This Row],[НАРХИ]]</f>
        <v>650000</v>
      </c>
      <c r="H14" s="2">
        <v>25</v>
      </c>
      <c r="I14" s="23">
        <v>2.5000000000000001E-2</v>
      </c>
      <c r="K14" s="19"/>
      <c r="L14" s="19"/>
      <c r="M14" s="19"/>
    </row>
    <row r="15" spans="1:13" x14ac:dyDescent="0.25">
      <c r="A15" s="3">
        <v>44079</v>
      </c>
      <c r="B15" s="4" t="s">
        <v>49</v>
      </c>
      <c r="C15" s="19" t="s">
        <v>48</v>
      </c>
      <c r="D15" s="19" t="s">
        <v>7</v>
      </c>
      <c r="E15" s="5">
        <v>41</v>
      </c>
      <c r="F15" s="2">
        <v>17000</v>
      </c>
      <c r="G15" s="2">
        <f>РЕАЛИЗАЦИЯ[[#This Row],[СОНИ]]*РЕАЛИЗАЦИЯ[[#This Row],[НАРХИ]]</f>
        <v>697000</v>
      </c>
      <c r="H15" s="2">
        <f>РЕАЛИЗАЦИЯ[[#This Row],[СОНИ]]</f>
        <v>41</v>
      </c>
    </row>
    <row r="16" spans="1:13" x14ac:dyDescent="0.25">
      <c r="A16" s="3">
        <v>44079</v>
      </c>
      <c r="B16" s="4" t="s">
        <v>49</v>
      </c>
      <c r="C16" s="19" t="s">
        <v>58</v>
      </c>
      <c r="D16" s="19" t="s">
        <v>7</v>
      </c>
      <c r="E16" s="5">
        <v>165.6</v>
      </c>
      <c r="F16" s="2">
        <v>15500</v>
      </c>
      <c r="G16" s="2">
        <f>РЕАЛИЗАЦИЯ[[#This Row],[СОНИ]]*РЕАЛИЗАЦИЯ[[#This Row],[НАРХИ]]</f>
        <v>2566800</v>
      </c>
      <c r="H16" s="2">
        <f>РЕАЛИЗАЦИЯ[[#This Row],[СОНИ]]</f>
        <v>165.6</v>
      </c>
    </row>
    <row r="17" spans="1:8" x14ac:dyDescent="0.25">
      <c r="A17" s="3">
        <v>44079</v>
      </c>
      <c r="B17" s="4" t="s">
        <v>49</v>
      </c>
      <c r="C17" s="19" t="s">
        <v>50</v>
      </c>
      <c r="D17" s="19" t="s">
        <v>7</v>
      </c>
      <c r="E17" s="5">
        <v>50.2</v>
      </c>
      <c r="F17" s="2">
        <v>13500</v>
      </c>
      <c r="G17" s="2">
        <f>РЕАЛИЗАЦИЯ[[#This Row],[СОНИ]]*РЕАЛИЗАЦИЯ[[#This Row],[НАРХИ]]</f>
        <v>677700</v>
      </c>
      <c r="H17" s="2">
        <f>РЕАЛИЗАЦИЯ[[#This Row],[СОНИ]]</f>
        <v>50.2</v>
      </c>
    </row>
    <row r="18" spans="1:8" x14ac:dyDescent="0.25">
      <c r="A18" s="3">
        <v>44082</v>
      </c>
      <c r="B18" s="4" t="s">
        <v>49</v>
      </c>
      <c r="C18" s="19" t="s">
        <v>53</v>
      </c>
      <c r="D18" s="19" t="s">
        <v>7</v>
      </c>
      <c r="E18" s="5">
        <f>24.4+24.6+20.8+20.8</f>
        <v>90.6</v>
      </c>
      <c r="F18" s="2">
        <v>15500</v>
      </c>
      <c r="G18" s="2">
        <f>РЕАЛИЗАЦИЯ[[#This Row],[СОНИ]]*РЕАЛИЗАЦИЯ[[#This Row],[НАРХИ]]</f>
        <v>1404300</v>
      </c>
      <c r="H18" s="2">
        <f>РЕАЛИЗАЦИЯ[[#This Row],[СОНИ]]</f>
        <v>90.6</v>
      </c>
    </row>
    <row r="19" spans="1:8" x14ac:dyDescent="0.25">
      <c r="A19" s="3">
        <v>44082</v>
      </c>
      <c r="B19" s="4" t="s">
        <v>49</v>
      </c>
      <c r="C19" s="19" t="s">
        <v>54</v>
      </c>
      <c r="D19" s="19" t="s">
        <v>7</v>
      </c>
      <c r="E19" s="5">
        <v>26.8</v>
      </c>
      <c r="F19" s="2">
        <v>16000</v>
      </c>
      <c r="G19" s="2">
        <f>РЕАЛИЗАЦИЯ[[#This Row],[СОНИ]]*РЕАЛИЗАЦИЯ[[#This Row],[НАРХИ]]</f>
        <v>428800</v>
      </c>
      <c r="H19" s="2">
        <f>РЕАЛИЗАЦИЯ[[#This Row],[СОНИ]]</f>
        <v>26.8</v>
      </c>
    </row>
    <row r="20" spans="1:8" x14ac:dyDescent="0.25">
      <c r="A20" s="3">
        <v>44082</v>
      </c>
      <c r="B20" s="4" t="s">
        <v>49</v>
      </c>
      <c r="C20" s="19" t="s">
        <v>59</v>
      </c>
      <c r="D20" s="19" t="s">
        <v>7</v>
      </c>
      <c r="E20" s="5">
        <f>16.7+16.4</f>
        <v>33.099999999999994</v>
      </c>
      <c r="F20" s="2">
        <v>16000</v>
      </c>
      <c r="G20" s="2">
        <f>РЕАЛИЗАЦИЯ[[#This Row],[СОНИ]]*РЕАЛИЗАЦИЯ[[#This Row],[НАРХИ]]</f>
        <v>529599.99999999988</v>
      </c>
      <c r="H20" s="2">
        <f>РЕАЛИЗАЦИЯ[[#This Row],[СОНИ]]</f>
        <v>33.099999999999994</v>
      </c>
    </row>
    <row r="21" spans="1:8" x14ac:dyDescent="0.25">
      <c r="A21" s="3">
        <v>44082</v>
      </c>
      <c r="B21" s="4" t="s">
        <v>49</v>
      </c>
      <c r="C21" s="19" t="s">
        <v>58</v>
      </c>
      <c r="D21" s="19" t="s">
        <v>7</v>
      </c>
      <c r="E21" s="5">
        <f>21.7+20.9</f>
        <v>42.599999999999994</v>
      </c>
      <c r="F21" s="2">
        <v>16000</v>
      </c>
      <c r="G21" s="2">
        <f>РЕАЛИЗАЦИЯ[[#This Row],[СОНИ]]*РЕАЛИЗАЦИЯ[[#This Row],[НАРХИ]]</f>
        <v>681599.99999999988</v>
      </c>
      <c r="H21" s="2">
        <f>РЕАЛИЗАЦИЯ[[#This Row],[СОНИ]]</f>
        <v>42.599999999999994</v>
      </c>
    </row>
    <row r="22" spans="1:8" x14ac:dyDescent="0.25">
      <c r="A22" s="3">
        <v>44082</v>
      </c>
      <c r="B22" s="4" t="s">
        <v>49</v>
      </c>
      <c r="C22" s="19" t="s">
        <v>48</v>
      </c>
      <c r="D22" s="19" t="s">
        <v>7</v>
      </c>
      <c r="E22" s="5">
        <f>21.4+18.1</f>
        <v>39.5</v>
      </c>
      <c r="F22" s="2">
        <v>17500</v>
      </c>
      <c r="G22" s="2">
        <f>РЕАЛИЗАЦИЯ[[#This Row],[СОНИ]]*РЕАЛИЗАЦИЯ[[#This Row],[НАРХИ]]</f>
        <v>691250</v>
      </c>
      <c r="H22" s="2">
        <f>РЕАЛИЗАЦИЯ[[#This Row],[СОНИ]]</f>
        <v>39.5</v>
      </c>
    </row>
    <row r="23" spans="1:8" x14ac:dyDescent="0.25">
      <c r="A23" s="3">
        <v>44090</v>
      </c>
      <c r="B23" s="4" t="s">
        <v>49</v>
      </c>
      <c r="C23" s="19" t="s">
        <v>64</v>
      </c>
      <c r="D23" s="19" t="s">
        <v>7</v>
      </c>
      <c r="E23" s="5">
        <v>216</v>
      </c>
      <c r="F23" s="2">
        <v>19000</v>
      </c>
      <c r="G23" s="2">
        <f>РЕАЛИЗАЦИЯ[[#This Row],[СОНИ]]*РЕАЛИЗАЦИЯ[[#This Row],[НАРХИ]]</f>
        <v>4104000</v>
      </c>
      <c r="H23" s="2">
        <f>РЕАЛИЗАЦИЯ[[#This Row],[СОНИ]]</f>
        <v>216</v>
      </c>
    </row>
    <row r="24" spans="1:8" x14ac:dyDescent="0.25">
      <c r="A24" s="3">
        <v>44090</v>
      </c>
      <c r="B24" s="4" t="s">
        <v>49</v>
      </c>
      <c r="C24" s="19" t="s">
        <v>66</v>
      </c>
      <c r="D24" s="19" t="s">
        <v>7</v>
      </c>
      <c r="E24" s="5">
        <v>23.4</v>
      </c>
      <c r="F24" s="2">
        <v>16000</v>
      </c>
      <c r="G24" s="2">
        <f>РЕАЛИЗАЦИЯ[[#This Row],[СОНИ]]*РЕАЛИЗАЦИЯ[[#This Row],[НАРХИ]]</f>
        <v>374400</v>
      </c>
      <c r="H24" s="2">
        <f>РЕАЛИЗАЦИЯ[[#This Row],[СОНИ]]</f>
        <v>23.4</v>
      </c>
    </row>
    <row r="25" spans="1:8" x14ac:dyDescent="0.25">
      <c r="A25" s="3">
        <v>44088</v>
      </c>
      <c r="B25" s="4" t="s">
        <v>67</v>
      </c>
      <c r="C25" s="19" t="s">
        <v>68</v>
      </c>
      <c r="D25" s="19" t="s">
        <v>7</v>
      </c>
      <c r="E25" s="5">
        <v>343.2</v>
      </c>
      <c r="F25" s="2">
        <v>18000</v>
      </c>
      <c r="G25" s="2">
        <f>РЕАЛИЗАЦИЯ[[#This Row],[СОНИ]]*РЕАЛИЗАЦИЯ[[#This Row],[НАРХИ]]</f>
        <v>6177600</v>
      </c>
      <c r="H25" s="2">
        <f>РЕАЛИЗАЦИЯ[[#This Row],[СОНИ]]</f>
        <v>343.2</v>
      </c>
    </row>
    <row r="26" spans="1:8" x14ac:dyDescent="0.25">
      <c r="A26" s="3">
        <v>44090</v>
      </c>
      <c r="B26" s="4" t="s">
        <v>67</v>
      </c>
      <c r="C26" s="19" t="s">
        <v>68</v>
      </c>
      <c r="D26" s="19" t="s">
        <v>7</v>
      </c>
      <c r="E26" s="5">
        <f>108.3+554.3</f>
        <v>662.59999999999991</v>
      </c>
      <c r="F26" s="2">
        <v>18000</v>
      </c>
      <c r="G26" s="2">
        <f>РЕАЛИЗАЦИЯ[[#This Row],[СОНИ]]*РЕАЛИЗАЦИЯ[[#This Row],[НАРХИ]]</f>
        <v>11926799.999999998</v>
      </c>
      <c r="H26" s="2">
        <f>РЕАЛИЗАЦИЯ[[#This Row],[СОНИ]]</f>
        <v>662.59999999999991</v>
      </c>
    </row>
    <row r="27" spans="1:8" x14ac:dyDescent="0.25">
      <c r="A27" s="3">
        <v>44086</v>
      </c>
      <c r="B27" s="4" t="s">
        <v>69</v>
      </c>
      <c r="C27" s="19" t="s">
        <v>70</v>
      </c>
      <c r="D27" s="19" t="s">
        <v>7</v>
      </c>
      <c r="E27" s="5">
        <v>1848.8</v>
      </c>
      <c r="F27" s="2">
        <v>18400</v>
      </c>
      <c r="G27" s="2">
        <f>РЕАЛИЗАЦИЯ[[#This Row],[СОНИ]]*РЕАЛИЗАЦИЯ[[#This Row],[НАРХИ]]</f>
        <v>34017920</v>
      </c>
      <c r="H27" s="2">
        <f>РЕАЛИЗАЦИЯ[[#This Row],[СОНИ]]</f>
        <v>1848.8</v>
      </c>
    </row>
    <row r="28" spans="1:8" x14ac:dyDescent="0.25">
      <c r="A28" s="3">
        <v>44091</v>
      </c>
      <c r="B28" s="4" t="s">
        <v>69</v>
      </c>
      <c r="C28" s="19" t="s">
        <v>70</v>
      </c>
      <c r="D28" s="19" t="s">
        <v>7</v>
      </c>
      <c r="E28" s="5">
        <v>3933.3</v>
      </c>
      <c r="F28" s="2">
        <v>18400</v>
      </c>
      <c r="G28" s="2">
        <f>РЕАЛИЗАЦИЯ[[#This Row],[СОНИ]]*РЕАЛИЗАЦИЯ[[#This Row],[НАРХИ]]</f>
        <v>72372720</v>
      </c>
      <c r="H28" s="2">
        <f>РЕАЛИЗАЦИЯ[[#This Row],[СОНИ]]</f>
        <v>3933.3</v>
      </c>
    </row>
    <row r="29" spans="1:8" x14ac:dyDescent="0.25">
      <c r="A29" s="3">
        <v>44092</v>
      </c>
      <c r="B29" s="4" t="s">
        <v>72</v>
      </c>
      <c r="C29" s="22" t="s">
        <v>39</v>
      </c>
      <c r="D29" s="22" t="s">
        <v>7</v>
      </c>
      <c r="E29" s="5">
        <v>500</v>
      </c>
      <c r="F29" s="2">
        <v>50000</v>
      </c>
      <c r="G29" s="2">
        <f>РЕАЛИЗАЦИЯ[[#This Row],[СОНИ]]*РЕАЛИЗАЦИЯ[[#This Row],[НАРХИ]]</f>
        <v>25000000</v>
      </c>
      <c r="H29" s="2">
        <f>РЕАЛИЗАЦИЯ[[#This Row],[СОНИ]]</f>
        <v>500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МАЪЛУМОТЛАР!$B$2:$B$3</xm:f>
          </x14:formula1>
          <xm:sqref>D3:D29</xm:sqref>
        </x14:dataValidation>
        <x14:dataValidation type="list" allowBlank="1" showInputMessage="1" showErrorMessage="1">
          <x14:formula1>
            <xm:f>МАЪЛУМОТЛАР!$C$2:$C$2006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5" sqref="C5"/>
    </sheetView>
  </sheetViews>
  <sheetFormatPr defaultRowHeight="18.75" x14ac:dyDescent="0.3"/>
  <cols>
    <col min="1" max="1" width="14.28515625" style="31" bestFit="1" customWidth="1"/>
    <col min="2" max="2" width="23.28515625" style="28" bestFit="1" customWidth="1"/>
    <col min="3" max="3" width="15.42578125" style="32" bestFit="1" customWidth="1"/>
    <col min="4" max="4" width="16.28515625" style="33" bestFit="1" customWidth="1"/>
    <col min="5" max="5" width="11.7109375" style="28" bestFit="1" customWidth="1"/>
    <col min="6" max="6" width="19.140625" style="33" bestFit="1" customWidth="1"/>
    <col min="7" max="7" width="20.28515625" style="28" bestFit="1" customWidth="1"/>
    <col min="8" max="16384" width="9.140625" style="28"/>
  </cols>
  <sheetData>
    <row r="1" spans="1:7" x14ac:dyDescent="0.3">
      <c r="A1" s="31" t="s">
        <v>15</v>
      </c>
      <c r="B1" s="28" t="s">
        <v>16</v>
      </c>
      <c r="C1" s="32" t="s">
        <v>23</v>
      </c>
      <c r="D1" s="33" t="s">
        <v>24</v>
      </c>
      <c r="E1" s="28" t="s">
        <v>25</v>
      </c>
      <c r="F1" s="33" t="s">
        <v>21</v>
      </c>
      <c r="G1" s="28" t="s">
        <v>26</v>
      </c>
    </row>
    <row r="2" spans="1:7" x14ac:dyDescent="0.3">
      <c r="A2" s="31">
        <v>44090</v>
      </c>
      <c r="B2" s="28" t="s">
        <v>49</v>
      </c>
      <c r="C2" s="32">
        <v>2634000</v>
      </c>
      <c r="F2" s="33">
        <f>ПЛАТЕЖИ[[#This Row],[СЎМ]]+(ПЛАТЕЖИ[[#This Row],[ВАЛЮТА]]*ПЛАТЕЖИ[[#This Row],[КУРС]])</f>
        <v>2634000</v>
      </c>
      <c r="G2" s="28" t="s">
        <v>2</v>
      </c>
    </row>
    <row r="3" spans="1:7" x14ac:dyDescent="0.3">
      <c r="A3" s="31">
        <v>44088</v>
      </c>
      <c r="B3" s="28" t="s">
        <v>69</v>
      </c>
      <c r="C3" s="32">
        <v>150000000</v>
      </c>
      <c r="F3" s="33">
        <f>ПЛАТЕЖИ[[#This Row],[СЎМ]]+(ПЛАТЕЖИ[[#This Row],[ВАЛЮТА]]*ПЛАТЕЖИ[[#This Row],[КУРС]])</f>
        <v>150000000</v>
      </c>
      <c r="G3" s="28" t="s">
        <v>1</v>
      </c>
    </row>
    <row r="4" spans="1:7" x14ac:dyDescent="0.3">
      <c r="A4" s="31">
        <v>44090</v>
      </c>
      <c r="B4" s="28" t="s">
        <v>71</v>
      </c>
      <c r="C4" s="32">
        <v>15000000</v>
      </c>
      <c r="F4" s="33">
        <f>ПЛАТЕЖИ[[#This Row],[СЎМ]]+(ПЛАТЕЖИ[[#This Row],[ВАЛЮТА]]*ПЛАТЕЖИ[[#This Row],[КУРС]])</f>
        <v>15000000</v>
      </c>
      <c r="G4" s="28" t="s">
        <v>1</v>
      </c>
    </row>
    <row r="5" spans="1:7" x14ac:dyDescent="0.3">
      <c r="A5" s="31">
        <v>44090</v>
      </c>
      <c r="B5" s="28" t="s">
        <v>67</v>
      </c>
      <c r="C5" s="32">
        <v>18000000</v>
      </c>
      <c r="F5" s="33">
        <f>ПЛАТЕЖИ[[#This Row],[СЎМ]]+(ПЛАТЕЖИ[[#This Row],[ВАЛЮТА]]*ПЛАТЕЖИ[[#This Row],[КУРС]])</f>
        <v>18000000</v>
      </c>
      <c r="G5" s="28" t="s">
        <v>2</v>
      </c>
    </row>
  </sheetData>
  <dataValidations count="1">
    <dataValidation allowBlank="1" showInputMessage="1" showErrorMessage="1" promptTitle="Мижоз" sqref="B2:B5"/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МАЪЛУМОТЛАР!$D$2:$D$3</xm:f>
          </x14:formula1>
          <xm:sqref>G2:G5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8" sqref="D8"/>
    </sheetView>
  </sheetViews>
  <sheetFormatPr defaultRowHeight="18.75" x14ac:dyDescent="0.3"/>
  <cols>
    <col min="1" max="1" width="21.7109375" style="27" bestFit="1" customWidth="1"/>
    <col min="2" max="2" width="20" style="26" bestFit="1" customWidth="1"/>
    <col min="3" max="4" width="20.5703125" style="26" bestFit="1" customWidth="1"/>
    <col min="5" max="5" width="20" style="26" bestFit="1" customWidth="1"/>
    <col min="6" max="16384" width="9.140625" style="24"/>
  </cols>
  <sheetData>
    <row r="1" spans="1:5" s="28" customFormat="1" x14ac:dyDescent="0.3">
      <c r="A1" s="29" t="s">
        <v>16</v>
      </c>
      <c r="B1" s="30" t="s">
        <v>34</v>
      </c>
      <c r="C1" s="30" t="s">
        <v>29</v>
      </c>
      <c r="D1" s="30" t="s">
        <v>51</v>
      </c>
      <c r="E1" s="30" t="s">
        <v>52</v>
      </c>
    </row>
    <row r="2" spans="1:5" x14ac:dyDescent="0.3">
      <c r="A2" s="25" t="s">
        <v>49</v>
      </c>
      <c r="B2" s="26">
        <v>0</v>
      </c>
      <c r="C2" s="26">
        <v>37505450</v>
      </c>
      <c r="D2" s="26">
        <v>2634000</v>
      </c>
      <c r="E2" s="26">
        <v>-34871450</v>
      </c>
    </row>
    <row r="3" spans="1:5" x14ac:dyDescent="0.3">
      <c r="A3" s="25" t="s">
        <v>69</v>
      </c>
      <c r="B3" s="26">
        <v>-65785120</v>
      </c>
      <c r="C3" s="26">
        <v>106390640</v>
      </c>
      <c r="D3" s="26">
        <v>150000000</v>
      </c>
      <c r="E3" s="26">
        <v>-22175760</v>
      </c>
    </row>
    <row r="4" spans="1:5" x14ac:dyDescent="0.3">
      <c r="A4" s="25" t="s">
        <v>35</v>
      </c>
      <c r="B4" s="26">
        <v>-26649550</v>
      </c>
      <c r="C4" s="26">
        <v>0</v>
      </c>
      <c r="D4" s="26">
        <v>0</v>
      </c>
      <c r="E4" s="26">
        <v>-26649550</v>
      </c>
    </row>
    <row r="5" spans="1:5" x14ac:dyDescent="0.3">
      <c r="A5" s="25" t="s">
        <v>71</v>
      </c>
      <c r="B5" s="26">
        <v>-24758100</v>
      </c>
      <c r="C5" s="26">
        <v>0</v>
      </c>
      <c r="D5" s="26">
        <v>0</v>
      </c>
      <c r="E5" s="26">
        <v>-24758100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zoomScaleNormal="100" workbookViewId="0">
      <selection activeCell="B2" sqref="B2"/>
    </sheetView>
  </sheetViews>
  <sheetFormatPr defaultRowHeight="15" x14ac:dyDescent="0.25"/>
  <cols>
    <col min="1" max="1" width="17.28515625" style="1" customWidth="1"/>
    <col min="2" max="2" width="19.28515625" style="1" customWidth="1"/>
    <col min="3" max="3" width="14.7109375" style="1" customWidth="1"/>
    <col min="4" max="4" width="17.42578125" style="2" customWidth="1"/>
  </cols>
  <sheetData>
    <row r="1" spans="1:4" s="7" customFormat="1" x14ac:dyDescent="0.25">
      <c r="A1" s="7" t="s">
        <v>15</v>
      </c>
      <c r="B1" s="7" t="s">
        <v>28</v>
      </c>
      <c r="C1" s="7" t="s">
        <v>18</v>
      </c>
      <c r="D1" s="8" t="s">
        <v>19</v>
      </c>
    </row>
    <row r="2" spans="1:4" x14ac:dyDescent="0.25">
      <c r="A2" s="6"/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МАЪЛУМОТЛАР!$C$2:$C$2006</xm:f>
          </x14:formula1>
          <xm:sqref>B2</xm:sqref>
        </x14:dataValidation>
        <x14:dataValidation type="list" allowBlank="1" showInputMessage="1" showErrorMessage="1">
          <x14:formula1>
            <xm:f>МАЪЛУМОТЛАР!$B$2:$B$3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sqref="A1:D2"/>
    </sheetView>
  </sheetViews>
  <sheetFormatPr defaultRowHeight="15" x14ac:dyDescent="0.25"/>
  <cols>
    <col min="1" max="1" width="21" bestFit="1" customWidth="1"/>
    <col min="2" max="2" width="32.5703125" style="10" bestFit="1" customWidth="1"/>
    <col min="3" max="3" width="18.42578125" style="10" bestFit="1" customWidth="1"/>
    <col min="4" max="4" width="16.85546875" style="10" bestFit="1" customWidth="1"/>
  </cols>
  <sheetData>
    <row r="1" spans="1:4" ht="19.5" x14ac:dyDescent="0.3">
      <c r="A1" s="15" t="s">
        <v>28</v>
      </c>
      <c r="B1" s="17" t="s">
        <v>30</v>
      </c>
      <c r="C1" s="17" t="s">
        <v>29</v>
      </c>
      <c r="D1" s="17" t="s">
        <v>27</v>
      </c>
    </row>
    <row r="2" spans="1:4" ht="19.5" x14ac:dyDescent="0.3">
      <c r="A2" s="15"/>
      <c r="B2" s="17"/>
      <c r="C2" s="17">
        <v>0</v>
      </c>
      <c r="D2" s="17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14" sqref="E14"/>
    </sheetView>
  </sheetViews>
  <sheetFormatPr defaultRowHeight="15" x14ac:dyDescent="0.25"/>
  <cols>
    <col min="1" max="1" width="27.42578125" customWidth="1"/>
    <col min="2" max="2" width="7.85546875" style="11" customWidth="1"/>
    <col min="4" max="4" width="15.42578125" customWidth="1"/>
    <col min="5" max="5" width="15.7109375" customWidth="1"/>
  </cols>
  <sheetData>
    <row r="1" spans="1:5" x14ac:dyDescent="0.25">
      <c r="A1" s="35" t="s">
        <v>32</v>
      </c>
      <c r="B1" s="35"/>
      <c r="D1" s="35" t="s">
        <v>26</v>
      </c>
      <c r="E1" s="35"/>
    </row>
    <row r="2" spans="1:5" x14ac:dyDescent="0.25">
      <c r="A2" s="12" t="s">
        <v>15</v>
      </c>
      <c r="B2" s="11" t="s">
        <v>14</v>
      </c>
      <c r="D2" s="12" t="s">
        <v>15</v>
      </c>
      <c r="E2" t="s">
        <v>14</v>
      </c>
    </row>
    <row r="4" spans="1:5" x14ac:dyDescent="0.25">
      <c r="A4" s="12" t="s">
        <v>17</v>
      </c>
      <c r="B4" s="11" t="s">
        <v>31</v>
      </c>
      <c r="D4" s="12" t="s">
        <v>17</v>
      </c>
      <c r="E4" t="s">
        <v>33</v>
      </c>
    </row>
    <row r="5" spans="1:5" x14ac:dyDescent="0.25">
      <c r="A5" s="13" t="s">
        <v>36</v>
      </c>
      <c r="B5" s="11">
        <v>75</v>
      </c>
      <c r="D5" s="13" t="s">
        <v>2</v>
      </c>
      <c r="E5" s="18">
        <v>20634000</v>
      </c>
    </row>
    <row r="6" spans="1:5" x14ac:dyDescent="0.25">
      <c r="A6" s="13" t="s">
        <v>37</v>
      </c>
      <c r="B6" s="11">
        <v>50</v>
      </c>
      <c r="D6" s="13" t="s">
        <v>1</v>
      </c>
      <c r="E6" s="18">
        <v>165000000</v>
      </c>
    </row>
    <row r="7" spans="1:5" x14ac:dyDescent="0.25">
      <c r="A7" s="13" t="s">
        <v>38</v>
      </c>
      <c r="B7" s="11">
        <v>100</v>
      </c>
      <c r="D7" s="13" t="s">
        <v>13</v>
      </c>
      <c r="E7" s="18">
        <v>185634000</v>
      </c>
    </row>
    <row r="8" spans="1:5" x14ac:dyDescent="0.25">
      <c r="A8" s="13" t="s">
        <v>39</v>
      </c>
      <c r="B8" s="11">
        <v>650</v>
      </c>
    </row>
    <row r="9" spans="1:5" x14ac:dyDescent="0.25">
      <c r="A9" s="13" t="s">
        <v>40</v>
      </c>
      <c r="B9" s="11">
        <v>50</v>
      </c>
    </row>
    <row r="10" spans="1:5" x14ac:dyDescent="0.25">
      <c r="A10" s="13" t="s">
        <v>41</v>
      </c>
      <c r="B10" s="11">
        <v>125</v>
      </c>
    </row>
    <row r="11" spans="1:5" x14ac:dyDescent="0.25">
      <c r="A11" s="13" t="s">
        <v>42</v>
      </c>
      <c r="B11" s="11">
        <v>25</v>
      </c>
    </row>
    <row r="12" spans="1:5" x14ac:dyDescent="0.25">
      <c r="A12" s="13" t="s">
        <v>43</v>
      </c>
      <c r="B12" s="11">
        <v>50</v>
      </c>
    </row>
    <row r="13" spans="1:5" x14ac:dyDescent="0.25">
      <c r="A13" s="13" t="s">
        <v>44</v>
      </c>
      <c r="B13" s="11">
        <v>125</v>
      </c>
    </row>
    <row r="14" spans="1:5" x14ac:dyDescent="0.25">
      <c r="A14" s="13" t="s">
        <v>45</v>
      </c>
      <c r="B14" s="11">
        <v>100</v>
      </c>
    </row>
    <row r="15" spans="1:5" x14ac:dyDescent="0.25">
      <c r="A15" s="13" t="s">
        <v>46</v>
      </c>
      <c r="B15" s="11">
        <v>100</v>
      </c>
    </row>
    <row r="16" spans="1:5" x14ac:dyDescent="0.25">
      <c r="A16" s="13" t="s">
        <v>47</v>
      </c>
      <c r="B16" s="11">
        <v>25</v>
      </c>
    </row>
    <row r="17" spans="1:2" x14ac:dyDescent="0.25">
      <c r="A17" s="13" t="s">
        <v>48</v>
      </c>
      <c r="B17" s="11">
        <v>80.5</v>
      </c>
    </row>
    <row r="18" spans="1:2" x14ac:dyDescent="0.25">
      <c r="A18" s="13" t="s">
        <v>50</v>
      </c>
      <c r="B18" s="11">
        <v>50.2</v>
      </c>
    </row>
    <row r="19" spans="1:2" x14ac:dyDescent="0.25">
      <c r="A19" s="13" t="s">
        <v>58</v>
      </c>
      <c r="B19" s="11">
        <v>208.2</v>
      </c>
    </row>
    <row r="20" spans="1:2" x14ac:dyDescent="0.25">
      <c r="A20" s="13" t="s">
        <v>53</v>
      </c>
      <c r="B20" s="11">
        <v>90.6</v>
      </c>
    </row>
    <row r="21" spans="1:2" x14ac:dyDescent="0.25">
      <c r="A21" s="13" t="s">
        <v>54</v>
      </c>
      <c r="B21" s="11">
        <v>26.8</v>
      </c>
    </row>
    <row r="22" spans="1:2" x14ac:dyDescent="0.25">
      <c r="A22" s="13" t="s">
        <v>59</v>
      </c>
      <c r="B22" s="11">
        <v>33.099999999999994</v>
      </c>
    </row>
    <row r="23" spans="1:2" x14ac:dyDescent="0.25">
      <c r="A23" s="13" t="s">
        <v>64</v>
      </c>
      <c r="B23" s="11">
        <v>216</v>
      </c>
    </row>
    <row r="24" spans="1:2" x14ac:dyDescent="0.25">
      <c r="A24" s="13" t="s">
        <v>66</v>
      </c>
      <c r="B24" s="11">
        <v>23.4</v>
      </c>
    </row>
    <row r="25" spans="1:2" x14ac:dyDescent="0.25">
      <c r="A25" s="13" t="s">
        <v>68</v>
      </c>
      <c r="B25" s="11">
        <v>1005.8</v>
      </c>
    </row>
    <row r="26" spans="1:2" x14ac:dyDescent="0.25">
      <c r="A26" s="13" t="s">
        <v>70</v>
      </c>
      <c r="B26" s="11">
        <v>5782.1</v>
      </c>
    </row>
    <row r="27" spans="1:2" x14ac:dyDescent="0.25">
      <c r="A27" s="13" t="s">
        <v>21</v>
      </c>
      <c r="B27" s="11">
        <v>8991.7000000000007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J9" sqref="J9"/>
    </sheetView>
  </sheetViews>
  <sheetFormatPr defaultRowHeight="15" x14ac:dyDescent="0.25"/>
  <cols>
    <col min="1" max="1" width="14.42578125" style="21" customWidth="1"/>
    <col min="2" max="2" width="16.7109375" customWidth="1"/>
    <col min="3" max="3" width="14" customWidth="1"/>
  </cols>
  <sheetData>
    <row r="1" spans="1:3" s="16" customFormat="1" x14ac:dyDescent="0.25">
      <c r="A1" s="3" t="s">
        <v>15</v>
      </c>
      <c r="B1" s="16" t="s">
        <v>16</v>
      </c>
      <c r="C1" s="16" t="s">
        <v>34</v>
      </c>
    </row>
    <row r="2" spans="1:3" x14ac:dyDescent="0.25">
      <c r="A2" s="21">
        <v>44091</v>
      </c>
      <c r="B2" t="s">
        <v>35</v>
      </c>
      <c r="C2" s="20">
        <v>-26649550</v>
      </c>
    </row>
    <row r="3" spans="1:3" x14ac:dyDescent="0.25">
      <c r="A3" s="21">
        <v>44079</v>
      </c>
      <c r="B3" t="s">
        <v>49</v>
      </c>
      <c r="C3" s="20">
        <v>0</v>
      </c>
    </row>
    <row r="4" spans="1:3" x14ac:dyDescent="0.25">
      <c r="A4" s="21">
        <v>44078</v>
      </c>
      <c r="B4" t="s">
        <v>69</v>
      </c>
      <c r="C4" s="20">
        <v>-65785120</v>
      </c>
    </row>
    <row r="5" spans="1:3" x14ac:dyDescent="0.25">
      <c r="A5" s="21">
        <v>44071</v>
      </c>
      <c r="B5" t="s">
        <v>71</v>
      </c>
      <c r="C5" s="20">
        <v>-24758100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12" sqref="A12"/>
    </sheetView>
  </sheetViews>
  <sheetFormatPr defaultRowHeight="15" x14ac:dyDescent="0.25"/>
  <cols>
    <col min="1" max="1" width="18.140625" bestFit="1" customWidth="1"/>
    <col min="2" max="2" width="12.5703125" customWidth="1"/>
    <col min="3" max="3" width="27.42578125" bestFit="1" customWidth="1"/>
    <col min="4" max="4" width="24.140625" customWidth="1"/>
  </cols>
  <sheetData>
    <row r="1" spans="1:5" s="1" customFormat="1" x14ac:dyDescent="0.25">
      <c r="A1" s="1" t="s">
        <v>0</v>
      </c>
      <c r="B1" s="1" t="s">
        <v>4</v>
      </c>
      <c r="C1" s="1" t="s">
        <v>5</v>
      </c>
      <c r="D1" s="1" t="s">
        <v>6</v>
      </c>
      <c r="E1" s="16" t="s">
        <v>10</v>
      </c>
    </row>
    <row r="2" spans="1:5" s="1" customFormat="1" x14ac:dyDescent="0.25">
      <c r="B2" s="1" t="s">
        <v>7</v>
      </c>
      <c r="C2" s="1" t="s">
        <v>36</v>
      </c>
      <c r="D2" s="1" t="s">
        <v>1</v>
      </c>
      <c r="E2" s="16" t="s">
        <v>9</v>
      </c>
    </row>
    <row r="3" spans="1:5" s="1" customFormat="1" x14ac:dyDescent="0.25">
      <c r="B3" s="1" t="s">
        <v>8</v>
      </c>
      <c r="C3" s="19" t="s">
        <v>37</v>
      </c>
      <c r="D3" s="1" t="s">
        <v>2</v>
      </c>
      <c r="E3" s="16" t="s">
        <v>11</v>
      </c>
    </row>
    <row r="4" spans="1:5" s="1" customFormat="1" x14ac:dyDescent="0.25">
      <c r="B4" s="19"/>
      <c r="C4" s="19" t="s">
        <v>38</v>
      </c>
      <c r="D4" s="19"/>
      <c r="E4" s="16" t="s">
        <v>12</v>
      </c>
    </row>
    <row r="5" spans="1:5" x14ac:dyDescent="0.25">
      <c r="A5" s="19"/>
      <c r="B5" s="19"/>
      <c r="C5" s="19" t="s">
        <v>39</v>
      </c>
      <c r="D5" s="19"/>
      <c r="E5" s="19"/>
    </row>
    <row r="6" spans="1:5" x14ac:dyDescent="0.25">
      <c r="A6" s="19"/>
      <c r="B6" s="19"/>
      <c r="C6" s="19" t="s">
        <v>40</v>
      </c>
      <c r="D6" s="19"/>
      <c r="E6" s="19"/>
    </row>
    <row r="7" spans="1:5" x14ac:dyDescent="0.25">
      <c r="A7" s="19"/>
      <c r="B7" s="19"/>
      <c r="C7" s="19" t="s">
        <v>41</v>
      </c>
      <c r="D7" s="19"/>
      <c r="E7" s="19"/>
    </row>
    <row r="8" spans="1:5" x14ac:dyDescent="0.25">
      <c r="A8" s="19"/>
      <c r="B8" s="19"/>
      <c r="C8" s="19" t="s">
        <v>42</v>
      </c>
      <c r="D8" s="19"/>
      <c r="E8" s="19"/>
    </row>
    <row r="9" spans="1:5" x14ac:dyDescent="0.25">
      <c r="A9" s="19"/>
      <c r="B9" s="19"/>
      <c r="C9" s="19" t="s">
        <v>43</v>
      </c>
      <c r="D9" s="19"/>
      <c r="E9" s="19"/>
    </row>
    <row r="10" spans="1:5" x14ac:dyDescent="0.25">
      <c r="A10" s="19"/>
      <c r="B10" s="19"/>
      <c r="C10" s="19" t="s">
        <v>44</v>
      </c>
      <c r="D10" s="19"/>
      <c r="E10" s="19"/>
    </row>
    <row r="11" spans="1:5" x14ac:dyDescent="0.25">
      <c r="A11" s="19"/>
      <c r="B11" s="19"/>
      <c r="C11" s="19" t="s">
        <v>45</v>
      </c>
      <c r="D11" s="19"/>
      <c r="E11" s="19"/>
    </row>
    <row r="12" spans="1:5" x14ac:dyDescent="0.25">
      <c r="A12" s="19"/>
      <c r="B12" s="19"/>
      <c r="C12" s="19" t="s">
        <v>46</v>
      </c>
      <c r="D12" s="19"/>
      <c r="E12" s="19"/>
    </row>
    <row r="13" spans="1:5" x14ac:dyDescent="0.25">
      <c r="A13" s="19"/>
      <c r="B13" s="19"/>
      <c r="C13" s="19" t="s">
        <v>47</v>
      </c>
      <c r="D13" s="19"/>
      <c r="E13" s="19"/>
    </row>
    <row r="14" spans="1:5" x14ac:dyDescent="0.25">
      <c r="A14" s="19"/>
      <c r="B14" s="19"/>
      <c r="C14" s="19" t="s">
        <v>55</v>
      </c>
      <c r="D14" s="19"/>
      <c r="E14" s="19"/>
    </row>
    <row r="15" spans="1:5" x14ac:dyDescent="0.25">
      <c r="A15" s="19"/>
      <c r="B15" s="19"/>
      <c r="C15" s="19" t="s">
        <v>56</v>
      </c>
      <c r="D15" s="19"/>
      <c r="E15" s="19"/>
    </row>
    <row r="16" spans="1:5" x14ac:dyDescent="0.25">
      <c r="A16" s="19"/>
      <c r="B16" s="19"/>
      <c r="C16" s="19" t="s">
        <v>57</v>
      </c>
      <c r="D16" s="19"/>
      <c r="E16" s="19"/>
    </row>
    <row r="17" spans="1:5" x14ac:dyDescent="0.25">
      <c r="A17" s="19"/>
      <c r="B17" s="19"/>
      <c r="C17" s="19" t="s">
        <v>58</v>
      </c>
      <c r="D17" s="19"/>
      <c r="E17" s="19"/>
    </row>
    <row r="18" spans="1:5" x14ac:dyDescent="0.25">
      <c r="A18" s="19"/>
      <c r="B18" s="19"/>
      <c r="C18" s="19" t="s">
        <v>59</v>
      </c>
      <c r="D18" s="19"/>
      <c r="E18" s="19"/>
    </row>
    <row r="19" spans="1:5" x14ac:dyDescent="0.25">
      <c r="A19" s="19"/>
      <c r="B19" s="19"/>
      <c r="C19" s="19" t="s">
        <v>60</v>
      </c>
      <c r="D19" s="19"/>
      <c r="E19" s="19"/>
    </row>
    <row r="20" spans="1:5" x14ac:dyDescent="0.25">
      <c r="A20" s="19"/>
      <c r="B20" s="19"/>
      <c r="C20" s="19" t="s">
        <v>61</v>
      </c>
      <c r="D20" s="19"/>
      <c r="E20" s="19"/>
    </row>
    <row r="21" spans="1:5" x14ac:dyDescent="0.25">
      <c r="A21" s="19"/>
      <c r="B21" s="19"/>
      <c r="C21" s="19" t="s">
        <v>62</v>
      </c>
      <c r="D21" s="19"/>
      <c r="E21" s="19"/>
    </row>
    <row r="22" spans="1:5" x14ac:dyDescent="0.25">
      <c r="A22" s="19"/>
      <c r="B22" s="19"/>
      <c r="C22" s="19" t="s">
        <v>63</v>
      </c>
      <c r="D22" s="19"/>
      <c r="E22" s="19"/>
    </row>
    <row r="23" spans="1:5" x14ac:dyDescent="0.25">
      <c r="A23" s="19"/>
      <c r="B23" s="19"/>
      <c r="C23" s="19" t="s">
        <v>48</v>
      </c>
      <c r="D23" s="19"/>
      <c r="E23" s="19"/>
    </row>
    <row r="24" spans="1:5" x14ac:dyDescent="0.25">
      <c r="A24" s="19"/>
      <c r="B24" s="19"/>
      <c r="C24" s="19" t="s">
        <v>50</v>
      </c>
      <c r="D24" s="19"/>
      <c r="E24" s="19"/>
    </row>
    <row r="25" spans="1:5" x14ac:dyDescent="0.25">
      <c r="A25" s="19"/>
      <c r="B25" s="19"/>
      <c r="C25" s="19" t="s">
        <v>53</v>
      </c>
      <c r="D25" s="19"/>
      <c r="E25" s="19"/>
    </row>
    <row r="26" spans="1:5" x14ac:dyDescent="0.25">
      <c r="A26" s="19"/>
      <c r="B26" s="19"/>
      <c r="C26" s="19" t="s">
        <v>54</v>
      </c>
      <c r="D26" s="19"/>
      <c r="E26" s="19"/>
    </row>
    <row r="27" spans="1:5" x14ac:dyDescent="0.25">
      <c r="A27" s="19"/>
      <c r="B27" s="19"/>
      <c r="C27" s="19" t="s">
        <v>64</v>
      </c>
      <c r="D27" s="19"/>
      <c r="E27" s="19"/>
    </row>
    <row r="28" spans="1:5" x14ac:dyDescent="0.25">
      <c r="A28" s="19"/>
      <c r="B28" s="19"/>
      <c r="C28" s="19" t="s">
        <v>65</v>
      </c>
      <c r="D28" s="19"/>
      <c r="E28" s="19"/>
    </row>
    <row r="29" spans="1:5" x14ac:dyDescent="0.25">
      <c r="A29" s="19"/>
      <c r="B29" s="19"/>
      <c r="C29" s="19" t="s">
        <v>66</v>
      </c>
      <c r="D29" s="19"/>
      <c r="E29" s="19"/>
    </row>
    <row r="30" spans="1:5" x14ac:dyDescent="0.25">
      <c r="A30" s="19"/>
      <c r="B30" s="19"/>
      <c r="C30" s="19" t="s">
        <v>68</v>
      </c>
      <c r="D30" s="19"/>
      <c r="E30" s="19"/>
    </row>
    <row r="31" spans="1:5" x14ac:dyDescent="0.25">
      <c r="A31" s="19"/>
      <c r="B31" s="19"/>
      <c r="C31" s="19" t="s">
        <v>70</v>
      </c>
      <c r="D31" s="19"/>
      <c r="E31" s="19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6 2 6 e 0 8 - 4 2 d f - 4 1 f 9 - b c 9 c - 0 a 7 4 0 3 e a c 7 4 1 "   x m l n s = " h t t p : / / s c h e m a s . m i c r o s o f t . c o m / D a t a M a s h u p " > A A A A A A c I A A B Q S w M E F A A C A A g A 2 p w x U X r l j D S m A A A A + A A A A B I A H A B D b 2 5 m a W c v U G F j a 2 F n Z S 5 4 b W w g o h g A K K A U A A A A A A A A A A A A A A A A A A A A A A A A A A A A h Y + x D o I w F E V / h X S n r y A k h j z K 4 C q J 0 W h c S a n Q C M X Q V v g 3 B z / J X 5 B E U T f H e 3 K G c x + 3 O 2 Z j 2 3 h X 2 R v V 6 Z Q E l B F P a t G V S l c p c f b k L 0 n G c V O I c 1 F J b 5 K 1 S U Z T p q S 2 9 p I A D M N A h w X t + g p C x g I 4 5 u u d q G V b k I + s / s u + 0 s Y W W k j C 8 f C K 4 S G N Y x q z g N E o C h F m j L n S X y W c i i l D + I G 4 c o 1 1 v e S 9 8 7 d 7 h H k i v F / w J 1 B L A w Q U A A I A C A D a n D F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p w x U Y p i w 8 L / B A A A A S A A A B M A H A B G b 3 J t d W x h c y 9 T Z W N 0 a W 9 u M S 5 t I K I Y A C i g F A A A A A A A A A A A A A A A A A A A A A A A A A A A A O 1 Y 3 W s b R x B / N / h / W C 4 v E r m I q g 1 5 a M h D M W l p G 1 J I 3 P Z B i C J b G y I i 3 Z n T q b g I Q + x A A k 3 a K q 4 d C 9 m W L Y d + P J T W T i u s u n X y L 8 z 6 L + r c n j 5 2 9 0 7 3 I c k f 0 F g I n W / 2 d u Y 3 M 7 + Z 2 S v T e b t g G u S u + 5 u + P j 0 1 P V W + n 7 N o n s A u r E M N N q E O G / j 7 M / 7 + Q W 6 Q I r W n p w j + Q Z 0 t s x V 4 z Z 7 A M X T g C G U 3 F + d p M T V T s S x q 2 F + a 1 o M 5 0 3 y Q S F Y z t 3 M l e k P z 2 1 H L L m V m T M P G B 7 K 6 u / E l D Q W H 8 C + 0 c W P n e 8 y e w t 8 E d X X g j Y Z q Z n N z R Z q a t X J G + Z 5 p l W b M Y q V k z H 6 z Q M s J 1 S i 9 W t W g h c q 2 o a b p x M Z F J J + z q V 0 o 0 S W d o H A L l b 2 A J m z 0 x D Z d t F 3 R H t 5 e x W d 3 v a L v Y T M F z / F R H 1 k L H 9 u G O g o + N u x r V 1 O O Z a 5 k 2 9 k M f v K V v U D Z l q + k e b L q K O J + + 1 F d s Z Q c e O 0 l / A X 7 8 E / f Z 2 3 i O g N v H b D H 7 O n A d 3 d o y f y a u o 4 r J 4 I d r k s e l L 2 i O E L E L q P 1 o h A N b 8 G f 7 C F 7 B G / w 0 2 E P 0 e J X C E Q E w W 8 e Q W c A 4 S P L r C w k o q B W w u w 4 t R u l P b y 5 C W v c Q p q b v 0 9 u F c p 2 6 m 6 l l M j 0 4 p F N d u N r V E p z 1 E J / T 0 8 V j F E s l 7 i 1 g 3 p r q H 8 d 9 d T H Z J W 0 l z + f R s 0 M L 5 3 k X G h h / L f 4 1 S o n 9 u 9 o h i t p o M 5 d a H U z B r P E y R q C l 8 7 t 8 4 + + a 5 I D J G b 0 B 2 Z v o F 6 B M q i y T Z B F x 7 C P 3 m p z f 7 V F v y 4 U c / P 0 i 1 y x Q h P x Q O t G p V j U 3 9 G 7 W 1 j S X r o H j J K h k c x U c n O d V + o 1 3 P I X q H 2 F t j b 4 / m t j J + q w j c + 9 C / S L G s E 1 z W 4 h H r f m n 2 1 t P m N K + X i s y 6 0 G r / P + v O r 6 6 X S q 6 i X f C Y M k 3 k 1 q b w e X t 4 O L 6 D B 1 O h m A O P d J Z R C 8 i J P K q X I K 9 2 4 5 T R 2 / D a i F 0 M j F e 5 u W b Z r / x C w Y i Y C S r w + r I Q E s 1 h X 3 B K x 0 1 H 9 a M P K p W / S e / V n F p p Y Q x V 1 E f o j 4 2 w j 5 m D 1 C 6 D x t v u O x 4 d n E V v z P P 9 1 a 4 g K 9 u b i Q M / L 8 2 s 1 I L 4 t J g I n E E 1 u X N k M e S K m L J z a L j O e O 0 P F k B D w 7 3 J Y 2 m u 2 i 8 i a r f 3 E w s F w L x S G S W 3 i l j W h j 7 4 i j h k x s e U 5 N + p X n + H O C O V 8 / a f B K 0 3 9 A x L m G J h 2 g k a / c q k C Q m 4 i L P U M j O W T E 2 X b + Z 8 s O M T E o z n r 2 L d 4 8 Y i s D 4 B / k 8 9 0 E j O s 7 x 9 y d A J 3 7 7 I d e x c k E 4 s p e y c i e y Y 4 Y z n R A P M d z F w 9 0 O F g N g T V d D C c N O V y r 3 N S + f n j 9 v q v B w X b Y R 8 Q b k K N y e S I x S v M g v U Q L 2 + w J e 9 Y L x y y 2 b R w l C q U E v / r Q M r E X i K Z n 8 T G r c u X O 5 1 o y K b T 6 y b T d E T z h l I I B C q U 7 h Z o i 9 a Q W 5 + p v i L M 5 5 m C 3 h 1 o P U E m H P Y b 9 9 y 7 y T C d g / h + d M n x e 2 4 h u 8 I 5 C f e k p j U N 9 g k E j 9 j D k 0 2 R 0 B a P 8 M k e V q u 9 6 J j H l y D v G n G 0 U c 4 j 3 Z Q S / J y 1 L e d 5 X n O 0 c o 9 g c N r 1 E t v 0 0 e n m 0 A Y Z o 6 U G T D r L X p 0 l L p B g P g s g T s R H F 5 o n A Y g 8 / B P 5 5 2 S E I J 8 I N c b + Y z J B M 8 U 7 6 H v K o m c W D 2 h s u + 1 v 5 z a O S O G x P a X V a m 1 D v i O 9 N v R p k y o T G / / A W U w 1 3 r / + 4 H 8 f l S s m 4 a P O / N O 7 2 y 4 j Y S T 1 V 4 3 J G q S s T K + F j T v h h x X y 8 E 3 R 6 u N 3 R C n X c F / n R y Z k O Y G c 0 a K h f P v h M K k 3 T Q / I 0 H F K s w + n I C X s h D q f p y K d T + Y W c p s 6 1 8 d B c / w 9 Q S w E C L Q A U A A I A C A D a n D F R e u W M N K Y A A A D 4 A A A A E g A A A A A A A A A A A A A A A A A A A A A A Q 2 9 u Z m l n L 1 B h Y 2 t h Z 2 U u e G 1 s U E s B A i 0 A F A A C A A g A 2 p w x U Q / K 6 a u k A A A A 6 Q A A A B M A A A A A A A A A A A A A A A A A 8 g A A A F t D b 2 5 0 Z W 5 0 X 1 R 5 c G V z X S 5 4 b W x Q S w E C L Q A U A A I A C A D a n D F R i m L D w v 8 E A A A B I A A A E w A A A A A A A A A A A A A A A A D j A Q A A R m 9 y b X V s Y X M v U 2 V j d G l v b j E u b V B L B Q Y A A A A A A w A D A M I A A A A v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V e g A A A A A A A P N 5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J M S X l T a V B D S k N R S k d S V U R J a z V u Z F R F O U N R M E p y U W 9 p R F F v Z E N T M E p Y U W 9 O Q 2 E w S m d B Q U F B Q U F B Q U F B Q U F B b W Z D O W Q 0 U 1 h 5 V X F M Z j d m U V N T N k c 3 a U R R b n R D a D B L T F F r T k N p M E p y U W t D R F F u Z E N R S U 5 D a D B K c l F t O U N R M E p U U W x R Q U F B U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U X V l c n l H c m 9 1 c E l E I i B W Y W x 1 Z T 0 i c 2 E y M j Q y M z R i L T I y M 2 M t N D A 0 M i 0 5 M T k x L T U w M z I y N G U 2 N z c 1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E i I C 8 + P E V u d H J 5 I F R 5 c G U 9 I k Z p b G x F c n J v c k N v d W 5 0 I i B W Y W x 1 Z T 0 i b D A i I C 8 + P E V u d H J 5 I F R 5 c G U 9 I k Z p b G x D b 2 x 1 b W 5 U e X B l c y I g V m F s d W U 9 I n N C Z 1 U 9 I i A v P j x F b n R y e S B U e X B l P S J G a W x s Q 2 9 s d W 1 u T m F t Z X M i I F Z h b H V l P S J z W y Z x d W 9 0 O 9 C c 0 J j Q l t C e 0 J c m c X V v d D s s J n F 1 b 3 Q 7 0 K H Q n t C i 0 J j Q m 9 C U 0 J g m c X V v d D t d I i A v P j x F b n R y e S B U e X B l P S J G a W x s R X J y b 3 J D b 2 R l I i B W Y W x 1 Z T 0 i c 1 V u a 2 5 v d 2 4 i I C 8 + P E V u d H J 5 I F R 5 c G U 9 I k Z p b G x M Y X N 0 V X B k Y X R l Z C I g V m F s d W U 9 I m Q y M D I w L T A 5 L T E 2 V D E z O j Q 0 O j E 5 L j A 3 M T Y x M j h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c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c 0 J j Q l t C e 0 J c m c X V v d D t d L C Z x d W 9 0 O 3 F 1 Z X J 5 U m V s Y X R p b 2 5 z a G l w c y Z x d W 9 0 O z p b X S w m c X V v d D t j b 2 x 1 b W 5 J Z G V u d G l 0 a W V z J n F 1 b 3 Q 7 O l s m c X V v d D t T Z W N 0 a W 9 u M S / Q o N C V 0 J D Q m 9 C Y 0 J f Q k N C m 0 J j Q r y / Q o d C z 0 Y D R g 9 C / 0 L / Q u N G A 0 L 7 Q s t C w 0 L 3 Q v d G L 0 L U g 0 Y H R g t G A 0 L 7 Q u t C 4 L n v Q n N C Y 0 J b Q n t C X L D B 9 J n F 1 b 3 Q 7 L C Z x d W 9 0 O 1 N l Y 3 R p b 2 4 x L 9 C g 0 J X Q k N C b 0 J j Q l 9 C Q 0 K b Q m N C v L 9 C h 0 L P R g N G D 0 L / Q v 9 C 4 0 Y D Q v t C y 0 L D Q v d C 9 0 Y v Q t S D R g d G C 0 Y D Q v t C 6 0 L g u e 9 C h 0 J 7 Q o t C Y 0 J v Q l N C Y L D F 9 J n F 1 b 3 Q 7 X S w m c X V v d D t D b 2 x 1 b W 5 D b 3 V u d C Z x d W 9 0 O z o y L C Z x d W 9 0 O 0 t l e U N v b H V t b k 5 h b W V z J n F 1 b 3 Q 7 O l s m c X V v d D v Q n N C Y 0 J b Q n t C X J n F 1 b 3 Q 7 X S w m c X V v d D t D b 2 x 1 b W 5 J Z G V u d G l 0 a W V z J n F 1 b 3 Q 7 O l s m c X V v d D t T Z W N 0 a W 9 u M S / Q o N C V 0 J D Q m 9 C Y 0 J f Q k N C m 0 J j Q r y / Q o d C z 0 Y D R g 9 C / 0 L / Q u N G A 0 L 7 Q s t C w 0 L 3 Q v d G L 0 L U g 0 Y H R g t G A 0 L 7 Q u t C 4 L n v Q n N C Y 0 J b Q n t C X L D B 9 J n F 1 b 3 Q 7 L C Z x d W 9 0 O 1 N l Y 3 R p b 2 4 x L 9 C g 0 J X Q k N C b 0 J j Q l 9 C Q 0 K b Q m N C v L 9 C h 0 L P R g N G D 0 L / Q v 9 C 4 0 Y D Q v t C y 0 L D Q v d C 9 0 Y v Q t S D R g d G C 0 Y D Q v t C 6 0 L g u e 9 C h 0 J 7 Q o t C Y 0 J v Q l N C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l C J U Q w J T k w J U Q w J U E y J U Q w J T k 1 J U Q w J T k 2 J U Q w J T k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D k t M T d U M T I 6 M D U 6 M D g u M j g 3 O T Q 5 M V o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N o Z W V 0 I i B W Y W x 1 Z T 0 i c 9 C b 0 L j R g d G C M T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c 0 J j Q l t C e 0 J c m c X V v d D t d L C Z x d W 9 0 O 3 F 1 Z X J 5 U m V s Y X R p b 2 5 z a G l w c y Z x d W 9 0 O z p b X S w m c X V v d D t j b 2 x 1 b W 5 J Z G V u d G l 0 a W V z J n F 1 b 3 Q 7 O l s m c X V v d D t T Z W N 0 a W 9 u M S / Q n 9 C b 0 J D Q o t C V 0 J b Q m C / Q o d C z 0 Y D R g 9 C / 0 L / Q u N G A 0 L 7 Q s t C w 0 L 3 Q v d G L 0 L U g 0 Y H R g t G A 0 L 7 Q u t C 4 L n v Q n N C Y 0 J b Q n t C X L D B 9 J n F 1 b 3 Q 7 L C Z x d W 9 0 O 1 N l Y 3 R p b 2 4 x L 9 C f 0 J v Q k N C i 0 J X Q l t C Y L 9 C h 0 L P R g N G D 0 L / Q v 9 C 4 0 Y D Q v t C y 0 L D Q v d C 9 0 Y v Q t S D R g d G C 0 Y D Q v t C 6 0 L g u e 9 C i 0 I 7 Q m 9 C Q 0 J 3 Q l N C Y L D F 9 J n F 1 b 3 Q 7 X S w m c X V v d D t D b 2 x 1 b W 5 D b 3 V u d C Z x d W 9 0 O z o y L C Z x d W 9 0 O 0 t l e U N v b H V t b k 5 h b W V z J n F 1 b 3 Q 7 O l s m c X V v d D v Q n N C Y 0 J b Q n t C X J n F 1 b 3 Q 7 X S w m c X V v d D t D b 2 x 1 b W 5 J Z G V u d G l 0 a W V z J n F 1 b 3 Q 7 O l s m c X V v d D t T Z W N 0 a W 9 u M S / Q n 9 C b 0 J D Q o t C V 0 J b Q m C / Q o d C z 0 Y D R g 9 C / 0 L / Q u N G A 0 L 7 Q s t C w 0 L 3 Q v d G L 0 L U g 0 Y H R g t G A 0 L 7 Q u t C 4 L n v Q n N C Y 0 J b Q n t C X L D B 9 J n F 1 b 3 Q 7 L C Z x d W 9 0 O 1 N l Y 3 R p b 2 4 x L 9 C f 0 J v Q k N C i 0 J X Q l t C Y L 9 C h 0 L P R g N G D 0 L / Q v 9 C 4 0 Y D Q v t C y 0 L D Q v d C 9 0 Y v Q t S D R g d G C 0 Y D Q v t C 6 0 L g u e 9 C i 0 I 7 Q m 9 C Q 0 J 3 Q l N C Y L D F 9 J n F 1 b 3 Q 7 X S w m c X V v d D t S Z W x h d G l v b n N o a X B J b m Z v J n F 1 b 3 Q 7 O l t d f S I g L z 4 8 R W 5 0 c n k g V H l w Z T 0 i U X V l c n l H c m 9 1 c E l E I i B W Y W x 1 Z T 0 i c 2 E y M j Q y M z R i L T I y M 2 M t N D A 0 M i 0 5 M T k x L T U w M z I y N G U 2 N z c 1 M y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A l O U I l R D A l O T A l R D A l Q T I l R D A l O T U l R D A l O T Y l R D A l O T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l C J U Q w J T k w J U Q w J U E y J U Q w J T k 1 J U Q w J T k 2 J U Q w J T k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Q i V E M C U 5 M C V E M C V B M i V E M C U 5 N S V E M C U 5 N i V E M C U 5 O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T U l R D A l Q T A l R D A l O T U l R D A l O T Q l R D A l O T A l R D A l Q T c l R D A l O T B f J U Q w J U E x J U Q w J T l B J U Q w J T l C J U Q w J T k w J U Q w J T k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y I i A v P j x F b n R y e S B U e X B l P S J G a W x s R X J y b 3 J D b 3 V u d C I g V m F s d W U 9 I m w w I i A v P j x F b n R y e S B U e X B l P S J G a W x s Q 2 9 s d W 1 u V H l w Z X M i I F Z h b H V l P S J z Q m d V P S I g L z 4 8 R W 5 0 c n k g V H l w Z T 0 i R m l s b E N v b H V t b k 5 h b W V z I i B W Y W x 1 Z T 0 i c 1 s m c X V v d D v Q o t C e 0 J L Q k N C g I N C d 0 J 7 Q n N C Y J n F 1 b 3 Q 7 L C Z x d W 9 0 O 9 C a 0 J j Q o N C U 0 J g m c X V v d D t d I i A v P j x F b n R y e S B U e X B l P S J G a W x s R X J y b 3 J D b 2 R l I i B W Y W x 1 Z T 0 i c 1 V u a 2 5 v d 2 4 i I C 8 + P E V u d H J 5 I F R 5 c G U 9 I k Z p b G x M Y X N 0 V X B k Y X R l Z C I g V m F s d W U 9 I m Q y M D I w L T A 5 L T E 2 V D E 0 O j M y O j I 4 L j A x M T g 2 M j l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v Q o t C e 0 J L Q k N C g I N C d 0 J 7 Q n N C Y J n F 1 b 3 Q 7 X S w m c X V v d D t x d W V y e V J l b G F 0 a W 9 u c 2 h p c H M m c X V v d D s 6 W 1 0 s J n F 1 b 3 Q 7 Y 2 9 s d W 1 u S W R l b n R p d G l l c y Z x d W 9 0 O z p b J n F 1 b 3 Q 7 U 2 V j d G l v b j E v 0 J / Q l d C g 0 J X Q l N C Q 0 K f Q k F / Q o d C a 0 J v Q k N C U L 9 C h 0 L P R g N G D 0 L / Q v 9 C 4 0 Y D Q v t C y 0 L D Q v d C 9 0 Y v Q t S D R g d G C 0 Y D Q v t C 6 0 L g u e 9 C i 0 J 7 Q k t C Q 0 K A g 0 J 3 Q n t C c 0 J g s M H 0 m c X V v d D s s J n F 1 b 3 Q 7 U 2 V j d G l v b j E v 0 J / Q l d C g 0 J X Q l N C Q 0 K f Q k F / Q o d C a 0 J v Q k N C U L 9 C h 0 L P R g N G D 0 L / Q v 9 C 4 0 Y D Q v t C y 0 L D Q v d C 9 0 Y v Q t S D R g d G C 0 Y D Q v t C 6 0 L g u e 9 C a 0 J j Q o N C U 0 J g s M X 0 m c X V v d D t d L C Z x d W 9 0 O 0 N v b H V t b k N v d W 5 0 J n F 1 b 3 Q 7 O j I s J n F 1 b 3 Q 7 S 2 V 5 Q 2 9 s d W 1 u T m F t Z X M m c X V v d D s 6 W y Z x d W 9 0 O 9 C i 0 J 7 Q k t C Q 0 K A g 0 J 3 Q n t C c 0 J g m c X V v d D t d L C Z x d W 9 0 O 0 N v b H V t b k l k Z W 5 0 a X R p Z X M m c X V v d D s 6 W y Z x d W 9 0 O 1 N l Y 3 R p b 2 4 x L 9 C f 0 J X Q o N C V 0 J T Q k N C n 0 J B f 0 K H Q m t C b 0 J D Q l C / Q o d C z 0 Y D R g 9 C / 0 L / Q u N G A 0 L 7 Q s t C w 0 L 3 Q v d G L 0 L U g 0 Y H R g t G A 0 L 7 Q u t C 4 L n v Q o t C e 0 J L Q k N C g I N C d 0 J 7 Q n N C Y L D B 9 J n F 1 b 3 Q 7 L C Z x d W 9 0 O 1 N l Y 3 R p b 2 4 x L 9 C f 0 J X Q o N C V 0 J T Q k N C n 0 J B f 0 K H Q m t C b 0 J D Q l C / Q o d C z 0 Y D R g 9 C / 0 L / Q u N G A 0 L 7 Q s t C w 0 L 3 Q v d G L 0 L U g 0 Y H R g t G A 0 L 7 Q u t C 4 L n v Q m t C Y 0 K D Q l N C Y L D F 9 J n F 1 b 3 Q 7 X S w m c X V v d D t S Z W x h d G l v b n N o a X B J b m Z v J n F 1 b 3 Q 7 O l t d f S I g L z 4 8 R W 5 0 c n k g V H l w Z T 0 i U X V l c n l H c m 9 1 c E l E I i B W Y W x 1 Z T 0 i c z c 3 Y m R m M D k 5 L T k 3 O D Q t N G F j O S 0 4 Y j d m L W I 3 Z D A 0 O T J l O D Z l Z S I g L z 4 8 L 1 N 0 Y W J s Z U V u d H J p Z X M + P C 9 J d G V t P j x J d G V t P j x J d G V t T G 9 j Y X R p b 2 4 + P E l 0 Z W 1 U e X B l P k Z v c m 1 1 b G E 8 L 0 l 0 Z W 1 U e X B l P j x J d G V t U G F 0 a D 5 T Z W N 0 a W 9 u M S 8 l R D A l O U Y l R D A l O T U l R D A l Q T A l R D A l O T U l R D A l O T Q l R D A l O T A l R D A l Q T c l R D A l O T B f J U Q w J U E x J U Q w J T l B J U Q w J T l C J U Q w J T k w J U Q w J T k 0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k 1 J U Q w J U E w J U Q w J T k 1 J U Q w J T k 0 J U Q w J T k w J U Q w J U E 3 J U Q w J T k w X y V E M C V B M S V E M C U 5 Q S V E M C U 5 Q i V E M C U 5 M C V E M C U 5 N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T U l R D A l Q T A l R D A l O T U l R D A l O T Q l R D A l O T A l R D A l Q T c l R D A l O T B f J U Q w J U E x J U Q w J T l B J U Q w J T l C J U Q w J T k w J U Q w J T k 0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S I g L z 4 8 R W 5 0 c n k g V H l w Z T 0 i R m l s b E V y c m 9 y Q 2 9 1 b n Q i I F Z h b H V l P S J s M C I g L z 4 8 R W 5 0 c n k g V H l w Z T 0 i R m l s b E N v b H V t b l R 5 c G V z I i B W Y W x 1 Z T 0 i c 0 J n V T 0 i I C 8 + P E V u d H J 5 I F R 5 c G U 9 I k Z p b G x D b 2 x 1 b W 5 O Y W 1 l c y I g V m F s d W U 9 I n N b J n F 1 b 3 Q 7 0 K L Q n t C S 0 J D Q o C Z x d W 9 0 O y w m c X V v d D v Q o d C e 0 K L Q m N C b 0 J T Q m C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Z U M T Q 6 M z Q 6 M D M u N j k 5 M z M 1 M l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i 0 J 7 Q k t C Q 0 K A m c X V v d D t d L C Z x d W 9 0 O 3 F 1 Z X J 5 U m V s Y X R p b 2 5 z a G l w c y Z x d W 9 0 O z p b X S w m c X V v d D t j b 2 x 1 b W 5 J Z G V u d G l 0 a W V z J n F 1 b 3 Q 7 O l s m c X V v d D t T Z W N 0 a W 9 u M S / Q o N C V 0 J D Q m 9 C Y 0 J f Q k N C m 0 J j Q r y A o M i k v 0 K H Q s 9 G A 0 Y P Q v 9 C / 0 L j R g N C + 0 L L Q s N C 9 0 L 3 R i 9 C 1 I N G B 0 Y L R g N C + 0 L r Q u C 5 7 0 K L Q n t C S 0 J D Q o C w w f S Z x d W 9 0 O y w m c X V v d D t T Z W N 0 a W 9 u M S / Q o N C V 0 J D Q m 9 C Y 0 J f Q k N C m 0 J j Q r y A o M i k v 0 K H Q s 9 G A 0 Y P Q v 9 C / 0 L j R g N C + 0 L L Q s N C 9 0 L 3 R i 9 C 1 I N G B 0 Y L R g N C + 0 L r Q u C 5 7 0 K H Q n t C i 0 J j Q m 9 C U 0 J g s M X 0 m c X V v d D t d L C Z x d W 9 0 O 0 N v b H V t b k N v d W 5 0 J n F 1 b 3 Q 7 O j I s J n F 1 b 3 Q 7 S 2 V 5 Q 2 9 s d W 1 u T m F t Z X M m c X V v d D s 6 W y Z x d W 9 0 O 9 C i 0 J 7 Q k t C Q 0 K A m c X V v d D t d L C Z x d W 9 0 O 0 N v b H V t b k l k Z W 5 0 a X R p Z X M m c X V v d D s 6 W y Z x d W 9 0 O 1 N l Y 3 R p b 2 4 x L 9 C g 0 J X Q k N C b 0 J j Q l 9 C Q 0 K b Q m N C v I C g y K S / Q o d C z 0 Y D R g 9 C / 0 L / Q u N G A 0 L 7 Q s t C w 0 L 3 Q v d G L 0 L U g 0 Y H R g t G A 0 L 7 Q u t C 4 L n v Q o t C e 0 J L Q k N C g L D B 9 J n F 1 b 3 Q 7 L C Z x d W 9 0 O 1 N l Y 3 R p b 2 4 x L 9 C g 0 J X Q k N C b 0 J j Q l 9 C Q 0 K b Q m N C v I C g y K S / Q o d C z 0 Y D R g 9 C / 0 L / Q u N G A 0 L 7 Q s t C w 0 L 3 Q v d G L 0 L U g 0 Y H R g t G A 0 L 7 Q u t C 4 L n v Q o d C e 0 K L Q m N C b 0 J T Q m C w x f S Z x d W 9 0 O 1 0 s J n F 1 b 3 Q 7 U m V s Y X R p b 2 5 z a G l w S W 5 m b y Z x d W 9 0 O z p b X X 0 i I C 8 + P E V u d H J 5 I F R 5 c G U 9 I l F 1 Z X J 5 R 3 J v d X B J R C I g V m F s d W U 9 I n M 3 N 2 J k Z j A 5 O S 0 5 N z g 0 L T R h Y z k t O G I 3 Z i 1 i N 2 Q w N D k y Z T g 2 Z W U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l M j A o M i k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I p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x I i A v P j x F b n R y e S B U e X B l P S J G a W x s R X J y b 3 J D b 2 R l I i B W Y W x 1 Z T 0 i c 1 V u a 2 5 v d 2 4 i I C 8 + P E V u d H J 5 I F R 5 c G U 9 I k Z p b G x D b 2 x 1 b W 5 O Y W 1 l c y I g V m F s d W U 9 I n N b J n F 1 b 3 Q 7 0 K L Q n t C S 0 J D Q o C D Q n d C e 0 J z Q m C Z x d W 9 0 O y w m c X V v d D v Q m N C o 0 J v Q k N C R I N C n 0 J j S m t C Q 0 K D Q m N C b 0 J T Q m C Z x d W 9 0 O y w m c X V v d D v Q o d C e 0 K L Q m N C b 0 J T Q m C Z x d W 9 0 O y w m c X V v d D v S m t C e 0 J v Q l N C Y 0 p o m c X V v d D t d I i A v P j x F b n R y e S B U e X B l P S J G a W x s Q 2 9 s d W 1 u V H l w Z X M i I F Z h b H V l P S J z Q m d V R k F B P T 0 i I C 8 + P E V u d H J 5 I F R 5 c G U 9 I k Z p b G x F c n J v c k N v d W 5 0 I i B W Y W x 1 Z T 0 i b D A i I C 8 + P E V u d H J 5 I F R 5 c G U 9 I k Z p b G x D b 3 V u d C I g V m F s d W U 9 I m w x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S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M Y X N 0 V X B k Y X R l Z C I g V m F s d W U 9 I m Q y M D I w L T A 5 L T E 3 V D E z O j E 4 O j M w L j Q 1 M z k 0 O T d a I i A v P j x F b n R y e S B U e X B l P S J R d W V y e U d y b 3 V w S U Q i I F Z h b H V l P S J z N z d i Z G Y w O T k t O T c 4 N C 0 0 Y W M 5 L T h i N 2 Y t Y j d k M D Q 5 M m U 4 N m V l I i A v P j x F b n R y e S B U e X B l P S J R d W V y e U l E I i B W Y W x 1 Z T 0 i c 2 U y M G Y 3 Z W I z L T M z N T M t N D U w M i 0 4 Z j E 2 L W R m Z G M 1 M G V k Y T M y O S I g L z 4 8 R W 5 0 c n k g V H l w Z T 0 i R m l s b F R h c m d l d C I g V m F s d W U 9 I n P Q n t C h 0 K L Q k N C i 0 J r Q k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0 K D Q l d C Q 0 J v Q m N C X 0 J D Q p t C Y 0 K 8 g K D I p L 9 C h 0 L P R g N G D 0 L / Q v 9 C 4 0 Y D Q v t C y 0 L D Q v d C 9 0 Y v Q t S D R g d G C 0 Y D Q v t C 6 0 L g u e 9 C i 0 J 7 Q k t C Q 0 K A s M H 0 m c X V v d D s s J n F 1 b 3 Q 7 S 2 V 5 Q 2 9 s d W 1 u Q 2 9 1 b n Q m c X V v d D s 6 M X 1 d L C Z x d W 9 0 O 2 N v b H V t b k l k Z W 5 0 a X R p Z X M m c X V v d D s 6 W y Z x d W 9 0 O 1 N l Y 3 R p b 2 4 x L 9 C f 0 J X Q o N C V 0 J T Q k N C n 0 J B f 0 K H Q m t C b 0 J D Q l C / Q o d C z 0 Y D R g 9 C / 0 L / Q u N G A 0 L 7 Q s t C w 0 L 3 Q v d G L 0 L U g 0 Y H R g t G A 0 L 7 Q u t C 4 L n v Q o t C e 0 J L Q k N C g I N C d 0 J 7 Q n N C Y L D B 9 J n F 1 b 3 Q 7 L C Z x d W 9 0 O 1 N l Y 3 R p b 2 4 x L 9 C f 0 J X Q o N C V 0 J T Q k N C n 0 J B f 0 K H Q m t C b 0 J D Q l C / Q o d C z 0 Y D R g 9 C / 0 L / Q u N G A 0 L 7 Q s t C w 0 L 3 Q v d G L 0 L U g 0 Y H R g t G A 0 L 7 Q u t C 4 L n v Q m t C Y 0 K D Q l N C Y L D F 9 J n F 1 b 3 Q 7 L C Z x d W 9 0 O 1 N l Y 3 R p b 2 4 x L 9 C e 0 K H Q o t C Q 0 K L Q m t C Q L 9 C X 0 L D Q v N C 1 0 L 3 Q t d C 9 0 L 3 Q v t C 1 I N C 3 0 L 3 Q s N G H 0 L X Q v d C 4 0 L U u e 9 C g 0 J X Q k N C b 0 J j Q l 9 C Q 0 K b Q m N C v I C g y K S 7 Q o d C e 0 K L Q m N C b 0 J T Q m C w y f S Z x d W 9 0 O y w m c X V v d D t T Z W N 0 a W 9 u M S / Q n t C h 0 K L Q k N C i 0 J r Q k C / Q l N C + 0 L H Q s N C y 0 L v Q t d C 9 I N C / 0 L 7 Q u 9 G M 0 L f Q v t C y 0 L D R g t C 1 0 L v R j N G B 0 L r Q u N C 5 I N C + 0 L H R i t C 1 0 L r R g i 5 7 0 J / Q v t C 7 0 Y z Q t 9 C + 0 L L Q s N G C 0 L X Q u 9 G M 0 Y H Q u t C w 0 Y 8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/ Q l d C g 0 J X Q l N C Q 0 K f Q k F / Q o d C a 0 J v Q k N C U L 9 C h 0 L P R g N G D 0 L / Q v 9 C 4 0 Y D Q v t C y 0 L D Q v d C 9 0 Y v Q t S D R g d G C 0 Y D Q v t C 6 0 L g u e 9 C i 0 J 7 Q k t C Q 0 K A g 0 J 3 Q n t C c 0 J g s M H 0 m c X V v d D s s J n F 1 b 3 Q 7 U 2 V j d G l v b j E v 0 J / Q l d C g 0 J X Q l N C Q 0 K f Q k F / Q o d C a 0 J v Q k N C U L 9 C h 0 L P R g N G D 0 L / Q v 9 C 4 0 Y D Q v t C y 0 L D Q v d C 9 0 Y v Q t S D R g d G C 0 Y D Q v t C 6 0 L g u e 9 C a 0 J j Q o N C U 0 J g s M X 0 m c X V v d D s s J n F 1 b 3 Q 7 U 2 V j d G l v b j E v 0 J 7 Q o d C i 0 J D Q o t C a 0 J A v 0 J f Q s N C 8 0 L X Q v d C 1 0 L 3 Q v d C + 0 L U g 0 L f Q v d C w 0 Y f Q t d C 9 0 L j Q t S 5 7 0 K D Q l d C Q 0 J v Q m N C X 0 J D Q p t C Y 0 K 8 g K D I p L t C h 0 J 7 Q o t C Y 0 J v Q l N C Y L D J 9 J n F 1 b 3 Q 7 L C Z x d W 9 0 O 1 N l Y 3 R p b 2 4 x L 9 C e 0 K H Q o t C Q 0 K L Q m t C Q L 9 C U 0 L 7 Q s d C w 0 L L Q u 9 C 1 0 L 0 g 0 L / Q v t C 7 0 Y z Q t 9 C + 0 L L Q s N G C 0 L X Q u 9 G M 0 Y H Q u t C 4 0 L k g 0 L 7 Q s d G K 0 L X Q u t G C L n v Q n 9 C + 0 L v R j N C 3 0 L 7 Q s t C w 0 Y L Q t d C 7 0 Y z R g d C 6 0 L D R j y w z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o N C V 0 J D Q m 9 C Y 0 J f Q k N C m 0 J j Q r y A o M i k v 0 K H Q s 9 G A 0 Y P Q v 9 C / 0 L j R g N C + 0 L L Q s N C 9 0 L 3 R i 9 C 1 I N G B 0 Y L R g N C + 0 L r Q u C 5 7 0 K L Q n t C S 0 J D Q o C w w f S Z x d W 9 0 O y w m c X V v d D t L Z X l D b 2 x 1 b W 5 D b 3 V u d C Z x d W 9 0 O z o x f V 1 9 I i A v P j w v U 3 R h Y m x l R W 5 0 c m l l c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U E w J U Q w J T k 1 J U Q w J T k w J U Q w J T l C J U Q w J T k 4 J U Q w J T k 3 J U Q w J T k w J U Q w J U E 2 J U Q w J T k 4 J U Q w J U F G J T I w K D I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v J U Q w J T k y J U Q x J T g x J U Q x J T g y J U Q w J U I w J U Q w J U I y J U Q w J U J C J U Q w J U I 1 J U Q w J U J E J U Q w J U J F J T N B J T I w J U Q w J U J F J U Q w J U I x J U Q x J T g w J U Q w J U I 1 J U Q w J U I 3 J U Q w J U I w J U Q w J U J E J U Q w J U J E J U Q x J T h C J U Q w J U I 5 J T I w J U Q x J T g y J U Q w J U I 1 J U Q w J U J B J U Q x J T g x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C V E M C U 5 Q i V E M C V B Q y V E M C U 5 N C V E M C U 5 R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R d W V y e U d y b 3 V w S U Q i I F Z h b H V l P S J z Y T I y N D I z N G I t M j I z Y y 0 0 M D Q y L T k x O T E t N T A z M j I 0 Z T Y 3 N z U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S I g L z 4 8 R W 5 0 c n k g V H l w Z T 0 i R m l s b E V y c m 9 y Q 2 9 1 b n Q i I F Z h b H V l P S J s M C I g L z 4 8 R W 5 0 c n k g V H l w Z T 0 i R m l s b E N v b H V t b l R 5 c G V z I i B W Y W x 1 Z T 0 i c 0 J n V T 0 i I C 8 + P E V u d H J 5 I F R 5 c G U 9 I k Z p b G x D b 2 x 1 b W 5 O Y W 1 l c y I g V m F s d W U 9 I n N b J n F 1 b 3 Q 7 0 J z Q m N C W 0 J 7 Q l y Z x d W 9 0 O y w m c X V v d D v Q o d C Q 0 J v Q r N C U 0 J 4 m c X V v d D t d I i A v P j x F b n R y e S B U e X B l P S J G a W x s R X J y b 3 J D b 2 R l I i B W Y W x 1 Z T 0 i c 1 V u a 2 5 v d 2 4 i I C 8 + P E V u d H J 5 I F R 5 c G U 9 I k Z p b G x M Y X N 0 V X B k Y X R l Z C I g V m F s d W U 9 I m Q y M D I w L T A 5 L T E 3 V D A 2 O j I 0 O j I 4 L j c 3 M j k 3 O D Z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c 0 J j Q l t C e 0 J c m c X V v d D t d L C Z x d W 9 0 O 3 F 1 Z X J 5 U m V s Y X R p b 2 5 z a G l w c y Z x d W 9 0 O z p b X S w m c X V v d D t j b 2 x 1 b W 5 J Z G V u d G l 0 a W V z J n F 1 b 3 Q 7 O l s m c X V v d D t T Z W N 0 a W 9 u M S / Q o d C Q 0 J v Q r N C U 0 J 4 v 0 K H Q s 9 G A 0 Y P Q v 9 C / 0 L j R g N C + 0 L L Q s N C 9 0 L 3 R i 9 C 1 I N G B 0 Y L R g N C + 0 L r Q u C 5 7 0 J z Q m N C W 0 J 7 Q l y w w f S Z x d W 9 0 O y w m c X V v d D t T Z W N 0 a W 9 u M S / Q o d C Q 0 J v Q r N C U 0 J 4 v 0 K H Q s 9 G A 0 Y P Q v 9 C / 0 L j R g N C + 0 L L Q s N C 9 0 L 3 R i 9 C 1 I N G B 0 Y L R g N C + 0 L r Q u C 5 7 0 K H Q k N C b 0 K z Q l N C e L D F 9 J n F 1 b 3 Q 7 X S w m c X V v d D t D b 2 x 1 b W 5 D b 3 V u d C Z x d W 9 0 O z o y L C Z x d W 9 0 O 0 t l e U N v b H V t b k 5 h b W V z J n F 1 b 3 Q 7 O l s m c X V v d D v Q n N C Y 0 J b Q n t C X J n F 1 b 3 Q 7 X S w m c X V v d D t D b 2 x 1 b W 5 J Z G V u d G l 0 a W V z J n F 1 b 3 Q 7 O l s m c X V v d D t T Z W N 0 a W 9 u M S / Q o d C Q 0 J v Q r N C U 0 J 4 v 0 K H Q s 9 G A 0 Y P Q v 9 C / 0 L j R g N C + 0 L L Q s N C 9 0 L 3 R i 9 C 1 I N G B 0 Y L R g N C + 0 L r Q u C 5 7 0 J z Q m N C W 0 J 7 Q l y w w f S Z x d W 9 0 O y w m c X V v d D t T Z W N 0 a W 9 u M S / Q o d C Q 0 J v Q r N C U 0 J 4 v 0 K H Q s 9 G A 0 Y P Q v 9 C / 0 L j R g N C + 0 L L Q s N C 9 0 L 3 R i 9 C 1 I N G B 0 Y L R g N C + 0 L r Q u C 5 7 0 K H Q k N C b 0 K z Q l N C e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O T A l R D A l O U I l R D A l Q U M l R D A l O T Q l R D A l O U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w J U Q w J T l C J U Q w J U F D J U Q w J T k 0 J U Q w J T l F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C V E M C U 5 Q i V E M C V B Q y V E M C U 5 N C V E M C U 5 R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O T A l R D A l O U I l R D A l Q U M l R D A l O T Q l R D A l O U U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l C J U Q w J T k w J U Q w J U E y J U Q w J T k 1 J U Q w J T k 2 J U Q w J T k 4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U 5 R S V E M C U 5 Q i V E M C U 5 N C V E M C U 5 O C V E M C U 5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R d W V y e U d y b 3 V w S U Q i I F Z h b H V l P S J z Y T I y N D I z N G I t M j I z Y y 0 0 M D Q y L T k x O T E t N T A z M j I 0 Z T Y 3 N z U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i I g L z 4 8 R W 5 0 c n k g V H l w Z T 0 i R m l s b E V y c m 9 y Q 2 9 1 b n Q i I F Z h b H V l P S J s M C I g L z 4 8 R W 5 0 c n k g V H l w Z T 0 i R m l s b E N v b H V t b l R 5 c G V z I i B W Y W x 1 Z T 0 i c 0 J n V U Z B Q T 0 9 I i A v P j x F b n R y e S B U e X B l P S J G a W x s Q 2 9 s d W 1 u T m F t Z X M i I F Z h b H V l P S J z W y Z x d W 9 0 O 9 C c 0 J j Q l t C e 0 J c m c X V v d D s s J n F 1 b 3 Q 7 0 K H Q n t C i 0 J j Q m 9 C U 0 J g m c X V v d D s s J n F 1 b 3 Q 7 0 J / Q m 9 C Q 0 K L Q l d C W 0 J g u 0 K L Q j t C b 0 J D Q n d C U 0 J g m c X V v d D s s J n F 1 b 3 Q 7 M S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d U M T I 6 M T Y 6 M D M u N T U z N z A 5 N l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0 J / Q m 9 C Q 0 K L Q l d C W 0 J g v 0 K H Q s 9 G A 0 Y P Q v 9 C / 0 L j R g N C + 0 L L Q s N C 9 0 L 3 R i 9 C 1 I N G B 0 Y L R g N C + 0 L r Q u C 5 7 0 J z Q m N C W 0 J 7 Q l y w w f S Z x d W 9 0 O y w m c X V v d D t L Z X l D b 2 x 1 b W 5 D b 3 V u d C Z x d W 9 0 O z o x f V 0 s J n F 1 b 3 Q 7 Y 2 9 s d W 1 u S W R l b n R p d G l l c y Z x d W 9 0 O z p b J n F 1 b 3 Q 7 U 2 V j d G l v b j E v 0 K D Q l d C Q 0 J v Q m N C X 0 J D Q p t C Y 0 K 8 v 0 K H Q s 9 G A 0 Y P Q v 9 C / 0 L j R g N C + 0 L L Q s N C 9 0 L 3 R i 9 C 1 I N G B 0 Y L R g N C + 0 L r Q u C 5 7 0 J z Q m N C W 0 J 7 Q l y w w f S Z x d W 9 0 O y w m c X V v d D t T Z W N 0 a W 9 u M S / Q o N C V 0 J D Q m 9 C Y 0 J f Q k N C m 0 J j Q r y / Q o d C z 0 Y D R g 9 C / 0 L / Q u N G A 0 L 7 Q s t C w 0 L 3 Q v d G L 0 L U g 0 Y H R g t G A 0 L 7 Q u t C 4 L n v Q o d C e 0 K L Q m N C b 0 J T Q m C w x f S Z x d W 9 0 O y w m c X V v d D t T Z W N 0 a W 9 u M S / Q m t C e 0 J v Q l N C Y 0 J o v 0 J f Q s N C 8 0 L X Q v d C 1 0 L 3 Q v d C + 0 L U g 0 L f Q v d C w 0 Y f Q t d C 9 0 L j Q t S 5 7 0 J / Q m 9 C Q 0 K L Q l d C W 0 J g u 0 K L Q j t C b 0 J D Q n d C U 0 J g s M n 0 m c X V v d D s s J n F 1 b 3 Q 7 U 2 V j d G l v b j E v 0 J r Q n t C b 0 J T Q m N C a L 9 C U 0 L 7 Q s d C w 0 L L Q u 9 C 1 0 L 0 g 0 L / Q v t C 7 0 Y z Q t 9 C + 0 L L Q s N G C 0 L X Q u 9 G M 0 Y H Q u t C 4 0 L k g 0 L 7 Q s d G K 0 L X Q u t G C L n s x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9 C g 0 J X Q k N C b 0 J j Q l 9 C Q 0 K b Q m N C v L 9 C h 0 L P R g N G D 0 L / Q v 9 C 4 0 Y D Q v t C y 0 L D Q v d C 9 0 Y v Q t S D R g d G C 0 Y D Q v t C 6 0 L g u e 9 C c 0 J j Q l t C e 0 J c s M H 0 m c X V v d D s s J n F 1 b 3 Q 7 U 2 V j d G l v b j E v 0 K D Q l d C Q 0 J v Q m N C X 0 J D Q p t C Y 0 K 8 v 0 K H Q s 9 G A 0 Y P Q v 9 C / 0 L j R g N C + 0 L L Q s N C 9 0 L 3 R i 9 C 1 I N G B 0 Y L R g N C + 0 L r Q u C 5 7 0 K H Q n t C i 0 J j Q m 9 C U 0 J g s M X 0 m c X V v d D s s J n F 1 b 3 Q 7 U 2 V j d G l v b j E v 0 J r Q n t C b 0 J T Q m N C a L 9 C X 0 L D Q v N C 1 0 L 3 Q t d C 9 0 L 3 Q v t C 1 I N C 3 0 L 3 Q s N G H 0 L X Q v d C 4 0 L U u e 9 C f 0 J v Q k N C i 0 J X Q l t C Y L t C i 0 I 7 Q m 9 C Q 0 J 3 Q l N C Y L D J 9 J n F 1 b 3 Q 7 L C Z x d W 9 0 O 1 N l Y 3 R p b 2 4 x L 9 C a 0 J 7 Q m 9 C U 0 J j Q m i / Q l N C + 0 L H Q s N C y 0 L v Q t d C 9 I N C / 0 L 7 Q u 9 G M 0 L f Q v t C y 0 L D R g t C 1 0 L v R j N G B 0 L r Q u N C 5 I N C + 0 L H R i t C 1 0 L r R g i 5 7 M S w z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n 9 C b 0 J D Q o t C V 0 J b Q m C / Q o d C z 0 Y D R g 9 C / 0 L / Q u N G A 0 L 7 Q s t C w 0 L 3 Q v d G L 0 L U g 0 Y H R g t G A 0 L 7 Q u t C 4 L n v Q n N C Y 0 J b Q n t C X L D B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J U Q w J T l B J U Q w J T l F J U Q w J T l C J U Q w J T k 0 J U Q w J T k 4 J U Q w J T l B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U 5 R S V E M C U 5 Q i V E M C U 5 N C V E M C U 5 O C V E M C U 5 Q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U Y l R D A l O U I l R D A l O T A l R D A l Q T I l R D A l O T U l R D A l O T Y l R D A l O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O U U l R D A l O U I l R D A l O T Q l R D A l O T g l R D A l O U E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T l F J U Q w J T l C J U Q w J T k 0 J U Q w J T k 4 J U Q w J T l B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Q 2 9 s d W 1 u T m F t Z X M i I F Z h b H V l P S J z W y Z x d W 9 0 O 9 C c 0 J j Q l t C e 0 J c m c X V v d D s s J n F 1 b 3 Q 7 0 K H Q k N C b 0 K z Q l N C e J n F 1 b 3 Q 7 L C Z x d W 9 0 O 9 C h 0 J 7 Q o t C Y 0 J v Q l N C Y J n F 1 b 3 Q 7 L C Z x d W 9 0 O 9 C i 0 I 7 Q m 9 C Q 0 J 3 Q l N C Y J n F 1 b 3 Q 7 L C Z x d W 9 0 O 9 C e 0 K H Q o t C Q 0 K L Q m t C Q J n F 1 b 3 Q 7 X S I g L z 4 8 R W 5 0 c n k g V H l w Z T 0 i R m l s b E N v b H V t b l R 5 c G V z I i B W Y W x 1 Z T 0 i c 0 J n V U Z C U U E 9 I i A v P j x F b n R y e S B U e X B l P S J G a W x s R X J y b 3 J D b 3 V u d C I g V m F s d W U 9 I m w w I i A v P j x F b n R y e S B U e X B l P S J G a W x s Q 2 9 1 b n Q i I F Z h b H V l P S J s N C I g L z 4 8 R W 5 0 c n k g V H l w Z T 0 i R m l s b F N 0 Y X R 1 c y I g V m F s d W U 9 I n N D b 2 1 w b G V 0 Z S I g L z 4 8 R W 5 0 c n k g V H l w Z T 0 i R m l s b F R h c m d l d C I g V m F s d W U 9 I n P S m t C e 0 J v Q l N C Y 0 p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y I g L z 4 8 R W 5 0 c n k g V H l w Z T 0 i U X V l c n l J R C I g V m F s d W U 9 I n M x M z A x M T l h N y 0 x Y T d j L T Q y M 2 U t O D I 2 M C 1 k Z D k 0 M m I y Z D F k N 2 Q i I C 8 + P E V u d H J 5 I F R 5 c G U 9 I k Z p b G x F c n J v c k N v Z G U i I F Z h b H V l P S J z V W 5 r b m 9 3 b i I g L z 4 8 R W 5 0 c n k g V H l w Z T 0 i U X V l c n l H c m 9 1 c E l E I i B W Y W x 1 Z T 0 i c 2 E y M j Q y M z R i L T I y M 2 M t N D A 0 M i 0 5 M T k x L T U w M z I y N G U 2 N z c 1 M y I g L z 4 8 R W 5 0 c n k g V H l w Z T 0 i R m l s b E x h c 3 R V c G R h d G V k I i B W Y W x 1 Z T 0 i Z D I w M j A t M D k t M T d U M T Q 6 M z g 6 N T M u N T Q 4 N z c 4 N F o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g 0 J X Q k N C b 0 J j Q l 9 C Q 0 K b Q m N C v L 9 C h 0 L P R g N G D 0 L / Q v 9 C 4 0 Y D Q v t C y 0 L D Q v d C 9 0 Y v Q t S D R g d G C 0 Y D Q v t C 6 0 L g u e 9 C c 0 J j Q l t C e 0 J c s M H 0 m c X V v d D s s J n F 1 b 3 Q 7 S 2 V 5 Q 2 9 s d W 1 u Q 2 9 1 b n Q m c X V v d D s 6 M X 1 d L C Z x d W 9 0 O 2 N v b H V t b k l k Z W 5 0 a X R p Z X M m c X V v d D s 6 W y Z x d W 9 0 O 1 N l Y 3 R p b 2 4 x L 9 C h 0 J D Q m 9 C s 0 J T Q n i / Q o d C z 0 Y D R g 9 C / 0 L / Q u N G A 0 L 7 Q s t C w 0 L 3 Q v d G L 0 L U g 0 Y H R g t G A 0 L 7 Q u t C 4 L n v Q n N C Y 0 J b Q n t C X L D B 9 J n F 1 b 3 Q 7 L C Z x d W 9 0 O 1 N l Y 3 R p b 2 4 x L 9 C h 0 J D Q m 9 C s 0 J T Q n i / Q o d C z 0 Y D R g 9 C / 0 L / Q u N G A 0 L 7 Q s t C w 0 L 3 Q v d G L 0 L U g 0 Y H R g t G A 0 L 7 Q u t C 4 L n v Q o d C Q 0 J v Q r N C U 0 J 4 s M X 0 m c X V v d D s s J n F 1 b 3 Q 7 U 2 V j d G l v b j E v 0 p r Q n t C b 0 J T Q m N K a L 9 C X 0 L D Q v N C 1 0 L 3 Q t d C 9 0 L 3 Q v t C 1 I N C 3 0 L 3 Q s N G H 0 L X Q v d C 4 0 L U u e 9 C h 0 J 7 Q o t C Y 0 J v Q l N C Y L D J 9 J n F 1 b 3 Q 7 L C Z x d W 9 0 O 1 N l Y 3 R p b 2 4 x L 9 K a 0 J 7 Q m 9 C U 0 J j S m i / Q l 9 C w 0 L z Q t d C 9 0 L X Q v d C 9 0 L 7 Q t S D Q t 9 C 9 0 L D R h 9 C 1 0 L 3 Q u N C 1 M S 5 7 0 K L Q j t C b 0 J D Q n d C U 0 J g s M 3 0 m c X V v d D s s J n F 1 b 3 Q 7 U 2 V j d G l v b j E v 0 p r Q n t C b 0 J T Q m N K a L 9 C U 0 L 7 Q s d C w 0 L L Q u 9 C 1 0 L 0 g 0 L / Q v t C 7 0 Y z Q t 9 C + 0 L L Q s N G C 0 L X Q u 9 G M 0 Y H Q u t C 4 0 L k g 0 L 7 Q s d G K 0 L X Q u t G C M S 5 7 0 J / Q v t C 7 0 Y z Q t 9 C + 0 L L Q s N G C 0 L X Q u 9 G M 0 Y H Q u t C w 0 Y 8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K H Q k N C b 0 K z Q l N C e L 9 C h 0 L P R g N G D 0 L / Q v 9 C 4 0 Y D Q v t C y 0 L D Q v d C 9 0 Y v Q t S D R g d G C 0 Y D Q v t C 6 0 L g u e 9 C c 0 J j Q l t C e 0 J c s M H 0 m c X V v d D s s J n F 1 b 3 Q 7 U 2 V j d G l v b j E v 0 K H Q k N C b 0 K z Q l N C e L 9 C h 0 L P R g N G D 0 L / Q v 9 C 4 0 Y D Q v t C y 0 L D Q v d C 9 0 Y v Q t S D R g d G C 0 Y D Q v t C 6 0 L g u e 9 C h 0 J D Q m 9 C s 0 J T Q n i w x f S Z x d W 9 0 O y w m c X V v d D t T Z W N 0 a W 9 u M S / S m t C e 0 J v Q l N C Y 0 p o v 0 J f Q s N C 8 0 L X Q v d C 1 0 L 3 Q v d C + 0 L U g 0 L f Q v d C w 0 Y f Q t d C 9 0 L j Q t S 5 7 0 K H Q n t C i 0 J j Q m 9 C U 0 J g s M n 0 m c X V v d D s s J n F 1 b 3 Q 7 U 2 V j d G l v b j E v 0 p r Q n t C b 0 J T Q m N K a L 9 C X 0 L D Q v N C 1 0 L 3 Q t d C 9 0 L 3 Q v t C 1 I N C 3 0 L 3 Q s N G H 0 L X Q v d C 4 0 L U x L n v Q o t C O 0 J v Q k N C d 0 J T Q m C w z f S Z x d W 9 0 O y w m c X V v d D t T Z W N 0 a W 9 u M S / S m t C e 0 J v Q l N C Y 0 p o v 0 J T Q v t C x 0 L D Q s t C 7 0 L X Q v S D Q v 9 C + 0 L v R j N C 3 0 L 7 Q s t C w 0 Y L Q t d C 7 0 Y z R g d C 6 0 L j Q u S D Q v t C x 0 Y r Q t d C 6 0 Y I x L n v Q n 9 C + 0 L v R j N C 3 0 L 7 Q s t C w 0 Y L Q t d C 7 0 Y z R g d C 6 0 L D R j y w 0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o N C V 0 J D Q m 9 C Y 0 J f Q k N C m 0 J j Q r y / Q o d C z 0 Y D R g 9 C / 0 L / Q u N G A 0 L 7 Q s t C w 0 L 3 Q v d G L 0 L U g 0 Y H R g t G A 0 L 7 Q u t C 4 L n v Q n N C Y 0 J b Q n t C X L D B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U E l R D A l O U U l R D A l O U I l R D A l O T Q l R D A l O T g l R D A l O U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U E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K 3 3 M 4 A d s 0 q a X l P x q L N l o g A A A A A C A A A A A A A Q Z g A A A A E A A C A A A A B 4 L M 4 A j 0 D U 3 E M Q o S h 2 J k Z I P 6 U 6 2 i 7 5 X m Y o r l Y 3 G f 9 s / w A A A A A O g A A A A A I A A C A A A A C 3 p 9 O z d 9 2 Z N G a a q c B T l r p 6 3 2 Q L P I j Q y q C m n P l v C Q o k x F A A A A C D / S 6 Z x b I j D a B K X + 4 r E O C j J x V u l 4 m d p C Y L 3 f 1 + D y A V N j g X Y + 9 G N A 8 9 O X a 9 N q e + a R 0 J F V w 9 Z T H / r i a Q h e L Y b q Y P f s n Z D w J t b d 3 8 1 4 w 5 E k l 5 M U A A A A D + 4 j m 8 0 t o s r o Q K f k s n L y W + 7 q e g g k 8 q E t n q 1 j 6 j O T J 8 h w q b u n o S v J v 6 a n o + G f U l 9 M M X i s Z 7 J 7 0 y 2 k B G r k u t w n Y C < / D a t a M a s h u p > 
</file>

<file path=customXml/itemProps1.xml><?xml version="1.0" encoding="utf-8"?>
<ds:datastoreItem xmlns:ds="http://schemas.openxmlformats.org/officeDocument/2006/customXml" ds:itemID="{37DCA49B-726D-4BF1-BE32-231F4C1FC4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АСОСИЙ</vt:lpstr>
      <vt:lpstr>СОТУВ</vt:lpstr>
      <vt:lpstr>ТЎЛОВ</vt:lpstr>
      <vt:lpstr>АКТ СВЕРКА</vt:lpstr>
      <vt:lpstr>КИРИМ ОМБОР</vt:lpstr>
      <vt:lpstr>ОМБОР ҚОЛДИҒИ</vt:lpstr>
      <vt:lpstr>СТАТИСТИКА</vt:lpstr>
      <vt:lpstr>БОШЛАҒИЧ САЛЬДО</vt:lpstr>
      <vt:lpstr>МАЪЛУМОТЛАР</vt:lpstr>
      <vt:lpstr>АСОСИЙ!Область_печати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</dc:creator>
  <cp:lastModifiedBy>Abdulaziz</cp:lastModifiedBy>
  <dcterms:created xsi:type="dcterms:W3CDTF">2020-09-15T05:33:38Z</dcterms:created>
  <dcterms:modified xsi:type="dcterms:W3CDTF">2020-09-17T14:38:56Z</dcterms:modified>
</cp:coreProperties>
</file>