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D:\База 1С\"/>
    </mc:Choice>
  </mc:AlternateContent>
  <bookViews>
    <workbookView xWindow="0" yWindow="0" windowWidth="20490" windowHeight="7740" tabRatio="859" activeTab="3"/>
  </bookViews>
  <sheets>
    <sheet name="АСОСИЙ" sheetId="42" r:id="rId1"/>
    <sheet name="СОТУВ" sheetId="1" r:id="rId2"/>
    <sheet name="ТЎЛОВ" sheetId="17" r:id="rId3"/>
    <sheet name="АКТ СВЕРКА" sheetId="55" r:id="rId4"/>
    <sheet name="КИРИМ ОМБОР" sheetId="27" r:id="rId5"/>
    <sheet name="ОМБОР ҚОЛДИҒИ" sheetId="49" r:id="rId6"/>
    <sheet name="СТАТИСТИКА" sheetId="40" r:id="rId7"/>
    <sheet name="БОШЛАҒИЧ САЛЬДО" sheetId="50" r:id="rId8"/>
    <sheet name="МАЪЛУМОТЛАР" sheetId="2" r:id="rId9"/>
  </sheets>
  <definedNames>
    <definedName name="ExternalData_1" localSheetId="3" hidden="1">'АКТ СВЕРКА'!$A$1:$E$5</definedName>
    <definedName name="ExternalData_1" localSheetId="5" hidden="1">'ОМБОР ҚОЛДИҒИ'!$A$1:$D$2</definedName>
    <definedName name="_xlnm.Print_Area" localSheetId="0">АСОСИЙ!$A$1:$K$20</definedName>
  </definedNames>
  <calcPr calcId="162913"/>
  <pivotCaches>
    <pivotCache cacheId="0" r:id="rId10"/>
    <pivotCache cacheId="1" r:id="rId11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ОСТАТКА_77b26087-9f7a-4a8d-ae47-2a80a5da225a" name="ОСТАТКА" connection="Запрос — ОСТАТКА"/>
        </x15:modelTables>
      </x15:dataModel>
    </ext>
  </extLst>
</workbook>
</file>

<file path=xl/calcChain.xml><?xml version="1.0" encoding="utf-8"?>
<calcChain xmlns="http://schemas.openxmlformats.org/spreadsheetml/2006/main">
  <c r="G29" i="1" l="1"/>
  <c r="H29" i="1"/>
  <c r="F5" i="17"/>
  <c r="F4" i="17" l="1"/>
  <c r="F3" i="17"/>
  <c r="G28" i="1"/>
  <c r="H28" i="1"/>
  <c r="G27" i="1"/>
  <c r="H27" i="1"/>
  <c r="E26" i="1"/>
  <c r="G26" i="1"/>
  <c r="H26" i="1"/>
  <c r="G25" i="1"/>
  <c r="H25" i="1"/>
  <c r="G24" i="1"/>
  <c r="H24" i="1"/>
  <c r="G23" i="1"/>
  <c r="H23" i="1"/>
  <c r="E22" i="1"/>
  <c r="G22" i="1"/>
  <c r="H22" i="1"/>
  <c r="E21" i="1"/>
  <c r="G21" i="1" s="1"/>
  <c r="H15" i="1"/>
  <c r="H16" i="1"/>
  <c r="H17" i="1"/>
  <c r="H18" i="1"/>
  <c r="H19" i="1"/>
  <c r="H20" i="1"/>
  <c r="E18" i="1"/>
  <c r="E20" i="1"/>
  <c r="G20" i="1"/>
  <c r="G19" i="1"/>
  <c r="F2" i="17"/>
  <c r="G17" i="1"/>
  <c r="G16" i="1"/>
  <c r="G4" i="1"/>
  <c r="G5" i="1"/>
  <c r="G6" i="1"/>
  <c r="G7" i="1"/>
  <c r="G8" i="1"/>
  <c r="G9" i="1"/>
  <c r="G10" i="1"/>
  <c r="G11" i="1"/>
  <c r="G12" i="1"/>
  <c r="G13" i="1"/>
  <c r="G14" i="1"/>
  <c r="G15" i="1"/>
  <c r="G3" i="1"/>
  <c r="H21" i="1" l="1"/>
  <c r="H1" i="1" s="1"/>
  <c r="G18" i="1"/>
  <c r="G1" i="1" s="1"/>
</calcChain>
</file>

<file path=xl/connections.xml><?xml version="1.0" encoding="utf-8"?>
<connections xmlns="http://schemas.openxmlformats.org/spreadsheetml/2006/main">
  <connection id="1" keepAlive="1" name="ModelConnection_ExternalData_1" description="Модель данных" type="5" refreshedVersion="6" minRefreshableVersion="5" saveData="1">
    <dbPr connection="Data Model Connection" command="ОСТАТКА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keepAlive="1" interval="1" name="Запрос — ҚОЛДИҚ" description="Соединение с запросом &quot;ҚОЛДИҚ&quot; в книге." type="5" refreshedVersion="6" background="1" refreshOnLoad="1" saveData="1">
    <dbPr connection="Provider=Microsoft.Mashup.OleDb.1;Data Source=$Workbook$;Location=ҚОЛДИҚ;Extended Properties=&quot;&quot;" command="SELECT * FROM [ҚОЛДИҚ]"/>
  </connection>
  <connection id="4" name="Запрос — ОСТАТКА" description="Соединение с запросом &quot;ОСТАТКА&quot; в книге." type="100" refreshedVersion="6" minRefreshableVersion="5">
    <extLst>
      <ext xmlns:x15="http://schemas.microsoft.com/office/spreadsheetml/2010/11/main" uri="{DE250136-89BD-433C-8126-D09CA5730AF9}">
        <x15:connection id="91d54a59-73de-4b40-9775-e358dcaa96c7"/>
      </ext>
    </extLst>
  </connection>
  <connection id="5" keepAlive="1" name="Запрос — ПЛАТЕЖИ" description="Соединение с запросом &quot;ПЛАТЕЖИ&quot; в книге." type="5" refreshedVersion="0" background="1">
    <dbPr connection="Provider=Microsoft.Mashup.OleDb.1;Data Source=$Workbook$;Location=ПЛАТЕЖИ;Extended Properties=&quot;&quot;" command="SELECT * FROM [ПЛАТЕЖИ]"/>
  </connection>
</connections>
</file>

<file path=xl/sharedStrings.xml><?xml version="1.0" encoding="utf-8"?>
<sst xmlns="http://schemas.openxmlformats.org/spreadsheetml/2006/main" count="207" uniqueCount="73">
  <si>
    <t>КОНТРАГЕНТ</t>
  </si>
  <si>
    <t>ПЕРЕЧИСЛЕНИЯ</t>
  </si>
  <si>
    <t>НАЛИЧНЫЙ</t>
  </si>
  <si>
    <t>РЕАЛИЗАЦИЯ</t>
  </si>
  <si>
    <t>ЕД.ИЗМ</t>
  </si>
  <si>
    <t>ТОВАРЫ</t>
  </si>
  <si>
    <t>ВИД СРЕДСТВ</t>
  </si>
  <si>
    <t>КГ</t>
  </si>
  <si>
    <t>ШТ.</t>
  </si>
  <si>
    <t>ҚАРЗ</t>
  </si>
  <si>
    <t>Столбец1</t>
  </si>
  <si>
    <t>АВАНС</t>
  </si>
  <si>
    <t>РАСЧЕТ</t>
  </si>
  <si>
    <t>Общий итог</t>
  </si>
  <si>
    <t>(Все)</t>
  </si>
  <si>
    <t>САНА</t>
  </si>
  <si>
    <t>МИЖОЗ</t>
  </si>
  <si>
    <t>ТОВАР</t>
  </si>
  <si>
    <t>ЎЛ.БИР</t>
  </si>
  <si>
    <t>СОНИ</t>
  </si>
  <si>
    <t>НАРХИ</t>
  </si>
  <si>
    <t>ЖАМИ</t>
  </si>
  <si>
    <t>ОҒИРЛИГИ</t>
  </si>
  <si>
    <t>СЎМ</t>
  </si>
  <si>
    <t>ВАЛЮТА</t>
  </si>
  <si>
    <t>КУРС</t>
  </si>
  <si>
    <t>ТЎЛОВ ТУРИ</t>
  </si>
  <si>
    <t>ҚОЛДИҚ</t>
  </si>
  <si>
    <t>ТОВАР НОМИ</t>
  </si>
  <si>
    <t>СОТИЛДИ</t>
  </si>
  <si>
    <t>ИШЛАБ ЧИҚАРИЛДИ</t>
  </si>
  <si>
    <t>ВАЗНИ</t>
  </si>
  <si>
    <t>СОТИЛГАН ТОВАР ВАЗНИ</t>
  </si>
  <si>
    <t>КЕЛГАН СУММА</t>
  </si>
  <si>
    <t>САЛЬДО</t>
  </si>
  <si>
    <t>ҒИЁС ИШЧИ</t>
  </si>
  <si>
    <t>ПАКЕТ "АДИДАС"</t>
  </si>
  <si>
    <t>ПАКЕТ "ИСТАМБУЛ"</t>
  </si>
  <si>
    <t>ПАКЕТ "АТИРГУЛ"</t>
  </si>
  <si>
    <t>ПАКЕТ "ЛУИС ВИТТОН"</t>
  </si>
  <si>
    <t>ПАКЕТ "РАЙС"</t>
  </si>
  <si>
    <t>ПАКЕТ "ЛОЛА"</t>
  </si>
  <si>
    <t>ПАКЕТ "ГУЧЧИ"</t>
  </si>
  <si>
    <t>ПАКЕТ "БУКЕТ"</t>
  </si>
  <si>
    <t>ПАКЕТ "КОФЕ"</t>
  </si>
  <si>
    <t>ПАКЕТ "АТИР"</t>
  </si>
  <si>
    <t>ПАКЕТ "ПАРИЖ"</t>
  </si>
  <si>
    <t>ПАКЕТ "ВЕРСАЧИ"</t>
  </si>
  <si>
    <t>ПАКЕТ "ХАРИД У-Н РАХМАТ"</t>
  </si>
  <si>
    <t>УРИКЗОР БОЗОР</t>
  </si>
  <si>
    <t>ПАКЕТ "МАЙКА" АРЗОНИ</t>
  </si>
  <si>
    <t>ТЎЛАНДИ</t>
  </si>
  <si>
    <t>ОСТАТКА</t>
  </si>
  <si>
    <t>ПАКЕТ ОТРЫВНОЙ</t>
  </si>
  <si>
    <t>ПАКЕТ ПУЛ</t>
  </si>
  <si>
    <t>ПАКЕТ "МАЙКА" 3 КГ ОҚ</t>
  </si>
  <si>
    <t>ПАКЕТ "МАЙКА" 3 КГ КЎК</t>
  </si>
  <si>
    <t>ПАКЕТ "МАЙКА" 3 КГ ҚОРА</t>
  </si>
  <si>
    <t>ПАКЕТ "МАЙКА" 5 КГ ОҚ</t>
  </si>
  <si>
    <t>ПАКЕТ "МАЙКА" 5 КГ КЎК</t>
  </si>
  <si>
    <t>ПАКЕТ "МАЙКА" 5 КГ ҚОРА</t>
  </si>
  <si>
    <t>ПАКЕТ "МАЙКА" 10 КГ ОҚ</t>
  </si>
  <si>
    <t>ПАКЕТ "МАЙКА" 10 КГ КЎК</t>
  </si>
  <si>
    <t>ПАКЕТ "МАЙКА" 10 КГ ҚОРА</t>
  </si>
  <si>
    <t>ПАКЕТ ЗАКАЗ ЛОГОТИП</t>
  </si>
  <si>
    <t>ПАКЕТ ЗАКАЗ БЕЗ ЛОГОТИП</t>
  </si>
  <si>
    <t>ҚОП "БОДРИНГ"</t>
  </si>
  <si>
    <t>ҒУЛОМАКА ВАННА</t>
  </si>
  <si>
    <t>ҚОП ЗАКАЗ</t>
  </si>
  <si>
    <t>ШИША ЗАВОД</t>
  </si>
  <si>
    <t>ТЕРМОУСАДКА ЗАКАЗ</t>
  </si>
  <si>
    <t>АСИМ ТУРК</t>
  </si>
  <si>
    <t>АКМАЛ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</si>
</sst>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#,##0.000"/>
    <numFmt numFmtId="166" formatCode="#,##0.00_ ;[Red]\-#,##0.00\ "/>
  </numFmts>
  <fonts count="6" x14ac:knownFonts="1">
    <font>
      <sz val="11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4" borderId="0" xfId="0" applyFill="1"/>
    <xf numFmtId="0" fontId="1" fillId="0" borderId="0" xfId="0" applyNumberFormat="1" applyFont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NumberFormat="1" applyFont="1"/>
    <xf numFmtId="166" fontId="5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60">
    <dxf>
      <font>
        <b/>
        <i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6" formatCode="#,##0.00_ ;[Red]\-#,##0.00\ "/>
    </dxf>
    <dxf>
      <font>
        <b/>
        <i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6" formatCode="#,##0.00_ ;[Red]\-#,##0.00\ "/>
    </dxf>
    <dxf>
      <font>
        <b/>
        <i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6" formatCode="#,##0.00_ ;[Red]\-#,##0.00\ "/>
    </dxf>
    <dxf>
      <font>
        <b/>
        <i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6" formatCode="#,##0.00_ ;[Red]\-#,##0.00\ "/>
    </dxf>
    <dxf>
      <font>
        <b/>
        <i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6" formatCode="#,##0.00_ ;[Red]\-#,##0.00\ "/>
    </dxf>
    <dxf>
      <numFmt numFmtId="164" formatCode="dd/mm/yy;@"/>
    </dxf>
    <dxf>
      <alignment horizontal="center" vertical="bottom" textRotation="0" wrapText="0" indent="0" justifyLastLine="0" shrinkToFit="0" readingOrder="0"/>
    </dxf>
    <dxf>
      <numFmt numFmtId="164" formatCode="dd/mm/yy;@"/>
    </dxf>
    <dxf>
      <numFmt numFmtId="164" formatCode="dd/mm/yy;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</dxf>
    <dxf>
      <numFmt numFmtId="4" formatCode="#,##0.00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/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165" formatCode="#,##0.0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4" formatCode="dd/mm/yy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1058;&#1038;&#1051;&#1054;&#1042;!A1"/><Relationship Id="rId7" Type="http://schemas.openxmlformats.org/officeDocument/2006/relationships/hyperlink" Target="#'&#1041;&#1054;&#1064;&#1051;&#1040;&#1170;&#1048;&#1063; &#1057;&#1040;&#1051;&#1068;&#1044;&#1054;'!A1"/><Relationship Id="rId2" Type="http://schemas.openxmlformats.org/officeDocument/2006/relationships/hyperlink" Target="#'&#1040;&#1050;&#1058; &#1057;&#1042;&#1045;&#1056;&#1050;&#1040;'!A1"/><Relationship Id="rId1" Type="http://schemas.openxmlformats.org/officeDocument/2006/relationships/hyperlink" Target="#&#1057;&#1054;&#1058;&#1059;&#1042;!A1"/><Relationship Id="rId6" Type="http://schemas.openxmlformats.org/officeDocument/2006/relationships/hyperlink" Target="#'&#1054;&#1052;&#1041;&#1054;&#1056; &#1178;&#1054;&#1051;&#1044;&#1048;&#1170;&#1048;'!A1"/><Relationship Id="rId5" Type="http://schemas.openxmlformats.org/officeDocument/2006/relationships/hyperlink" Target="#&#1057;&#1058;&#1040;&#1058;&#1048;&#1057;&#1058;&#1048;&#1050;&#1040;!A1"/><Relationship Id="rId4" Type="http://schemas.openxmlformats.org/officeDocument/2006/relationships/hyperlink" Target="#'&#1050;&#1048;&#1056;&#1048;&#1052; &#1054;&#1052;&#1041;&#1054;&#1056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178253</xdr:colOff>
      <xdr:row>0</xdr:row>
      <xdr:rowOff>92528</xdr:rowOff>
    </xdr:from>
    <xdr:to>
      <xdr:col>10</xdr:col>
      <xdr:colOff>473528</xdr:colOff>
      <xdr:row>7</xdr:row>
      <xdr:rowOff>83003</xdr:rowOff>
    </xdr:to>
    <xdr:sp macro="" textlink="">
      <xdr:nvSpPr>
        <xdr:cNvPr id="2" name="Скругленный прямоугольник 1"/>
        <xdr:cNvSpPr/>
      </xdr:nvSpPr>
      <xdr:spPr>
        <a:xfrm>
          <a:off x="178253" y="92528"/>
          <a:ext cx="6391275" cy="13239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32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ПРОЕКТ</a:t>
          </a:r>
        </a:p>
        <a:p>
          <a:pPr algn="ctr"/>
          <a:r>
            <a:rPr lang="ru-RU" sz="32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ТОРГОВЛЯ И СКЛАД</a:t>
          </a:r>
        </a:p>
      </xdr:txBody>
    </xdr:sp>
    <xdr:clientData/>
  </xdr:twoCellAnchor>
  <xdr:twoCellAnchor>
    <xdr:from>
      <xdr:col>0</xdr:col>
      <xdr:colOff>183695</xdr:colOff>
      <xdr:row>7</xdr:row>
      <xdr:rowOff>107492</xdr:rowOff>
    </xdr:from>
    <xdr:to>
      <xdr:col>5</xdr:col>
      <xdr:colOff>299356</xdr:colOff>
      <xdr:row>10</xdr:row>
      <xdr:rowOff>81643</xdr:rowOff>
    </xdr:to>
    <xdr:sp macro="" textlink="">
      <xdr:nvSpPr>
        <xdr:cNvPr id="3" name="Скругленный прямоугольник 2">
          <a:hlinkClick xmlns:r="http://schemas.openxmlformats.org/officeDocument/2006/relationships" r:id="rId1"/>
        </xdr:cNvPr>
        <xdr:cNvSpPr/>
      </xdr:nvSpPr>
      <xdr:spPr>
        <a:xfrm>
          <a:off x="183695" y="1440992"/>
          <a:ext cx="3163661" cy="54565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5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1.СОТУВ</a:t>
          </a:r>
        </a:p>
      </xdr:txBody>
    </xdr:sp>
    <xdr:clientData/>
  </xdr:twoCellAnchor>
  <xdr:twoCellAnchor>
    <xdr:from>
      <xdr:col>5</xdr:col>
      <xdr:colOff>315924</xdr:colOff>
      <xdr:row>7</xdr:row>
      <xdr:rowOff>102054</xdr:rowOff>
    </xdr:from>
    <xdr:to>
      <xdr:col>10</xdr:col>
      <xdr:colOff>472110</xdr:colOff>
      <xdr:row>10</xdr:row>
      <xdr:rowOff>74544</xdr:rowOff>
    </xdr:to>
    <xdr:sp macro="" textlink="">
      <xdr:nvSpPr>
        <xdr:cNvPr id="4" name="Скругленный прямоугольник 3">
          <a:hlinkClick xmlns:r="http://schemas.openxmlformats.org/officeDocument/2006/relationships" r:id="rId2"/>
        </xdr:cNvPr>
        <xdr:cNvSpPr/>
      </xdr:nvSpPr>
      <xdr:spPr>
        <a:xfrm>
          <a:off x="3380489" y="1435554"/>
          <a:ext cx="3220751" cy="54399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5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4.АКТ</a:t>
          </a:r>
          <a:r>
            <a:rPr lang="ru-RU" sz="2500" b="1" cap="none" spc="0" baseline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 СВЕРКА</a:t>
          </a:r>
          <a:endParaRPr lang="ru-RU" sz="25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twoCellAnchor>
  <xdr:twoCellAnchor>
    <xdr:from>
      <xdr:col>0</xdr:col>
      <xdr:colOff>183692</xdr:colOff>
      <xdr:row>10</xdr:row>
      <xdr:rowOff>91165</xdr:rowOff>
    </xdr:from>
    <xdr:to>
      <xdr:col>5</xdr:col>
      <xdr:colOff>299353</xdr:colOff>
      <xdr:row>13</xdr:row>
      <xdr:rowOff>65316</xdr:rowOff>
    </xdr:to>
    <xdr:sp macro="" textlink="">
      <xdr:nvSpPr>
        <xdr:cNvPr id="5" name="Скругленный прямоугольник 4">
          <a:hlinkClick xmlns:r="http://schemas.openxmlformats.org/officeDocument/2006/relationships" r:id="rId3"/>
        </xdr:cNvPr>
        <xdr:cNvSpPr/>
      </xdr:nvSpPr>
      <xdr:spPr>
        <a:xfrm>
          <a:off x="183692" y="1996165"/>
          <a:ext cx="3163661" cy="54565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5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2.ТЎЛОВ</a:t>
          </a:r>
        </a:p>
      </xdr:txBody>
    </xdr:sp>
    <xdr:clientData/>
  </xdr:twoCellAnchor>
  <xdr:twoCellAnchor>
    <xdr:from>
      <xdr:col>0</xdr:col>
      <xdr:colOff>183690</xdr:colOff>
      <xdr:row>13</xdr:row>
      <xdr:rowOff>85726</xdr:rowOff>
    </xdr:from>
    <xdr:to>
      <xdr:col>5</xdr:col>
      <xdr:colOff>299351</xdr:colOff>
      <xdr:row>16</xdr:row>
      <xdr:rowOff>59877</xdr:rowOff>
    </xdr:to>
    <xdr:sp macro="" textlink="">
      <xdr:nvSpPr>
        <xdr:cNvPr id="6" name="Скругленный прямоугольник 5">
          <a:hlinkClick xmlns:r="http://schemas.openxmlformats.org/officeDocument/2006/relationships" r:id="rId4"/>
        </xdr:cNvPr>
        <xdr:cNvSpPr/>
      </xdr:nvSpPr>
      <xdr:spPr>
        <a:xfrm>
          <a:off x="183690" y="2562226"/>
          <a:ext cx="3163661" cy="54565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5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3.ОМБОРГА</a:t>
          </a:r>
          <a:r>
            <a:rPr lang="ru-RU" sz="2500" b="1" cap="none" spc="0" baseline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 КИРИМ</a:t>
          </a:r>
          <a:endParaRPr lang="ru-RU" sz="25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twoCellAnchor>
  <xdr:twoCellAnchor>
    <xdr:from>
      <xdr:col>0</xdr:col>
      <xdr:colOff>189130</xdr:colOff>
      <xdr:row>16</xdr:row>
      <xdr:rowOff>85728</xdr:rowOff>
    </xdr:from>
    <xdr:to>
      <xdr:col>5</xdr:col>
      <xdr:colOff>304791</xdr:colOff>
      <xdr:row>19</xdr:row>
      <xdr:rowOff>59879</xdr:rowOff>
    </xdr:to>
    <xdr:sp macro="" textlink="">
      <xdr:nvSpPr>
        <xdr:cNvPr id="7" name="Скругленный прямоугольник 6">
          <a:hlinkClick xmlns:r="http://schemas.openxmlformats.org/officeDocument/2006/relationships" r:id="rId5"/>
        </xdr:cNvPr>
        <xdr:cNvSpPr/>
      </xdr:nvSpPr>
      <xdr:spPr>
        <a:xfrm>
          <a:off x="189130" y="3133728"/>
          <a:ext cx="3163661" cy="54565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5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4.СТАТИСТИКА</a:t>
          </a:r>
        </a:p>
      </xdr:txBody>
    </xdr:sp>
    <xdr:clientData/>
  </xdr:twoCellAnchor>
  <xdr:twoCellAnchor>
    <xdr:from>
      <xdr:col>5</xdr:col>
      <xdr:colOff>319232</xdr:colOff>
      <xdr:row>10</xdr:row>
      <xdr:rowOff>88800</xdr:rowOff>
    </xdr:from>
    <xdr:to>
      <xdr:col>10</xdr:col>
      <xdr:colOff>472111</xdr:colOff>
      <xdr:row>13</xdr:row>
      <xdr:rowOff>49695</xdr:rowOff>
    </xdr:to>
    <xdr:sp macro="" textlink="">
      <xdr:nvSpPr>
        <xdr:cNvPr id="8" name="Скругленный прямоугольник 7">
          <a:hlinkClick xmlns:r="http://schemas.openxmlformats.org/officeDocument/2006/relationships" r:id="rId6"/>
        </xdr:cNvPr>
        <xdr:cNvSpPr/>
      </xdr:nvSpPr>
      <xdr:spPr>
        <a:xfrm>
          <a:off x="3383797" y="1993800"/>
          <a:ext cx="3217444" cy="53239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5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5.ОМБОР ҚОЛДИҒИ</a:t>
          </a:r>
        </a:p>
      </xdr:txBody>
    </xdr:sp>
    <xdr:clientData/>
  </xdr:twoCellAnchor>
  <xdr:twoCellAnchor>
    <xdr:from>
      <xdr:col>5</xdr:col>
      <xdr:colOff>322538</xdr:colOff>
      <xdr:row>13</xdr:row>
      <xdr:rowOff>83832</xdr:rowOff>
    </xdr:from>
    <xdr:to>
      <xdr:col>10</xdr:col>
      <xdr:colOff>475417</xdr:colOff>
      <xdr:row>19</xdr:row>
      <xdr:rowOff>74543</xdr:rowOff>
    </xdr:to>
    <xdr:sp macro="" textlink="">
      <xdr:nvSpPr>
        <xdr:cNvPr id="9" name="Скругленный прямоугольник 8">
          <a:hlinkClick xmlns:r="http://schemas.openxmlformats.org/officeDocument/2006/relationships" r:id="rId7"/>
        </xdr:cNvPr>
        <xdr:cNvSpPr/>
      </xdr:nvSpPr>
      <xdr:spPr>
        <a:xfrm>
          <a:off x="3387103" y="2560332"/>
          <a:ext cx="3217444" cy="113371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5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6.</a:t>
          </a:r>
          <a:r>
            <a:rPr lang="uz-Cyrl-UZ" sz="25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БОШЛАНҒИЧ</a:t>
          </a:r>
          <a:r>
            <a:rPr lang="uz-Cyrl-UZ" sz="2500" b="1" cap="none" spc="0" baseline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 САЛЬДО</a:t>
          </a:r>
          <a:endParaRPr lang="ru-RU" sz="25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aziz" refreshedDate="44091.762841898148" createdVersion="6" refreshedVersion="6" minRefreshableVersion="3" recordCount="27">
  <cacheSource type="worksheet">
    <worksheetSource name="РЕАЛИЗАЦИЯ"/>
  </cacheSource>
  <cacheFields count="8">
    <cacheField name="САНА" numFmtId="164">
      <sharedItems containsSemiMixedTypes="0" containsNonDate="0" containsDate="1" containsString="0" minDate="2020-09-05T00:00:00" maxDate="2020-09-19T00:00:00" count="8">
        <d v="2020-09-05T00:00:00"/>
        <d v="2020-09-08T00:00:00"/>
        <d v="2020-09-16T00:00:00"/>
        <d v="2020-09-14T00:00:00"/>
        <d v="2020-09-12T00:00:00"/>
        <d v="2020-09-17T00:00:00"/>
        <d v="2020-09-18T00:00:00"/>
        <d v="2020-09-15T00:00:00" u="1"/>
      </sharedItems>
    </cacheField>
    <cacheField name="МИЖОЗ" numFmtId="49">
      <sharedItems/>
    </cacheField>
    <cacheField name="ТОВАР" numFmtId="0">
      <sharedItems containsBlank="1" count="26">
        <s v="ПАКЕТ &quot;АДИДАС&quot;"/>
        <s v="ПАКЕТ &quot;ИСТАМБУЛ&quot;"/>
        <s v="ПАКЕТ &quot;АТИРГУЛ&quot;"/>
        <s v="ПАКЕТ &quot;ЛУИС ВИТТОН&quot;"/>
        <s v="ПАКЕТ &quot;РАЙС&quot;"/>
        <s v="ПАКЕТ &quot;ЛОЛА&quot;"/>
        <s v="ПАКЕТ &quot;ГУЧЧИ&quot;"/>
        <s v="ПАКЕТ &quot;БУКЕТ&quot;"/>
        <s v="ПАКЕТ &quot;КОФЕ&quot;"/>
        <s v="ПАКЕТ &quot;АТИР&quot;"/>
        <s v="ПАКЕТ &quot;ПАРИЖ&quot;"/>
        <s v="ПАКЕТ &quot;ВЕРСАЧИ&quot;"/>
        <s v="ПАКЕТ &quot;ХАРИД У-Н РАХМАТ&quot;"/>
        <s v="ПАКЕТ &quot;МАЙКА&quot; 5 КГ ОҚ"/>
        <s v="ПАКЕТ &quot;МАЙКА&quot; АРЗОНИ"/>
        <s v="ПАКЕТ ОТРЫВНОЙ"/>
        <s v="ПАКЕТ ПУЛ"/>
        <s v="ПАКЕТ &quot;МАЙКА&quot; 5 КГ КЎК"/>
        <s v="ПАКЕТ ЗАКАЗ ЛОГОТИП"/>
        <s v="ҚОП &quot;БОДРИНГ&quot;"/>
        <s v="ҚОП ЗАКАЗ"/>
        <s v="ТЕРМОУСАДКА ЗАКАЗ"/>
        <s v="ПАКЕТ 30*30" u="1"/>
        <m u="1"/>
        <s v="ПАКЕТ &quot;МАЙКА&quot; 5 КГ" u="1"/>
        <s v="ПАКЕТ 25*20" u="1"/>
      </sharedItems>
    </cacheField>
    <cacheField name="ЎЛ.БИР" numFmtId="0">
      <sharedItems/>
    </cacheField>
    <cacheField name="СОНИ" numFmtId="165">
      <sharedItems containsSemiMixedTypes="0" containsString="0" containsNumber="1" minValue="23.4" maxValue="6000"/>
    </cacheField>
    <cacheField name="НАРХИ" numFmtId="4">
      <sharedItems containsSemiMixedTypes="0" containsString="0" containsNumber="1" containsInteger="1" minValue="650" maxValue="50000"/>
    </cacheField>
    <cacheField name="ЖАМИ" numFmtId="4">
      <sharedItems containsSemiMixedTypes="0" containsString="0" containsNumber="1" minValue="374400" maxValue="72372720"/>
    </cacheField>
    <cacheField name="ОҒИРЛИГИ" numFmtId="4">
      <sharedItems containsSemiMixedTypes="0" containsString="0" containsNumber="1" minValue="23.4" maxValue="3933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bdulaziz" refreshedDate="44091.762842129632" createdVersion="6" refreshedVersion="6" minRefreshableVersion="3" recordCount="4">
  <cacheSource type="worksheet">
    <worksheetSource name="ПЛАТЕЖИ"/>
  </cacheSource>
  <cacheFields count="7">
    <cacheField name="САНА" numFmtId="14">
      <sharedItems containsSemiMixedTypes="0" containsNonDate="0" containsDate="1" containsString="0" minDate="2020-09-14T00:00:00" maxDate="2020-09-18T00:00:00" count="4">
        <d v="2020-09-16T00:00:00"/>
        <d v="2020-09-14T00:00:00"/>
        <d v="2020-09-17T00:00:00" u="1"/>
        <d v="2020-09-15T00:00:00" u="1"/>
      </sharedItems>
    </cacheField>
    <cacheField name="МИЖОЗ" numFmtId="0">
      <sharedItems/>
    </cacheField>
    <cacheField name="СЎМ" numFmtId="3">
      <sharedItems containsSemiMixedTypes="0" containsString="0" containsNumber="1" containsInteger="1" minValue="2634000" maxValue="150000000"/>
    </cacheField>
    <cacheField name="ВАЛЮТА" numFmtId="4">
      <sharedItems containsNonDate="0" containsString="0" containsBlank="1"/>
    </cacheField>
    <cacheField name="КУРС" numFmtId="0">
      <sharedItems containsNonDate="0" containsString="0" containsBlank="1"/>
    </cacheField>
    <cacheField name="ЖАМИ" numFmtId="4">
      <sharedItems containsSemiMixedTypes="0" containsString="0" containsNumber="1" containsInteger="1" minValue="2634000" maxValue="150000000"/>
    </cacheField>
    <cacheField name="ТЎЛОВ ТУРИ" numFmtId="0">
      <sharedItems containsBlank="1" count="3">
        <s v="НАЛИЧНЫЙ"/>
        <s v="ПЕРЕЧИСЛЕНИЯ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s v="УРИКЗОР БОЗОР"/>
    <x v="0"/>
    <s v="ШТ."/>
    <n v="3000"/>
    <n v="650"/>
    <n v="1950000"/>
    <n v="75"/>
  </r>
  <r>
    <x v="0"/>
    <s v="УРИКЗОР БОЗОР"/>
    <x v="1"/>
    <s v="ШТ."/>
    <n v="2000"/>
    <n v="650"/>
    <n v="1300000"/>
    <n v="50"/>
  </r>
  <r>
    <x v="0"/>
    <s v="УРИКЗОР БОЗОР"/>
    <x v="2"/>
    <s v="ШТ."/>
    <n v="4000"/>
    <n v="650"/>
    <n v="2600000"/>
    <n v="100"/>
  </r>
  <r>
    <x v="0"/>
    <s v="УРИКЗОР БОЗОР"/>
    <x v="3"/>
    <s v="ШТ."/>
    <n v="6000"/>
    <n v="650"/>
    <n v="3900000"/>
    <n v="150"/>
  </r>
  <r>
    <x v="0"/>
    <s v="УРИКЗОР БОЗОР"/>
    <x v="4"/>
    <s v="ШТ."/>
    <n v="2000"/>
    <n v="650"/>
    <n v="1300000"/>
    <n v="50"/>
  </r>
  <r>
    <x v="0"/>
    <s v="УРИКЗОР БОЗОР"/>
    <x v="5"/>
    <s v="ШТ."/>
    <n v="5000"/>
    <n v="650"/>
    <n v="3250000"/>
    <n v="125"/>
  </r>
  <r>
    <x v="0"/>
    <s v="УРИКЗОР БОЗОР"/>
    <x v="6"/>
    <s v="ШТ."/>
    <n v="1000"/>
    <n v="650"/>
    <n v="650000"/>
    <n v="25"/>
  </r>
  <r>
    <x v="0"/>
    <s v="УРИКЗОР БОЗОР"/>
    <x v="7"/>
    <s v="ШТ."/>
    <n v="2000"/>
    <n v="650"/>
    <n v="1300000"/>
    <n v="50"/>
  </r>
  <r>
    <x v="0"/>
    <s v="УРИКЗОР БОЗОР"/>
    <x v="8"/>
    <s v="ШТ."/>
    <n v="5000"/>
    <n v="650"/>
    <n v="3250000"/>
    <n v="125"/>
  </r>
  <r>
    <x v="0"/>
    <s v="УРИКЗОР БОЗОР"/>
    <x v="9"/>
    <s v="ШТ."/>
    <n v="4000"/>
    <n v="650"/>
    <n v="2600000"/>
    <n v="100"/>
  </r>
  <r>
    <x v="0"/>
    <s v="УРИКЗОР БОЗОР"/>
    <x v="10"/>
    <s v="ШТ."/>
    <n v="4000"/>
    <n v="650"/>
    <n v="2600000"/>
    <n v="100"/>
  </r>
  <r>
    <x v="0"/>
    <s v="УРИКЗОР БОЗОР"/>
    <x v="11"/>
    <s v="ШТ."/>
    <n v="1000"/>
    <n v="650"/>
    <n v="650000"/>
    <n v="25"/>
  </r>
  <r>
    <x v="0"/>
    <s v="УРИКЗОР БОЗОР"/>
    <x v="12"/>
    <s v="КГ"/>
    <n v="41"/>
    <n v="17000"/>
    <n v="697000"/>
    <n v="41"/>
  </r>
  <r>
    <x v="0"/>
    <s v="УРИКЗОР БОЗОР"/>
    <x v="13"/>
    <s v="КГ"/>
    <n v="165.6"/>
    <n v="15500"/>
    <n v="2566800"/>
    <n v="165.6"/>
  </r>
  <r>
    <x v="0"/>
    <s v="УРИКЗОР БОЗОР"/>
    <x v="14"/>
    <s v="КГ"/>
    <n v="50.2"/>
    <n v="13500"/>
    <n v="677700"/>
    <n v="50.2"/>
  </r>
  <r>
    <x v="1"/>
    <s v="УРИКЗОР БОЗОР"/>
    <x v="15"/>
    <s v="КГ"/>
    <n v="90.6"/>
    <n v="15500"/>
    <n v="1404300"/>
    <n v="90.6"/>
  </r>
  <r>
    <x v="1"/>
    <s v="УРИКЗОР БОЗОР"/>
    <x v="16"/>
    <s v="КГ"/>
    <n v="26.8"/>
    <n v="16000"/>
    <n v="428800"/>
    <n v="26.8"/>
  </r>
  <r>
    <x v="1"/>
    <s v="УРИКЗОР БОЗОР"/>
    <x v="17"/>
    <s v="КГ"/>
    <n v="33.099999999999994"/>
    <n v="16000"/>
    <n v="529599.99999999988"/>
    <n v="33.099999999999994"/>
  </r>
  <r>
    <x v="1"/>
    <s v="УРИКЗОР БОЗОР"/>
    <x v="13"/>
    <s v="КГ"/>
    <n v="42.599999999999994"/>
    <n v="16000"/>
    <n v="681599.99999999988"/>
    <n v="42.599999999999994"/>
  </r>
  <r>
    <x v="1"/>
    <s v="УРИКЗОР БОЗОР"/>
    <x v="12"/>
    <s v="КГ"/>
    <n v="39.5"/>
    <n v="17500"/>
    <n v="691250"/>
    <n v="39.5"/>
  </r>
  <r>
    <x v="2"/>
    <s v="УРИКЗОР БОЗОР"/>
    <x v="18"/>
    <s v="КГ"/>
    <n v="216"/>
    <n v="19000"/>
    <n v="4104000"/>
    <n v="216"/>
  </r>
  <r>
    <x v="2"/>
    <s v="УРИКЗОР БОЗОР"/>
    <x v="19"/>
    <s v="КГ"/>
    <n v="23.4"/>
    <n v="16000"/>
    <n v="374400"/>
    <n v="23.4"/>
  </r>
  <r>
    <x v="3"/>
    <s v="ҒУЛОМАКА ВАННА"/>
    <x v="20"/>
    <s v="КГ"/>
    <n v="343.2"/>
    <n v="18000"/>
    <n v="6177600"/>
    <n v="343.2"/>
  </r>
  <r>
    <x v="2"/>
    <s v="ҒУЛОМАКА ВАННА"/>
    <x v="20"/>
    <s v="КГ"/>
    <n v="662.59999999999991"/>
    <n v="18000"/>
    <n v="11926799.999999998"/>
    <n v="662.59999999999991"/>
  </r>
  <r>
    <x v="4"/>
    <s v="ШИША ЗАВОД"/>
    <x v="21"/>
    <s v="КГ"/>
    <n v="1848.8"/>
    <n v="18400"/>
    <n v="34017920"/>
    <n v="1848.8"/>
  </r>
  <r>
    <x v="5"/>
    <s v="ШИША ЗАВОД"/>
    <x v="21"/>
    <s v="КГ"/>
    <n v="3933.3"/>
    <n v="18400"/>
    <n v="72372720"/>
    <n v="3933.3"/>
  </r>
  <r>
    <x v="6"/>
    <s v="АКМАЛ"/>
    <x v="3"/>
    <s v="КГ"/>
    <n v="500"/>
    <n v="50000"/>
    <n v="25000000"/>
    <n v="5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">
  <r>
    <x v="0"/>
    <s v="УРИКЗОР БОЗОР"/>
    <n v="2634000"/>
    <m/>
    <m/>
    <n v="2634000"/>
    <x v="0"/>
  </r>
  <r>
    <x v="1"/>
    <s v="ШИША ЗАВОД"/>
    <n v="150000000"/>
    <m/>
    <m/>
    <n v="150000000"/>
    <x v="1"/>
  </r>
  <r>
    <x v="0"/>
    <s v="АСИМ ТУРК"/>
    <n v="15000000"/>
    <m/>
    <m/>
    <n v="15000000"/>
    <x v="1"/>
  </r>
  <r>
    <x v="0"/>
    <s v="ҒУЛОМАКА ВАННА"/>
    <n v="18000000"/>
    <m/>
    <m/>
    <n v="180000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grandTotalCaption="ЖАМИ" updatedVersion="6" minRefreshableVersion="3" useAutoFormatting="1" itemPrintTitles="1" createdVersion="6" indent="0" outline="1" outlineData="1" multipleFieldFilters="0" rowHeaderCaption="ТОВАР">
  <location ref="A4:B27" firstHeaderRow="1" firstDataRow="1" firstDataCol="1" rowPageCount="1" colPageCount="1"/>
  <pivotFields count="8">
    <pivotField axis="axisPage" numFmtId="164" showAll="0" defaultSubtotal="0">
      <items count="8">
        <item x="3"/>
        <item m="1" x="7"/>
        <item x="0"/>
        <item x="1"/>
        <item x="2"/>
        <item x="4"/>
        <item x="5"/>
        <item x="6"/>
      </items>
    </pivotField>
    <pivotField showAll="0"/>
    <pivotField axis="axisRow" showAll="0">
      <items count="27">
        <item m="1" x="25"/>
        <item m="1" x="22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m="1" x="24"/>
        <item x="14"/>
        <item x="13"/>
        <item x="15"/>
        <item x="16"/>
        <item x="17"/>
        <item x="18"/>
        <item x="19"/>
        <item x="20"/>
        <item x="21"/>
        <item t="default"/>
      </items>
    </pivotField>
    <pivotField showAll="0"/>
    <pivotField numFmtId="165" showAll="0"/>
    <pivotField numFmtId="4" showAll="0"/>
    <pivotField numFmtId="4" showAll="0"/>
    <pivotField dataField="1" numFmtId="4" showAll="0"/>
  </pivotFields>
  <rowFields count="1">
    <field x="2"/>
  </rowFields>
  <rowItems count="23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pageFields count="1">
    <pageField fld="0" hier="-1"/>
  </pageFields>
  <dataFields count="1">
    <dataField name="ВАЗНИ" fld="7" baseField="0" baseItem="0"/>
  </dataFields>
  <formats count="10">
    <format dxfId="24">
      <pivotArea outline="0" collapsedLevelsAreSubtotals="1" fieldPosition="0"/>
    </format>
    <format dxfId="23">
      <pivotArea dataOnly="0" labelOnly="1" outline="0" fieldPosition="0">
        <references count="1">
          <reference field="0" count="0"/>
        </references>
      </pivotArea>
    </format>
    <format dxfId="22">
      <pivotArea dataOnly="0" labelOnly="1" outline="0" axis="axisValues" fieldPosition="0"/>
    </format>
    <format dxfId="21">
      <pivotArea dataOnly="0" labelOnly="1" outline="0" axis="axisValues" fieldPosition="0"/>
    </format>
    <format dxfId="20">
      <pivotArea outline="0" collapsedLevelsAreSubtotals="1" fieldPosition="0"/>
    </format>
    <format dxfId="19">
      <pivotArea dataOnly="0" labelOnly="1" outline="0" fieldPosition="0">
        <references count="1">
          <reference field="0" count="0"/>
        </references>
      </pivotArea>
    </format>
    <format dxfId="18">
      <pivotArea dataOnly="0" labelOnly="1" outline="0" axis="axisValues" fieldPosition="0"/>
    </format>
    <format dxfId="17">
      <pivotArea dataOnly="0" labelOnly="1" outline="0" axis="axisValues" fieldPosition="0"/>
    </format>
    <format dxfId="16">
      <pivotArea dataOnly="0" labelOnly="1" outline="0" fieldPosition="0">
        <references count="1">
          <reference field="0" count="1">
            <x v="1"/>
          </reference>
        </references>
      </pivotArea>
    </format>
    <format dxfId="15">
      <pivotArea dataOnly="0" labelOnly="1" outline="0" fieldPosition="0">
        <references count="1"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2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rowHeaderCaption="ТОВАР">
  <location ref="D4:E7" firstHeaderRow="1" firstDataRow="1" firstDataCol="1" rowPageCount="1" colPageCount="1"/>
  <pivotFields count="7">
    <pivotField axis="axisPage" numFmtId="14" showAll="0">
      <items count="5">
        <item x="1"/>
        <item m="1" x="3"/>
        <item x="0"/>
        <item m="1" x="2"/>
        <item t="default"/>
      </items>
    </pivotField>
    <pivotField showAll="0"/>
    <pivotField showAll="0"/>
    <pivotField numFmtId="4" showAll="0"/>
    <pivotField showAll="0"/>
    <pivotField dataField="1" numFmtId="4" showAll="0"/>
    <pivotField axis="axisRow" showAll="0">
      <items count="4">
        <item x="0"/>
        <item x="1"/>
        <item m="1" x="2"/>
        <item t="default"/>
      </items>
    </pivotField>
  </pivotFields>
  <rowFields count="1">
    <field x="6"/>
  </rowFields>
  <rowItems count="3">
    <i>
      <x/>
    </i>
    <i>
      <x v="1"/>
    </i>
    <i t="grand">
      <x/>
    </i>
  </rowItems>
  <colItems count="1">
    <i/>
  </colItems>
  <pageFields count="1">
    <pageField fld="0" hier="-1"/>
  </pageFields>
  <dataFields count="1">
    <dataField name="КЕЛГАН СУММА" fld="5" baseField="0" baseItem="0"/>
  </dataFields>
  <formats count="2">
    <format dxfId="26">
      <pivotArea collapsedLevelsAreSubtotals="1" fieldPosition="0">
        <references count="1">
          <reference field="6" count="0"/>
        </references>
      </pivotArea>
    </format>
    <format dxfId="25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refreshOnLoad="1" connectionId="3" autoFormatId="0" applyNumberFormats="0" applyBorderFormats="0" applyFontFormats="1" applyPatternFormats="1" applyAlignmentFormats="0" applyWidthHeightFormats="0">
  <queryTableRefresh preserveSortFilterLayout="0" nextId="6">
    <queryTableFields count="5">
      <queryTableField id="1" name="МИЖОЗ" tableColumnId="1"/>
      <queryTableField id="2" name="САЛЬДО" tableColumnId="2"/>
      <queryTableField id="3" name="СОТИЛДИ" tableColumnId="3"/>
      <queryTableField id="4" name="ТЎЛАНДИ" tableColumnId="4"/>
      <queryTableField id="5" name="ОСТАТКА" tableColumnId="5"/>
    </queryTableFields>
  </queryTableRefresh>
</queryTable>
</file>

<file path=xl/queryTables/queryTable2.xml><?xml version="1.0" encoding="utf-8"?>
<queryTable xmlns="http://schemas.openxmlformats.org/spreadsheetml/2006/main" name="ExternalData_1" backgroundRefresh="0" connectionId="1" autoFormatId="16" applyNumberFormats="0" applyBorderFormats="0" applyFontFormats="0" applyPatternFormats="0" applyAlignmentFormats="0" applyWidthHeightFormats="0">
  <queryTableRefresh preserveSortFilterLayout="0" nextId="5">
    <queryTableFields count="4">
      <queryTableField id="1" name="ТОВАР НОМИ" tableColumnId="17"/>
      <queryTableField id="2" name="ИШЛАБ ЧИҚАРИЛДИ" tableColumnId="18"/>
      <queryTableField id="3" name="СОТИЛДИ" tableColumnId="19"/>
      <queryTableField id="4" name="ҚОЛДИҚ" tableColumnId="20"/>
    </queryTableFields>
  </queryTableRefresh>
  <extLst>
    <ext xmlns:x15="http://schemas.microsoft.com/office/spreadsheetml/2010/11/main" uri="{883FBD77-0823-4a55-B5E3-86C4891E6966}">
      <x15:queryTable sourceDataName="Запрос — ОСТАТКА"/>
    </ext>
  </extLst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" name="РЕАЛИЗАЦИЯ" displayName="РЕАЛИЗАЦИЯ" ref="A2:H29" totalsRowShown="0" headerRowDxfId="59" dataDxfId="58">
  <autoFilter ref="A2:H29"/>
  <tableColumns count="8">
    <tableColumn id="1" name="САНА" dataDxfId="57"/>
    <tableColumn id="2" name="МИЖОЗ" dataDxfId="56"/>
    <tableColumn id="3" name="ТОВАР" dataDxfId="55"/>
    <tableColumn id="4" name="ЎЛ.БИР" dataDxfId="54"/>
    <tableColumn id="5" name="СОНИ" dataDxfId="53"/>
    <tableColumn id="6" name="НАРХИ" dataDxfId="52"/>
    <tableColumn id="7" name="ЖАМИ" dataDxfId="51">
      <calculatedColumnFormula>РЕАЛИЗАЦИЯ[[#This Row],[СОНИ]]*РЕАЛИЗАЦИЯ[[#This Row],[НАРХИ]]</calculatedColumnFormula>
    </tableColumn>
    <tableColumn id="8" name="ОҒИРЛИГИ" dataDxfId="50">
      <calculatedColumnFormula>РЕАЛИЗАЦИЯ[[#This Row],[СОНИ]]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ПЛАТЕЖИ" displayName="ПЛАТЕЖИ" ref="A1:G5" totalsRowShown="0" headerRowDxfId="49" dataDxfId="48">
  <autoFilter ref="A1:G5"/>
  <tableColumns count="7">
    <tableColumn id="1" name="САНА" dataDxfId="47"/>
    <tableColumn id="2" name="МИЖОЗ" dataDxfId="46"/>
    <tableColumn id="3" name="СЎМ" dataDxfId="45"/>
    <tableColumn id="4" name="ВАЛЮТА" dataDxfId="44"/>
    <tableColumn id="5" name="КУРС" dataDxfId="43"/>
    <tableColumn id="6" name="ЖАМИ" dataDxfId="42">
      <calculatedColumnFormula>ПЛАТЕЖИ[[#This Row],[СЎМ]]+(ПЛАТЕЖИ[[#This Row],[ВАЛЮТА]]*ПЛАТЕЖИ[[#This Row],[КУРС]])</calculatedColumnFormula>
    </tableColumn>
    <tableColumn id="7" name="ТЎЛОВ ТУРИ" dataDxfId="4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9" name="ҚОЛДИҚ" displayName="ҚОЛДИҚ" ref="A1:E5" tableType="queryTable" totalsRowShown="0" headerRowDxfId="40" dataDxfId="39">
  <autoFilter ref="A1:E5"/>
  <tableColumns count="5">
    <tableColumn id="1" uniqueName="1" name="МИЖОЗ" queryTableFieldId="1" dataDxfId="4"/>
    <tableColumn id="2" uniqueName="2" name="САЛЬДО" queryTableFieldId="2" dataDxfId="3"/>
    <tableColumn id="3" uniqueName="3" name="СОТИЛДИ" queryTableFieldId="3" dataDxfId="2"/>
    <tableColumn id="4" uniqueName="4" name="ТЎЛАНДИ" queryTableFieldId="4" dataDxfId="1"/>
    <tableColumn id="5" uniqueName="5" name="ОСТАТКА" queryTableFieldId="5" dataDxfId="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7" name="ПЕРЕДАЧА_СКЛАД" displayName="ПЕРЕДАЧА_СКЛАД" ref="A1:D2" insertRow="1" totalsRowShown="0" headerRowDxfId="38" dataDxfId="37">
  <autoFilter ref="A1:D2"/>
  <tableColumns count="4">
    <tableColumn id="2" name="САНА" dataDxfId="36"/>
    <tableColumn id="3" name="ТОВАР НОМИ" dataDxfId="35"/>
    <tableColumn id="4" name="ЎЛ.БИР" dataDxfId="34"/>
    <tableColumn id="5" name="СОНИ" dataDxfId="3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" name="ОСТАТКА" displayName="ОСТАТКА" ref="A1:D2" tableType="queryTable" totalsRowShown="0" headerRowDxfId="32" dataDxfId="31">
  <autoFilter ref="A1:D2"/>
  <tableColumns count="4">
    <tableColumn id="17" uniqueName="17" name="ТОВАР НОМИ" queryTableFieldId="1" dataDxfId="30"/>
    <tableColumn id="18" uniqueName="18" name="ИШЛАБ ЧИҚАРИЛДИ" queryTableFieldId="2" dataDxfId="29"/>
    <tableColumn id="19" uniqueName="19" name="СОТИЛДИ" queryTableFieldId="3" dataDxfId="28"/>
    <tableColumn id="20" uniqueName="20" name="ҚОЛДИҚ" queryTableFieldId="4" dataDxfId="27"/>
  </tableColumns>
  <tableStyleInfo name="TableStyleMedium19" showFirstColumn="0" showLastColumn="0" showRowStripes="1" showColumnStripes="0"/>
</table>
</file>

<file path=xl/tables/table6.xml><?xml version="1.0" encoding="utf-8"?>
<table xmlns="http://schemas.openxmlformats.org/spreadsheetml/2006/main" id="3" name="Таблица3" displayName="Таблица3" ref="A1:C5" totalsRowShown="0" headerRowDxfId="14">
  <autoFilter ref="A1:C5"/>
  <tableColumns count="3">
    <tableColumn id="1" name="САНА" dataDxfId="13"/>
    <tableColumn id="2" name="МИЖОЗ"/>
    <tableColumn id="3" name="САЛЬДО" dataDxfId="1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0" name="ДАННЫЙ" displayName="ДАННЫЙ" ref="A1:E31" totalsRowShown="0" headerRowDxfId="11" dataDxfId="10">
  <autoFilter ref="A1:E31"/>
  <sortState ref="A2:D4">
    <sortCondition ref="A1:A4"/>
  </sortState>
  <tableColumns count="5">
    <tableColumn id="1" name="КОНТРАГЕНТ" dataDxfId="9"/>
    <tableColumn id="2" name="ЕД.ИЗМ" dataDxfId="8"/>
    <tableColumn id="3" name="ТОВАРЫ" dataDxfId="7"/>
    <tableColumn id="4" name="ВИД СРЕДСТВ" dataDxfId="6"/>
    <tableColumn id="5" name="Столбец1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115" zoomScaleNormal="100" zoomScaleSheetLayoutView="115" workbookViewId="0">
      <selection activeCell="L12" sqref="L12"/>
    </sheetView>
  </sheetViews>
  <sheetFormatPr defaultRowHeight="15" x14ac:dyDescent="0.25"/>
  <sheetData>
    <row r="1" spans="1:1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</sheetData>
  <pageMargins left="0.7" right="0.7" top="0.75" bottom="0.75" header="0.3" footer="0.3"/>
  <pageSetup paperSize="9" scale="8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>
      <selection activeCell="G36" sqref="G36"/>
    </sheetView>
  </sheetViews>
  <sheetFormatPr defaultRowHeight="15" x14ac:dyDescent="0.25"/>
  <cols>
    <col min="1" max="1" width="9.85546875" style="3" bestFit="1" customWidth="1"/>
    <col min="2" max="2" width="24.140625" style="4" customWidth="1"/>
    <col min="3" max="3" width="27.42578125" style="1" bestFit="1" customWidth="1"/>
    <col min="4" max="4" width="9.140625" style="1"/>
    <col min="5" max="5" width="9.140625" style="5"/>
    <col min="6" max="6" width="12" style="2" customWidth="1"/>
    <col min="7" max="7" width="13.42578125" style="2" bestFit="1" customWidth="1"/>
    <col min="8" max="8" width="12.42578125" style="2" customWidth="1"/>
    <col min="9" max="9" width="9.140625" style="23"/>
    <col min="10" max="16384" width="9.140625" style="1"/>
  </cols>
  <sheetData>
    <row r="1" spans="1:13" x14ac:dyDescent="0.25">
      <c r="A1" s="34" t="s">
        <v>3</v>
      </c>
      <c r="B1" s="34"/>
      <c r="C1" s="34"/>
      <c r="D1" s="34"/>
      <c r="E1" s="34"/>
      <c r="F1" s="34"/>
      <c r="G1" s="9">
        <f>SUM(G3:G29)</f>
        <v>187000490</v>
      </c>
      <c r="H1" s="9">
        <f>SUM(H3:H29)</f>
        <v>8991.7000000000007</v>
      </c>
    </row>
    <row r="2" spans="1:13" x14ac:dyDescent="0.25">
      <c r="A2" s="3" t="s">
        <v>15</v>
      </c>
      <c r="B2" s="4" t="s">
        <v>16</v>
      </c>
      <c r="C2" s="1" t="s">
        <v>17</v>
      </c>
      <c r="D2" s="1" t="s">
        <v>18</v>
      </c>
      <c r="E2" s="5" t="s">
        <v>19</v>
      </c>
      <c r="F2" s="2" t="s">
        <v>20</v>
      </c>
      <c r="G2" s="2" t="s">
        <v>21</v>
      </c>
      <c r="H2" s="2" t="s">
        <v>22</v>
      </c>
    </row>
    <row r="3" spans="1:13" x14ac:dyDescent="0.25">
      <c r="A3" s="3">
        <v>44079</v>
      </c>
      <c r="B3" s="4" t="s">
        <v>49</v>
      </c>
      <c r="C3" s="1" t="s">
        <v>36</v>
      </c>
      <c r="D3" s="1" t="s">
        <v>8</v>
      </c>
      <c r="E3" s="5">
        <v>3000</v>
      </c>
      <c r="F3" s="2">
        <v>650</v>
      </c>
      <c r="G3" s="2">
        <f>РЕАЛИЗАЦИЯ[[#This Row],[СОНИ]]*РЕАЛИЗАЦИЯ[[#This Row],[НАРХИ]]</f>
        <v>1950000</v>
      </c>
      <c r="H3" s="2">
        <v>75</v>
      </c>
      <c r="I3" s="23">
        <v>2.5000000000000001E-2</v>
      </c>
    </row>
    <row r="4" spans="1:13" x14ac:dyDescent="0.25">
      <c r="A4" s="3">
        <v>44079</v>
      </c>
      <c r="B4" s="4" t="s">
        <v>49</v>
      </c>
      <c r="C4" s="19" t="s">
        <v>37</v>
      </c>
      <c r="D4" s="19" t="s">
        <v>8</v>
      </c>
      <c r="E4" s="5">
        <v>2000</v>
      </c>
      <c r="F4" s="2">
        <v>650</v>
      </c>
      <c r="G4" s="2">
        <f>РЕАЛИЗАЦИЯ[[#This Row],[СОНИ]]*РЕАЛИЗАЦИЯ[[#This Row],[НАРХИ]]</f>
        <v>1300000</v>
      </c>
      <c r="H4" s="2">
        <v>50</v>
      </c>
      <c r="I4" s="23">
        <v>2.5000000000000001E-2</v>
      </c>
      <c r="K4" s="19"/>
      <c r="L4" s="19"/>
      <c r="M4" s="19"/>
    </row>
    <row r="5" spans="1:13" x14ac:dyDescent="0.25">
      <c r="A5" s="3">
        <v>44079</v>
      </c>
      <c r="B5" s="4" t="s">
        <v>49</v>
      </c>
      <c r="C5" s="19" t="s">
        <v>38</v>
      </c>
      <c r="D5" s="19" t="s">
        <v>8</v>
      </c>
      <c r="E5" s="5">
        <v>4000</v>
      </c>
      <c r="F5" s="2">
        <v>650</v>
      </c>
      <c r="G5" s="2">
        <f>РЕАЛИЗАЦИЯ[[#This Row],[СОНИ]]*РЕАЛИЗАЦИЯ[[#This Row],[НАРХИ]]</f>
        <v>2600000</v>
      </c>
      <c r="H5" s="2">
        <v>100</v>
      </c>
      <c r="I5" s="23">
        <v>2.5000000000000001E-2</v>
      </c>
      <c r="K5" s="19"/>
      <c r="L5" s="19"/>
      <c r="M5" s="19"/>
    </row>
    <row r="6" spans="1:13" x14ac:dyDescent="0.25">
      <c r="A6" s="3">
        <v>44079</v>
      </c>
      <c r="B6" s="4" t="s">
        <v>49</v>
      </c>
      <c r="C6" s="19" t="s">
        <v>39</v>
      </c>
      <c r="D6" s="19" t="s">
        <v>8</v>
      </c>
      <c r="E6" s="5">
        <v>6000</v>
      </c>
      <c r="F6" s="2">
        <v>650</v>
      </c>
      <c r="G6" s="2">
        <f>РЕАЛИЗАЦИЯ[[#This Row],[СОНИ]]*РЕАЛИЗАЦИЯ[[#This Row],[НАРХИ]]</f>
        <v>3900000</v>
      </c>
      <c r="H6" s="2">
        <v>150</v>
      </c>
      <c r="I6" s="23">
        <v>2.5000000000000001E-2</v>
      </c>
      <c r="K6" s="19"/>
      <c r="L6" s="19"/>
      <c r="M6" s="19"/>
    </row>
    <row r="7" spans="1:13" x14ac:dyDescent="0.25">
      <c r="A7" s="3">
        <v>44079</v>
      </c>
      <c r="B7" s="4" t="s">
        <v>49</v>
      </c>
      <c r="C7" s="19" t="s">
        <v>40</v>
      </c>
      <c r="D7" s="19" t="s">
        <v>8</v>
      </c>
      <c r="E7" s="5">
        <v>2000</v>
      </c>
      <c r="F7" s="2">
        <v>650</v>
      </c>
      <c r="G7" s="2">
        <f>РЕАЛИЗАЦИЯ[[#This Row],[СОНИ]]*РЕАЛИЗАЦИЯ[[#This Row],[НАРХИ]]</f>
        <v>1300000</v>
      </c>
      <c r="H7" s="2">
        <v>50</v>
      </c>
      <c r="I7" s="23">
        <v>2.5000000000000001E-2</v>
      </c>
      <c r="K7" s="19"/>
      <c r="L7" s="19"/>
      <c r="M7" s="19"/>
    </row>
    <row r="8" spans="1:13" x14ac:dyDescent="0.25">
      <c r="A8" s="3">
        <v>44079</v>
      </c>
      <c r="B8" s="4" t="s">
        <v>49</v>
      </c>
      <c r="C8" s="19" t="s">
        <v>41</v>
      </c>
      <c r="D8" s="19" t="s">
        <v>8</v>
      </c>
      <c r="E8" s="5">
        <v>5000</v>
      </c>
      <c r="F8" s="2">
        <v>650</v>
      </c>
      <c r="G8" s="2">
        <f>РЕАЛИЗАЦИЯ[[#This Row],[СОНИ]]*РЕАЛИЗАЦИЯ[[#This Row],[НАРХИ]]</f>
        <v>3250000</v>
      </c>
      <c r="H8" s="2">
        <v>125</v>
      </c>
      <c r="I8" s="23">
        <v>2.5000000000000001E-2</v>
      </c>
      <c r="K8" s="19"/>
      <c r="L8" s="19"/>
      <c r="M8" s="19"/>
    </row>
    <row r="9" spans="1:13" x14ac:dyDescent="0.25">
      <c r="A9" s="3">
        <v>44079</v>
      </c>
      <c r="B9" s="4" t="s">
        <v>49</v>
      </c>
      <c r="C9" s="19" t="s">
        <v>42</v>
      </c>
      <c r="D9" s="19" t="s">
        <v>8</v>
      </c>
      <c r="E9" s="5">
        <v>1000</v>
      </c>
      <c r="F9" s="2">
        <v>650</v>
      </c>
      <c r="G9" s="2">
        <f>РЕАЛИЗАЦИЯ[[#This Row],[СОНИ]]*РЕАЛИЗАЦИЯ[[#This Row],[НАРХИ]]</f>
        <v>650000</v>
      </c>
      <c r="H9" s="2">
        <v>25</v>
      </c>
      <c r="I9" s="23">
        <v>2.5000000000000001E-2</v>
      </c>
      <c r="K9" s="19"/>
      <c r="L9" s="19"/>
      <c r="M9" s="19"/>
    </row>
    <row r="10" spans="1:13" x14ac:dyDescent="0.25">
      <c r="A10" s="3">
        <v>44079</v>
      </c>
      <c r="B10" s="4" t="s">
        <v>49</v>
      </c>
      <c r="C10" s="19" t="s">
        <v>43</v>
      </c>
      <c r="D10" s="19" t="s">
        <v>8</v>
      </c>
      <c r="E10" s="5">
        <v>2000</v>
      </c>
      <c r="F10" s="2">
        <v>650</v>
      </c>
      <c r="G10" s="2">
        <f>РЕАЛИЗАЦИЯ[[#This Row],[СОНИ]]*РЕАЛИЗАЦИЯ[[#This Row],[НАРХИ]]</f>
        <v>1300000</v>
      </c>
      <c r="H10" s="2">
        <v>50</v>
      </c>
      <c r="I10" s="23">
        <v>2.5000000000000001E-2</v>
      </c>
      <c r="K10" s="19"/>
      <c r="L10" s="19"/>
      <c r="M10" s="19"/>
    </row>
    <row r="11" spans="1:13" x14ac:dyDescent="0.25">
      <c r="A11" s="3">
        <v>44079</v>
      </c>
      <c r="B11" s="4" t="s">
        <v>49</v>
      </c>
      <c r="C11" s="19" t="s">
        <v>44</v>
      </c>
      <c r="D11" s="19" t="s">
        <v>8</v>
      </c>
      <c r="E11" s="5">
        <v>5000</v>
      </c>
      <c r="F11" s="2">
        <v>650</v>
      </c>
      <c r="G11" s="2">
        <f>РЕАЛИЗАЦИЯ[[#This Row],[СОНИ]]*РЕАЛИЗАЦИЯ[[#This Row],[НАРХИ]]</f>
        <v>3250000</v>
      </c>
      <c r="H11" s="2">
        <v>125</v>
      </c>
      <c r="I11" s="23">
        <v>2.5000000000000001E-2</v>
      </c>
      <c r="K11" s="19"/>
      <c r="L11" s="19"/>
      <c r="M11" s="19"/>
    </row>
    <row r="12" spans="1:13" x14ac:dyDescent="0.25">
      <c r="A12" s="3">
        <v>44079</v>
      </c>
      <c r="B12" s="4" t="s">
        <v>49</v>
      </c>
      <c r="C12" s="19" t="s">
        <v>45</v>
      </c>
      <c r="D12" s="19" t="s">
        <v>8</v>
      </c>
      <c r="E12" s="5">
        <v>4000</v>
      </c>
      <c r="F12" s="2">
        <v>650</v>
      </c>
      <c r="G12" s="2">
        <f>РЕАЛИЗАЦИЯ[[#This Row],[СОНИ]]*РЕАЛИЗАЦИЯ[[#This Row],[НАРХИ]]</f>
        <v>2600000</v>
      </c>
      <c r="H12" s="2">
        <v>100</v>
      </c>
      <c r="I12" s="23">
        <v>2.5000000000000001E-2</v>
      </c>
      <c r="K12" s="19"/>
      <c r="L12" s="19"/>
      <c r="M12" s="19"/>
    </row>
    <row r="13" spans="1:13" x14ac:dyDescent="0.25">
      <c r="A13" s="3">
        <v>44079</v>
      </c>
      <c r="B13" s="4" t="s">
        <v>49</v>
      </c>
      <c r="C13" s="19" t="s">
        <v>46</v>
      </c>
      <c r="D13" s="19" t="s">
        <v>8</v>
      </c>
      <c r="E13" s="5">
        <v>4000</v>
      </c>
      <c r="F13" s="2">
        <v>650</v>
      </c>
      <c r="G13" s="2">
        <f>РЕАЛИЗАЦИЯ[[#This Row],[СОНИ]]*РЕАЛИЗАЦИЯ[[#This Row],[НАРХИ]]</f>
        <v>2600000</v>
      </c>
      <c r="H13" s="2">
        <v>100</v>
      </c>
      <c r="I13" s="23">
        <v>2.5000000000000001E-2</v>
      </c>
      <c r="K13" s="19"/>
      <c r="L13" s="19"/>
      <c r="M13" s="19"/>
    </row>
    <row r="14" spans="1:13" x14ac:dyDescent="0.25">
      <c r="A14" s="3">
        <v>44079</v>
      </c>
      <c r="B14" s="4" t="s">
        <v>49</v>
      </c>
      <c r="C14" s="19" t="s">
        <v>47</v>
      </c>
      <c r="D14" s="19" t="s">
        <v>8</v>
      </c>
      <c r="E14" s="5">
        <v>1000</v>
      </c>
      <c r="F14" s="2">
        <v>650</v>
      </c>
      <c r="G14" s="2">
        <f>РЕАЛИЗАЦИЯ[[#This Row],[СОНИ]]*РЕАЛИЗАЦИЯ[[#This Row],[НАРХИ]]</f>
        <v>650000</v>
      </c>
      <c r="H14" s="2">
        <v>25</v>
      </c>
      <c r="I14" s="23">
        <v>2.5000000000000001E-2</v>
      </c>
      <c r="K14" s="19"/>
      <c r="L14" s="19"/>
      <c r="M14" s="19"/>
    </row>
    <row r="15" spans="1:13" x14ac:dyDescent="0.25">
      <c r="A15" s="3">
        <v>44079</v>
      </c>
      <c r="B15" s="4" t="s">
        <v>49</v>
      </c>
      <c r="C15" s="19" t="s">
        <v>48</v>
      </c>
      <c r="D15" s="19" t="s">
        <v>7</v>
      </c>
      <c r="E15" s="5">
        <v>41</v>
      </c>
      <c r="F15" s="2">
        <v>17000</v>
      </c>
      <c r="G15" s="2">
        <f>РЕАЛИЗАЦИЯ[[#This Row],[СОНИ]]*РЕАЛИЗАЦИЯ[[#This Row],[НАРХИ]]</f>
        <v>697000</v>
      </c>
      <c r="H15" s="2">
        <f>РЕАЛИЗАЦИЯ[[#This Row],[СОНИ]]</f>
        <v>41</v>
      </c>
    </row>
    <row r="16" spans="1:13" x14ac:dyDescent="0.25">
      <c r="A16" s="3">
        <v>44079</v>
      </c>
      <c r="B16" s="4" t="s">
        <v>49</v>
      </c>
      <c r="C16" s="19" t="s">
        <v>58</v>
      </c>
      <c r="D16" s="19" t="s">
        <v>7</v>
      </c>
      <c r="E16" s="5">
        <v>165.6</v>
      </c>
      <c r="F16" s="2">
        <v>15500</v>
      </c>
      <c r="G16" s="2">
        <f>РЕАЛИЗАЦИЯ[[#This Row],[СОНИ]]*РЕАЛИЗАЦИЯ[[#This Row],[НАРХИ]]</f>
        <v>2566800</v>
      </c>
      <c r="H16" s="2">
        <f>РЕАЛИЗАЦИЯ[[#This Row],[СОНИ]]</f>
        <v>165.6</v>
      </c>
    </row>
    <row r="17" spans="1:8" x14ac:dyDescent="0.25">
      <c r="A17" s="3">
        <v>44079</v>
      </c>
      <c r="B17" s="4" t="s">
        <v>49</v>
      </c>
      <c r="C17" s="19" t="s">
        <v>50</v>
      </c>
      <c r="D17" s="19" t="s">
        <v>7</v>
      </c>
      <c r="E17" s="5">
        <v>50.2</v>
      </c>
      <c r="F17" s="2">
        <v>13500</v>
      </c>
      <c r="G17" s="2">
        <f>РЕАЛИЗАЦИЯ[[#This Row],[СОНИ]]*РЕАЛИЗАЦИЯ[[#This Row],[НАРХИ]]</f>
        <v>677700</v>
      </c>
      <c r="H17" s="2">
        <f>РЕАЛИЗАЦИЯ[[#This Row],[СОНИ]]</f>
        <v>50.2</v>
      </c>
    </row>
    <row r="18" spans="1:8" x14ac:dyDescent="0.25">
      <c r="A18" s="3">
        <v>44082</v>
      </c>
      <c r="B18" s="4" t="s">
        <v>49</v>
      </c>
      <c r="C18" s="19" t="s">
        <v>53</v>
      </c>
      <c r="D18" s="19" t="s">
        <v>7</v>
      </c>
      <c r="E18" s="5">
        <f>24.4+24.6+20.8+20.8</f>
        <v>90.6</v>
      </c>
      <c r="F18" s="2">
        <v>15500</v>
      </c>
      <c r="G18" s="2">
        <f>РЕАЛИЗАЦИЯ[[#This Row],[СОНИ]]*РЕАЛИЗАЦИЯ[[#This Row],[НАРХИ]]</f>
        <v>1404300</v>
      </c>
      <c r="H18" s="2">
        <f>РЕАЛИЗАЦИЯ[[#This Row],[СОНИ]]</f>
        <v>90.6</v>
      </c>
    </row>
    <row r="19" spans="1:8" x14ac:dyDescent="0.25">
      <c r="A19" s="3">
        <v>44082</v>
      </c>
      <c r="B19" s="4" t="s">
        <v>49</v>
      </c>
      <c r="C19" s="19" t="s">
        <v>54</v>
      </c>
      <c r="D19" s="19" t="s">
        <v>7</v>
      </c>
      <c r="E19" s="5">
        <v>26.8</v>
      </c>
      <c r="F19" s="2">
        <v>16000</v>
      </c>
      <c r="G19" s="2">
        <f>РЕАЛИЗАЦИЯ[[#This Row],[СОНИ]]*РЕАЛИЗАЦИЯ[[#This Row],[НАРХИ]]</f>
        <v>428800</v>
      </c>
      <c r="H19" s="2">
        <f>РЕАЛИЗАЦИЯ[[#This Row],[СОНИ]]</f>
        <v>26.8</v>
      </c>
    </row>
    <row r="20" spans="1:8" x14ac:dyDescent="0.25">
      <c r="A20" s="3">
        <v>44082</v>
      </c>
      <c r="B20" s="4" t="s">
        <v>49</v>
      </c>
      <c r="C20" s="19" t="s">
        <v>59</v>
      </c>
      <c r="D20" s="19" t="s">
        <v>7</v>
      </c>
      <c r="E20" s="5">
        <f>16.7+16.4</f>
        <v>33.099999999999994</v>
      </c>
      <c r="F20" s="2">
        <v>16000</v>
      </c>
      <c r="G20" s="2">
        <f>РЕАЛИЗАЦИЯ[[#This Row],[СОНИ]]*РЕАЛИЗАЦИЯ[[#This Row],[НАРХИ]]</f>
        <v>529599.99999999988</v>
      </c>
      <c r="H20" s="2">
        <f>РЕАЛИЗАЦИЯ[[#This Row],[СОНИ]]</f>
        <v>33.099999999999994</v>
      </c>
    </row>
    <row r="21" spans="1:8" x14ac:dyDescent="0.25">
      <c r="A21" s="3">
        <v>44082</v>
      </c>
      <c r="B21" s="4" t="s">
        <v>49</v>
      </c>
      <c r="C21" s="19" t="s">
        <v>58</v>
      </c>
      <c r="D21" s="19" t="s">
        <v>7</v>
      </c>
      <c r="E21" s="5">
        <f>21.7+20.9</f>
        <v>42.599999999999994</v>
      </c>
      <c r="F21" s="2">
        <v>16000</v>
      </c>
      <c r="G21" s="2">
        <f>РЕАЛИЗАЦИЯ[[#This Row],[СОНИ]]*РЕАЛИЗАЦИЯ[[#This Row],[НАРХИ]]</f>
        <v>681599.99999999988</v>
      </c>
      <c r="H21" s="2">
        <f>РЕАЛИЗАЦИЯ[[#This Row],[СОНИ]]</f>
        <v>42.599999999999994</v>
      </c>
    </row>
    <row r="22" spans="1:8" x14ac:dyDescent="0.25">
      <c r="A22" s="3">
        <v>44082</v>
      </c>
      <c r="B22" s="4" t="s">
        <v>49</v>
      </c>
      <c r="C22" s="19" t="s">
        <v>48</v>
      </c>
      <c r="D22" s="19" t="s">
        <v>7</v>
      </c>
      <c r="E22" s="5">
        <f>21.4+18.1</f>
        <v>39.5</v>
      </c>
      <c r="F22" s="2">
        <v>17500</v>
      </c>
      <c r="G22" s="2">
        <f>РЕАЛИЗАЦИЯ[[#This Row],[СОНИ]]*РЕАЛИЗАЦИЯ[[#This Row],[НАРХИ]]</f>
        <v>691250</v>
      </c>
      <c r="H22" s="2">
        <f>РЕАЛИЗАЦИЯ[[#This Row],[СОНИ]]</f>
        <v>39.5</v>
      </c>
    </row>
    <row r="23" spans="1:8" x14ac:dyDescent="0.25">
      <c r="A23" s="3">
        <v>44090</v>
      </c>
      <c r="B23" s="4" t="s">
        <v>49</v>
      </c>
      <c r="C23" s="19" t="s">
        <v>64</v>
      </c>
      <c r="D23" s="19" t="s">
        <v>7</v>
      </c>
      <c r="E23" s="5">
        <v>216</v>
      </c>
      <c r="F23" s="2">
        <v>19000</v>
      </c>
      <c r="G23" s="2">
        <f>РЕАЛИЗАЦИЯ[[#This Row],[СОНИ]]*РЕАЛИЗАЦИЯ[[#This Row],[НАРХИ]]</f>
        <v>4104000</v>
      </c>
      <c r="H23" s="2">
        <f>РЕАЛИЗАЦИЯ[[#This Row],[СОНИ]]</f>
        <v>216</v>
      </c>
    </row>
    <row r="24" spans="1:8" x14ac:dyDescent="0.25">
      <c r="A24" s="3">
        <v>44090</v>
      </c>
      <c r="B24" s="4" t="s">
        <v>49</v>
      </c>
      <c r="C24" s="19" t="s">
        <v>66</v>
      </c>
      <c r="D24" s="19" t="s">
        <v>7</v>
      </c>
      <c r="E24" s="5">
        <v>23.4</v>
      </c>
      <c r="F24" s="2">
        <v>16000</v>
      </c>
      <c r="G24" s="2">
        <f>РЕАЛИЗАЦИЯ[[#This Row],[СОНИ]]*РЕАЛИЗАЦИЯ[[#This Row],[НАРХИ]]</f>
        <v>374400</v>
      </c>
      <c r="H24" s="2">
        <f>РЕАЛИЗАЦИЯ[[#This Row],[СОНИ]]</f>
        <v>23.4</v>
      </c>
    </row>
    <row r="25" spans="1:8" x14ac:dyDescent="0.25">
      <c r="A25" s="3">
        <v>44088</v>
      </c>
      <c r="B25" s="4" t="s">
        <v>67</v>
      </c>
      <c r="C25" s="19" t="s">
        <v>68</v>
      </c>
      <c r="D25" s="19" t="s">
        <v>7</v>
      </c>
      <c r="E25" s="5">
        <v>343.2</v>
      </c>
      <c r="F25" s="2">
        <v>18000</v>
      </c>
      <c r="G25" s="2">
        <f>РЕАЛИЗАЦИЯ[[#This Row],[СОНИ]]*РЕАЛИЗАЦИЯ[[#This Row],[НАРХИ]]</f>
        <v>6177600</v>
      </c>
      <c r="H25" s="2">
        <f>РЕАЛИЗАЦИЯ[[#This Row],[СОНИ]]</f>
        <v>343.2</v>
      </c>
    </row>
    <row r="26" spans="1:8" x14ac:dyDescent="0.25">
      <c r="A26" s="3">
        <v>44090</v>
      </c>
      <c r="B26" s="4" t="s">
        <v>67</v>
      </c>
      <c r="C26" s="19" t="s">
        <v>68</v>
      </c>
      <c r="D26" s="19" t="s">
        <v>7</v>
      </c>
      <c r="E26" s="5">
        <f>108.3+554.3</f>
        <v>662.59999999999991</v>
      </c>
      <c r="F26" s="2">
        <v>18000</v>
      </c>
      <c r="G26" s="2">
        <f>РЕАЛИЗАЦИЯ[[#This Row],[СОНИ]]*РЕАЛИЗАЦИЯ[[#This Row],[НАРХИ]]</f>
        <v>11926799.999999998</v>
      </c>
      <c r="H26" s="2">
        <f>РЕАЛИЗАЦИЯ[[#This Row],[СОНИ]]</f>
        <v>662.59999999999991</v>
      </c>
    </row>
    <row r="27" spans="1:8" x14ac:dyDescent="0.25">
      <c r="A27" s="3">
        <v>44086</v>
      </c>
      <c r="B27" s="4" t="s">
        <v>69</v>
      </c>
      <c r="C27" s="19" t="s">
        <v>70</v>
      </c>
      <c r="D27" s="19" t="s">
        <v>7</v>
      </c>
      <c r="E27" s="5">
        <v>1848.8</v>
      </c>
      <c r="F27" s="2">
        <v>18400</v>
      </c>
      <c r="G27" s="2">
        <f>РЕАЛИЗАЦИЯ[[#This Row],[СОНИ]]*РЕАЛИЗАЦИЯ[[#This Row],[НАРХИ]]</f>
        <v>34017920</v>
      </c>
      <c r="H27" s="2">
        <f>РЕАЛИЗАЦИЯ[[#This Row],[СОНИ]]</f>
        <v>1848.8</v>
      </c>
    </row>
    <row r="28" spans="1:8" x14ac:dyDescent="0.25">
      <c r="A28" s="3">
        <v>44091</v>
      </c>
      <c r="B28" s="4" t="s">
        <v>69</v>
      </c>
      <c r="C28" s="19" t="s">
        <v>70</v>
      </c>
      <c r="D28" s="19" t="s">
        <v>7</v>
      </c>
      <c r="E28" s="5">
        <v>3933.3</v>
      </c>
      <c r="F28" s="2">
        <v>18400</v>
      </c>
      <c r="G28" s="2">
        <f>РЕАЛИЗАЦИЯ[[#This Row],[СОНИ]]*РЕАЛИЗАЦИЯ[[#This Row],[НАРХИ]]</f>
        <v>72372720</v>
      </c>
      <c r="H28" s="2">
        <f>РЕАЛИЗАЦИЯ[[#This Row],[СОНИ]]</f>
        <v>3933.3</v>
      </c>
    </row>
    <row r="29" spans="1:8" x14ac:dyDescent="0.25">
      <c r="A29" s="3">
        <v>44092</v>
      </c>
      <c r="B29" s="4" t="s">
        <v>72</v>
      </c>
      <c r="C29" s="22" t="s">
        <v>39</v>
      </c>
      <c r="D29" s="22" t="s">
        <v>7</v>
      </c>
      <c r="E29" s="5">
        <v>500</v>
      </c>
      <c r="F29" s="2">
        <v>50000</v>
      </c>
      <c r="G29" s="2">
        <f>РЕАЛИЗАЦИЯ[[#This Row],[СОНИ]]*РЕАЛИЗАЦИЯ[[#This Row],[НАРХИ]]</f>
        <v>25000000</v>
      </c>
      <c r="H29" s="2">
        <f>РЕАЛИЗАЦИЯ[[#This Row],[СОНИ]]</f>
        <v>500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МАЪЛУМОТЛАР!$B$2:$B$3</xm:f>
          </x14:formula1>
          <xm:sqref>D3:D29</xm:sqref>
        </x14:dataValidation>
        <x14:dataValidation type="list" allowBlank="1" showInputMessage="1" showErrorMessage="1">
          <x14:formula1>
            <xm:f>МАЪЛУМОТЛАР!$C$2:$C$2006</xm:f>
          </x14:formula1>
          <xm:sqref>C1:C1048576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C5" sqref="C5"/>
    </sheetView>
  </sheetViews>
  <sheetFormatPr defaultRowHeight="18.75" x14ac:dyDescent="0.3"/>
  <cols>
    <col min="1" max="1" width="14.28515625" style="31" bestFit="1" customWidth="1"/>
    <col min="2" max="2" width="23.28515625" style="28" bestFit="1" customWidth="1"/>
    <col min="3" max="3" width="15.42578125" style="32" bestFit="1" customWidth="1"/>
    <col min="4" max="4" width="16.28515625" style="33" bestFit="1" customWidth="1"/>
    <col min="5" max="5" width="11.7109375" style="28" bestFit="1" customWidth="1"/>
    <col min="6" max="6" width="19.140625" style="33" bestFit="1" customWidth="1"/>
    <col min="7" max="7" width="20.28515625" style="28" bestFit="1" customWidth="1"/>
    <col min="8" max="16384" width="9.140625" style="28"/>
  </cols>
  <sheetData>
    <row r="1" spans="1:7" x14ac:dyDescent="0.3">
      <c r="A1" s="31" t="s">
        <v>15</v>
      </c>
      <c r="B1" s="28" t="s">
        <v>16</v>
      </c>
      <c r="C1" s="32" t="s">
        <v>23</v>
      </c>
      <c r="D1" s="33" t="s">
        <v>24</v>
      </c>
      <c r="E1" s="28" t="s">
        <v>25</v>
      </c>
      <c r="F1" s="33" t="s">
        <v>21</v>
      </c>
      <c r="G1" s="28" t="s">
        <v>26</v>
      </c>
    </row>
    <row r="2" spans="1:7" x14ac:dyDescent="0.3">
      <c r="A2" s="31">
        <v>44090</v>
      </c>
      <c r="B2" s="28" t="s">
        <v>49</v>
      </c>
      <c r="C2" s="32">
        <v>2634000</v>
      </c>
      <c r="F2" s="33">
        <f>ПЛАТЕЖИ[[#This Row],[СЎМ]]+(ПЛАТЕЖИ[[#This Row],[ВАЛЮТА]]*ПЛАТЕЖИ[[#This Row],[КУРС]])</f>
        <v>2634000</v>
      </c>
      <c r="G2" s="28" t="s">
        <v>2</v>
      </c>
    </row>
    <row r="3" spans="1:7" x14ac:dyDescent="0.3">
      <c r="A3" s="31">
        <v>44088</v>
      </c>
      <c r="B3" s="28" t="s">
        <v>69</v>
      </c>
      <c r="C3" s="32">
        <v>150000000</v>
      </c>
      <c r="F3" s="33">
        <f>ПЛАТЕЖИ[[#This Row],[СЎМ]]+(ПЛАТЕЖИ[[#This Row],[ВАЛЮТА]]*ПЛАТЕЖИ[[#This Row],[КУРС]])</f>
        <v>150000000</v>
      </c>
      <c r="G3" s="28" t="s">
        <v>1</v>
      </c>
    </row>
    <row r="4" spans="1:7" x14ac:dyDescent="0.3">
      <c r="A4" s="31">
        <v>44090</v>
      </c>
      <c r="B4" s="28" t="s">
        <v>71</v>
      </c>
      <c r="C4" s="32">
        <v>15000000</v>
      </c>
      <c r="F4" s="33">
        <f>ПЛАТЕЖИ[[#This Row],[СЎМ]]+(ПЛАТЕЖИ[[#This Row],[ВАЛЮТА]]*ПЛАТЕЖИ[[#This Row],[КУРС]])</f>
        <v>15000000</v>
      </c>
      <c r="G4" s="28" t="s">
        <v>1</v>
      </c>
    </row>
    <row r="5" spans="1:7" x14ac:dyDescent="0.3">
      <c r="A5" s="31">
        <v>44090</v>
      </c>
      <c r="B5" s="28" t="s">
        <v>67</v>
      </c>
      <c r="C5" s="32">
        <v>18000000</v>
      </c>
      <c r="F5" s="33">
        <f>ПЛАТЕЖИ[[#This Row],[СЎМ]]+(ПЛАТЕЖИ[[#This Row],[ВАЛЮТА]]*ПЛАТЕЖИ[[#This Row],[КУРС]])</f>
        <v>18000000</v>
      </c>
      <c r="G5" s="28" t="s">
        <v>2</v>
      </c>
    </row>
  </sheetData>
  <dataValidations count="1">
    <dataValidation allowBlank="1" showInputMessage="1" showErrorMessage="1" promptTitle="Мижоз" sqref="B2:B5"/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МАЪЛУМОТЛАР!$D$2:$D$3</xm:f>
          </x14:formula1>
          <xm:sqref>G2:G5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D8" sqref="D8"/>
    </sheetView>
  </sheetViews>
  <sheetFormatPr defaultRowHeight="18.75" x14ac:dyDescent="0.3"/>
  <cols>
    <col min="1" max="1" width="21.7109375" style="27" bestFit="1" customWidth="1"/>
    <col min="2" max="2" width="20" style="26" bestFit="1" customWidth="1"/>
    <col min="3" max="4" width="20.5703125" style="26" bestFit="1" customWidth="1"/>
    <col min="5" max="5" width="20" style="26" bestFit="1" customWidth="1"/>
    <col min="6" max="16384" width="9.140625" style="24"/>
  </cols>
  <sheetData>
    <row r="1" spans="1:5" s="28" customFormat="1" x14ac:dyDescent="0.3">
      <c r="A1" s="29" t="s">
        <v>16</v>
      </c>
      <c r="B1" s="30" t="s">
        <v>34</v>
      </c>
      <c r="C1" s="30" t="s">
        <v>29</v>
      </c>
      <c r="D1" s="30" t="s">
        <v>51</v>
      </c>
      <c r="E1" s="30" t="s">
        <v>52</v>
      </c>
    </row>
    <row r="2" spans="1:5" x14ac:dyDescent="0.3">
      <c r="A2" s="25" t="s">
        <v>49</v>
      </c>
      <c r="B2" s="26">
        <v>0</v>
      </c>
      <c r="C2" s="26">
        <v>37505450</v>
      </c>
      <c r="D2" s="26">
        <v>2634000</v>
      </c>
      <c r="E2" s="26">
        <v>-34871450</v>
      </c>
    </row>
    <row r="3" spans="1:5" x14ac:dyDescent="0.3">
      <c r="A3" s="25" t="s">
        <v>69</v>
      </c>
      <c r="B3" s="26">
        <v>-65785120</v>
      </c>
      <c r="C3" s="26">
        <v>106390640</v>
      </c>
      <c r="D3" s="26">
        <v>150000000</v>
      </c>
      <c r="E3" s="26">
        <v>-22175760</v>
      </c>
    </row>
    <row r="4" spans="1:5" x14ac:dyDescent="0.3">
      <c r="A4" s="25" t="s">
        <v>35</v>
      </c>
      <c r="B4" s="26">
        <v>-26649550</v>
      </c>
      <c r="C4" s="26">
        <v>0</v>
      </c>
      <c r="D4" s="26">
        <v>0</v>
      </c>
      <c r="E4" s="26">
        <v>-26649550</v>
      </c>
    </row>
    <row r="5" spans="1:5" x14ac:dyDescent="0.3">
      <c r="A5" s="25" t="s">
        <v>71</v>
      </c>
      <c r="B5" s="26">
        <v>-24758100</v>
      </c>
      <c r="C5" s="26">
        <v>0</v>
      </c>
      <c r="D5" s="26">
        <v>0</v>
      </c>
      <c r="E5" s="26">
        <v>-24758100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zoomScaleNormal="100" workbookViewId="0">
      <selection activeCell="B2" sqref="B2"/>
    </sheetView>
  </sheetViews>
  <sheetFormatPr defaultRowHeight="15" x14ac:dyDescent="0.25"/>
  <cols>
    <col min="1" max="1" width="17.28515625" style="1" customWidth="1"/>
    <col min="2" max="2" width="19.28515625" style="1" customWidth="1"/>
    <col min="3" max="3" width="14.7109375" style="1" customWidth="1"/>
    <col min="4" max="4" width="17.42578125" style="2" customWidth="1"/>
  </cols>
  <sheetData>
    <row r="1" spans="1:4" s="7" customFormat="1" x14ac:dyDescent="0.25">
      <c r="A1" s="7" t="s">
        <v>15</v>
      </c>
      <c r="B1" s="7" t="s">
        <v>28</v>
      </c>
      <c r="C1" s="7" t="s">
        <v>18</v>
      </c>
      <c r="D1" s="8" t="s">
        <v>19</v>
      </c>
    </row>
    <row r="2" spans="1:4" x14ac:dyDescent="0.25">
      <c r="A2" s="6"/>
    </row>
  </sheetData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МАЪЛУМОТЛАР!$C$2:$C$2006</xm:f>
          </x14:formula1>
          <xm:sqref>B2</xm:sqref>
        </x14:dataValidation>
        <x14:dataValidation type="list" allowBlank="1" showInputMessage="1" showErrorMessage="1">
          <x14:formula1>
            <xm:f>МАЪЛУМОТЛАР!$B$2:$B$3</xm:f>
          </x14:formula1>
          <xm:sqref>C2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sqref="A1:D2"/>
    </sheetView>
  </sheetViews>
  <sheetFormatPr defaultRowHeight="15" x14ac:dyDescent="0.25"/>
  <cols>
    <col min="1" max="1" width="21" bestFit="1" customWidth="1"/>
    <col min="2" max="2" width="32.5703125" style="10" bestFit="1" customWidth="1"/>
    <col min="3" max="3" width="18.42578125" style="10" bestFit="1" customWidth="1"/>
    <col min="4" max="4" width="16.85546875" style="10" bestFit="1" customWidth="1"/>
  </cols>
  <sheetData>
    <row r="1" spans="1:4" ht="19.5" x14ac:dyDescent="0.3">
      <c r="A1" s="15" t="s">
        <v>28</v>
      </c>
      <c r="B1" s="17" t="s">
        <v>30</v>
      </c>
      <c r="C1" s="17" t="s">
        <v>29</v>
      </c>
      <c r="D1" s="17" t="s">
        <v>27</v>
      </c>
    </row>
    <row r="2" spans="1:4" ht="19.5" x14ac:dyDescent="0.3">
      <c r="A2" s="15"/>
      <c r="B2" s="17"/>
      <c r="C2" s="17">
        <v>0</v>
      </c>
      <c r="D2" s="17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E14" sqref="E14"/>
    </sheetView>
  </sheetViews>
  <sheetFormatPr defaultRowHeight="15" x14ac:dyDescent="0.25"/>
  <cols>
    <col min="1" max="1" width="27.42578125" customWidth="1"/>
    <col min="2" max="2" width="7.85546875" style="11" customWidth="1"/>
    <col min="4" max="4" width="15.42578125" customWidth="1"/>
    <col min="5" max="5" width="15.7109375" customWidth="1"/>
  </cols>
  <sheetData>
    <row r="1" spans="1:5" x14ac:dyDescent="0.25">
      <c r="A1" s="35" t="s">
        <v>32</v>
      </c>
      <c r="B1" s="35"/>
      <c r="D1" s="35" t="s">
        <v>26</v>
      </c>
      <c r="E1" s="35"/>
    </row>
    <row r="2" spans="1:5" x14ac:dyDescent="0.25">
      <c r="A2" s="12" t="s">
        <v>15</v>
      </c>
      <c r="B2" s="11" t="s">
        <v>14</v>
      </c>
      <c r="D2" s="12" t="s">
        <v>15</v>
      </c>
      <c r="E2" t="s">
        <v>14</v>
      </c>
    </row>
    <row r="4" spans="1:5" x14ac:dyDescent="0.25">
      <c r="A4" s="12" t="s">
        <v>17</v>
      </c>
      <c r="B4" s="11" t="s">
        <v>31</v>
      </c>
      <c r="D4" s="12" t="s">
        <v>17</v>
      </c>
      <c r="E4" t="s">
        <v>33</v>
      </c>
    </row>
    <row r="5" spans="1:5" x14ac:dyDescent="0.25">
      <c r="A5" s="13" t="s">
        <v>36</v>
      </c>
      <c r="B5" s="11">
        <v>75</v>
      </c>
      <c r="D5" s="13" t="s">
        <v>2</v>
      </c>
      <c r="E5" s="18">
        <v>20634000</v>
      </c>
    </row>
    <row r="6" spans="1:5" x14ac:dyDescent="0.25">
      <c r="A6" s="13" t="s">
        <v>37</v>
      </c>
      <c r="B6" s="11">
        <v>50</v>
      </c>
      <c r="D6" s="13" t="s">
        <v>1</v>
      </c>
      <c r="E6" s="18">
        <v>165000000</v>
      </c>
    </row>
    <row r="7" spans="1:5" x14ac:dyDescent="0.25">
      <c r="A7" s="13" t="s">
        <v>38</v>
      </c>
      <c r="B7" s="11">
        <v>100</v>
      </c>
      <c r="D7" s="13" t="s">
        <v>13</v>
      </c>
      <c r="E7" s="18">
        <v>185634000</v>
      </c>
    </row>
    <row r="8" spans="1:5" x14ac:dyDescent="0.25">
      <c r="A8" s="13" t="s">
        <v>39</v>
      </c>
      <c r="B8" s="11">
        <v>650</v>
      </c>
    </row>
    <row r="9" spans="1:5" x14ac:dyDescent="0.25">
      <c r="A9" s="13" t="s">
        <v>40</v>
      </c>
      <c r="B9" s="11">
        <v>50</v>
      </c>
    </row>
    <row r="10" spans="1:5" x14ac:dyDescent="0.25">
      <c r="A10" s="13" t="s">
        <v>41</v>
      </c>
      <c r="B10" s="11">
        <v>125</v>
      </c>
    </row>
    <row r="11" spans="1:5" x14ac:dyDescent="0.25">
      <c r="A11" s="13" t="s">
        <v>42</v>
      </c>
      <c r="B11" s="11">
        <v>25</v>
      </c>
    </row>
    <row r="12" spans="1:5" x14ac:dyDescent="0.25">
      <c r="A12" s="13" t="s">
        <v>43</v>
      </c>
      <c r="B12" s="11">
        <v>50</v>
      </c>
    </row>
    <row r="13" spans="1:5" x14ac:dyDescent="0.25">
      <c r="A13" s="13" t="s">
        <v>44</v>
      </c>
      <c r="B13" s="11">
        <v>125</v>
      </c>
    </row>
    <row r="14" spans="1:5" x14ac:dyDescent="0.25">
      <c r="A14" s="13" t="s">
        <v>45</v>
      </c>
      <c r="B14" s="11">
        <v>100</v>
      </c>
    </row>
    <row r="15" spans="1:5" x14ac:dyDescent="0.25">
      <c r="A15" s="13" t="s">
        <v>46</v>
      </c>
      <c r="B15" s="11">
        <v>100</v>
      </c>
    </row>
    <row r="16" spans="1:5" x14ac:dyDescent="0.25">
      <c r="A16" s="13" t="s">
        <v>47</v>
      </c>
      <c r="B16" s="11">
        <v>25</v>
      </c>
    </row>
    <row r="17" spans="1:2" x14ac:dyDescent="0.25">
      <c r="A17" s="13" t="s">
        <v>48</v>
      </c>
      <c r="B17" s="11">
        <v>80.5</v>
      </c>
    </row>
    <row r="18" spans="1:2" x14ac:dyDescent="0.25">
      <c r="A18" s="13" t="s">
        <v>50</v>
      </c>
      <c r="B18" s="11">
        <v>50.2</v>
      </c>
    </row>
    <row r="19" spans="1:2" x14ac:dyDescent="0.25">
      <c r="A19" s="13" t="s">
        <v>58</v>
      </c>
      <c r="B19" s="11">
        <v>208.2</v>
      </c>
    </row>
    <row r="20" spans="1:2" x14ac:dyDescent="0.25">
      <c r="A20" s="13" t="s">
        <v>53</v>
      </c>
      <c r="B20" s="11">
        <v>90.6</v>
      </c>
    </row>
    <row r="21" spans="1:2" x14ac:dyDescent="0.25">
      <c r="A21" s="13" t="s">
        <v>54</v>
      </c>
      <c r="B21" s="11">
        <v>26.8</v>
      </c>
    </row>
    <row r="22" spans="1:2" x14ac:dyDescent="0.25">
      <c r="A22" s="13" t="s">
        <v>59</v>
      </c>
      <c r="B22" s="11">
        <v>33.099999999999994</v>
      </c>
    </row>
    <row r="23" spans="1:2" x14ac:dyDescent="0.25">
      <c r="A23" s="13" t="s">
        <v>64</v>
      </c>
      <c r="B23" s="11">
        <v>216</v>
      </c>
    </row>
    <row r="24" spans="1:2" x14ac:dyDescent="0.25">
      <c r="A24" s="13" t="s">
        <v>66</v>
      </c>
      <c r="B24" s="11">
        <v>23.4</v>
      </c>
    </row>
    <row r="25" spans="1:2" x14ac:dyDescent="0.25">
      <c r="A25" s="13" t="s">
        <v>68</v>
      </c>
      <c r="B25" s="11">
        <v>1005.8</v>
      </c>
    </row>
    <row r="26" spans="1:2" x14ac:dyDescent="0.25">
      <c r="A26" s="13" t="s">
        <v>70</v>
      </c>
      <c r="B26" s="11">
        <v>5782.1</v>
      </c>
    </row>
    <row r="27" spans="1:2" x14ac:dyDescent="0.25">
      <c r="A27" s="13" t="s">
        <v>21</v>
      </c>
      <c r="B27" s="11">
        <v>8991.7000000000007</v>
      </c>
    </row>
  </sheetData>
  <mergeCells count="2">
    <mergeCell ref="A1:B1"/>
    <mergeCell ref="D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J9" sqref="J9"/>
    </sheetView>
  </sheetViews>
  <sheetFormatPr defaultRowHeight="15" x14ac:dyDescent="0.25"/>
  <cols>
    <col min="1" max="1" width="14.42578125" style="21" customWidth="1"/>
    <col min="2" max="2" width="16.7109375" customWidth="1"/>
    <col min="3" max="3" width="14" customWidth="1"/>
  </cols>
  <sheetData>
    <row r="1" spans="1:3" s="16" customFormat="1" x14ac:dyDescent="0.25">
      <c r="A1" s="3" t="s">
        <v>15</v>
      </c>
      <c r="B1" s="16" t="s">
        <v>16</v>
      </c>
      <c r="C1" s="16" t="s">
        <v>34</v>
      </c>
    </row>
    <row r="2" spans="1:3" x14ac:dyDescent="0.25">
      <c r="A2" s="21">
        <v>44091</v>
      </c>
      <c r="B2" t="s">
        <v>35</v>
      </c>
      <c r="C2" s="20">
        <v>-26649550</v>
      </c>
    </row>
    <row r="3" spans="1:3" x14ac:dyDescent="0.25">
      <c r="A3" s="21">
        <v>44079</v>
      </c>
      <c r="B3" t="s">
        <v>49</v>
      </c>
      <c r="C3" s="20">
        <v>0</v>
      </c>
    </row>
    <row r="4" spans="1:3" x14ac:dyDescent="0.25">
      <c r="A4" s="21">
        <v>44078</v>
      </c>
      <c r="B4" t="s">
        <v>69</v>
      </c>
      <c r="C4" s="20">
        <v>-65785120</v>
      </c>
    </row>
    <row r="5" spans="1:3" x14ac:dyDescent="0.25">
      <c r="A5" s="21">
        <v>44071</v>
      </c>
      <c r="B5" t="s">
        <v>71</v>
      </c>
      <c r="C5" s="20">
        <v>-24758100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12" sqref="A12"/>
    </sheetView>
  </sheetViews>
  <sheetFormatPr defaultRowHeight="15" x14ac:dyDescent="0.25"/>
  <cols>
    <col min="1" max="1" width="18.140625" bestFit="1" customWidth="1"/>
    <col min="2" max="2" width="12.5703125" customWidth="1"/>
    <col min="3" max="3" width="27.42578125" bestFit="1" customWidth="1"/>
    <col min="4" max="4" width="24.140625" customWidth="1"/>
  </cols>
  <sheetData>
    <row r="1" spans="1:5" s="1" customFormat="1" x14ac:dyDescent="0.25">
      <c r="A1" s="1" t="s">
        <v>0</v>
      </c>
      <c r="B1" s="1" t="s">
        <v>4</v>
      </c>
      <c r="C1" s="1" t="s">
        <v>5</v>
      </c>
      <c r="D1" s="1" t="s">
        <v>6</v>
      </c>
      <c r="E1" s="16" t="s">
        <v>10</v>
      </c>
    </row>
    <row r="2" spans="1:5" s="1" customFormat="1" x14ac:dyDescent="0.25">
      <c r="B2" s="1" t="s">
        <v>7</v>
      </c>
      <c r="C2" s="1" t="s">
        <v>36</v>
      </c>
      <c r="D2" s="1" t="s">
        <v>1</v>
      </c>
      <c r="E2" s="16" t="s">
        <v>9</v>
      </c>
    </row>
    <row r="3" spans="1:5" s="1" customFormat="1" x14ac:dyDescent="0.25">
      <c r="B3" s="1" t="s">
        <v>8</v>
      </c>
      <c r="C3" s="19" t="s">
        <v>37</v>
      </c>
      <c r="D3" s="1" t="s">
        <v>2</v>
      </c>
      <c r="E3" s="16" t="s">
        <v>11</v>
      </c>
    </row>
    <row r="4" spans="1:5" s="1" customFormat="1" x14ac:dyDescent="0.25">
      <c r="B4" s="19"/>
      <c r="C4" s="19" t="s">
        <v>38</v>
      </c>
      <c r="D4" s="19"/>
      <c r="E4" s="16" t="s">
        <v>12</v>
      </c>
    </row>
    <row r="5" spans="1:5" x14ac:dyDescent="0.25">
      <c r="A5" s="19"/>
      <c r="B5" s="19"/>
      <c r="C5" s="19" t="s">
        <v>39</v>
      </c>
      <c r="D5" s="19"/>
      <c r="E5" s="19"/>
    </row>
    <row r="6" spans="1:5" x14ac:dyDescent="0.25">
      <c r="A6" s="19"/>
      <c r="B6" s="19"/>
      <c r="C6" s="19" t="s">
        <v>40</v>
      </c>
      <c r="D6" s="19"/>
      <c r="E6" s="19"/>
    </row>
    <row r="7" spans="1:5" x14ac:dyDescent="0.25">
      <c r="A7" s="19"/>
      <c r="B7" s="19"/>
      <c r="C7" s="19" t="s">
        <v>41</v>
      </c>
      <c r="D7" s="19"/>
      <c r="E7" s="19"/>
    </row>
    <row r="8" spans="1:5" x14ac:dyDescent="0.25">
      <c r="A8" s="19"/>
      <c r="B8" s="19"/>
      <c r="C8" s="19" t="s">
        <v>42</v>
      </c>
      <c r="D8" s="19"/>
      <c r="E8" s="19"/>
    </row>
    <row r="9" spans="1:5" x14ac:dyDescent="0.25">
      <c r="A9" s="19"/>
      <c r="B9" s="19"/>
      <c r="C9" s="19" t="s">
        <v>43</v>
      </c>
      <c r="D9" s="19"/>
      <c r="E9" s="19"/>
    </row>
    <row r="10" spans="1:5" x14ac:dyDescent="0.25">
      <c r="A10" s="19"/>
      <c r="B10" s="19"/>
      <c r="C10" s="19" t="s">
        <v>44</v>
      </c>
      <c r="D10" s="19"/>
      <c r="E10" s="19"/>
    </row>
    <row r="11" spans="1:5" x14ac:dyDescent="0.25">
      <c r="A11" s="19"/>
      <c r="B11" s="19"/>
      <c r="C11" s="19" t="s">
        <v>45</v>
      </c>
      <c r="D11" s="19"/>
      <c r="E11" s="19"/>
    </row>
    <row r="12" spans="1:5" x14ac:dyDescent="0.25">
      <c r="A12" s="19"/>
      <c r="B12" s="19"/>
      <c r="C12" s="19" t="s">
        <v>46</v>
      </c>
      <c r="D12" s="19"/>
      <c r="E12" s="19"/>
    </row>
    <row r="13" spans="1:5" x14ac:dyDescent="0.25">
      <c r="A13" s="19"/>
      <c r="B13" s="19"/>
      <c r="C13" s="19" t="s">
        <v>47</v>
      </c>
      <c r="D13" s="19"/>
      <c r="E13" s="19"/>
    </row>
    <row r="14" spans="1:5" x14ac:dyDescent="0.25">
      <c r="A14" s="19"/>
      <c r="B14" s="19"/>
      <c r="C14" s="19" t="s">
        <v>55</v>
      </c>
      <c r="D14" s="19"/>
      <c r="E14" s="19"/>
    </row>
    <row r="15" spans="1:5" x14ac:dyDescent="0.25">
      <c r="A15" s="19"/>
      <c r="B15" s="19"/>
      <c r="C15" s="19" t="s">
        <v>56</v>
      </c>
      <c r="D15" s="19"/>
      <c r="E15" s="19"/>
    </row>
    <row r="16" spans="1:5" x14ac:dyDescent="0.25">
      <c r="A16" s="19"/>
      <c r="B16" s="19"/>
      <c r="C16" s="19" t="s">
        <v>57</v>
      </c>
      <c r="D16" s="19"/>
      <c r="E16" s="19"/>
    </row>
    <row r="17" spans="1:5" x14ac:dyDescent="0.25">
      <c r="A17" s="19"/>
      <c r="B17" s="19"/>
      <c r="C17" s="19" t="s">
        <v>58</v>
      </c>
      <c r="D17" s="19"/>
      <c r="E17" s="19"/>
    </row>
    <row r="18" spans="1:5" x14ac:dyDescent="0.25">
      <c r="A18" s="19"/>
      <c r="B18" s="19"/>
      <c r="C18" s="19" t="s">
        <v>59</v>
      </c>
      <c r="D18" s="19"/>
      <c r="E18" s="19"/>
    </row>
    <row r="19" spans="1:5" x14ac:dyDescent="0.25">
      <c r="A19" s="19"/>
      <c r="B19" s="19"/>
      <c r="C19" s="19" t="s">
        <v>60</v>
      </c>
      <c r="D19" s="19"/>
      <c r="E19" s="19"/>
    </row>
    <row r="20" spans="1:5" x14ac:dyDescent="0.25">
      <c r="A20" s="19"/>
      <c r="B20" s="19"/>
      <c r="C20" s="19" t="s">
        <v>61</v>
      </c>
      <c r="D20" s="19"/>
      <c r="E20" s="19"/>
    </row>
    <row r="21" spans="1:5" x14ac:dyDescent="0.25">
      <c r="A21" s="19"/>
      <c r="B21" s="19"/>
      <c r="C21" s="19" t="s">
        <v>62</v>
      </c>
      <c r="D21" s="19"/>
      <c r="E21" s="19"/>
    </row>
    <row r="22" spans="1:5" x14ac:dyDescent="0.25">
      <c r="A22" s="19"/>
      <c r="B22" s="19"/>
      <c r="C22" s="19" t="s">
        <v>63</v>
      </c>
      <c r="D22" s="19"/>
      <c r="E22" s="19"/>
    </row>
    <row r="23" spans="1:5" x14ac:dyDescent="0.25">
      <c r="A23" s="19"/>
      <c r="B23" s="19"/>
      <c r="C23" s="19" t="s">
        <v>48</v>
      </c>
      <c r="D23" s="19"/>
      <c r="E23" s="19"/>
    </row>
    <row r="24" spans="1:5" x14ac:dyDescent="0.25">
      <c r="A24" s="19"/>
      <c r="B24" s="19"/>
      <c r="C24" s="19" t="s">
        <v>50</v>
      </c>
      <c r="D24" s="19"/>
      <c r="E24" s="19"/>
    </row>
    <row r="25" spans="1:5" x14ac:dyDescent="0.25">
      <c r="A25" s="19"/>
      <c r="B25" s="19"/>
      <c r="C25" s="19" t="s">
        <v>53</v>
      </c>
      <c r="D25" s="19"/>
      <c r="E25" s="19"/>
    </row>
    <row r="26" spans="1:5" x14ac:dyDescent="0.25">
      <c r="A26" s="19"/>
      <c r="B26" s="19"/>
      <c r="C26" s="19" t="s">
        <v>54</v>
      </c>
      <c r="D26" s="19"/>
      <c r="E26" s="19"/>
    </row>
    <row r="27" spans="1:5" x14ac:dyDescent="0.25">
      <c r="A27" s="19"/>
      <c r="B27" s="19"/>
      <c r="C27" s="19" t="s">
        <v>64</v>
      </c>
      <c r="D27" s="19"/>
      <c r="E27" s="19"/>
    </row>
    <row r="28" spans="1:5" x14ac:dyDescent="0.25">
      <c r="A28" s="19"/>
      <c r="B28" s="19"/>
      <c r="C28" s="19" t="s">
        <v>65</v>
      </c>
      <c r="D28" s="19"/>
      <c r="E28" s="19"/>
    </row>
    <row r="29" spans="1:5" x14ac:dyDescent="0.25">
      <c r="A29" s="19"/>
      <c r="B29" s="19"/>
      <c r="C29" s="19" t="s">
        <v>66</v>
      </c>
      <c r="D29" s="19"/>
      <c r="E29" s="19"/>
    </row>
    <row r="30" spans="1:5" x14ac:dyDescent="0.25">
      <c r="A30" s="19"/>
      <c r="B30" s="19"/>
      <c r="C30" s="19" t="s">
        <v>68</v>
      </c>
      <c r="D30" s="19"/>
      <c r="E30" s="19"/>
    </row>
    <row r="31" spans="1:5" x14ac:dyDescent="0.25">
      <c r="A31" s="19"/>
      <c r="B31" s="19"/>
      <c r="C31" s="19" t="s">
        <v>70</v>
      </c>
      <c r="D31" s="19"/>
      <c r="E31" s="19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7DCA49B-726D-4BF1-BE32-231F4C1FC4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АСОСИЙ</vt:lpstr>
      <vt:lpstr>СОТУВ</vt:lpstr>
      <vt:lpstr>ТЎЛОВ</vt:lpstr>
      <vt:lpstr>АКТ СВЕРКА</vt:lpstr>
      <vt:lpstr>КИРИМ ОМБОР</vt:lpstr>
      <vt:lpstr>ОМБОР ҚОЛДИҒИ</vt:lpstr>
      <vt:lpstr>СТАТИСТИКА</vt:lpstr>
      <vt:lpstr>БОШЛАҒИЧ САЛЬДО</vt:lpstr>
      <vt:lpstr>МАЪЛУМОТЛАР</vt:lpstr>
      <vt:lpstr>АСОСИЙ!Область_печати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Abdulaziz</dc:creator>
  <cp:lastModifiedBy>Abdulaziz</cp:lastModifiedBy>
  <dcterms:created xsi:type="dcterms:W3CDTF">2020-09-15T05:33:38Z</dcterms:created>
  <dcterms:modified xsi:type="dcterms:W3CDTF">2020-09-17T14:38:56Z</dcterms:modified>
</cp:coreProperties>
</file>