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05" windowWidth="27795" windowHeight="12600" tabRatio="538"/>
  </bookViews>
  <sheets>
    <sheet name="1-Внутр.контр." sheetId="10" r:id="rId1"/>
  </sheets>
  <definedNames>
    <definedName name="_xlnm._FilterDatabase" localSheetId="0" hidden="1">'1-Внутр.контр.'!$F$5:$F$76</definedName>
  </definedNames>
  <calcPr calcId="145621"/>
</workbook>
</file>

<file path=xl/calcChain.xml><?xml version="1.0" encoding="utf-8"?>
<calcChain xmlns="http://schemas.openxmlformats.org/spreadsheetml/2006/main">
  <c r="F55" i="10" l="1"/>
  <c r="I55" i="10"/>
  <c r="L55" i="10"/>
  <c r="O55" i="10"/>
  <c r="Q55" i="10"/>
  <c r="S55" i="10" s="1"/>
  <c r="R55" i="10"/>
  <c r="T55" i="10"/>
  <c r="U55" i="10"/>
  <c r="V55" i="10" s="1"/>
  <c r="W55" i="10"/>
  <c r="X55" i="10"/>
  <c r="Y55" i="10"/>
  <c r="Z55" i="10"/>
  <c r="AB55" i="10" s="1"/>
  <c r="AA55" i="10"/>
  <c r="F56" i="10"/>
  <c r="I56" i="10"/>
  <c r="L56" i="10"/>
  <c r="O56" i="10"/>
  <c r="Q56" i="10"/>
  <c r="S56" i="10" s="1"/>
  <c r="R56" i="10"/>
  <c r="T56" i="10"/>
  <c r="V56" i="10" s="1"/>
  <c r="U56" i="10"/>
  <c r="W56" i="10"/>
  <c r="X56" i="10"/>
  <c r="Y56" i="10" s="1"/>
  <c r="Z56" i="10"/>
  <c r="AA56" i="10"/>
  <c r="AB56" i="10"/>
  <c r="F57" i="10"/>
  <c r="I57" i="10"/>
  <c r="L57" i="10"/>
  <c r="O57" i="10"/>
  <c r="Q57" i="10"/>
  <c r="R57" i="10"/>
  <c r="S57" i="10"/>
  <c r="T57" i="10"/>
  <c r="V57" i="10" s="1"/>
  <c r="U57" i="10"/>
  <c r="W57" i="10"/>
  <c r="Y57" i="10" s="1"/>
  <c r="X57" i="10"/>
  <c r="Z57" i="10"/>
  <c r="AA57" i="10"/>
  <c r="AB57" i="10" s="1"/>
  <c r="F58" i="10"/>
  <c r="I58" i="10"/>
  <c r="L58" i="10"/>
  <c r="O58" i="10"/>
  <c r="Q58" i="10"/>
  <c r="R58" i="10"/>
  <c r="S58" i="10" s="1"/>
  <c r="T58" i="10"/>
  <c r="U58" i="10"/>
  <c r="V58" i="10"/>
  <c r="W58" i="10"/>
  <c r="Y58" i="10" s="1"/>
  <c r="X58" i="10"/>
  <c r="Z58" i="10"/>
  <c r="AB58" i="10" s="1"/>
  <c r="AA58" i="10"/>
  <c r="F59" i="10"/>
  <c r="I59" i="10"/>
  <c r="L59" i="10"/>
  <c r="O59" i="10"/>
  <c r="Q59" i="10"/>
  <c r="S59" i="10" s="1"/>
  <c r="R59" i="10"/>
  <c r="T59" i="10"/>
  <c r="U59" i="10"/>
  <c r="V59" i="10" s="1"/>
  <c r="W59" i="10"/>
  <c r="X59" i="10"/>
  <c r="Y59" i="10"/>
  <c r="Z59" i="10"/>
  <c r="AB59" i="10" s="1"/>
  <c r="AA59" i="10"/>
  <c r="F60" i="10"/>
  <c r="I60" i="10"/>
  <c r="L60" i="10"/>
  <c r="O60" i="10"/>
  <c r="Q60" i="10"/>
  <c r="S60" i="10" s="1"/>
  <c r="R60" i="10"/>
  <c r="T60" i="10"/>
  <c r="V60" i="10" s="1"/>
  <c r="U60" i="10"/>
  <c r="W60" i="10"/>
  <c r="X60" i="10"/>
  <c r="Y60" i="10" s="1"/>
  <c r="Z60" i="10"/>
  <c r="AA60" i="10"/>
  <c r="AB60" i="10"/>
  <c r="F16" i="10"/>
  <c r="I16" i="10"/>
  <c r="L16" i="10"/>
  <c r="O16" i="10"/>
  <c r="Q16" i="10"/>
  <c r="R16" i="10"/>
  <c r="T16" i="10"/>
  <c r="U16" i="10"/>
  <c r="W16" i="10"/>
  <c r="X16" i="10"/>
  <c r="Z16" i="10"/>
  <c r="AA16" i="10"/>
  <c r="F17" i="10"/>
  <c r="I17" i="10"/>
  <c r="L17" i="10"/>
  <c r="O17" i="10"/>
  <c r="Q17" i="10"/>
  <c r="R17" i="10"/>
  <c r="T17" i="10"/>
  <c r="U17" i="10"/>
  <c r="W17" i="10"/>
  <c r="X17" i="10"/>
  <c r="Z17" i="10"/>
  <c r="AA17" i="10"/>
  <c r="F18" i="10"/>
  <c r="I18" i="10"/>
  <c r="L18" i="10"/>
  <c r="O18" i="10"/>
  <c r="Q18" i="10"/>
  <c r="R18" i="10"/>
  <c r="T18" i="10"/>
  <c r="U18" i="10"/>
  <c r="W18" i="10"/>
  <c r="X18" i="10"/>
  <c r="Z18" i="10"/>
  <c r="AA18" i="10"/>
  <c r="F19" i="10"/>
  <c r="I19" i="10"/>
  <c r="L19" i="10"/>
  <c r="O19" i="10"/>
  <c r="Q19" i="10"/>
  <c r="R19" i="10"/>
  <c r="T19" i="10"/>
  <c r="U19" i="10"/>
  <c r="W19" i="10"/>
  <c r="X19" i="10"/>
  <c r="Z19" i="10"/>
  <c r="AA19" i="10"/>
  <c r="F20" i="10"/>
  <c r="I20" i="10"/>
  <c r="L20" i="10"/>
  <c r="O20" i="10"/>
  <c r="Q20" i="10"/>
  <c r="R20" i="10"/>
  <c r="T20" i="10"/>
  <c r="U20" i="10"/>
  <c r="W20" i="10"/>
  <c r="X20" i="10"/>
  <c r="Z20" i="10"/>
  <c r="AA20" i="10"/>
  <c r="F21" i="10"/>
  <c r="I21" i="10"/>
  <c r="L21" i="10"/>
  <c r="O21" i="10"/>
  <c r="Q21" i="10"/>
  <c r="R21" i="10"/>
  <c r="T21" i="10"/>
  <c r="U21" i="10"/>
  <c r="W21" i="10"/>
  <c r="X21" i="10"/>
  <c r="Z21" i="10"/>
  <c r="AA21" i="10"/>
  <c r="F22" i="10"/>
  <c r="I22" i="10"/>
  <c r="L22" i="10"/>
  <c r="O22" i="10"/>
  <c r="Q22" i="10"/>
  <c r="R22" i="10"/>
  <c r="T22" i="10"/>
  <c r="U22" i="10"/>
  <c r="W22" i="10"/>
  <c r="X22" i="10"/>
  <c r="Z22" i="10"/>
  <c r="AA22" i="10"/>
  <c r="F23" i="10"/>
  <c r="I23" i="10"/>
  <c r="L23" i="10"/>
  <c r="O23" i="10"/>
  <c r="Q23" i="10"/>
  <c r="R23" i="10"/>
  <c r="T23" i="10"/>
  <c r="U23" i="10"/>
  <c r="W23" i="10"/>
  <c r="X23" i="10"/>
  <c r="Z23" i="10"/>
  <c r="AA23" i="10"/>
  <c r="F24" i="10"/>
  <c r="I24" i="10"/>
  <c r="L24" i="10"/>
  <c r="O24" i="10"/>
  <c r="Q24" i="10"/>
  <c r="R24" i="10"/>
  <c r="T24" i="10"/>
  <c r="U24" i="10"/>
  <c r="W24" i="10"/>
  <c r="X24" i="10"/>
  <c r="Z24" i="10"/>
  <c r="AA24" i="10"/>
  <c r="F25" i="10"/>
  <c r="I25" i="10"/>
  <c r="L25" i="10"/>
  <c r="O25" i="10"/>
  <c r="Q25" i="10"/>
  <c r="R25" i="10"/>
  <c r="T25" i="10"/>
  <c r="U25" i="10"/>
  <c r="W25" i="10"/>
  <c r="X25" i="10"/>
  <c r="Z25" i="10"/>
  <c r="AA25" i="10"/>
  <c r="F26" i="10"/>
  <c r="I26" i="10"/>
  <c r="L26" i="10"/>
  <c r="O26" i="10"/>
  <c r="Q26" i="10"/>
  <c r="R26" i="10"/>
  <c r="T26" i="10"/>
  <c r="U26" i="10"/>
  <c r="W26" i="10"/>
  <c r="X26" i="10"/>
  <c r="Z26" i="10"/>
  <c r="AA26" i="10"/>
  <c r="F27" i="10"/>
  <c r="I27" i="10"/>
  <c r="L27" i="10"/>
  <c r="O27" i="10"/>
  <c r="Q27" i="10"/>
  <c r="R27" i="10"/>
  <c r="T27" i="10"/>
  <c r="U27" i="10"/>
  <c r="W27" i="10"/>
  <c r="X27" i="10"/>
  <c r="Z27" i="10"/>
  <c r="AA27" i="10"/>
  <c r="F28" i="10"/>
  <c r="I28" i="10"/>
  <c r="L28" i="10"/>
  <c r="O28" i="10"/>
  <c r="Q28" i="10"/>
  <c r="R28" i="10"/>
  <c r="T28" i="10"/>
  <c r="U28" i="10"/>
  <c r="W28" i="10"/>
  <c r="X28" i="10"/>
  <c r="Z28" i="10"/>
  <c r="AA28" i="10"/>
  <c r="F29" i="10"/>
  <c r="I29" i="10"/>
  <c r="L29" i="10"/>
  <c r="O29" i="10"/>
  <c r="Q29" i="10"/>
  <c r="R29" i="10"/>
  <c r="T29" i="10"/>
  <c r="U29" i="10"/>
  <c r="W29" i="10"/>
  <c r="X29" i="10"/>
  <c r="Z29" i="10"/>
  <c r="AA29" i="10"/>
  <c r="F30" i="10"/>
  <c r="I30" i="10"/>
  <c r="L30" i="10"/>
  <c r="O30" i="10"/>
  <c r="Q30" i="10"/>
  <c r="R30" i="10"/>
  <c r="T30" i="10"/>
  <c r="U30" i="10"/>
  <c r="W30" i="10"/>
  <c r="X30" i="10"/>
  <c r="Z30" i="10"/>
  <c r="AA30" i="10"/>
  <c r="F31" i="10"/>
  <c r="I31" i="10"/>
  <c r="L31" i="10"/>
  <c r="O31" i="10"/>
  <c r="Q31" i="10"/>
  <c r="R31" i="10"/>
  <c r="T31" i="10"/>
  <c r="U31" i="10"/>
  <c r="W31" i="10"/>
  <c r="X31" i="10"/>
  <c r="Z31" i="10"/>
  <c r="AA31" i="10"/>
  <c r="F32" i="10"/>
  <c r="I32" i="10"/>
  <c r="L32" i="10"/>
  <c r="O32" i="10"/>
  <c r="Q32" i="10"/>
  <c r="R32" i="10"/>
  <c r="T32" i="10"/>
  <c r="U32" i="10"/>
  <c r="W32" i="10"/>
  <c r="X32" i="10"/>
  <c r="Z32" i="10"/>
  <c r="AA32" i="10"/>
  <c r="F33" i="10"/>
  <c r="I33" i="10"/>
  <c r="L33" i="10"/>
  <c r="O33" i="10"/>
  <c r="Q33" i="10"/>
  <c r="R33" i="10"/>
  <c r="T33" i="10"/>
  <c r="U33" i="10"/>
  <c r="W33" i="10"/>
  <c r="X33" i="10"/>
  <c r="Z33" i="10"/>
  <c r="AA33" i="10"/>
  <c r="F34" i="10"/>
  <c r="I34" i="10"/>
  <c r="L34" i="10"/>
  <c r="O34" i="10"/>
  <c r="Q34" i="10"/>
  <c r="R34" i="10"/>
  <c r="T34" i="10"/>
  <c r="U34" i="10"/>
  <c r="W34" i="10"/>
  <c r="X34" i="10"/>
  <c r="Z34" i="10"/>
  <c r="AA34" i="10"/>
  <c r="F35" i="10"/>
  <c r="I35" i="10"/>
  <c r="L35" i="10"/>
  <c r="O35" i="10"/>
  <c r="Q35" i="10"/>
  <c r="R35" i="10"/>
  <c r="T35" i="10"/>
  <c r="U35" i="10"/>
  <c r="W35" i="10"/>
  <c r="X35" i="10"/>
  <c r="Z35" i="10"/>
  <c r="AA35" i="10"/>
  <c r="F36" i="10"/>
  <c r="I36" i="10"/>
  <c r="L36" i="10"/>
  <c r="O36" i="10"/>
  <c r="Q36" i="10"/>
  <c r="R36" i="10"/>
  <c r="T36" i="10"/>
  <c r="U36" i="10"/>
  <c r="W36" i="10"/>
  <c r="X36" i="10"/>
  <c r="Z36" i="10"/>
  <c r="AA36" i="10"/>
  <c r="F37" i="10"/>
  <c r="I37" i="10"/>
  <c r="L37" i="10"/>
  <c r="O37" i="10"/>
  <c r="Q37" i="10"/>
  <c r="R37" i="10"/>
  <c r="T37" i="10"/>
  <c r="U37" i="10"/>
  <c r="W37" i="10"/>
  <c r="X37" i="10"/>
  <c r="Z37" i="10"/>
  <c r="AA37" i="10"/>
  <c r="F38" i="10"/>
  <c r="I38" i="10"/>
  <c r="L38" i="10"/>
  <c r="O38" i="10"/>
  <c r="Q38" i="10"/>
  <c r="R38" i="10"/>
  <c r="T38" i="10"/>
  <c r="U38" i="10"/>
  <c r="W38" i="10"/>
  <c r="X38" i="10"/>
  <c r="Z38" i="10"/>
  <c r="AA38" i="10"/>
  <c r="F39" i="10"/>
  <c r="I39" i="10"/>
  <c r="L39" i="10"/>
  <c r="O39" i="10"/>
  <c r="Q39" i="10"/>
  <c r="R39" i="10"/>
  <c r="T39" i="10"/>
  <c r="U39" i="10"/>
  <c r="W39" i="10"/>
  <c r="X39" i="10"/>
  <c r="Z39" i="10"/>
  <c r="AA39" i="10"/>
  <c r="F40" i="10"/>
  <c r="I40" i="10"/>
  <c r="L40" i="10"/>
  <c r="O40" i="10"/>
  <c r="Q40" i="10"/>
  <c r="R40" i="10"/>
  <c r="T40" i="10"/>
  <c r="U40" i="10"/>
  <c r="W40" i="10"/>
  <c r="X40" i="10"/>
  <c r="Z40" i="10"/>
  <c r="AA40" i="10"/>
  <c r="F41" i="10"/>
  <c r="I41" i="10"/>
  <c r="L41" i="10"/>
  <c r="O41" i="10"/>
  <c r="Q41" i="10"/>
  <c r="R41" i="10"/>
  <c r="T41" i="10"/>
  <c r="U41" i="10"/>
  <c r="W41" i="10"/>
  <c r="X41" i="10"/>
  <c r="Z41" i="10"/>
  <c r="AA41" i="10"/>
  <c r="F42" i="10"/>
  <c r="I42" i="10"/>
  <c r="L42" i="10"/>
  <c r="O42" i="10"/>
  <c r="Q42" i="10"/>
  <c r="R42" i="10"/>
  <c r="T42" i="10"/>
  <c r="U42" i="10"/>
  <c r="W42" i="10"/>
  <c r="X42" i="10"/>
  <c r="Z42" i="10"/>
  <c r="AA42" i="10"/>
  <c r="F43" i="10"/>
  <c r="I43" i="10"/>
  <c r="L43" i="10"/>
  <c r="O43" i="10"/>
  <c r="Q43" i="10"/>
  <c r="R43" i="10"/>
  <c r="T43" i="10"/>
  <c r="U43" i="10"/>
  <c r="W43" i="10"/>
  <c r="X43" i="10"/>
  <c r="Z43" i="10"/>
  <c r="AA43" i="10"/>
  <c r="F44" i="10"/>
  <c r="I44" i="10"/>
  <c r="L44" i="10"/>
  <c r="O44" i="10"/>
  <c r="Q44" i="10"/>
  <c r="R44" i="10"/>
  <c r="T44" i="10"/>
  <c r="U44" i="10"/>
  <c r="W44" i="10"/>
  <c r="X44" i="10"/>
  <c r="Z44" i="10"/>
  <c r="AA44" i="10"/>
  <c r="F45" i="10"/>
  <c r="I45" i="10"/>
  <c r="L45" i="10"/>
  <c r="O45" i="10"/>
  <c r="Q45" i="10"/>
  <c r="R45" i="10"/>
  <c r="T45" i="10"/>
  <c r="U45" i="10"/>
  <c r="W45" i="10"/>
  <c r="X45" i="10"/>
  <c r="Z45" i="10"/>
  <c r="AA45" i="10"/>
  <c r="F46" i="10"/>
  <c r="I46" i="10"/>
  <c r="L46" i="10"/>
  <c r="O46" i="10"/>
  <c r="Q46" i="10"/>
  <c r="R46" i="10"/>
  <c r="T46" i="10"/>
  <c r="U46" i="10"/>
  <c r="W46" i="10"/>
  <c r="X46" i="10"/>
  <c r="Z46" i="10"/>
  <c r="AA46" i="10"/>
  <c r="F47" i="10"/>
  <c r="I47" i="10"/>
  <c r="L47" i="10"/>
  <c r="O47" i="10"/>
  <c r="Q47" i="10"/>
  <c r="R47" i="10"/>
  <c r="T47" i="10"/>
  <c r="U47" i="10"/>
  <c r="W47" i="10"/>
  <c r="X47" i="10"/>
  <c r="Z47" i="10"/>
  <c r="AA47" i="10"/>
  <c r="F48" i="10"/>
  <c r="I48" i="10"/>
  <c r="L48" i="10"/>
  <c r="O48" i="10"/>
  <c r="Q48" i="10"/>
  <c r="R48" i="10"/>
  <c r="T48" i="10"/>
  <c r="U48" i="10"/>
  <c r="W48" i="10"/>
  <c r="X48" i="10"/>
  <c r="Z48" i="10"/>
  <c r="AA48" i="10"/>
  <c r="F49" i="10"/>
  <c r="I49" i="10"/>
  <c r="L49" i="10"/>
  <c r="O49" i="10"/>
  <c r="Q49" i="10"/>
  <c r="R49" i="10"/>
  <c r="T49" i="10"/>
  <c r="U49" i="10"/>
  <c r="W49" i="10"/>
  <c r="X49" i="10"/>
  <c r="Z49" i="10"/>
  <c r="AA49" i="10"/>
  <c r="F50" i="10"/>
  <c r="I50" i="10"/>
  <c r="L50" i="10"/>
  <c r="O50" i="10"/>
  <c r="Q50" i="10"/>
  <c r="R50" i="10"/>
  <c r="T50" i="10"/>
  <c r="U50" i="10"/>
  <c r="W50" i="10"/>
  <c r="X50" i="10"/>
  <c r="Z50" i="10"/>
  <c r="AA50" i="10"/>
  <c r="F51" i="10"/>
  <c r="I51" i="10"/>
  <c r="L51" i="10"/>
  <c r="O51" i="10"/>
  <c r="Q51" i="10"/>
  <c r="R51" i="10"/>
  <c r="T51" i="10"/>
  <c r="U51" i="10"/>
  <c r="W51" i="10"/>
  <c r="X51" i="10"/>
  <c r="Z51" i="10"/>
  <c r="AA51" i="10"/>
  <c r="F52" i="10"/>
  <c r="I52" i="10"/>
  <c r="L52" i="10"/>
  <c r="O52" i="10"/>
  <c r="Q52" i="10"/>
  <c r="R52" i="10"/>
  <c r="T52" i="10"/>
  <c r="U52" i="10"/>
  <c r="W52" i="10"/>
  <c r="X52" i="10"/>
  <c r="Z52" i="10"/>
  <c r="AA52" i="10"/>
  <c r="F53" i="10"/>
  <c r="I53" i="10"/>
  <c r="L53" i="10"/>
  <c r="O53" i="10"/>
  <c r="Q53" i="10"/>
  <c r="R53" i="10"/>
  <c r="T53" i="10"/>
  <c r="U53" i="10"/>
  <c r="W53" i="10"/>
  <c r="X53" i="10"/>
  <c r="Z53" i="10"/>
  <c r="AA53" i="10"/>
  <c r="F54" i="10"/>
  <c r="I54" i="10"/>
  <c r="L54" i="10"/>
  <c r="O54" i="10"/>
  <c r="Q54" i="10"/>
  <c r="R54" i="10"/>
  <c r="T54" i="10"/>
  <c r="U54" i="10"/>
  <c r="W54" i="10"/>
  <c r="X54" i="10"/>
  <c r="Z54" i="10"/>
  <c r="AA54" i="10"/>
  <c r="F61" i="10"/>
  <c r="I61" i="10"/>
  <c r="L61" i="10"/>
  <c r="O61" i="10"/>
  <c r="Q61" i="10"/>
  <c r="R61" i="10"/>
  <c r="T61" i="10"/>
  <c r="U61" i="10"/>
  <c r="W61" i="10"/>
  <c r="X61" i="10"/>
  <c r="Z61" i="10"/>
  <c r="AA61" i="10"/>
  <c r="F62" i="10"/>
  <c r="I62" i="10"/>
  <c r="L62" i="10"/>
  <c r="O62" i="10"/>
  <c r="Q62" i="10"/>
  <c r="R62" i="10"/>
  <c r="T62" i="10"/>
  <c r="U62" i="10"/>
  <c r="W62" i="10"/>
  <c r="X62" i="10"/>
  <c r="Z62" i="10"/>
  <c r="AA62" i="10"/>
  <c r="F63" i="10"/>
  <c r="I63" i="10"/>
  <c r="L63" i="10"/>
  <c r="O63" i="10"/>
  <c r="Q63" i="10"/>
  <c r="R63" i="10"/>
  <c r="T63" i="10"/>
  <c r="U63" i="10"/>
  <c r="W63" i="10"/>
  <c r="X63" i="10"/>
  <c r="Z63" i="10"/>
  <c r="AA63" i="10"/>
  <c r="F64" i="10"/>
  <c r="I64" i="10"/>
  <c r="L64" i="10"/>
  <c r="O64" i="10"/>
  <c r="Q64" i="10"/>
  <c r="R64" i="10"/>
  <c r="T64" i="10"/>
  <c r="U64" i="10"/>
  <c r="W64" i="10"/>
  <c r="X64" i="10"/>
  <c r="Z64" i="10"/>
  <c r="AA64" i="10"/>
  <c r="F65" i="10"/>
  <c r="I65" i="10"/>
  <c r="L65" i="10"/>
  <c r="O65" i="10"/>
  <c r="Q65" i="10"/>
  <c r="R65" i="10"/>
  <c r="T65" i="10"/>
  <c r="U65" i="10"/>
  <c r="W65" i="10"/>
  <c r="X65" i="10"/>
  <c r="Z65" i="10"/>
  <c r="AA65" i="10"/>
  <c r="F66" i="10"/>
  <c r="I66" i="10"/>
  <c r="L66" i="10"/>
  <c r="O66" i="10"/>
  <c r="Q66" i="10"/>
  <c r="R66" i="10"/>
  <c r="T66" i="10"/>
  <c r="U66" i="10"/>
  <c r="W66" i="10"/>
  <c r="X66" i="10"/>
  <c r="Z66" i="10"/>
  <c r="AA66" i="10"/>
  <c r="F67" i="10"/>
  <c r="I67" i="10"/>
  <c r="L67" i="10"/>
  <c r="O67" i="10"/>
  <c r="Q67" i="10"/>
  <c r="R67" i="10"/>
  <c r="T67" i="10"/>
  <c r="U67" i="10"/>
  <c r="W67" i="10"/>
  <c r="X67" i="10"/>
  <c r="Z67" i="10"/>
  <c r="AA67" i="10"/>
  <c r="F68" i="10"/>
  <c r="I68" i="10"/>
  <c r="L68" i="10"/>
  <c r="O68" i="10"/>
  <c r="Q68" i="10"/>
  <c r="R68" i="10"/>
  <c r="T68" i="10"/>
  <c r="U68" i="10"/>
  <c r="W68" i="10"/>
  <c r="X68" i="10"/>
  <c r="Z68" i="10"/>
  <c r="AA68" i="10"/>
  <c r="F69" i="10"/>
  <c r="I69" i="10"/>
  <c r="L69" i="10"/>
  <c r="O69" i="10"/>
  <c r="Q69" i="10"/>
  <c r="R69" i="10"/>
  <c r="T69" i="10"/>
  <c r="U69" i="10"/>
  <c r="W69" i="10"/>
  <c r="X69" i="10"/>
  <c r="Z69" i="10"/>
  <c r="AA69" i="10"/>
  <c r="F70" i="10"/>
  <c r="I70" i="10"/>
  <c r="L70" i="10"/>
  <c r="O70" i="10"/>
  <c r="Q70" i="10"/>
  <c r="R70" i="10"/>
  <c r="T70" i="10"/>
  <c r="U70" i="10"/>
  <c r="W70" i="10"/>
  <c r="X70" i="10"/>
  <c r="Z70" i="10"/>
  <c r="AA70" i="10"/>
  <c r="F71" i="10"/>
  <c r="I71" i="10"/>
  <c r="L71" i="10"/>
  <c r="O71" i="10"/>
  <c r="Q71" i="10"/>
  <c r="R71" i="10"/>
  <c r="T71" i="10"/>
  <c r="U71" i="10"/>
  <c r="W71" i="10"/>
  <c r="X71" i="10"/>
  <c r="Z71" i="10"/>
  <c r="AA71" i="10"/>
  <c r="F13" i="10"/>
  <c r="I13" i="10"/>
  <c r="L13" i="10"/>
  <c r="O13" i="10"/>
  <c r="Q13" i="10"/>
  <c r="R13" i="10"/>
  <c r="T13" i="10"/>
  <c r="U13" i="10"/>
  <c r="W13" i="10"/>
  <c r="X13" i="10"/>
  <c r="Z13" i="10"/>
  <c r="AA13" i="10"/>
  <c r="F72" i="10"/>
  <c r="I72" i="10"/>
  <c r="L72" i="10"/>
  <c r="O72" i="10"/>
  <c r="Q72" i="10"/>
  <c r="R72" i="10"/>
  <c r="T72" i="10"/>
  <c r="U72" i="10"/>
  <c r="W72" i="10"/>
  <c r="X72" i="10"/>
  <c r="Z72" i="10"/>
  <c r="AA72" i="10"/>
  <c r="F73" i="10"/>
  <c r="I73" i="10"/>
  <c r="L73" i="10"/>
  <c r="O73" i="10"/>
  <c r="Q73" i="10"/>
  <c r="R73" i="10"/>
  <c r="T73" i="10"/>
  <c r="U73" i="10"/>
  <c r="W73" i="10"/>
  <c r="X73" i="10"/>
  <c r="Z73" i="10"/>
  <c r="AA73" i="10"/>
  <c r="F74" i="10"/>
  <c r="I74" i="10"/>
  <c r="L74" i="10"/>
  <c r="O74" i="10"/>
  <c r="Q74" i="10"/>
  <c r="R74" i="10"/>
  <c r="T74" i="10"/>
  <c r="U74" i="10"/>
  <c r="W74" i="10"/>
  <c r="X74" i="10"/>
  <c r="Z74" i="10"/>
  <c r="AA74" i="10"/>
  <c r="F12" i="10"/>
  <c r="I12" i="10"/>
  <c r="L12" i="10"/>
  <c r="O12" i="10"/>
  <c r="F14" i="10"/>
  <c r="I14" i="10"/>
  <c r="L14" i="10"/>
  <c r="O14" i="10"/>
  <c r="F8" i="10"/>
  <c r="I8" i="10"/>
  <c r="L8" i="10"/>
  <c r="O8" i="10"/>
  <c r="F9" i="10"/>
  <c r="I9" i="10"/>
  <c r="L9" i="10"/>
  <c r="O9" i="10"/>
  <c r="AA75" i="10"/>
  <c r="Z75" i="10"/>
  <c r="X75" i="10"/>
  <c r="W75" i="10"/>
  <c r="U75" i="10"/>
  <c r="T75" i="10"/>
  <c r="R75" i="10"/>
  <c r="Q75" i="10"/>
  <c r="AA15" i="10"/>
  <c r="Z15" i="10"/>
  <c r="X15" i="10"/>
  <c r="W15" i="10"/>
  <c r="U15" i="10"/>
  <c r="T15" i="10"/>
  <c r="R15" i="10"/>
  <c r="Q15" i="10"/>
  <c r="AA14" i="10"/>
  <c r="Z14" i="10"/>
  <c r="X14" i="10"/>
  <c r="W14" i="10"/>
  <c r="U14" i="10"/>
  <c r="T14" i="10"/>
  <c r="R14" i="10"/>
  <c r="Q14" i="10"/>
  <c r="AA12" i="10"/>
  <c r="Z12" i="10"/>
  <c r="X12" i="10"/>
  <c r="W12" i="10"/>
  <c r="U12" i="10"/>
  <c r="T12" i="10"/>
  <c r="R12" i="10"/>
  <c r="Q12" i="10"/>
  <c r="AA11" i="10"/>
  <c r="Z11" i="10"/>
  <c r="X11" i="10"/>
  <c r="W11" i="10"/>
  <c r="U11" i="10"/>
  <c r="T11" i="10"/>
  <c r="R11" i="10"/>
  <c r="Q11" i="10"/>
  <c r="AA10" i="10"/>
  <c r="Z10" i="10"/>
  <c r="X10" i="10"/>
  <c r="W10" i="10"/>
  <c r="U10" i="10"/>
  <c r="T10" i="10"/>
  <c r="R10" i="10"/>
  <c r="Q10" i="10"/>
  <c r="AA9" i="10"/>
  <c r="Z9" i="10"/>
  <c r="X9" i="10"/>
  <c r="W9" i="10"/>
  <c r="U9" i="10"/>
  <c r="T9" i="10"/>
  <c r="R9" i="10"/>
  <c r="Q9" i="10"/>
  <c r="AA8" i="10"/>
  <c r="Z8" i="10"/>
  <c r="X8" i="10"/>
  <c r="W8" i="10"/>
  <c r="U8" i="10"/>
  <c r="T8" i="10"/>
  <c r="R8" i="10"/>
  <c r="Q8" i="10"/>
  <c r="AA7" i="10"/>
  <c r="Z7" i="10"/>
  <c r="X7" i="10"/>
  <c r="W7" i="10"/>
  <c r="U7" i="10"/>
  <c r="T7" i="10"/>
  <c r="R7" i="10"/>
  <c r="Q7" i="10"/>
  <c r="AA6" i="10"/>
  <c r="Z6" i="10"/>
  <c r="X6" i="10"/>
  <c r="W6" i="10"/>
  <c r="U6" i="10"/>
  <c r="T6" i="10"/>
  <c r="R6" i="10"/>
  <c r="Q6" i="10"/>
  <c r="O75" i="10"/>
  <c r="L75" i="10"/>
  <c r="I75" i="10"/>
  <c r="F75" i="10"/>
  <c r="O15" i="10"/>
  <c r="L15" i="10"/>
  <c r="I15" i="10"/>
  <c r="F15" i="10"/>
  <c r="O11" i="10"/>
  <c r="L11" i="10"/>
  <c r="I11" i="10"/>
  <c r="F11" i="10"/>
  <c r="O10" i="10"/>
  <c r="L10" i="10"/>
  <c r="I10" i="10"/>
  <c r="F10" i="10"/>
  <c r="O7" i="10"/>
  <c r="L7" i="10"/>
  <c r="I7" i="10"/>
  <c r="F7" i="10"/>
  <c r="O6" i="10"/>
  <c r="L6" i="10"/>
  <c r="I6" i="10"/>
  <c r="F6" i="10"/>
  <c r="V34" i="10" l="1"/>
  <c r="V30" i="10"/>
  <c r="V24" i="10"/>
  <c r="S30" i="10"/>
  <c r="Y29" i="10"/>
  <c r="V16" i="10"/>
  <c r="Y45" i="10"/>
  <c r="Y31" i="10"/>
  <c r="Y35" i="10"/>
  <c r="V21" i="10"/>
  <c r="V19" i="10"/>
  <c r="AB18" i="10"/>
  <c r="V17" i="10"/>
  <c r="Y38" i="10"/>
  <c r="AB35" i="10"/>
  <c r="Y32" i="10"/>
  <c r="Y20" i="10"/>
  <c r="Y16" i="10"/>
  <c r="Y28" i="10"/>
  <c r="V42" i="10"/>
  <c r="V38" i="10"/>
  <c r="S19" i="10"/>
  <c r="V26" i="10"/>
  <c r="Y27" i="10"/>
  <c r="S26" i="10"/>
  <c r="V20" i="10"/>
  <c r="V18" i="10"/>
  <c r="V43" i="10"/>
  <c r="S18" i="10"/>
  <c r="Y36" i="10"/>
  <c r="V27" i="10"/>
  <c r="AB26" i="10"/>
  <c r="V25" i="10"/>
  <c r="Y48" i="10"/>
  <c r="S34" i="10"/>
  <c r="Y33" i="10"/>
  <c r="Y24" i="10"/>
  <c r="S23" i="10"/>
  <c r="S16" i="10"/>
  <c r="Y44" i="10"/>
  <c r="V52" i="10"/>
  <c r="V22" i="10"/>
  <c r="Y34" i="10"/>
  <c r="S24" i="10"/>
  <c r="S22" i="10"/>
  <c r="Y41" i="10"/>
  <c r="Y39" i="10"/>
  <c r="Y37" i="10"/>
  <c r="Y30" i="10"/>
  <c r="V69" i="10"/>
  <c r="AB31" i="10"/>
  <c r="V23" i="10"/>
  <c r="AB22" i="10"/>
  <c r="Y19" i="10"/>
  <c r="V46" i="10"/>
  <c r="Y42" i="10"/>
  <c r="Y40" i="10"/>
  <c r="V37" i="10"/>
  <c r="AB36" i="10"/>
  <c r="V32" i="10"/>
  <c r="S31" i="10"/>
  <c r="V29" i="10"/>
  <c r="Y25" i="10"/>
  <c r="AB23" i="10"/>
  <c r="S21" i="10"/>
  <c r="Y17" i="10"/>
  <c r="S37" i="10"/>
  <c r="V35" i="10"/>
  <c r="AB34" i="10"/>
  <c r="S29" i="10"/>
  <c r="Y23" i="10"/>
  <c r="AB21" i="10"/>
  <c r="S52" i="10"/>
  <c r="Y47" i="10"/>
  <c r="AB37" i="10"/>
  <c r="S32" i="10"/>
  <c r="AB29" i="10"/>
  <c r="S27" i="10"/>
  <c r="Y26" i="10"/>
  <c r="AB24" i="10"/>
  <c r="Y18" i="10"/>
  <c r="AB16" i="10"/>
  <c r="Y43" i="10"/>
  <c r="V36" i="10"/>
  <c r="S35" i="10"/>
  <c r="V33" i="10"/>
  <c r="AB32" i="10"/>
  <c r="V28" i="10"/>
  <c r="AB27" i="10"/>
  <c r="S25" i="10"/>
  <c r="Y21" i="10"/>
  <c r="AB19" i="10"/>
  <c r="S17" i="10"/>
  <c r="S20" i="10"/>
  <c r="Y52" i="10"/>
  <c r="S33" i="10"/>
  <c r="V31" i="10"/>
  <c r="AB30" i="10"/>
  <c r="S28" i="10"/>
  <c r="AB25" i="10"/>
  <c r="AB17" i="10"/>
  <c r="Y50" i="10"/>
  <c r="Y46" i="10"/>
  <c r="S36" i="10"/>
  <c r="AB33" i="10"/>
  <c r="Y22" i="10"/>
  <c r="AB20" i="10"/>
  <c r="V44" i="10"/>
  <c r="V45" i="10"/>
  <c r="V47" i="10"/>
  <c r="V39" i="10"/>
  <c r="AB28" i="10"/>
  <c r="V48" i="10"/>
  <c r="V40" i="10"/>
  <c r="V41" i="10"/>
  <c r="S69" i="10"/>
  <c r="V68" i="10"/>
  <c r="S67" i="10"/>
  <c r="Y53" i="10"/>
  <c r="V53" i="10"/>
  <c r="V54" i="10"/>
  <c r="S48" i="10"/>
  <c r="S47" i="10"/>
  <c r="S46" i="10"/>
  <c r="S45" i="10"/>
  <c r="S44" i="10"/>
  <c r="S43" i="10"/>
  <c r="S42" i="10"/>
  <c r="S41" i="10"/>
  <c r="S40" i="10"/>
  <c r="S39" i="10"/>
  <c r="S38" i="10"/>
  <c r="V67" i="10"/>
  <c r="Y51" i="10"/>
  <c r="AB48" i="10"/>
  <c r="AB47" i="10"/>
  <c r="AB46" i="10"/>
  <c r="AB45" i="10"/>
  <c r="AB44" i="10"/>
  <c r="AB43" i="10"/>
  <c r="AB42" i="10"/>
  <c r="AB41" i="10"/>
  <c r="AB40" i="10"/>
  <c r="AB39" i="10"/>
  <c r="AB38" i="10"/>
  <c r="S50" i="10"/>
  <c r="V70" i="10"/>
  <c r="V61" i="10"/>
  <c r="S51" i="10"/>
  <c r="V49" i="10"/>
  <c r="S53" i="10"/>
  <c r="V50" i="10"/>
  <c r="S63" i="10"/>
  <c r="S68" i="10"/>
  <c r="V51" i="10"/>
  <c r="S49" i="10"/>
  <c r="S54" i="10"/>
  <c r="S70" i="10"/>
  <c r="S64" i="10"/>
  <c r="Y49" i="10"/>
  <c r="S71" i="10"/>
  <c r="Y69" i="10"/>
  <c r="Y68" i="10"/>
  <c r="V66" i="10"/>
  <c r="S61" i="10"/>
  <c r="V65" i="10"/>
  <c r="S65" i="10"/>
  <c r="AB64" i="10"/>
  <c r="V62" i="10"/>
  <c r="AB65" i="10"/>
  <c r="V63" i="10"/>
  <c r="S62" i="10"/>
  <c r="V71" i="10"/>
  <c r="V64" i="10"/>
  <c r="Y61" i="10"/>
  <c r="S66" i="10"/>
  <c r="AB63" i="10"/>
  <c r="AB62" i="10"/>
  <c r="AB67" i="10"/>
  <c r="AB66" i="10"/>
  <c r="Y63" i="10"/>
  <c r="Y62" i="10"/>
  <c r="AB69" i="10"/>
  <c r="AB68" i="10"/>
  <c r="Y65" i="10"/>
  <c r="Y64" i="10"/>
  <c r="AB53" i="10"/>
  <c r="AB52" i="10"/>
  <c r="AB51" i="10"/>
  <c r="AB50" i="10"/>
  <c r="AB49" i="10"/>
  <c r="AB71" i="10"/>
  <c r="AB70" i="10"/>
  <c r="Y67" i="10"/>
  <c r="Y66" i="10"/>
  <c r="AB54" i="10"/>
  <c r="Y71" i="10"/>
  <c r="Y70" i="10"/>
  <c r="Y54" i="10"/>
  <c r="AB61" i="10"/>
  <c r="S13" i="10"/>
  <c r="Y13" i="10"/>
  <c r="V13" i="10"/>
  <c r="AB13" i="10"/>
  <c r="Y73" i="10"/>
  <c r="AB72" i="10"/>
  <c r="Y72" i="10"/>
  <c r="S72" i="10"/>
  <c r="V74" i="10"/>
  <c r="V73" i="10"/>
  <c r="V72" i="10"/>
  <c r="S74" i="10"/>
  <c r="S73" i="10"/>
  <c r="AB74" i="10"/>
  <c r="AB73" i="10"/>
  <c r="Y74" i="10"/>
  <c r="Y10" i="10"/>
  <c r="AB11" i="10"/>
  <c r="S12" i="10"/>
  <c r="AB75" i="10"/>
  <c r="AB7" i="10"/>
  <c r="Y11" i="10"/>
  <c r="AB12" i="10"/>
  <c r="V8" i="10"/>
  <c r="S6" i="10"/>
  <c r="V7" i="10"/>
  <c r="S9" i="10"/>
  <c r="S8" i="10"/>
  <c r="Y75" i="10"/>
  <c r="V9" i="10"/>
  <c r="AB14" i="10"/>
  <c r="Y7" i="10"/>
  <c r="Y6" i="10"/>
  <c r="Y14" i="10"/>
  <c r="Y15" i="10"/>
  <c r="V12" i="10"/>
  <c r="AB15" i="10"/>
  <c r="V10" i="10"/>
  <c r="V6" i="10"/>
  <c r="V14" i="10"/>
  <c r="AB10" i="10"/>
  <c r="Y12" i="10"/>
  <c r="Y9" i="10"/>
  <c r="S11" i="10"/>
  <c r="V75" i="10"/>
  <c r="F76" i="10"/>
  <c r="L76" i="10"/>
  <c r="AB8" i="10"/>
  <c r="I76" i="10"/>
  <c r="S15" i="10"/>
  <c r="AB6" i="10"/>
  <c r="S7" i="10"/>
  <c r="Y8" i="10"/>
  <c r="AB9" i="10"/>
  <c r="O76" i="10"/>
  <c r="S75" i="10"/>
  <c r="V11" i="10"/>
  <c r="S10" i="10"/>
  <c r="V15" i="10"/>
  <c r="S14" i="10"/>
  <c r="AB76" i="10" l="1"/>
  <c r="Y76" i="10"/>
  <c r="V76" i="10"/>
  <c r="S76" i="10"/>
  <c r="AB81" i="10" l="1"/>
  <c r="Y81" i="10"/>
  <c r="O79" i="10"/>
  <c r="I79" i="10"/>
  <c r="V81" i="10"/>
  <c r="S81" i="10"/>
  <c r="F79" i="10" l="1"/>
  <c r="F82" i="10" s="1"/>
  <c r="F83" i="10" s="1"/>
  <c r="I82" i="10"/>
  <c r="I83" i="10" s="1"/>
  <c r="O82" i="10"/>
  <c r="O83" i="10" s="1"/>
  <c r="L79" i="10"/>
  <c r="L82" i="10" s="1"/>
  <c r="L83" i="10" s="1"/>
  <c r="V83" i="10"/>
  <c r="V84" i="10" s="1"/>
  <c r="S83" i="10"/>
  <c r="S84" i="10" s="1"/>
  <c r="Y83" i="10" l="1"/>
  <c r="AB83" i="10"/>
  <c r="AB84" i="10" s="1"/>
  <c r="Y84" i="10" l="1"/>
</calcChain>
</file>

<file path=xl/sharedStrings.xml><?xml version="1.0" encoding="utf-8"?>
<sst xmlns="http://schemas.openxmlformats.org/spreadsheetml/2006/main" count="201" uniqueCount="156">
  <si>
    <r>
      <rPr>
        <b/>
        <sz val="10"/>
        <rFont val="Arial"/>
        <family val="2"/>
        <charset val="204"/>
      </rPr>
      <t>Таблица 1</t>
    </r>
    <r>
      <rPr>
        <sz val="10"/>
        <rFont val="Arial"/>
        <family val="2"/>
        <charset val="204"/>
      </rPr>
      <t xml:space="preserve"> К расчетам систематической погрешности.</t>
    </r>
  </si>
  <si>
    <t>№№
ПП</t>
  </si>
  <si>
    <t>№
рядовой
пробы</t>
  </si>
  <si>
    <r>
      <rPr>
        <b/>
        <sz val="12"/>
        <rFont val="Arial Cyr"/>
        <charset val="204"/>
      </rPr>
      <t>Lg(C</t>
    </r>
    <r>
      <rPr>
        <sz val="8"/>
        <rFont val="Arial Cyr"/>
        <charset val="204"/>
      </rPr>
      <t>i1</t>
    </r>
    <r>
      <rPr>
        <b/>
        <sz val="12"/>
        <rFont val="Arial Cyr"/>
        <charset val="204"/>
      </rPr>
      <t>) -</t>
    </r>
    <r>
      <rPr>
        <sz val="8"/>
        <rFont val="Arial Cyr"/>
        <charset val="204"/>
      </rPr>
      <t xml:space="preserve"> </t>
    </r>
    <r>
      <rPr>
        <b/>
        <sz val="12"/>
        <rFont val="Arial Cyr"/>
        <charset val="204"/>
      </rPr>
      <t>Lg(C</t>
    </r>
    <r>
      <rPr>
        <sz val="8"/>
        <rFont val="Arial Cyr"/>
        <charset val="204"/>
      </rPr>
      <t>i2</t>
    </r>
    <r>
      <rPr>
        <b/>
        <sz val="12"/>
        <rFont val="Arial Cyr"/>
        <charset val="204"/>
      </rPr>
      <t>)</t>
    </r>
  </si>
  <si>
    <t>рядовой</t>
  </si>
  <si>
    <t>контрольный</t>
  </si>
  <si>
    <r>
      <rPr>
        <b/>
        <sz val="12"/>
        <rFont val="Arial Cyr"/>
        <charset val="204"/>
      </rPr>
      <t>C</t>
    </r>
    <r>
      <rPr>
        <sz val="8"/>
        <rFont val="Arial Cyr"/>
        <charset val="204"/>
      </rPr>
      <t>i1</t>
    </r>
  </si>
  <si>
    <r>
      <rPr>
        <b/>
        <sz val="12"/>
        <rFont val="Arial Cyr"/>
        <charset val="204"/>
      </rPr>
      <t>C</t>
    </r>
    <r>
      <rPr>
        <sz val="8"/>
        <rFont val="Arial Cyr"/>
        <charset val="204"/>
      </rPr>
      <t>i2</t>
    </r>
  </si>
  <si>
    <t>∑</t>
  </si>
  <si>
    <r>
      <rPr>
        <b/>
        <sz val="10"/>
        <rFont val="Arial"/>
        <family val="2"/>
        <charset val="204"/>
      </rPr>
      <t>Таблица 2</t>
    </r>
    <r>
      <rPr>
        <sz val="10"/>
        <rFont val="Arial"/>
        <family val="2"/>
        <charset val="204"/>
      </rPr>
      <t xml:space="preserve"> К расчетам случайной погрешности.</t>
    </r>
  </si>
  <si>
    <r>
      <t xml:space="preserve">Результаты анализов
</t>
    </r>
    <r>
      <rPr>
        <b/>
        <sz val="12"/>
        <rFont val="Arial Cyr"/>
        <charset val="204"/>
      </rPr>
      <t>(Cu)</t>
    </r>
    <r>
      <rPr>
        <sz val="9"/>
        <rFont val="Arial Cyr"/>
        <family val="2"/>
        <charset val="204"/>
      </rPr>
      <t xml:space="preserve"> 10</t>
    </r>
    <r>
      <rPr>
        <vertAlign val="superscript"/>
        <sz val="9"/>
        <rFont val="Arial Cyr"/>
        <charset val="1"/>
      </rPr>
      <t>-4</t>
    </r>
  </si>
  <si>
    <r>
      <t xml:space="preserve">Результаты анализов
</t>
    </r>
    <r>
      <rPr>
        <b/>
        <sz val="12"/>
        <rFont val="Arial Cyr"/>
        <charset val="204"/>
      </rPr>
      <t>(Bi)</t>
    </r>
    <r>
      <rPr>
        <sz val="9"/>
        <rFont val="Arial Cyr"/>
        <family val="2"/>
        <charset val="204"/>
      </rPr>
      <t xml:space="preserve"> 10</t>
    </r>
    <r>
      <rPr>
        <vertAlign val="superscript"/>
        <sz val="9"/>
        <rFont val="Arial Cyr"/>
        <charset val="1"/>
      </rPr>
      <t>-4</t>
    </r>
  </si>
  <si>
    <r>
      <rPr>
        <b/>
        <sz val="12"/>
        <rFont val="Arial Cyr"/>
        <charset val="204"/>
      </rPr>
      <t>|Lg(C</t>
    </r>
    <r>
      <rPr>
        <sz val="8"/>
        <rFont val="Arial Cyr"/>
        <charset val="204"/>
      </rPr>
      <t>i1</t>
    </r>
    <r>
      <rPr>
        <b/>
        <sz val="12"/>
        <rFont val="Arial Cyr"/>
        <charset val="204"/>
      </rPr>
      <t>) -</t>
    </r>
    <r>
      <rPr>
        <sz val="8"/>
        <rFont val="Arial Cyr"/>
        <charset val="204"/>
      </rPr>
      <t xml:space="preserve"> </t>
    </r>
    <r>
      <rPr>
        <b/>
        <sz val="12"/>
        <rFont val="Arial Cyr"/>
        <charset val="204"/>
      </rPr>
      <t>Lg(C</t>
    </r>
    <r>
      <rPr>
        <sz val="8"/>
        <rFont val="Arial Cyr"/>
        <charset val="204"/>
      </rPr>
      <t>i2</t>
    </r>
    <r>
      <rPr>
        <b/>
        <sz val="12"/>
        <rFont val="Arial Cyr"/>
        <charset val="204"/>
      </rPr>
      <t>)|</t>
    </r>
  </si>
  <si>
    <t>№
контроль
ной
пробы</t>
  </si>
  <si>
    <r>
      <t xml:space="preserve">Результаты анализов
</t>
    </r>
    <r>
      <rPr>
        <b/>
        <sz val="12"/>
        <rFont val="Arial Cyr"/>
        <charset val="204"/>
      </rPr>
      <t>(Pb)</t>
    </r>
    <r>
      <rPr>
        <sz val="9"/>
        <rFont val="Arial Cyr"/>
        <family val="2"/>
        <charset val="204"/>
      </rPr>
      <t xml:space="preserve"> 10</t>
    </r>
    <r>
      <rPr>
        <vertAlign val="superscript"/>
        <sz val="9"/>
        <rFont val="Arial Cyr"/>
        <charset val="1"/>
      </rPr>
      <t>-4</t>
    </r>
  </si>
  <si>
    <r>
      <t xml:space="preserve">Результаты анализов
</t>
    </r>
    <r>
      <rPr>
        <b/>
        <sz val="12"/>
        <rFont val="Arial Cyr"/>
        <charset val="204"/>
      </rPr>
      <t>(Zn)</t>
    </r>
    <r>
      <rPr>
        <sz val="9"/>
        <rFont val="Arial Cyr"/>
        <family val="2"/>
        <charset val="204"/>
      </rPr>
      <t xml:space="preserve"> 10</t>
    </r>
    <r>
      <rPr>
        <vertAlign val="superscript"/>
        <sz val="9"/>
        <rFont val="Arial Cyr"/>
        <charset val="1"/>
      </rPr>
      <t>-4</t>
    </r>
  </si>
  <si>
    <t>БК-ЮА-1А-27</t>
  </si>
  <si>
    <t>П-1</t>
  </si>
  <si>
    <t>БК-ЮА-1А-33</t>
  </si>
  <si>
    <t>П-2</t>
  </si>
  <si>
    <t>БК-ЮА-3А-14</t>
  </si>
  <si>
    <t>П-3</t>
  </si>
  <si>
    <t>БК-ЮА-3А-16</t>
  </si>
  <si>
    <t>П-4</t>
  </si>
  <si>
    <t>БК-ЮА-3А-17</t>
  </si>
  <si>
    <t>П-5</t>
  </si>
  <si>
    <t>БК-ЮА-5А-15</t>
  </si>
  <si>
    <t>П-6</t>
  </si>
  <si>
    <t>БК-ЮА-5А-26</t>
  </si>
  <si>
    <t>П-7</t>
  </si>
  <si>
    <t>БК-ЮА-5А-36</t>
  </si>
  <si>
    <t>П-8</t>
  </si>
  <si>
    <t>БК-ЮА-5А-47</t>
  </si>
  <si>
    <t>П-9</t>
  </si>
  <si>
    <t>БК-ЮА-3-103</t>
  </si>
  <si>
    <t>П-10</t>
  </si>
  <si>
    <t>БК-ЮА-17-11</t>
  </si>
  <si>
    <t>П-11</t>
  </si>
  <si>
    <t>БК-ЮА-17-31</t>
  </si>
  <si>
    <t>П-12</t>
  </si>
  <si>
    <t>БК-ЮА-17-75</t>
  </si>
  <si>
    <t>П-13</t>
  </si>
  <si>
    <t>БК-ЮА-17-102</t>
  </si>
  <si>
    <t>П-14</t>
  </si>
  <si>
    <t>БК-ЮА-18а-10</t>
  </si>
  <si>
    <t>П-15</t>
  </si>
  <si>
    <t>БК-ЮА-18а-38</t>
  </si>
  <si>
    <t>П-16</t>
  </si>
  <si>
    <t>БК-ЮА-18а-59</t>
  </si>
  <si>
    <t>П-17</t>
  </si>
  <si>
    <t>БК-ЮА-19-6</t>
  </si>
  <si>
    <t>П-18</t>
  </si>
  <si>
    <t>БК-Т-3-7</t>
  </si>
  <si>
    <t>П-19</t>
  </si>
  <si>
    <t>БК-Т-3-54</t>
  </si>
  <si>
    <t>П-20</t>
  </si>
  <si>
    <t>БК-Т-3-90</t>
  </si>
  <si>
    <t>П-21</t>
  </si>
  <si>
    <t>БК-Т-6-39</t>
  </si>
  <si>
    <t>П-22</t>
  </si>
  <si>
    <t>БК-Т-6-48</t>
  </si>
  <si>
    <t>П-23</t>
  </si>
  <si>
    <t>БК-Т-6-68</t>
  </si>
  <si>
    <t>П-24</t>
  </si>
  <si>
    <t>БК-Т-7-72,5</t>
  </si>
  <si>
    <t>П-25</t>
  </si>
  <si>
    <t>БК-Т-7-106,5</t>
  </si>
  <si>
    <t>П-26</t>
  </si>
  <si>
    <t>КС-6-161</t>
  </si>
  <si>
    <t>П-27</t>
  </si>
  <si>
    <t>КС-6-169</t>
  </si>
  <si>
    <t>П-28</t>
  </si>
  <si>
    <t>К-С-8-178</t>
  </si>
  <si>
    <t>П-29</t>
  </si>
  <si>
    <t>К-С-8-227</t>
  </si>
  <si>
    <t>П-30</t>
  </si>
  <si>
    <t>К-С-15-180</t>
  </si>
  <si>
    <t>П-31</t>
  </si>
  <si>
    <t>К-С-15-195</t>
  </si>
  <si>
    <t>П-32</t>
  </si>
  <si>
    <t>К-С-15-296</t>
  </si>
  <si>
    <t>П-33</t>
  </si>
  <si>
    <t>К-С-15-303</t>
  </si>
  <si>
    <t>П-34</t>
  </si>
  <si>
    <t>К-С-15-326</t>
  </si>
  <si>
    <t>П-35</t>
  </si>
  <si>
    <t>БК-ЮА-21-19</t>
  </si>
  <si>
    <t>П-36</t>
  </si>
  <si>
    <t>БК-ЮА-21-27</t>
  </si>
  <si>
    <t>П-37</t>
  </si>
  <si>
    <t>БК-ЮА-21-38</t>
  </si>
  <si>
    <t>П-38</t>
  </si>
  <si>
    <t>КС-101-41,5</t>
  </si>
  <si>
    <t>П-39</t>
  </si>
  <si>
    <t>КС-101-250</t>
  </si>
  <si>
    <t>П-40</t>
  </si>
  <si>
    <t>К-С-103-132</t>
  </si>
  <si>
    <t>П-41</t>
  </si>
  <si>
    <t>К-С-103-137</t>
  </si>
  <si>
    <t>П-42</t>
  </si>
  <si>
    <t>К-С-103-147</t>
  </si>
  <si>
    <t>П-43</t>
  </si>
  <si>
    <t>К-С-103-148</t>
  </si>
  <si>
    <t>П-44</t>
  </si>
  <si>
    <t>К-С-103-150</t>
  </si>
  <si>
    <t>П-45</t>
  </si>
  <si>
    <t>К-С-103-158</t>
  </si>
  <si>
    <t>П-46</t>
  </si>
  <si>
    <t>К-С-103-181</t>
  </si>
  <si>
    <t>П-47</t>
  </si>
  <si>
    <t>К-С-103-183,5</t>
  </si>
  <si>
    <t>П-48</t>
  </si>
  <si>
    <t>К-С-103-185,5</t>
  </si>
  <si>
    <t>П-49</t>
  </si>
  <si>
    <t>К-С-103-186,5</t>
  </si>
  <si>
    <t>П-50</t>
  </si>
  <si>
    <t>К-С-103-188</t>
  </si>
  <si>
    <t>П-51</t>
  </si>
  <si>
    <t>К-С-103-189</t>
  </si>
  <si>
    <t>П-52</t>
  </si>
  <si>
    <t>К-С-103-192</t>
  </si>
  <si>
    <t>П-53</t>
  </si>
  <si>
    <t>К-С-103-193</t>
  </si>
  <si>
    <t>П-54</t>
  </si>
  <si>
    <t>К-С-103-194</t>
  </si>
  <si>
    <t>П-55</t>
  </si>
  <si>
    <t>К-С-103-199</t>
  </si>
  <si>
    <t>П-56</t>
  </si>
  <si>
    <t>КС-110-96</t>
  </si>
  <si>
    <t>П-57</t>
  </si>
  <si>
    <t>КС-110-104</t>
  </si>
  <si>
    <t>П-58</t>
  </si>
  <si>
    <t>КС-110-107</t>
  </si>
  <si>
    <t>П-59</t>
  </si>
  <si>
    <t>КС-110-117</t>
  </si>
  <si>
    <t>П-60</t>
  </si>
  <si>
    <t>КС-110-121</t>
  </si>
  <si>
    <t>П-61</t>
  </si>
  <si>
    <t>КС-110-124</t>
  </si>
  <si>
    <t>П-62</t>
  </si>
  <si>
    <t>КС-110-179</t>
  </si>
  <si>
    <t>П-63</t>
  </si>
  <si>
    <t>КС-110-182</t>
  </si>
  <si>
    <t>П-64</t>
  </si>
  <si>
    <t>КС-110-187</t>
  </si>
  <si>
    <t>П-65</t>
  </si>
  <si>
    <t>КС-110-191</t>
  </si>
  <si>
    <t>П-66</t>
  </si>
  <si>
    <t>КС-110-192</t>
  </si>
  <si>
    <t>П-67</t>
  </si>
  <si>
    <t>КС-110-195</t>
  </si>
  <si>
    <t>П-68</t>
  </si>
  <si>
    <t>КС-110-198</t>
  </si>
  <si>
    <t>П-69</t>
  </si>
  <si>
    <t>КС-110-199</t>
  </si>
  <si>
    <t>П-70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</si>
</sst>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_ ;[Red]\-0.0000\ "/>
    <numFmt numFmtId="165" formatCode="0.000_ ;[Red]\-0.000\ "/>
    <numFmt numFmtId="166" formatCode="0.00_ ;[Red]\-0.00\ "/>
  </numFmts>
  <fonts count="13">
    <font>
      <sz val="10"/>
      <name val="Arial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 Cyr"/>
      <family val="2"/>
      <charset val="204"/>
    </font>
    <font>
      <b/>
      <sz val="12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7"/>
      <name val="Arial Cyr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vertAlign val="superscript"/>
      <sz val="9"/>
      <name val="Arial Cyr"/>
      <charset val="1"/>
    </font>
    <font>
      <sz val="11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86">
    <xf numFmtId="0" fontId="0" fillId="0" borderId="0" xfId="0"/>
    <xf numFmtId="0" fontId="4" fillId="4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164" fontId="9" fillId="3" borderId="6" xfId="0" applyNumberFormat="1" applyFont="1" applyFill="1" applyBorder="1" applyAlignment="1">
      <alignment horizontal="center" vertical="center"/>
    </xf>
    <xf numFmtId="164" fontId="9" fillId="4" borderId="6" xfId="0" applyNumberFormat="1" applyFont="1" applyFill="1" applyBorder="1" applyAlignment="1">
      <alignment horizontal="center" vertical="center"/>
    </xf>
    <xf numFmtId="165" fontId="1" fillId="6" borderId="6" xfId="0" applyNumberFormat="1" applyFont="1" applyFill="1" applyBorder="1" applyAlignment="1">
      <alignment horizontal="center" vertical="center"/>
    </xf>
    <xf numFmtId="164" fontId="1" fillId="6" borderId="6" xfId="0" applyNumberFormat="1" applyFont="1" applyFill="1" applyBorder="1" applyAlignment="1">
      <alignment horizontal="center" vertical="center"/>
    </xf>
    <xf numFmtId="166" fontId="1" fillId="5" borderId="6" xfId="0" applyNumberFormat="1" applyFont="1" applyFill="1" applyBorder="1" applyAlignment="1">
      <alignment horizontal="center" vertical="center"/>
    </xf>
    <xf numFmtId="164" fontId="1" fillId="5" borderId="6" xfId="0" applyNumberFormat="1" applyFont="1" applyFill="1" applyBorder="1" applyAlignment="1">
      <alignment horizontal="center" vertical="center"/>
    </xf>
    <xf numFmtId="166" fontId="1" fillId="7" borderId="6" xfId="0" applyNumberFormat="1" applyFont="1" applyFill="1" applyBorder="1" applyAlignment="1">
      <alignment horizontal="center" vertical="center"/>
    </xf>
    <xf numFmtId="164" fontId="1" fillId="7" borderId="6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/>
    </xf>
    <xf numFmtId="164" fontId="3" fillId="6" borderId="6" xfId="0" applyNumberFormat="1" applyFont="1" applyFill="1" applyBorder="1" applyAlignment="1">
      <alignment horizontal="center" vertical="center"/>
    </xf>
    <xf numFmtId="164" fontId="3" fillId="5" borderId="6" xfId="0" applyNumberFormat="1" applyFont="1" applyFill="1" applyBorder="1" applyAlignment="1">
      <alignment horizontal="center" vertical="center"/>
    </xf>
    <xf numFmtId="164" fontId="3" fillId="7" borderId="6" xfId="0" applyNumberFormat="1" applyFont="1" applyFill="1" applyBorder="1" applyAlignment="1">
      <alignment horizontal="center" vertical="center"/>
    </xf>
    <xf numFmtId="165" fontId="1" fillId="6" borderId="2" xfId="0" applyNumberFormat="1" applyFont="1" applyFill="1" applyBorder="1" applyAlignment="1">
      <alignment horizontal="center" vertical="center"/>
    </xf>
    <xf numFmtId="164" fontId="1" fillId="6" borderId="2" xfId="0" applyNumberFormat="1" applyFont="1" applyFill="1" applyBorder="1" applyAlignment="1">
      <alignment horizontal="center" vertical="center"/>
    </xf>
    <xf numFmtId="166" fontId="1" fillId="5" borderId="2" xfId="0" applyNumberFormat="1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66" fontId="1" fillId="7" borderId="2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0" fillId="0" borderId="8" xfId="0" applyFill="1" applyBorder="1"/>
    <xf numFmtId="165" fontId="1" fillId="0" borderId="9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6" fontId="1" fillId="0" borderId="9" xfId="0" applyNumberFormat="1" applyFont="1" applyFill="1" applyBorder="1" applyAlignment="1">
      <alignment horizontal="center" vertical="center"/>
    </xf>
    <xf numFmtId="0" fontId="0" fillId="0" borderId="11" xfId="0" applyFill="1" applyBorder="1"/>
    <xf numFmtId="164" fontId="1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164" fontId="3" fillId="6" borderId="15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Fill="1" applyBorder="1" applyAlignment="1">
      <alignment horizontal="center"/>
    </xf>
    <xf numFmtId="164" fontId="3" fillId="5" borderId="15" xfId="0" applyNumberFormat="1" applyFont="1" applyFill="1" applyBorder="1" applyAlignment="1">
      <alignment horizontal="center" vertical="center"/>
    </xf>
    <xf numFmtId="164" fontId="3" fillId="7" borderId="15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4" fillId="9" borderId="6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/>
    </xf>
    <xf numFmtId="0" fontId="0" fillId="11" borderId="0" xfId="0" applyFill="1"/>
    <xf numFmtId="0" fontId="2" fillId="0" borderId="0" xfId="0" applyFont="1"/>
    <xf numFmtId="0" fontId="0" fillId="0" borderId="0" xfId="0"/>
    <xf numFmtId="0" fontId="0" fillId="0" borderId="0" xfId="0" applyFill="1"/>
    <xf numFmtId="0" fontId="2" fillId="0" borderId="0" xfId="0" applyFont="1" applyAlignment="1">
      <alignment horizontal="center" vertical="center"/>
    </xf>
    <xf numFmtId="0" fontId="2" fillId="11" borderId="0" xfId="0" applyFont="1" applyFill="1" applyBorder="1" applyAlignment="1">
      <alignment vertical="center"/>
    </xf>
    <xf numFmtId="0" fontId="0" fillId="11" borderId="0" xfId="0" applyFill="1" applyBorder="1"/>
    <xf numFmtId="0" fontId="0" fillId="12" borderId="16" xfId="0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99FF33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764090</xdr:colOff>
      <xdr:row>77</xdr:row>
      <xdr:rowOff>52889</xdr:rowOff>
    </xdr:from>
    <xdr:to>
      <xdr:col>4</xdr:col>
      <xdr:colOff>730223</xdr:colOff>
      <xdr:row>80</xdr:row>
      <xdr:rowOff>39131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865" y="14311814"/>
          <a:ext cx="1423458" cy="510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32782</xdr:colOff>
      <xdr:row>77</xdr:row>
      <xdr:rowOff>52889</xdr:rowOff>
    </xdr:from>
    <xdr:to>
      <xdr:col>7</xdr:col>
      <xdr:colOff>777848</xdr:colOff>
      <xdr:row>80</xdr:row>
      <xdr:rowOff>39131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2432" y="14311814"/>
          <a:ext cx="1307041" cy="510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32781</xdr:colOff>
      <xdr:row>77</xdr:row>
      <xdr:rowOff>52889</xdr:rowOff>
    </xdr:from>
    <xdr:to>
      <xdr:col>10</xdr:col>
      <xdr:colOff>768323</xdr:colOff>
      <xdr:row>80</xdr:row>
      <xdr:rowOff>39131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9431" y="14311814"/>
          <a:ext cx="1297517" cy="510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208464</xdr:colOff>
      <xdr:row>80</xdr:row>
      <xdr:rowOff>140731</xdr:rowOff>
    </xdr:from>
    <xdr:to>
      <xdr:col>4</xdr:col>
      <xdr:colOff>701648</xdr:colOff>
      <xdr:row>82</xdr:row>
      <xdr:rowOff>24314</xdr:rowOff>
    </xdr:to>
    <xdr:pic>
      <xdr:nvPicPr>
        <xdr:cNvPr id="5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1589" y="14923531"/>
          <a:ext cx="1055159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242332</xdr:colOff>
      <xdr:row>80</xdr:row>
      <xdr:rowOff>140731</xdr:rowOff>
    </xdr:from>
    <xdr:to>
      <xdr:col>7</xdr:col>
      <xdr:colOff>730223</xdr:colOff>
      <xdr:row>82</xdr:row>
      <xdr:rowOff>24314</xdr:rowOff>
    </xdr:to>
    <xdr:pic>
      <xdr:nvPicPr>
        <xdr:cNvPr id="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1982" y="14923531"/>
          <a:ext cx="1049866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251856</xdr:colOff>
      <xdr:row>80</xdr:row>
      <xdr:rowOff>140731</xdr:rowOff>
    </xdr:from>
    <xdr:to>
      <xdr:col>10</xdr:col>
      <xdr:colOff>739748</xdr:colOff>
      <xdr:row>82</xdr:row>
      <xdr:rowOff>24314</xdr:rowOff>
    </xdr:to>
    <xdr:pic>
      <xdr:nvPicPr>
        <xdr:cNvPr id="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8506" y="14923531"/>
          <a:ext cx="1049867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409588</xdr:colOff>
      <xdr:row>81</xdr:row>
      <xdr:rowOff>131232</xdr:rowOff>
    </xdr:from>
    <xdr:to>
      <xdr:col>17</xdr:col>
      <xdr:colOff>628663</xdr:colOff>
      <xdr:row>83</xdr:row>
      <xdr:rowOff>10582</xdr:rowOff>
    </xdr:to>
    <xdr:pic>
      <xdr:nvPicPr>
        <xdr:cNvPr id="8" name="Picture 27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13" y="29134857"/>
          <a:ext cx="7810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452971</xdr:colOff>
      <xdr:row>81</xdr:row>
      <xdr:rowOff>131232</xdr:rowOff>
    </xdr:from>
    <xdr:to>
      <xdr:col>20</xdr:col>
      <xdr:colOff>667812</xdr:colOff>
      <xdr:row>83</xdr:row>
      <xdr:rowOff>10582</xdr:rowOff>
    </xdr:to>
    <xdr:pic>
      <xdr:nvPicPr>
        <xdr:cNvPr id="9" name="Picture 27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2621" y="29134857"/>
          <a:ext cx="776816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312208</xdr:colOff>
      <xdr:row>81</xdr:row>
      <xdr:rowOff>131232</xdr:rowOff>
    </xdr:from>
    <xdr:to>
      <xdr:col>23</xdr:col>
      <xdr:colOff>523875</xdr:colOff>
      <xdr:row>83</xdr:row>
      <xdr:rowOff>10582</xdr:rowOff>
    </xdr:to>
    <xdr:pic>
      <xdr:nvPicPr>
        <xdr:cNvPr id="10" name="Picture 27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8858" y="29134857"/>
          <a:ext cx="773642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243421</xdr:colOff>
      <xdr:row>76</xdr:row>
      <xdr:rowOff>105834</xdr:rowOff>
    </xdr:from>
    <xdr:to>
      <xdr:col>21</xdr:col>
      <xdr:colOff>1039287</xdr:colOff>
      <xdr:row>79</xdr:row>
      <xdr:rowOff>51859</xdr:rowOff>
    </xdr:to>
    <xdr:pic>
      <xdr:nvPicPr>
        <xdr:cNvPr id="11" name="Picture 53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3071" y="28176009"/>
          <a:ext cx="2215091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83608</xdr:colOff>
      <xdr:row>76</xdr:row>
      <xdr:rowOff>105834</xdr:rowOff>
    </xdr:from>
    <xdr:to>
      <xdr:col>24</xdr:col>
      <xdr:colOff>879475</xdr:colOff>
      <xdr:row>79</xdr:row>
      <xdr:rowOff>51859</xdr:rowOff>
    </xdr:to>
    <xdr:pic>
      <xdr:nvPicPr>
        <xdr:cNvPr id="12" name="Picture 53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0258" y="28176009"/>
          <a:ext cx="2215092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189454</xdr:colOff>
      <xdr:row>76</xdr:row>
      <xdr:rowOff>105834</xdr:rowOff>
    </xdr:from>
    <xdr:to>
      <xdr:col>18</xdr:col>
      <xdr:colOff>990613</xdr:colOff>
      <xdr:row>79</xdr:row>
      <xdr:rowOff>51859</xdr:rowOff>
    </xdr:to>
    <xdr:pic>
      <xdr:nvPicPr>
        <xdr:cNvPr id="13" name="Picture 53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579" y="28176009"/>
          <a:ext cx="2220384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32781</xdr:colOff>
      <xdr:row>77</xdr:row>
      <xdr:rowOff>52889</xdr:rowOff>
    </xdr:from>
    <xdr:to>
      <xdr:col>13</xdr:col>
      <xdr:colOff>768323</xdr:colOff>
      <xdr:row>80</xdr:row>
      <xdr:rowOff>39131</xdr:rowOff>
    </xdr:to>
    <xdr:pic>
      <xdr:nvPicPr>
        <xdr:cNvPr id="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0156" y="14311814"/>
          <a:ext cx="1354667" cy="510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251856</xdr:colOff>
      <xdr:row>80</xdr:row>
      <xdr:rowOff>140731</xdr:rowOff>
    </xdr:from>
    <xdr:to>
      <xdr:col>13</xdr:col>
      <xdr:colOff>739748</xdr:colOff>
      <xdr:row>82</xdr:row>
      <xdr:rowOff>24314</xdr:rowOff>
    </xdr:to>
    <xdr:pic>
      <xdr:nvPicPr>
        <xdr:cNvPr id="19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9231" y="14923531"/>
          <a:ext cx="1107017" cy="20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312208</xdr:colOff>
      <xdr:row>81</xdr:row>
      <xdr:rowOff>131232</xdr:rowOff>
    </xdr:from>
    <xdr:to>
      <xdr:col>26</xdr:col>
      <xdr:colOff>523875</xdr:colOff>
      <xdr:row>83</xdr:row>
      <xdr:rowOff>10582</xdr:rowOff>
    </xdr:to>
    <xdr:pic>
      <xdr:nvPicPr>
        <xdr:cNvPr id="20" name="Picture 27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9583" y="29134857"/>
          <a:ext cx="830792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83608</xdr:colOff>
      <xdr:row>76</xdr:row>
      <xdr:rowOff>105834</xdr:rowOff>
    </xdr:from>
    <xdr:to>
      <xdr:col>27</xdr:col>
      <xdr:colOff>879475</xdr:colOff>
      <xdr:row>79</xdr:row>
      <xdr:rowOff>51859</xdr:rowOff>
    </xdr:to>
    <xdr:pic>
      <xdr:nvPicPr>
        <xdr:cNvPr id="21" name="Picture 53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70983" y="28176009"/>
          <a:ext cx="2272242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7030A0"/>
    <pageSetUpPr fitToPage="1"/>
  </sheetPr>
  <dimension ref="A1:AB177"/>
  <sheetViews>
    <sheetView tabSelected="1" topLeftCell="A43" zoomScale="80" zoomScaleNormal="80" zoomScaleSheetLayoutView="80" zoomScalePageLayoutView="80" workbookViewId="0">
      <selection activeCell="F84" sqref="F84"/>
    </sheetView>
  </sheetViews>
  <sheetFormatPr defaultColWidth="6.7109375" defaultRowHeight="12.75"/>
  <cols>
    <col min="1" max="1" width="5.28515625" style="55" bestFit="1" customWidth="1"/>
    <col min="2" max="3" width="13.42578125" style="55" customWidth="1"/>
    <col min="4" max="4" width="8.42578125" style="55" bestFit="1" customWidth="1"/>
    <col min="5" max="5" width="12.85546875" style="55" bestFit="1" customWidth="1"/>
    <col min="6" max="6" width="18.85546875" style="55" bestFit="1" customWidth="1"/>
    <col min="7" max="7" width="8.42578125" style="55" customWidth="1"/>
    <col min="8" max="8" width="12.85546875" style="55" customWidth="1"/>
    <col min="9" max="9" width="18.7109375" style="55" customWidth="1"/>
    <col min="10" max="10" width="8.42578125" style="55" customWidth="1"/>
    <col min="11" max="11" width="12.85546875" style="55" customWidth="1"/>
    <col min="12" max="12" width="18.7109375" style="55" customWidth="1"/>
    <col min="13" max="13" width="9.28515625" style="55" customWidth="1"/>
    <col min="14" max="14" width="12.85546875" style="55" customWidth="1"/>
    <col min="15" max="15" width="18.7109375" style="55" customWidth="1"/>
    <col min="16" max="16" width="1.42578125" style="53" customWidth="1"/>
    <col min="17" max="17" width="9.28515625" style="55" customWidth="1"/>
    <col min="18" max="18" width="12.85546875" style="55" customWidth="1"/>
    <col min="19" max="19" width="18.7109375" style="55" customWidth="1"/>
    <col min="20" max="20" width="8.42578125" style="55" customWidth="1"/>
    <col min="21" max="21" width="12.85546875" style="55" customWidth="1"/>
    <col min="22" max="22" width="18.7109375" style="55" customWidth="1"/>
    <col min="23" max="23" width="8.42578125" style="55" customWidth="1"/>
    <col min="24" max="24" width="12.85546875" style="55" customWidth="1"/>
    <col min="25" max="25" width="18.7109375" style="55" customWidth="1"/>
    <col min="26" max="26" width="8.42578125" style="55" customWidth="1"/>
    <col min="27" max="27" width="12.85546875" style="55" customWidth="1"/>
    <col min="28" max="28" width="18.7109375" style="55" customWidth="1"/>
    <col min="29" max="16384" width="6.7109375" style="55"/>
  </cols>
  <sheetData>
    <row r="1" spans="1:28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58"/>
      <c r="Q1" s="61" t="s">
        <v>9</v>
      </c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1:28" ht="35.25" customHeight="1">
      <c r="A2" s="82" t="s">
        <v>1</v>
      </c>
      <c r="B2" s="82" t="s">
        <v>2</v>
      </c>
      <c r="C2" s="82" t="s">
        <v>13</v>
      </c>
      <c r="D2" s="67" t="s">
        <v>10</v>
      </c>
      <c r="E2" s="68"/>
      <c r="F2" s="69" t="s">
        <v>3</v>
      </c>
      <c r="G2" s="72" t="s">
        <v>14</v>
      </c>
      <c r="H2" s="73"/>
      <c r="I2" s="74" t="s">
        <v>3</v>
      </c>
      <c r="J2" s="77" t="s">
        <v>15</v>
      </c>
      <c r="K2" s="78"/>
      <c r="L2" s="79" t="s">
        <v>3</v>
      </c>
      <c r="M2" s="62" t="s">
        <v>11</v>
      </c>
      <c r="N2" s="63"/>
      <c r="O2" s="64" t="s">
        <v>3</v>
      </c>
      <c r="Q2" s="67" t="s">
        <v>10</v>
      </c>
      <c r="R2" s="68"/>
      <c r="S2" s="69" t="s">
        <v>12</v>
      </c>
      <c r="T2" s="72" t="s">
        <v>14</v>
      </c>
      <c r="U2" s="73"/>
      <c r="V2" s="74" t="s">
        <v>12</v>
      </c>
      <c r="W2" s="77" t="s">
        <v>15</v>
      </c>
      <c r="X2" s="78"/>
      <c r="Y2" s="79" t="s">
        <v>12</v>
      </c>
      <c r="Z2" s="62" t="s">
        <v>11</v>
      </c>
      <c r="AA2" s="63"/>
      <c r="AB2" s="64" t="s">
        <v>12</v>
      </c>
    </row>
    <row r="3" spans="1:28" ht="25.5" customHeight="1">
      <c r="A3" s="83"/>
      <c r="B3" s="83"/>
      <c r="C3" s="83"/>
      <c r="D3" s="50" t="s">
        <v>4</v>
      </c>
      <c r="E3" s="50" t="s">
        <v>5</v>
      </c>
      <c r="F3" s="70"/>
      <c r="G3" s="46" t="s">
        <v>4</v>
      </c>
      <c r="H3" s="46" t="s">
        <v>5</v>
      </c>
      <c r="I3" s="75"/>
      <c r="J3" s="1" t="s">
        <v>4</v>
      </c>
      <c r="K3" s="1" t="s">
        <v>5</v>
      </c>
      <c r="L3" s="80"/>
      <c r="M3" s="48" t="s">
        <v>4</v>
      </c>
      <c r="N3" s="48" t="s">
        <v>5</v>
      </c>
      <c r="O3" s="65"/>
      <c r="Q3" s="50" t="s">
        <v>4</v>
      </c>
      <c r="R3" s="50" t="s">
        <v>5</v>
      </c>
      <c r="S3" s="70"/>
      <c r="T3" s="46" t="s">
        <v>4</v>
      </c>
      <c r="U3" s="46" t="s">
        <v>5</v>
      </c>
      <c r="V3" s="75"/>
      <c r="W3" s="1" t="s">
        <v>4</v>
      </c>
      <c r="X3" s="1" t="s">
        <v>5</v>
      </c>
      <c r="Y3" s="80"/>
      <c r="Z3" s="48" t="s">
        <v>4</v>
      </c>
      <c r="AA3" s="48" t="s">
        <v>5</v>
      </c>
      <c r="AB3" s="65"/>
    </row>
    <row r="4" spans="1:28" ht="15.75">
      <c r="A4" s="2"/>
      <c r="B4" s="2"/>
      <c r="C4" s="2"/>
      <c r="D4" s="51" t="s">
        <v>6</v>
      </c>
      <c r="E4" s="51" t="s">
        <v>7</v>
      </c>
      <c r="F4" s="71"/>
      <c r="G4" s="47" t="s">
        <v>6</v>
      </c>
      <c r="H4" s="47" t="s">
        <v>7</v>
      </c>
      <c r="I4" s="76"/>
      <c r="J4" s="3" t="s">
        <v>6</v>
      </c>
      <c r="K4" s="3" t="s">
        <v>7</v>
      </c>
      <c r="L4" s="81"/>
      <c r="M4" s="49" t="s">
        <v>6</v>
      </c>
      <c r="N4" s="49" t="s">
        <v>7</v>
      </c>
      <c r="O4" s="66"/>
      <c r="Q4" s="51" t="s">
        <v>6</v>
      </c>
      <c r="R4" s="51" t="s">
        <v>7</v>
      </c>
      <c r="S4" s="71"/>
      <c r="T4" s="47" t="s">
        <v>6</v>
      </c>
      <c r="U4" s="47" t="s">
        <v>7</v>
      </c>
      <c r="V4" s="76"/>
      <c r="W4" s="3" t="s">
        <v>6</v>
      </c>
      <c r="X4" s="3" t="s">
        <v>7</v>
      </c>
      <c r="Y4" s="81"/>
      <c r="Z4" s="49" t="s">
        <v>6</v>
      </c>
      <c r="AA4" s="49" t="s">
        <v>7</v>
      </c>
      <c r="AB4" s="66"/>
    </row>
    <row r="5" spans="1:28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16</v>
      </c>
      <c r="N5" s="4">
        <v>17</v>
      </c>
      <c r="O5" s="4">
        <v>18</v>
      </c>
      <c r="Q5" s="4">
        <v>19</v>
      </c>
      <c r="R5" s="4">
        <v>20</v>
      </c>
      <c r="S5" s="4">
        <v>21</v>
      </c>
      <c r="T5" s="4">
        <v>22</v>
      </c>
      <c r="U5" s="4">
        <v>23</v>
      </c>
      <c r="V5" s="4">
        <v>24</v>
      </c>
      <c r="W5" s="4">
        <v>25</v>
      </c>
      <c r="X5" s="4">
        <v>26</v>
      </c>
      <c r="Y5" s="4">
        <v>27</v>
      </c>
      <c r="Z5" s="4">
        <v>28</v>
      </c>
      <c r="AA5" s="4">
        <v>29</v>
      </c>
      <c r="AB5" s="4">
        <v>30</v>
      </c>
    </row>
    <row r="6" spans="1:28" ht="12.75" customHeight="1">
      <c r="A6" s="5">
        <v>1</v>
      </c>
      <c r="B6" s="45" t="s">
        <v>16</v>
      </c>
      <c r="C6" s="45" t="s">
        <v>17</v>
      </c>
      <c r="D6" s="5">
        <v>18.3</v>
      </c>
      <c r="E6" s="52">
        <v>9</v>
      </c>
      <c r="F6" s="6">
        <f t="shared" ref="F6:F69" si="0">LOG(D6)-LOG(E6)</f>
        <v>0.30820858029110465</v>
      </c>
      <c r="G6" s="5">
        <v>15.2</v>
      </c>
      <c r="H6" s="5">
        <v>13.7</v>
      </c>
      <c r="I6" s="7">
        <f t="shared" ref="I6:I69" si="1">LOG(G6)-LOG(H6)</f>
        <v>4.5123020788365942E-2</v>
      </c>
      <c r="J6" s="5">
        <v>80.599999999999994</v>
      </c>
      <c r="K6" s="5">
        <v>74.7</v>
      </c>
      <c r="L6" s="8">
        <f t="shared" ref="L6:L69" si="2">LOG(J6)-LOG(K6)</f>
        <v>3.3014439989691891E-2</v>
      </c>
      <c r="M6" s="5">
        <v>0.15</v>
      </c>
      <c r="N6" s="5">
        <v>0.15</v>
      </c>
      <c r="O6" s="8">
        <f t="shared" ref="O6:O69" si="3">LOG(M6)-LOG(N6)</f>
        <v>0</v>
      </c>
      <c r="Q6" s="5">
        <f t="shared" ref="Q6:Q37" si="4">D6</f>
        <v>18.3</v>
      </c>
      <c r="R6" s="5">
        <f t="shared" ref="R6:R37" si="5">E6</f>
        <v>9</v>
      </c>
      <c r="S6" s="6">
        <f t="shared" ref="S6:S69" si="6">ABS(LOG(Q6)-LOG(R6))</f>
        <v>0.30820858029110465</v>
      </c>
      <c r="T6" s="5">
        <f t="shared" ref="T6:T37" si="7">G6</f>
        <v>15.2</v>
      </c>
      <c r="U6" s="5">
        <f t="shared" ref="U6:U37" si="8">H6</f>
        <v>13.7</v>
      </c>
      <c r="V6" s="7">
        <f t="shared" ref="V6:V69" si="9">ABS(LOG(T6)-LOG(U6))</f>
        <v>4.5123020788365942E-2</v>
      </c>
      <c r="W6" s="5">
        <f t="shared" ref="W6:W37" si="10">J6</f>
        <v>80.599999999999994</v>
      </c>
      <c r="X6" s="5">
        <f t="shared" ref="X6:X37" si="11">K6</f>
        <v>74.7</v>
      </c>
      <c r="Y6" s="8">
        <f t="shared" ref="Y6:Y69" si="12">ABS(LOG(W6)-LOG(X6))</f>
        <v>3.3014439989691891E-2</v>
      </c>
      <c r="Z6" s="5">
        <f t="shared" ref="Z6:Z37" si="13">M6</f>
        <v>0.15</v>
      </c>
      <c r="AA6" s="5">
        <f t="shared" ref="AA6:AA37" si="14">N6</f>
        <v>0.15</v>
      </c>
      <c r="AB6" s="8">
        <f t="shared" ref="AB6:AB69" si="15">ABS(LOG(Z6)-LOG(AA6))</f>
        <v>0</v>
      </c>
    </row>
    <row r="7" spans="1:28" ht="12.75" customHeight="1">
      <c r="A7" s="5">
        <v>2</v>
      </c>
      <c r="B7" s="45" t="s">
        <v>18</v>
      </c>
      <c r="C7" s="45" t="s">
        <v>19</v>
      </c>
      <c r="D7" s="5">
        <v>9</v>
      </c>
      <c r="E7" s="52">
        <v>9</v>
      </c>
      <c r="F7" s="6">
        <f t="shared" si="0"/>
        <v>0</v>
      </c>
      <c r="G7" s="5">
        <v>18.600000000000001</v>
      </c>
      <c r="H7" s="5">
        <v>16.5</v>
      </c>
      <c r="I7" s="7">
        <f t="shared" si="1"/>
        <v>5.2029000004010006E-2</v>
      </c>
      <c r="J7" s="5">
        <v>48</v>
      </c>
      <c r="K7" s="5">
        <v>30.9</v>
      </c>
      <c r="L7" s="8">
        <f t="shared" si="2"/>
        <v>0.19128275795075256</v>
      </c>
      <c r="M7" s="5">
        <v>0.15</v>
      </c>
      <c r="N7" s="5">
        <v>0.15</v>
      </c>
      <c r="O7" s="8">
        <f t="shared" si="3"/>
        <v>0</v>
      </c>
      <c r="Q7" s="5">
        <f t="shared" si="4"/>
        <v>9</v>
      </c>
      <c r="R7" s="5">
        <f t="shared" si="5"/>
        <v>9</v>
      </c>
      <c r="S7" s="6">
        <f t="shared" si="6"/>
        <v>0</v>
      </c>
      <c r="T7" s="5">
        <f t="shared" si="7"/>
        <v>18.600000000000001</v>
      </c>
      <c r="U7" s="5">
        <f t="shared" si="8"/>
        <v>16.5</v>
      </c>
      <c r="V7" s="7">
        <f t="shared" si="9"/>
        <v>5.2029000004010006E-2</v>
      </c>
      <c r="W7" s="5">
        <f t="shared" si="10"/>
        <v>48</v>
      </c>
      <c r="X7" s="5">
        <f t="shared" si="11"/>
        <v>30.9</v>
      </c>
      <c r="Y7" s="8">
        <f t="shared" si="12"/>
        <v>0.19128275795075256</v>
      </c>
      <c r="Z7" s="5">
        <f t="shared" si="13"/>
        <v>0.15</v>
      </c>
      <c r="AA7" s="5">
        <f t="shared" si="14"/>
        <v>0.15</v>
      </c>
      <c r="AB7" s="8">
        <f t="shared" si="15"/>
        <v>0</v>
      </c>
    </row>
    <row r="8" spans="1:28">
      <c r="A8" s="5">
        <v>3</v>
      </c>
      <c r="B8" s="45" t="s">
        <v>20</v>
      </c>
      <c r="C8" s="45" t="s">
        <v>21</v>
      </c>
      <c r="D8" s="5">
        <v>26.3</v>
      </c>
      <c r="E8" s="52">
        <v>37.1</v>
      </c>
      <c r="F8" s="6">
        <f t="shared" si="0"/>
        <v>-0.14941816112528805</v>
      </c>
      <c r="G8" s="5">
        <v>24.2</v>
      </c>
      <c r="H8" s="5">
        <v>21.9</v>
      </c>
      <c r="I8" s="7">
        <f t="shared" si="1"/>
        <v>4.3371251140313039E-2</v>
      </c>
      <c r="J8" s="5">
        <v>45.2</v>
      </c>
      <c r="K8" s="5">
        <v>44.4</v>
      </c>
      <c r="L8" s="8">
        <f t="shared" si="2"/>
        <v>7.7554646967623597E-3</v>
      </c>
      <c r="M8" s="5">
        <v>0.15</v>
      </c>
      <c r="N8" s="5">
        <v>0.15</v>
      </c>
      <c r="O8" s="8">
        <f t="shared" si="3"/>
        <v>0</v>
      </c>
      <c r="Q8" s="5">
        <f t="shared" si="4"/>
        <v>26.3</v>
      </c>
      <c r="R8" s="5">
        <f t="shared" si="5"/>
        <v>37.1</v>
      </c>
      <c r="S8" s="6">
        <f t="shared" si="6"/>
        <v>0.14941816112528805</v>
      </c>
      <c r="T8" s="5">
        <f t="shared" si="7"/>
        <v>24.2</v>
      </c>
      <c r="U8" s="5">
        <f t="shared" si="8"/>
        <v>21.9</v>
      </c>
      <c r="V8" s="7">
        <f t="shared" si="9"/>
        <v>4.3371251140313039E-2</v>
      </c>
      <c r="W8" s="5">
        <f t="shared" si="10"/>
        <v>45.2</v>
      </c>
      <c r="X8" s="5">
        <f t="shared" si="11"/>
        <v>44.4</v>
      </c>
      <c r="Y8" s="8">
        <f t="shared" si="12"/>
        <v>7.7554646967623597E-3</v>
      </c>
      <c r="Z8" s="5">
        <f t="shared" si="13"/>
        <v>0.15</v>
      </c>
      <c r="AA8" s="5">
        <f t="shared" si="14"/>
        <v>0.15</v>
      </c>
      <c r="AB8" s="8">
        <f t="shared" si="15"/>
        <v>0</v>
      </c>
    </row>
    <row r="9" spans="1:28">
      <c r="A9" s="5">
        <v>4</v>
      </c>
      <c r="B9" s="45" t="s">
        <v>22</v>
      </c>
      <c r="C9" s="45" t="s">
        <v>23</v>
      </c>
      <c r="D9" s="5">
        <v>21.8</v>
      </c>
      <c r="E9" s="52">
        <v>27.4</v>
      </c>
      <c r="F9" s="6">
        <f t="shared" si="0"/>
        <v>-9.9294069215783098E-2</v>
      </c>
      <c r="G9" s="5">
        <v>12.5</v>
      </c>
      <c r="H9" s="5">
        <v>11.7</v>
      </c>
      <c r="I9" s="7">
        <f t="shared" si="1"/>
        <v>2.8724151261894759E-2</v>
      </c>
      <c r="J9" s="5">
        <v>50</v>
      </c>
      <c r="K9" s="5">
        <v>59.1</v>
      </c>
      <c r="L9" s="8">
        <f t="shared" si="2"/>
        <v>-7.2617476545236537E-2</v>
      </c>
      <c r="M9" s="5">
        <v>0.15</v>
      </c>
      <c r="N9" s="5">
        <v>0.15</v>
      </c>
      <c r="O9" s="8">
        <f t="shared" si="3"/>
        <v>0</v>
      </c>
      <c r="Q9" s="5">
        <f t="shared" si="4"/>
        <v>21.8</v>
      </c>
      <c r="R9" s="5">
        <f t="shared" si="5"/>
        <v>27.4</v>
      </c>
      <c r="S9" s="6">
        <f t="shared" si="6"/>
        <v>9.9294069215783098E-2</v>
      </c>
      <c r="T9" s="5">
        <f t="shared" si="7"/>
        <v>12.5</v>
      </c>
      <c r="U9" s="5">
        <f t="shared" si="8"/>
        <v>11.7</v>
      </c>
      <c r="V9" s="7">
        <f t="shared" si="9"/>
        <v>2.8724151261894759E-2</v>
      </c>
      <c r="W9" s="5">
        <f t="shared" si="10"/>
        <v>50</v>
      </c>
      <c r="X9" s="5">
        <f t="shared" si="11"/>
        <v>59.1</v>
      </c>
      <c r="Y9" s="8">
        <f t="shared" si="12"/>
        <v>7.2617476545236537E-2</v>
      </c>
      <c r="Z9" s="5">
        <f t="shared" si="13"/>
        <v>0.15</v>
      </c>
      <c r="AA9" s="5">
        <f t="shared" si="14"/>
        <v>0.15</v>
      </c>
      <c r="AB9" s="8">
        <f t="shared" si="15"/>
        <v>0</v>
      </c>
    </row>
    <row r="10" spans="1:28" ht="12.75" customHeight="1">
      <c r="A10" s="5">
        <v>5</v>
      </c>
      <c r="B10" s="45" t="s">
        <v>24</v>
      </c>
      <c r="C10" s="45" t="s">
        <v>25</v>
      </c>
      <c r="D10" s="5">
        <v>66.2</v>
      </c>
      <c r="E10" s="52">
        <v>62.5</v>
      </c>
      <c r="F10" s="6">
        <f t="shared" si="0"/>
        <v>2.497797209562469E-2</v>
      </c>
      <c r="G10" s="5">
        <v>12.2</v>
      </c>
      <c r="H10" s="5">
        <v>14.8</v>
      </c>
      <c r="I10" s="7">
        <f t="shared" si="1"/>
        <v>-8.3901884720209319E-2</v>
      </c>
      <c r="J10" s="5">
        <v>58.5</v>
      </c>
      <c r="K10" s="5">
        <v>64.400000000000006</v>
      </c>
      <c r="L10" s="8">
        <f t="shared" si="2"/>
        <v>-4.1730001277631601E-2</v>
      </c>
      <c r="M10" s="5">
        <v>0.15</v>
      </c>
      <c r="N10" s="5">
        <v>0.15</v>
      </c>
      <c r="O10" s="8">
        <f t="shared" si="3"/>
        <v>0</v>
      </c>
      <c r="Q10" s="5">
        <f t="shared" si="4"/>
        <v>66.2</v>
      </c>
      <c r="R10" s="5">
        <f t="shared" si="5"/>
        <v>62.5</v>
      </c>
      <c r="S10" s="6">
        <f t="shared" si="6"/>
        <v>2.497797209562469E-2</v>
      </c>
      <c r="T10" s="5">
        <f t="shared" si="7"/>
        <v>12.2</v>
      </c>
      <c r="U10" s="5">
        <f t="shared" si="8"/>
        <v>14.8</v>
      </c>
      <c r="V10" s="7">
        <f t="shared" si="9"/>
        <v>8.3901884720209319E-2</v>
      </c>
      <c r="W10" s="5">
        <f t="shared" si="10"/>
        <v>58.5</v>
      </c>
      <c r="X10" s="5">
        <f t="shared" si="11"/>
        <v>64.400000000000006</v>
      </c>
      <c r="Y10" s="8">
        <f t="shared" si="12"/>
        <v>4.1730001277631601E-2</v>
      </c>
      <c r="Z10" s="5">
        <f t="shared" si="13"/>
        <v>0.15</v>
      </c>
      <c r="AA10" s="5">
        <f t="shared" si="14"/>
        <v>0.15</v>
      </c>
      <c r="AB10" s="8">
        <f t="shared" si="15"/>
        <v>0</v>
      </c>
    </row>
    <row r="11" spans="1:28" ht="12.75" customHeight="1">
      <c r="A11" s="5">
        <v>6</v>
      </c>
      <c r="B11" s="45" t="s">
        <v>26</v>
      </c>
      <c r="C11" s="45" t="s">
        <v>27</v>
      </c>
      <c r="D11" s="5">
        <v>9</v>
      </c>
      <c r="E11" s="52">
        <v>9</v>
      </c>
      <c r="F11" s="6">
        <f t="shared" si="0"/>
        <v>0</v>
      </c>
      <c r="G11" s="5">
        <v>12.1</v>
      </c>
      <c r="H11" s="5">
        <v>13.9</v>
      </c>
      <c r="I11" s="7">
        <f t="shared" si="1"/>
        <v>-6.0229429937645129E-2</v>
      </c>
      <c r="J11" s="5">
        <v>658</v>
      </c>
      <c r="K11" s="5">
        <v>8</v>
      </c>
      <c r="L11" s="8">
        <f t="shared" si="2"/>
        <v>1.9151359066220122</v>
      </c>
      <c r="M11" s="5">
        <v>0.15</v>
      </c>
      <c r="N11" s="5">
        <v>0.15</v>
      </c>
      <c r="O11" s="8">
        <f t="shared" si="3"/>
        <v>0</v>
      </c>
      <c r="Q11" s="5">
        <f t="shared" si="4"/>
        <v>9</v>
      </c>
      <c r="R11" s="5">
        <f t="shared" si="5"/>
        <v>9</v>
      </c>
      <c r="S11" s="6">
        <f t="shared" si="6"/>
        <v>0</v>
      </c>
      <c r="T11" s="5">
        <f t="shared" si="7"/>
        <v>12.1</v>
      </c>
      <c r="U11" s="5">
        <f t="shared" si="8"/>
        <v>13.9</v>
      </c>
      <c r="V11" s="7">
        <f t="shared" si="9"/>
        <v>6.0229429937645129E-2</v>
      </c>
      <c r="W11" s="5">
        <f t="shared" si="10"/>
        <v>658</v>
      </c>
      <c r="X11" s="5">
        <f t="shared" si="11"/>
        <v>8</v>
      </c>
      <c r="Y11" s="8">
        <f t="shared" si="12"/>
        <v>1.9151359066220122</v>
      </c>
      <c r="Z11" s="5">
        <f t="shared" si="13"/>
        <v>0.15</v>
      </c>
      <c r="AA11" s="5">
        <f t="shared" si="14"/>
        <v>0.15</v>
      </c>
      <c r="AB11" s="8">
        <f t="shared" si="15"/>
        <v>0</v>
      </c>
    </row>
    <row r="12" spans="1:28">
      <c r="A12" s="5">
        <v>7</v>
      </c>
      <c r="B12" s="45" t="s">
        <v>28</v>
      </c>
      <c r="C12" s="45" t="s">
        <v>29</v>
      </c>
      <c r="D12" s="5">
        <v>9</v>
      </c>
      <c r="E12" s="52">
        <v>20.3</v>
      </c>
      <c r="F12" s="6">
        <f t="shared" si="0"/>
        <v>-0.35325352847388813</v>
      </c>
      <c r="G12" s="5">
        <v>29</v>
      </c>
      <c r="H12" s="5">
        <v>43.5</v>
      </c>
      <c r="I12" s="7">
        <f t="shared" si="1"/>
        <v>-0.17609125905568135</v>
      </c>
      <c r="J12" s="5">
        <v>127</v>
      </c>
      <c r="K12" s="5">
        <v>185</v>
      </c>
      <c r="L12" s="8">
        <f t="shared" si="2"/>
        <v>-0.16336800744705693</v>
      </c>
      <c r="M12" s="5">
        <v>0.15</v>
      </c>
      <c r="N12" s="5">
        <v>0.15</v>
      </c>
      <c r="O12" s="8">
        <f t="shared" si="3"/>
        <v>0</v>
      </c>
      <c r="Q12" s="5">
        <f t="shared" si="4"/>
        <v>9</v>
      </c>
      <c r="R12" s="5">
        <f t="shared" si="5"/>
        <v>20.3</v>
      </c>
      <c r="S12" s="6">
        <f t="shared" si="6"/>
        <v>0.35325352847388813</v>
      </c>
      <c r="T12" s="5">
        <f t="shared" si="7"/>
        <v>29</v>
      </c>
      <c r="U12" s="5">
        <f t="shared" si="8"/>
        <v>43.5</v>
      </c>
      <c r="V12" s="7">
        <f t="shared" si="9"/>
        <v>0.17609125905568135</v>
      </c>
      <c r="W12" s="5">
        <f t="shared" si="10"/>
        <v>127</v>
      </c>
      <c r="X12" s="5">
        <f t="shared" si="11"/>
        <v>185</v>
      </c>
      <c r="Y12" s="8">
        <f t="shared" si="12"/>
        <v>0.16336800744705693</v>
      </c>
      <c r="Z12" s="5">
        <f t="shared" si="13"/>
        <v>0.15</v>
      </c>
      <c r="AA12" s="5">
        <f t="shared" si="14"/>
        <v>0.15</v>
      </c>
      <c r="AB12" s="8">
        <f t="shared" si="15"/>
        <v>0</v>
      </c>
    </row>
    <row r="13" spans="1:28">
      <c r="A13" s="5">
        <v>8</v>
      </c>
      <c r="B13" s="45" t="s">
        <v>30</v>
      </c>
      <c r="C13" s="45" t="s">
        <v>31</v>
      </c>
      <c r="D13" s="5">
        <v>9</v>
      </c>
      <c r="E13" s="52">
        <v>22</v>
      </c>
      <c r="F13" s="6">
        <f t="shared" si="0"/>
        <v>-0.3881801713828813</v>
      </c>
      <c r="G13" s="5">
        <v>31.8</v>
      </c>
      <c r="H13" s="5">
        <v>49.4</v>
      </c>
      <c r="I13" s="7">
        <f t="shared" si="1"/>
        <v>-0.19129982893921404</v>
      </c>
      <c r="J13" s="5">
        <v>101</v>
      </c>
      <c r="K13" s="5">
        <v>167</v>
      </c>
      <c r="L13" s="8">
        <f t="shared" si="2"/>
        <v>-0.21839509736494067</v>
      </c>
      <c r="M13" s="5">
        <v>0.15</v>
      </c>
      <c r="N13" s="5">
        <v>0.314</v>
      </c>
      <c r="O13" s="8">
        <f t="shared" si="3"/>
        <v>-0.3208383890175337</v>
      </c>
      <c r="Q13" s="5">
        <f t="shared" si="4"/>
        <v>9</v>
      </c>
      <c r="R13" s="5">
        <f t="shared" si="5"/>
        <v>22</v>
      </c>
      <c r="S13" s="6">
        <f t="shared" si="6"/>
        <v>0.3881801713828813</v>
      </c>
      <c r="T13" s="5">
        <f t="shared" si="7"/>
        <v>31.8</v>
      </c>
      <c r="U13" s="5">
        <f t="shared" si="8"/>
        <v>49.4</v>
      </c>
      <c r="V13" s="7">
        <f t="shared" si="9"/>
        <v>0.19129982893921404</v>
      </c>
      <c r="W13" s="5">
        <f t="shared" si="10"/>
        <v>101</v>
      </c>
      <c r="X13" s="5">
        <f t="shared" si="11"/>
        <v>167</v>
      </c>
      <c r="Y13" s="8">
        <f t="shared" si="12"/>
        <v>0.21839509736494067</v>
      </c>
      <c r="Z13" s="5">
        <f t="shared" si="13"/>
        <v>0.15</v>
      </c>
      <c r="AA13" s="5">
        <f t="shared" si="14"/>
        <v>0.314</v>
      </c>
      <c r="AB13" s="8">
        <f t="shared" si="15"/>
        <v>0.3208383890175337</v>
      </c>
    </row>
    <row r="14" spans="1:28">
      <c r="A14" s="5">
        <v>9</v>
      </c>
      <c r="B14" s="45" t="s">
        <v>32</v>
      </c>
      <c r="C14" s="45" t="s">
        <v>33</v>
      </c>
      <c r="D14" s="5">
        <v>9</v>
      </c>
      <c r="E14" s="52">
        <v>21.2</v>
      </c>
      <c r="F14" s="6">
        <f t="shared" si="0"/>
        <v>-0.37209335148942657</v>
      </c>
      <c r="G14" s="5">
        <v>30</v>
      </c>
      <c r="H14" s="5">
        <v>52.2</v>
      </c>
      <c r="I14" s="7">
        <f t="shared" si="1"/>
        <v>-0.24054924828259971</v>
      </c>
      <c r="J14" s="5">
        <v>102</v>
      </c>
      <c r="K14" s="5">
        <v>136</v>
      </c>
      <c r="L14" s="8">
        <f t="shared" si="2"/>
        <v>-0.12493873660829991</v>
      </c>
      <c r="M14" s="5">
        <v>0.15</v>
      </c>
      <c r="N14" s="5">
        <v>0.15</v>
      </c>
      <c r="O14" s="8">
        <f t="shared" si="3"/>
        <v>0</v>
      </c>
      <c r="Q14" s="5">
        <f t="shared" si="4"/>
        <v>9</v>
      </c>
      <c r="R14" s="5">
        <f t="shared" si="5"/>
        <v>21.2</v>
      </c>
      <c r="S14" s="6">
        <f t="shared" si="6"/>
        <v>0.37209335148942657</v>
      </c>
      <c r="T14" s="5">
        <f t="shared" si="7"/>
        <v>30</v>
      </c>
      <c r="U14" s="5">
        <f t="shared" si="8"/>
        <v>52.2</v>
      </c>
      <c r="V14" s="7">
        <f t="shared" si="9"/>
        <v>0.24054924828259971</v>
      </c>
      <c r="W14" s="5">
        <f t="shared" si="10"/>
        <v>102</v>
      </c>
      <c r="X14" s="5">
        <f t="shared" si="11"/>
        <v>136</v>
      </c>
      <c r="Y14" s="8">
        <f t="shared" si="12"/>
        <v>0.12493873660829991</v>
      </c>
      <c r="Z14" s="5">
        <f t="shared" si="13"/>
        <v>0.15</v>
      </c>
      <c r="AA14" s="5">
        <f t="shared" si="14"/>
        <v>0.15</v>
      </c>
      <c r="AB14" s="8">
        <f t="shared" si="15"/>
        <v>0</v>
      </c>
    </row>
    <row r="15" spans="1:28" ht="12.75" customHeight="1">
      <c r="A15" s="5">
        <v>10</v>
      </c>
      <c r="B15" s="45" t="s">
        <v>34</v>
      </c>
      <c r="C15" s="45" t="s">
        <v>35</v>
      </c>
      <c r="D15" s="5">
        <v>9</v>
      </c>
      <c r="E15" s="52">
        <v>9</v>
      </c>
      <c r="F15" s="6">
        <f t="shared" si="0"/>
        <v>0</v>
      </c>
      <c r="G15" s="5">
        <v>21.4</v>
      </c>
      <c r="H15" s="5">
        <v>21.4</v>
      </c>
      <c r="I15" s="7">
        <f t="shared" si="1"/>
        <v>0</v>
      </c>
      <c r="J15" s="5">
        <v>816</v>
      </c>
      <c r="K15" s="5">
        <v>8</v>
      </c>
      <c r="L15" s="8">
        <f t="shared" si="2"/>
        <v>2.008600171761918</v>
      </c>
      <c r="M15" s="5">
        <v>0.15</v>
      </c>
      <c r="N15" s="5">
        <v>0.15</v>
      </c>
      <c r="O15" s="8">
        <f t="shared" si="3"/>
        <v>0</v>
      </c>
      <c r="Q15" s="5">
        <f t="shared" si="4"/>
        <v>9</v>
      </c>
      <c r="R15" s="5">
        <f t="shared" si="5"/>
        <v>9</v>
      </c>
      <c r="S15" s="6">
        <f t="shared" si="6"/>
        <v>0</v>
      </c>
      <c r="T15" s="5">
        <f t="shared" si="7"/>
        <v>21.4</v>
      </c>
      <c r="U15" s="5">
        <f t="shared" si="8"/>
        <v>21.4</v>
      </c>
      <c r="V15" s="7">
        <f t="shared" si="9"/>
        <v>0</v>
      </c>
      <c r="W15" s="5">
        <f t="shared" si="10"/>
        <v>816</v>
      </c>
      <c r="X15" s="5">
        <f t="shared" si="11"/>
        <v>8</v>
      </c>
      <c r="Y15" s="8">
        <f t="shared" si="12"/>
        <v>2.008600171761918</v>
      </c>
      <c r="Z15" s="5">
        <f t="shared" si="13"/>
        <v>0.15</v>
      </c>
      <c r="AA15" s="5">
        <f t="shared" si="14"/>
        <v>0.15</v>
      </c>
      <c r="AB15" s="8">
        <f t="shared" si="15"/>
        <v>0</v>
      </c>
    </row>
    <row r="16" spans="1:28" ht="12.75" customHeight="1">
      <c r="A16" s="5">
        <v>11</v>
      </c>
      <c r="B16" s="45" t="s">
        <v>36</v>
      </c>
      <c r="C16" s="45" t="s">
        <v>37</v>
      </c>
      <c r="D16" s="5">
        <v>9</v>
      </c>
      <c r="E16" s="52">
        <v>9</v>
      </c>
      <c r="F16" s="6">
        <f t="shared" si="0"/>
        <v>0</v>
      </c>
      <c r="G16" s="5">
        <v>1.6</v>
      </c>
      <c r="H16" s="5">
        <v>10.9</v>
      </c>
      <c r="I16" s="7">
        <f t="shared" si="1"/>
        <v>-0.83330651528469879</v>
      </c>
      <c r="J16" s="5">
        <v>165</v>
      </c>
      <c r="K16" s="5">
        <v>288</v>
      </c>
      <c r="L16" s="8">
        <f t="shared" si="2"/>
        <v>-0.24190854354532476</v>
      </c>
      <c r="M16" s="5">
        <v>0.15</v>
      </c>
      <c r="N16" s="5">
        <v>0.15</v>
      </c>
      <c r="O16" s="8">
        <f t="shared" si="3"/>
        <v>0</v>
      </c>
      <c r="Q16" s="5">
        <f t="shared" si="4"/>
        <v>9</v>
      </c>
      <c r="R16" s="5">
        <f t="shared" si="5"/>
        <v>9</v>
      </c>
      <c r="S16" s="6">
        <f t="shared" si="6"/>
        <v>0</v>
      </c>
      <c r="T16" s="5">
        <f t="shared" si="7"/>
        <v>1.6</v>
      </c>
      <c r="U16" s="5">
        <f t="shared" si="8"/>
        <v>10.9</v>
      </c>
      <c r="V16" s="7">
        <f t="shared" si="9"/>
        <v>0.83330651528469879</v>
      </c>
      <c r="W16" s="5">
        <f t="shared" si="10"/>
        <v>165</v>
      </c>
      <c r="X16" s="5">
        <f t="shared" si="11"/>
        <v>288</v>
      </c>
      <c r="Y16" s="8">
        <f t="shared" si="12"/>
        <v>0.24190854354532476</v>
      </c>
      <c r="Z16" s="5">
        <f t="shared" si="13"/>
        <v>0.15</v>
      </c>
      <c r="AA16" s="5">
        <f t="shared" si="14"/>
        <v>0.15</v>
      </c>
      <c r="AB16" s="8">
        <f t="shared" si="15"/>
        <v>0</v>
      </c>
    </row>
    <row r="17" spans="1:28" ht="12.75" customHeight="1">
      <c r="A17" s="5">
        <v>12</v>
      </c>
      <c r="B17" s="45" t="s">
        <v>38</v>
      </c>
      <c r="C17" s="45" t="s">
        <v>39</v>
      </c>
      <c r="D17" s="5">
        <v>9</v>
      </c>
      <c r="E17" s="52">
        <v>9</v>
      </c>
      <c r="F17" s="6">
        <f t="shared" si="0"/>
        <v>0</v>
      </c>
      <c r="G17" s="5">
        <v>6.35</v>
      </c>
      <c r="H17" s="5">
        <v>9.82</v>
      </c>
      <c r="I17" s="7">
        <f t="shared" si="1"/>
        <v>-0.18933776249497403</v>
      </c>
      <c r="J17" s="5">
        <v>166</v>
      </c>
      <c r="K17" s="5">
        <v>234</v>
      </c>
      <c r="L17" s="8">
        <f t="shared" si="2"/>
        <v>-0.14910776937008796</v>
      </c>
      <c r="M17" s="5">
        <v>0.15</v>
      </c>
      <c r="N17" s="5">
        <v>0.15</v>
      </c>
      <c r="O17" s="8">
        <f t="shared" si="3"/>
        <v>0</v>
      </c>
      <c r="Q17" s="5">
        <f t="shared" si="4"/>
        <v>9</v>
      </c>
      <c r="R17" s="5">
        <f t="shared" si="5"/>
        <v>9</v>
      </c>
      <c r="S17" s="6">
        <f t="shared" si="6"/>
        <v>0</v>
      </c>
      <c r="T17" s="5">
        <f t="shared" si="7"/>
        <v>6.35</v>
      </c>
      <c r="U17" s="5">
        <f t="shared" si="8"/>
        <v>9.82</v>
      </c>
      <c r="V17" s="7">
        <f t="shared" si="9"/>
        <v>0.18933776249497403</v>
      </c>
      <c r="W17" s="5">
        <f t="shared" si="10"/>
        <v>166</v>
      </c>
      <c r="X17" s="5">
        <f t="shared" si="11"/>
        <v>234</v>
      </c>
      <c r="Y17" s="8">
        <f t="shared" si="12"/>
        <v>0.14910776937008796</v>
      </c>
      <c r="Z17" s="5">
        <f t="shared" si="13"/>
        <v>0.15</v>
      </c>
      <c r="AA17" s="5">
        <f t="shared" si="14"/>
        <v>0.15</v>
      </c>
      <c r="AB17" s="8">
        <f t="shared" si="15"/>
        <v>0</v>
      </c>
    </row>
    <row r="18" spans="1:28" ht="12.75" customHeight="1">
      <c r="A18" s="5">
        <v>13</v>
      </c>
      <c r="B18" s="45" t="s">
        <v>40</v>
      </c>
      <c r="C18" s="45" t="s">
        <v>41</v>
      </c>
      <c r="D18" s="5">
        <v>9</v>
      </c>
      <c r="E18" s="52">
        <v>9</v>
      </c>
      <c r="F18" s="6">
        <f t="shared" si="0"/>
        <v>0</v>
      </c>
      <c r="G18" s="5">
        <v>12.3</v>
      </c>
      <c r="H18" s="5">
        <v>13.4</v>
      </c>
      <c r="I18" s="7">
        <f t="shared" si="1"/>
        <v>-3.7199686925409647E-2</v>
      </c>
      <c r="J18" s="5">
        <v>33.9</v>
      </c>
      <c r="K18" s="5">
        <v>31.3</v>
      </c>
      <c r="L18" s="8">
        <f t="shared" si="2"/>
        <v>3.4655360656633549E-2</v>
      </c>
      <c r="M18" s="5">
        <v>0.15</v>
      </c>
      <c r="N18" s="5">
        <v>0.15</v>
      </c>
      <c r="O18" s="8">
        <f t="shared" si="3"/>
        <v>0</v>
      </c>
      <c r="Q18" s="5">
        <f t="shared" si="4"/>
        <v>9</v>
      </c>
      <c r="R18" s="5">
        <f t="shared" si="5"/>
        <v>9</v>
      </c>
      <c r="S18" s="6">
        <f t="shared" si="6"/>
        <v>0</v>
      </c>
      <c r="T18" s="5">
        <f t="shared" si="7"/>
        <v>12.3</v>
      </c>
      <c r="U18" s="5">
        <f t="shared" si="8"/>
        <v>13.4</v>
      </c>
      <c r="V18" s="7">
        <f t="shared" si="9"/>
        <v>3.7199686925409647E-2</v>
      </c>
      <c r="W18" s="5">
        <f t="shared" si="10"/>
        <v>33.9</v>
      </c>
      <c r="X18" s="5">
        <f t="shared" si="11"/>
        <v>31.3</v>
      </c>
      <c r="Y18" s="8">
        <f t="shared" si="12"/>
        <v>3.4655360656633549E-2</v>
      </c>
      <c r="Z18" s="5">
        <f t="shared" si="13"/>
        <v>0.15</v>
      </c>
      <c r="AA18" s="5">
        <f t="shared" si="14"/>
        <v>0.15</v>
      </c>
      <c r="AB18" s="8">
        <f t="shared" si="15"/>
        <v>0</v>
      </c>
    </row>
    <row r="19" spans="1:28" ht="12.75" customHeight="1">
      <c r="A19" s="5">
        <v>14</v>
      </c>
      <c r="B19" s="45" t="s">
        <v>42</v>
      </c>
      <c r="C19" s="45" t="s">
        <v>43</v>
      </c>
      <c r="D19" s="5">
        <v>9</v>
      </c>
      <c r="E19" s="52">
        <v>9</v>
      </c>
      <c r="F19" s="6">
        <f t="shared" si="0"/>
        <v>0</v>
      </c>
      <c r="G19" s="5">
        <v>12.7</v>
      </c>
      <c r="H19" s="5">
        <v>13.9</v>
      </c>
      <c r="I19" s="7">
        <f t="shared" si="1"/>
        <v>-3.9211079298138385E-2</v>
      </c>
      <c r="J19" s="5">
        <v>27.2</v>
      </c>
      <c r="K19" s="5">
        <v>35.5</v>
      </c>
      <c r="L19" s="8">
        <f t="shared" si="2"/>
        <v>-0.11565944902089531</v>
      </c>
      <c r="M19" s="5">
        <v>0.15</v>
      </c>
      <c r="N19" s="5">
        <v>0.15</v>
      </c>
      <c r="O19" s="8">
        <f t="shared" si="3"/>
        <v>0</v>
      </c>
      <c r="Q19" s="5">
        <f t="shared" si="4"/>
        <v>9</v>
      </c>
      <c r="R19" s="5">
        <f t="shared" si="5"/>
        <v>9</v>
      </c>
      <c r="S19" s="6">
        <f t="shared" si="6"/>
        <v>0</v>
      </c>
      <c r="T19" s="5">
        <f t="shared" si="7"/>
        <v>12.7</v>
      </c>
      <c r="U19" s="5">
        <f t="shared" si="8"/>
        <v>13.9</v>
      </c>
      <c r="V19" s="7">
        <f t="shared" si="9"/>
        <v>3.9211079298138385E-2</v>
      </c>
      <c r="W19" s="5">
        <f t="shared" si="10"/>
        <v>27.2</v>
      </c>
      <c r="X19" s="5">
        <f t="shared" si="11"/>
        <v>35.5</v>
      </c>
      <c r="Y19" s="8">
        <f t="shared" si="12"/>
        <v>0.11565944902089531</v>
      </c>
      <c r="Z19" s="5">
        <f t="shared" si="13"/>
        <v>0.15</v>
      </c>
      <c r="AA19" s="5">
        <f t="shared" si="14"/>
        <v>0.15</v>
      </c>
      <c r="AB19" s="8">
        <f t="shared" si="15"/>
        <v>0</v>
      </c>
    </row>
    <row r="20" spans="1:28" ht="12.75" customHeight="1">
      <c r="A20" s="5">
        <v>15</v>
      </c>
      <c r="B20" s="45" t="s">
        <v>44</v>
      </c>
      <c r="C20" s="45" t="s">
        <v>45</v>
      </c>
      <c r="D20" s="5">
        <v>18.3</v>
      </c>
      <c r="E20" s="52">
        <v>9</v>
      </c>
      <c r="F20" s="6">
        <f t="shared" si="0"/>
        <v>0.30820858029110465</v>
      </c>
      <c r="G20" s="5">
        <v>24.5</v>
      </c>
      <c r="H20" s="5">
        <v>33.299999999999997</v>
      </c>
      <c r="I20" s="7">
        <f t="shared" si="1"/>
        <v>-0.13327814914178737</v>
      </c>
      <c r="J20" s="5">
        <v>192</v>
      </c>
      <c r="K20" s="5">
        <v>234</v>
      </c>
      <c r="L20" s="8">
        <f t="shared" si="2"/>
        <v>-8.5914628706593277E-2</v>
      </c>
      <c r="M20" s="5">
        <v>0.15</v>
      </c>
      <c r="N20" s="5">
        <v>0.15</v>
      </c>
      <c r="O20" s="8">
        <f t="shared" si="3"/>
        <v>0</v>
      </c>
      <c r="Q20" s="5">
        <f t="shared" si="4"/>
        <v>18.3</v>
      </c>
      <c r="R20" s="5">
        <f t="shared" si="5"/>
        <v>9</v>
      </c>
      <c r="S20" s="6">
        <f t="shared" si="6"/>
        <v>0.30820858029110465</v>
      </c>
      <c r="T20" s="5">
        <f t="shared" si="7"/>
        <v>24.5</v>
      </c>
      <c r="U20" s="5">
        <f t="shared" si="8"/>
        <v>33.299999999999997</v>
      </c>
      <c r="V20" s="7">
        <f t="shared" si="9"/>
        <v>0.13327814914178737</v>
      </c>
      <c r="W20" s="5">
        <f t="shared" si="10"/>
        <v>192</v>
      </c>
      <c r="X20" s="5">
        <f t="shared" si="11"/>
        <v>234</v>
      </c>
      <c r="Y20" s="8">
        <f t="shared" si="12"/>
        <v>8.5914628706593277E-2</v>
      </c>
      <c r="Z20" s="5">
        <f t="shared" si="13"/>
        <v>0.15</v>
      </c>
      <c r="AA20" s="5">
        <f t="shared" si="14"/>
        <v>0.15</v>
      </c>
      <c r="AB20" s="8">
        <f t="shared" si="15"/>
        <v>0</v>
      </c>
    </row>
    <row r="21" spans="1:28">
      <c r="A21" s="5">
        <v>16</v>
      </c>
      <c r="B21" s="45" t="s">
        <v>46</v>
      </c>
      <c r="C21" s="45" t="s">
        <v>47</v>
      </c>
      <c r="D21" s="5">
        <v>9</v>
      </c>
      <c r="E21" s="52">
        <v>20.6</v>
      </c>
      <c r="F21" s="6">
        <f t="shared" si="0"/>
        <v>-0.35962471092982862</v>
      </c>
      <c r="G21" s="5">
        <v>35.5</v>
      </c>
      <c r="H21" s="5">
        <v>52.4</v>
      </c>
      <c r="I21" s="7">
        <f t="shared" si="1"/>
        <v>-0.16910293392863274</v>
      </c>
      <c r="J21" s="5">
        <v>221</v>
      </c>
      <c r="K21" s="5">
        <v>289</v>
      </c>
      <c r="L21" s="8">
        <f t="shared" si="2"/>
        <v>-0.11650556907143717</v>
      </c>
      <c r="M21" s="5">
        <v>0.15</v>
      </c>
      <c r="N21" s="5">
        <v>0.15</v>
      </c>
      <c r="O21" s="8">
        <f t="shared" si="3"/>
        <v>0</v>
      </c>
      <c r="Q21" s="5">
        <f t="shared" si="4"/>
        <v>9</v>
      </c>
      <c r="R21" s="5">
        <f t="shared" si="5"/>
        <v>20.6</v>
      </c>
      <c r="S21" s="6">
        <f t="shared" si="6"/>
        <v>0.35962471092982862</v>
      </c>
      <c r="T21" s="5">
        <f t="shared" si="7"/>
        <v>35.5</v>
      </c>
      <c r="U21" s="5">
        <f t="shared" si="8"/>
        <v>52.4</v>
      </c>
      <c r="V21" s="7">
        <f t="shared" si="9"/>
        <v>0.16910293392863274</v>
      </c>
      <c r="W21" s="5">
        <f t="shared" si="10"/>
        <v>221</v>
      </c>
      <c r="X21" s="5">
        <f t="shared" si="11"/>
        <v>289</v>
      </c>
      <c r="Y21" s="8">
        <f t="shared" si="12"/>
        <v>0.11650556907143717</v>
      </c>
      <c r="Z21" s="5">
        <f t="shared" si="13"/>
        <v>0.15</v>
      </c>
      <c r="AA21" s="5">
        <f t="shared" si="14"/>
        <v>0.15</v>
      </c>
      <c r="AB21" s="8">
        <f t="shared" si="15"/>
        <v>0</v>
      </c>
    </row>
    <row r="22" spans="1:28" ht="12.75" customHeight="1">
      <c r="A22" s="5">
        <v>17</v>
      </c>
      <c r="B22" s="45" t="s">
        <v>48</v>
      </c>
      <c r="C22" s="45" t="s">
        <v>49</v>
      </c>
      <c r="D22" s="5">
        <v>9</v>
      </c>
      <c r="E22" s="52">
        <v>9</v>
      </c>
      <c r="F22" s="6">
        <f t="shared" si="0"/>
        <v>0</v>
      </c>
      <c r="G22" s="5">
        <v>42.1</v>
      </c>
      <c r="H22" s="5">
        <v>51.4</v>
      </c>
      <c r="I22" s="7">
        <f t="shared" si="1"/>
        <v>-8.6681023159607351E-2</v>
      </c>
      <c r="J22" s="5">
        <v>137</v>
      </c>
      <c r="K22" s="5">
        <v>185</v>
      </c>
      <c r="L22" s="8">
        <f t="shared" si="2"/>
        <v>-0.13045116124660705</v>
      </c>
      <c r="M22" s="5">
        <v>0.15</v>
      </c>
      <c r="N22" s="5">
        <v>0.15</v>
      </c>
      <c r="O22" s="8">
        <f t="shared" si="3"/>
        <v>0</v>
      </c>
      <c r="Q22" s="5">
        <f t="shared" si="4"/>
        <v>9</v>
      </c>
      <c r="R22" s="5">
        <f t="shared" si="5"/>
        <v>9</v>
      </c>
      <c r="S22" s="6">
        <f t="shared" si="6"/>
        <v>0</v>
      </c>
      <c r="T22" s="5">
        <f t="shared" si="7"/>
        <v>42.1</v>
      </c>
      <c r="U22" s="5">
        <f t="shared" si="8"/>
        <v>51.4</v>
      </c>
      <c r="V22" s="7">
        <f t="shared" si="9"/>
        <v>8.6681023159607351E-2</v>
      </c>
      <c r="W22" s="5">
        <f t="shared" si="10"/>
        <v>137</v>
      </c>
      <c r="X22" s="5">
        <f t="shared" si="11"/>
        <v>185</v>
      </c>
      <c r="Y22" s="8">
        <f t="shared" si="12"/>
        <v>0.13045116124660705</v>
      </c>
      <c r="Z22" s="5">
        <f t="shared" si="13"/>
        <v>0.15</v>
      </c>
      <c r="AA22" s="5">
        <f t="shared" si="14"/>
        <v>0.15</v>
      </c>
      <c r="AB22" s="8">
        <f t="shared" si="15"/>
        <v>0</v>
      </c>
    </row>
    <row r="23" spans="1:28" ht="12.75" customHeight="1">
      <c r="A23" s="5">
        <v>18</v>
      </c>
      <c r="B23" s="45" t="s">
        <v>50</v>
      </c>
      <c r="C23" s="45" t="s">
        <v>51</v>
      </c>
      <c r="D23" s="5">
        <v>9</v>
      </c>
      <c r="E23" s="52">
        <v>9</v>
      </c>
      <c r="F23" s="6">
        <f t="shared" si="0"/>
        <v>0</v>
      </c>
      <c r="G23" s="5">
        <v>18</v>
      </c>
      <c r="H23" s="5">
        <v>25.9</v>
      </c>
      <c r="I23" s="7">
        <f t="shared" si="1"/>
        <v>-0.15802725897794589</v>
      </c>
      <c r="J23" s="5">
        <v>445</v>
      </c>
      <c r="K23" s="5">
        <v>450</v>
      </c>
      <c r="L23" s="8">
        <f t="shared" si="2"/>
        <v>-4.8525027944119614E-3</v>
      </c>
      <c r="M23" s="5">
        <v>0.15</v>
      </c>
      <c r="N23" s="5">
        <v>0.15</v>
      </c>
      <c r="O23" s="8">
        <f t="shared" si="3"/>
        <v>0</v>
      </c>
      <c r="Q23" s="5">
        <f t="shared" si="4"/>
        <v>9</v>
      </c>
      <c r="R23" s="5">
        <f t="shared" si="5"/>
        <v>9</v>
      </c>
      <c r="S23" s="6">
        <f t="shared" si="6"/>
        <v>0</v>
      </c>
      <c r="T23" s="5">
        <f t="shared" si="7"/>
        <v>18</v>
      </c>
      <c r="U23" s="5">
        <f t="shared" si="8"/>
        <v>25.9</v>
      </c>
      <c r="V23" s="7">
        <f t="shared" si="9"/>
        <v>0.15802725897794589</v>
      </c>
      <c r="W23" s="5">
        <f t="shared" si="10"/>
        <v>445</v>
      </c>
      <c r="X23" s="5">
        <f t="shared" si="11"/>
        <v>450</v>
      </c>
      <c r="Y23" s="8">
        <f t="shared" si="12"/>
        <v>4.8525027944119614E-3</v>
      </c>
      <c r="Z23" s="5">
        <f t="shared" si="13"/>
        <v>0.15</v>
      </c>
      <c r="AA23" s="5">
        <f t="shared" si="14"/>
        <v>0.15</v>
      </c>
      <c r="AB23" s="8">
        <f t="shared" si="15"/>
        <v>0</v>
      </c>
    </row>
    <row r="24" spans="1:28" ht="12.75" customHeight="1">
      <c r="A24" s="5">
        <v>19</v>
      </c>
      <c r="B24" s="45" t="s">
        <v>52</v>
      </c>
      <c r="C24" s="45" t="s">
        <v>53</v>
      </c>
      <c r="D24" s="5">
        <v>9</v>
      </c>
      <c r="E24" s="52">
        <v>9</v>
      </c>
      <c r="F24" s="6">
        <f t="shared" si="0"/>
        <v>0</v>
      </c>
      <c r="G24" s="5">
        <v>41.1</v>
      </c>
      <c r="H24" s="5">
        <v>47.9</v>
      </c>
      <c r="I24" s="7">
        <f t="shared" si="1"/>
        <v>-6.6493691538493938E-2</v>
      </c>
      <c r="J24" s="5">
        <v>57.9</v>
      </c>
      <c r="K24" s="5">
        <v>75.7</v>
      </c>
      <c r="L24" s="8">
        <f t="shared" si="2"/>
        <v>-0.11641731577263648</v>
      </c>
      <c r="M24" s="5">
        <v>0.15</v>
      </c>
      <c r="N24" s="5">
        <v>0.15</v>
      </c>
      <c r="O24" s="8">
        <f t="shared" si="3"/>
        <v>0</v>
      </c>
      <c r="Q24" s="5">
        <f t="shared" si="4"/>
        <v>9</v>
      </c>
      <c r="R24" s="5">
        <f t="shared" si="5"/>
        <v>9</v>
      </c>
      <c r="S24" s="6">
        <f t="shared" si="6"/>
        <v>0</v>
      </c>
      <c r="T24" s="5">
        <f t="shared" si="7"/>
        <v>41.1</v>
      </c>
      <c r="U24" s="5">
        <f t="shared" si="8"/>
        <v>47.9</v>
      </c>
      <c r="V24" s="7">
        <f t="shared" si="9"/>
        <v>6.6493691538493938E-2</v>
      </c>
      <c r="W24" s="5">
        <f t="shared" si="10"/>
        <v>57.9</v>
      </c>
      <c r="X24" s="5">
        <f t="shared" si="11"/>
        <v>75.7</v>
      </c>
      <c r="Y24" s="8">
        <f t="shared" si="12"/>
        <v>0.11641731577263648</v>
      </c>
      <c r="Z24" s="5">
        <f t="shared" si="13"/>
        <v>0.15</v>
      </c>
      <c r="AA24" s="5">
        <f t="shared" si="14"/>
        <v>0.15</v>
      </c>
      <c r="AB24" s="8">
        <f t="shared" si="15"/>
        <v>0</v>
      </c>
    </row>
    <row r="25" spans="1:28">
      <c r="A25" s="5">
        <v>20</v>
      </c>
      <c r="B25" s="45" t="s">
        <v>54</v>
      </c>
      <c r="C25" s="45" t="s">
        <v>55</v>
      </c>
      <c r="D25" s="5">
        <v>24</v>
      </c>
      <c r="E25" s="52">
        <v>30.6</v>
      </c>
      <c r="F25" s="6">
        <f t="shared" si="0"/>
        <v>-0.1055101847699742</v>
      </c>
      <c r="G25" s="5">
        <v>50.5</v>
      </c>
      <c r="H25" s="5">
        <v>74.400000000000006</v>
      </c>
      <c r="I25" s="7">
        <f t="shared" si="1"/>
        <v>-0.1682815574272174</v>
      </c>
      <c r="J25" s="5">
        <v>107</v>
      </c>
      <c r="K25" s="5">
        <v>126</v>
      </c>
      <c r="L25" s="8">
        <f t="shared" si="2"/>
        <v>-7.0986767432353215E-2</v>
      </c>
      <c r="M25" s="5">
        <v>0.15</v>
      </c>
      <c r="N25" s="5">
        <v>0.15</v>
      </c>
      <c r="O25" s="8">
        <f t="shared" si="3"/>
        <v>0</v>
      </c>
      <c r="Q25" s="5">
        <f t="shared" si="4"/>
        <v>24</v>
      </c>
      <c r="R25" s="5">
        <f t="shared" si="5"/>
        <v>30.6</v>
      </c>
      <c r="S25" s="6">
        <f t="shared" si="6"/>
        <v>0.1055101847699742</v>
      </c>
      <c r="T25" s="5">
        <f t="shared" si="7"/>
        <v>50.5</v>
      </c>
      <c r="U25" s="5">
        <f t="shared" si="8"/>
        <v>74.400000000000006</v>
      </c>
      <c r="V25" s="7">
        <f t="shared" si="9"/>
        <v>0.1682815574272174</v>
      </c>
      <c r="W25" s="5">
        <f t="shared" si="10"/>
        <v>107</v>
      </c>
      <c r="X25" s="5">
        <f t="shared" si="11"/>
        <v>126</v>
      </c>
      <c r="Y25" s="8">
        <f t="shared" si="12"/>
        <v>7.0986767432353215E-2</v>
      </c>
      <c r="Z25" s="5">
        <f t="shared" si="13"/>
        <v>0.15</v>
      </c>
      <c r="AA25" s="5">
        <f t="shared" si="14"/>
        <v>0.15</v>
      </c>
      <c r="AB25" s="8">
        <f t="shared" si="15"/>
        <v>0</v>
      </c>
    </row>
    <row r="26" spans="1:28">
      <c r="A26" s="5">
        <v>21</v>
      </c>
      <c r="B26" s="45" t="s">
        <v>56</v>
      </c>
      <c r="C26" s="45" t="s">
        <v>57</v>
      </c>
      <c r="D26" s="5">
        <v>52.1</v>
      </c>
      <c r="E26" s="52">
        <v>64.7</v>
      </c>
      <c r="F26" s="6">
        <f t="shared" si="0"/>
        <v>-9.4066557369175907E-2</v>
      </c>
      <c r="G26" s="5">
        <v>49.9</v>
      </c>
      <c r="H26" s="5">
        <v>64.8</v>
      </c>
      <c r="I26" s="7">
        <f t="shared" si="1"/>
        <v>-0.11347446024720331</v>
      </c>
      <c r="J26" s="5">
        <v>71.900000000000006</v>
      </c>
      <c r="K26" s="5">
        <v>88.2</v>
      </c>
      <c r="L26" s="8">
        <f t="shared" si="2"/>
        <v>-8.8739694748936948E-2</v>
      </c>
      <c r="M26" s="5">
        <v>0.15</v>
      </c>
      <c r="N26" s="5">
        <v>0.15</v>
      </c>
      <c r="O26" s="8">
        <f t="shared" si="3"/>
        <v>0</v>
      </c>
      <c r="Q26" s="5">
        <f t="shared" si="4"/>
        <v>52.1</v>
      </c>
      <c r="R26" s="5">
        <f t="shared" si="5"/>
        <v>64.7</v>
      </c>
      <c r="S26" s="6">
        <f t="shared" si="6"/>
        <v>9.4066557369175907E-2</v>
      </c>
      <c r="T26" s="5">
        <f t="shared" si="7"/>
        <v>49.9</v>
      </c>
      <c r="U26" s="5">
        <f t="shared" si="8"/>
        <v>64.8</v>
      </c>
      <c r="V26" s="7">
        <f t="shared" si="9"/>
        <v>0.11347446024720331</v>
      </c>
      <c r="W26" s="5">
        <f t="shared" si="10"/>
        <v>71.900000000000006</v>
      </c>
      <c r="X26" s="5">
        <f t="shared" si="11"/>
        <v>88.2</v>
      </c>
      <c r="Y26" s="8">
        <f t="shared" si="12"/>
        <v>8.8739694748936948E-2</v>
      </c>
      <c r="Z26" s="5">
        <f t="shared" si="13"/>
        <v>0.15</v>
      </c>
      <c r="AA26" s="5">
        <f t="shared" si="14"/>
        <v>0.15</v>
      </c>
      <c r="AB26" s="8">
        <f t="shared" si="15"/>
        <v>0</v>
      </c>
    </row>
    <row r="27" spans="1:28">
      <c r="A27" s="5">
        <v>22</v>
      </c>
      <c r="B27" s="45" t="s">
        <v>58</v>
      </c>
      <c r="C27" s="45" t="s">
        <v>59</v>
      </c>
      <c r="D27" s="5">
        <v>25.6</v>
      </c>
      <c r="E27" s="52">
        <v>33.6</v>
      </c>
      <c r="F27" s="6">
        <f t="shared" si="0"/>
        <v>-0.11809931207799451</v>
      </c>
      <c r="G27" s="5">
        <v>25.9</v>
      </c>
      <c r="H27" s="5">
        <v>20.7</v>
      </c>
      <c r="I27" s="7">
        <f t="shared" si="1"/>
        <v>9.7329418624334085E-2</v>
      </c>
      <c r="J27" s="5">
        <v>66.900000000000006</v>
      </c>
      <c r="K27" s="5">
        <v>84.7</v>
      </c>
      <c r="L27" s="8">
        <f t="shared" si="2"/>
        <v>-0.10245729256288394</v>
      </c>
      <c r="M27" s="5">
        <v>0.15</v>
      </c>
      <c r="N27" s="5">
        <v>0.15</v>
      </c>
      <c r="O27" s="8">
        <f t="shared" si="3"/>
        <v>0</v>
      </c>
      <c r="Q27" s="5">
        <f t="shared" si="4"/>
        <v>25.6</v>
      </c>
      <c r="R27" s="5">
        <f t="shared" si="5"/>
        <v>33.6</v>
      </c>
      <c r="S27" s="6">
        <f t="shared" si="6"/>
        <v>0.11809931207799451</v>
      </c>
      <c r="T27" s="5">
        <f t="shared" si="7"/>
        <v>25.9</v>
      </c>
      <c r="U27" s="5">
        <f t="shared" si="8"/>
        <v>20.7</v>
      </c>
      <c r="V27" s="7">
        <f t="shared" si="9"/>
        <v>9.7329418624334085E-2</v>
      </c>
      <c r="W27" s="5">
        <f t="shared" si="10"/>
        <v>66.900000000000006</v>
      </c>
      <c r="X27" s="5">
        <f t="shared" si="11"/>
        <v>84.7</v>
      </c>
      <c r="Y27" s="8">
        <f t="shared" si="12"/>
        <v>0.10245729256288394</v>
      </c>
      <c r="Z27" s="5">
        <f t="shared" si="13"/>
        <v>0.15</v>
      </c>
      <c r="AA27" s="5">
        <f t="shared" si="14"/>
        <v>0.15</v>
      </c>
      <c r="AB27" s="8">
        <f t="shared" si="15"/>
        <v>0</v>
      </c>
    </row>
    <row r="28" spans="1:28" ht="12.75" customHeight="1">
      <c r="A28" s="5">
        <v>23</v>
      </c>
      <c r="B28" s="45" t="s">
        <v>60</v>
      </c>
      <c r="C28" s="45" t="s">
        <v>61</v>
      </c>
      <c r="D28" s="5">
        <v>31.8</v>
      </c>
      <c r="E28" s="52">
        <v>28.7</v>
      </c>
      <c r="F28" s="6">
        <f t="shared" si="0"/>
        <v>4.4545223250440413E-2</v>
      </c>
      <c r="G28" s="5">
        <v>23.8</v>
      </c>
      <c r="H28" s="5">
        <v>28.9</v>
      </c>
      <c r="I28" s="7">
        <f t="shared" si="1"/>
        <v>-8.4320885700035708E-2</v>
      </c>
      <c r="J28" s="5">
        <v>73.400000000000006</v>
      </c>
      <c r="K28" s="5">
        <v>86</v>
      </c>
      <c r="L28" s="8">
        <f t="shared" si="2"/>
        <v>-6.8802391327497103E-2</v>
      </c>
      <c r="M28" s="5">
        <v>0.15</v>
      </c>
      <c r="N28" s="5">
        <v>0.15</v>
      </c>
      <c r="O28" s="8">
        <f t="shared" si="3"/>
        <v>0</v>
      </c>
      <c r="Q28" s="5">
        <f t="shared" si="4"/>
        <v>31.8</v>
      </c>
      <c r="R28" s="5">
        <f t="shared" si="5"/>
        <v>28.7</v>
      </c>
      <c r="S28" s="6">
        <f t="shared" si="6"/>
        <v>4.4545223250440413E-2</v>
      </c>
      <c r="T28" s="5">
        <f t="shared" si="7"/>
        <v>23.8</v>
      </c>
      <c r="U28" s="5">
        <f t="shared" si="8"/>
        <v>28.9</v>
      </c>
      <c r="V28" s="7">
        <f t="shared" si="9"/>
        <v>8.4320885700035708E-2</v>
      </c>
      <c r="W28" s="5">
        <f t="shared" si="10"/>
        <v>73.400000000000006</v>
      </c>
      <c r="X28" s="5">
        <f t="shared" si="11"/>
        <v>86</v>
      </c>
      <c r="Y28" s="8">
        <f t="shared" si="12"/>
        <v>6.8802391327497103E-2</v>
      </c>
      <c r="Z28" s="5">
        <f t="shared" si="13"/>
        <v>0.15</v>
      </c>
      <c r="AA28" s="5">
        <f t="shared" si="14"/>
        <v>0.15</v>
      </c>
      <c r="AB28" s="8">
        <f t="shared" si="15"/>
        <v>0</v>
      </c>
    </row>
    <row r="29" spans="1:28" ht="12.75" customHeight="1">
      <c r="A29" s="5">
        <v>24</v>
      </c>
      <c r="B29" s="45" t="s">
        <v>62</v>
      </c>
      <c r="C29" s="45" t="s">
        <v>63</v>
      </c>
      <c r="D29" s="5">
        <v>9</v>
      </c>
      <c r="E29" s="52">
        <v>9</v>
      </c>
      <c r="F29" s="6">
        <f t="shared" si="0"/>
        <v>0</v>
      </c>
      <c r="G29" s="5">
        <v>26.4</v>
      </c>
      <c r="H29" s="5">
        <v>28.8</v>
      </c>
      <c r="I29" s="7">
        <f t="shared" si="1"/>
        <v>-3.7788560889399747E-2</v>
      </c>
      <c r="J29" s="5">
        <v>63.2</v>
      </c>
      <c r="K29" s="5">
        <v>64.5</v>
      </c>
      <c r="L29" s="8">
        <f t="shared" si="2"/>
        <v>-8.8426363528826268E-3</v>
      </c>
      <c r="M29" s="5">
        <v>0.15</v>
      </c>
      <c r="N29" s="5">
        <v>0.15</v>
      </c>
      <c r="O29" s="8">
        <f t="shared" si="3"/>
        <v>0</v>
      </c>
      <c r="Q29" s="5">
        <f t="shared" si="4"/>
        <v>9</v>
      </c>
      <c r="R29" s="5">
        <f t="shared" si="5"/>
        <v>9</v>
      </c>
      <c r="S29" s="6">
        <f t="shared" si="6"/>
        <v>0</v>
      </c>
      <c r="T29" s="5">
        <f t="shared" si="7"/>
        <v>26.4</v>
      </c>
      <c r="U29" s="5">
        <f t="shared" si="8"/>
        <v>28.8</v>
      </c>
      <c r="V29" s="7">
        <f t="shared" si="9"/>
        <v>3.7788560889399747E-2</v>
      </c>
      <c r="W29" s="5">
        <f t="shared" si="10"/>
        <v>63.2</v>
      </c>
      <c r="X29" s="5">
        <f t="shared" si="11"/>
        <v>64.5</v>
      </c>
      <c r="Y29" s="8">
        <f t="shared" si="12"/>
        <v>8.8426363528826268E-3</v>
      </c>
      <c r="Z29" s="5">
        <f t="shared" si="13"/>
        <v>0.15</v>
      </c>
      <c r="AA29" s="5">
        <f t="shared" si="14"/>
        <v>0.15</v>
      </c>
      <c r="AB29" s="8">
        <f t="shared" si="15"/>
        <v>0</v>
      </c>
    </row>
    <row r="30" spans="1:28">
      <c r="A30" s="5">
        <v>25</v>
      </c>
      <c r="B30" s="45" t="s">
        <v>64</v>
      </c>
      <c r="C30" s="45" t="s">
        <v>65</v>
      </c>
      <c r="D30" s="5">
        <v>630</v>
      </c>
      <c r="E30" s="52">
        <v>1120</v>
      </c>
      <c r="F30" s="6">
        <f t="shared" si="0"/>
        <v>-0.24987747321659981</v>
      </c>
      <c r="G30" s="5">
        <v>21.4</v>
      </c>
      <c r="H30" s="5">
        <v>35.700000000000003</v>
      </c>
      <c r="I30" s="7">
        <f t="shared" si="1"/>
        <v>-0.22225444276300244</v>
      </c>
      <c r="J30" s="5">
        <v>64.3</v>
      </c>
      <c r="K30" s="5">
        <v>93.4</v>
      </c>
      <c r="L30" s="8">
        <f t="shared" si="2"/>
        <v>-0.16213590330587135</v>
      </c>
      <c r="M30" s="5">
        <v>0.15</v>
      </c>
      <c r="N30" s="5">
        <v>0.15</v>
      </c>
      <c r="O30" s="8">
        <f t="shared" si="3"/>
        <v>0</v>
      </c>
      <c r="Q30" s="5">
        <f t="shared" si="4"/>
        <v>630</v>
      </c>
      <c r="R30" s="5">
        <f t="shared" si="5"/>
        <v>1120</v>
      </c>
      <c r="S30" s="6">
        <f t="shared" si="6"/>
        <v>0.24987747321659981</v>
      </c>
      <c r="T30" s="5">
        <f t="shared" si="7"/>
        <v>21.4</v>
      </c>
      <c r="U30" s="5">
        <f t="shared" si="8"/>
        <v>35.700000000000003</v>
      </c>
      <c r="V30" s="7">
        <f t="shared" si="9"/>
        <v>0.22225444276300244</v>
      </c>
      <c r="W30" s="5">
        <f t="shared" si="10"/>
        <v>64.3</v>
      </c>
      <c r="X30" s="5">
        <f t="shared" si="11"/>
        <v>93.4</v>
      </c>
      <c r="Y30" s="8">
        <f t="shared" si="12"/>
        <v>0.16213590330587135</v>
      </c>
      <c r="Z30" s="5">
        <f t="shared" si="13"/>
        <v>0.15</v>
      </c>
      <c r="AA30" s="5">
        <f t="shared" si="14"/>
        <v>0.15</v>
      </c>
      <c r="AB30" s="8">
        <f t="shared" si="15"/>
        <v>0</v>
      </c>
    </row>
    <row r="31" spans="1:28">
      <c r="A31" s="5">
        <v>26</v>
      </c>
      <c r="B31" s="45" t="s">
        <v>66</v>
      </c>
      <c r="C31" s="45" t="s">
        <v>67</v>
      </c>
      <c r="D31" s="5">
        <v>1520</v>
      </c>
      <c r="E31" s="52">
        <v>1980</v>
      </c>
      <c r="F31" s="6">
        <f t="shared" si="0"/>
        <v>-0.11482160231675831</v>
      </c>
      <c r="G31" s="5">
        <v>66.7</v>
      </c>
      <c r="H31" s="5">
        <v>78.099999999999994</v>
      </c>
      <c r="I31" s="7">
        <f t="shared" si="1"/>
        <v>-6.8525199960751459E-2</v>
      </c>
      <c r="J31" s="5">
        <v>277</v>
      </c>
      <c r="K31" s="5">
        <v>340</v>
      </c>
      <c r="L31" s="8">
        <f t="shared" si="2"/>
        <v>-8.8999147977806281E-2</v>
      </c>
      <c r="M31" s="5">
        <v>0.98499999999999999</v>
      </c>
      <c r="N31" s="5">
        <v>0.64200000000000002</v>
      </c>
      <c r="O31" s="8">
        <f t="shared" si="3"/>
        <v>0.18590120242875846</v>
      </c>
      <c r="Q31" s="5">
        <f t="shared" si="4"/>
        <v>1520</v>
      </c>
      <c r="R31" s="5">
        <f t="shared" si="5"/>
        <v>1980</v>
      </c>
      <c r="S31" s="6">
        <f t="shared" si="6"/>
        <v>0.11482160231675831</v>
      </c>
      <c r="T31" s="5">
        <f t="shared" si="7"/>
        <v>66.7</v>
      </c>
      <c r="U31" s="5">
        <f t="shared" si="8"/>
        <v>78.099999999999994</v>
      </c>
      <c r="V31" s="7">
        <f t="shared" si="9"/>
        <v>6.8525199960751459E-2</v>
      </c>
      <c r="W31" s="5">
        <f t="shared" si="10"/>
        <v>277</v>
      </c>
      <c r="X31" s="5">
        <f t="shared" si="11"/>
        <v>340</v>
      </c>
      <c r="Y31" s="8">
        <f t="shared" si="12"/>
        <v>8.8999147977806281E-2</v>
      </c>
      <c r="Z31" s="5">
        <f t="shared" si="13"/>
        <v>0.98499999999999999</v>
      </c>
      <c r="AA31" s="5">
        <f t="shared" si="14"/>
        <v>0.64200000000000002</v>
      </c>
      <c r="AB31" s="8">
        <f t="shared" si="15"/>
        <v>0.18590120242875846</v>
      </c>
    </row>
    <row r="32" spans="1:28" ht="12.75" customHeight="1">
      <c r="A32" s="5">
        <v>27</v>
      </c>
      <c r="B32" s="45" t="s">
        <v>68</v>
      </c>
      <c r="C32" s="45" t="s">
        <v>69</v>
      </c>
      <c r="D32" s="5">
        <v>9</v>
      </c>
      <c r="E32" s="52">
        <v>9</v>
      </c>
      <c r="F32" s="6">
        <f t="shared" si="0"/>
        <v>0</v>
      </c>
      <c r="G32" s="5">
        <v>38.299999999999997</v>
      </c>
      <c r="H32" s="5">
        <v>41.3</v>
      </c>
      <c r="I32" s="7">
        <f t="shared" si="1"/>
        <v>-3.2751277687778302E-2</v>
      </c>
      <c r="J32" s="5">
        <v>162</v>
      </c>
      <c r="K32" s="5">
        <v>157</v>
      </c>
      <c r="L32" s="8">
        <f t="shared" si="2"/>
        <v>1.3615362133397202E-2</v>
      </c>
      <c r="M32" s="5">
        <v>0.15</v>
      </c>
      <c r="N32" s="5">
        <v>0.15</v>
      </c>
      <c r="O32" s="8">
        <f t="shared" si="3"/>
        <v>0</v>
      </c>
      <c r="Q32" s="5">
        <f t="shared" si="4"/>
        <v>9</v>
      </c>
      <c r="R32" s="5">
        <f t="shared" si="5"/>
        <v>9</v>
      </c>
      <c r="S32" s="6">
        <f t="shared" si="6"/>
        <v>0</v>
      </c>
      <c r="T32" s="5">
        <f t="shared" si="7"/>
        <v>38.299999999999997</v>
      </c>
      <c r="U32" s="5">
        <f t="shared" si="8"/>
        <v>41.3</v>
      </c>
      <c r="V32" s="7">
        <f t="shared" si="9"/>
        <v>3.2751277687778302E-2</v>
      </c>
      <c r="W32" s="5">
        <f t="shared" si="10"/>
        <v>162</v>
      </c>
      <c r="X32" s="5">
        <f t="shared" si="11"/>
        <v>157</v>
      </c>
      <c r="Y32" s="8">
        <f t="shared" si="12"/>
        <v>1.3615362133397202E-2</v>
      </c>
      <c r="Z32" s="5">
        <f t="shared" si="13"/>
        <v>0.15</v>
      </c>
      <c r="AA32" s="5">
        <f t="shared" si="14"/>
        <v>0.15</v>
      </c>
      <c r="AB32" s="8">
        <f t="shared" si="15"/>
        <v>0</v>
      </c>
    </row>
    <row r="33" spans="1:28">
      <c r="A33" s="5">
        <v>28</v>
      </c>
      <c r="B33" s="45" t="s">
        <v>70</v>
      </c>
      <c r="C33" s="45" t="s">
        <v>71</v>
      </c>
      <c r="D33" s="5">
        <v>57.2</v>
      </c>
      <c r="E33" s="52">
        <v>84.1</v>
      </c>
      <c r="F33" s="6">
        <f t="shared" si="0"/>
        <v>-0.16739996700488802</v>
      </c>
      <c r="G33" s="5">
        <v>15.6</v>
      </c>
      <c r="H33" s="5">
        <v>15.2</v>
      </c>
      <c r="I33" s="7">
        <f t="shared" si="1"/>
        <v>1.1281010409688985E-2</v>
      </c>
      <c r="J33" s="5">
        <v>53.6</v>
      </c>
      <c r="K33" s="5">
        <v>60.3</v>
      </c>
      <c r="L33" s="8">
        <f t="shared" si="2"/>
        <v>-5.1152522447381221E-2</v>
      </c>
      <c r="M33" s="5">
        <v>0.15</v>
      </c>
      <c r="N33" s="5">
        <v>0.15</v>
      </c>
      <c r="O33" s="8">
        <f t="shared" si="3"/>
        <v>0</v>
      </c>
      <c r="Q33" s="5">
        <f t="shared" si="4"/>
        <v>57.2</v>
      </c>
      <c r="R33" s="5">
        <f t="shared" si="5"/>
        <v>84.1</v>
      </c>
      <c r="S33" s="6">
        <f t="shared" si="6"/>
        <v>0.16739996700488802</v>
      </c>
      <c r="T33" s="5">
        <f t="shared" si="7"/>
        <v>15.6</v>
      </c>
      <c r="U33" s="5">
        <f t="shared" si="8"/>
        <v>15.2</v>
      </c>
      <c r="V33" s="7">
        <f t="shared" si="9"/>
        <v>1.1281010409688985E-2</v>
      </c>
      <c r="W33" s="5">
        <f t="shared" si="10"/>
        <v>53.6</v>
      </c>
      <c r="X33" s="5">
        <f t="shared" si="11"/>
        <v>60.3</v>
      </c>
      <c r="Y33" s="8">
        <f t="shared" si="12"/>
        <v>5.1152522447381221E-2</v>
      </c>
      <c r="Z33" s="5">
        <f t="shared" si="13"/>
        <v>0.15</v>
      </c>
      <c r="AA33" s="5">
        <f t="shared" si="14"/>
        <v>0.15</v>
      </c>
      <c r="AB33" s="8">
        <f t="shared" si="15"/>
        <v>0</v>
      </c>
    </row>
    <row r="34" spans="1:28" ht="12.75" customHeight="1">
      <c r="A34" s="5">
        <v>29</v>
      </c>
      <c r="B34" s="45" t="s">
        <v>72</v>
      </c>
      <c r="C34" s="45" t="s">
        <v>73</v>
      </c>
      <c r="D34" s="5">
        <v>33.5</v>
      </c>
      <c r="E34" s="52">
        <v>32.299999999999997</v>
      </c>
      <c r="F34" s="6">
        <f t="shared" si="0"/>
        <v>1.5842284705742449E-2</v>
      </c>
      <c r="G34" s="5">
        <v>7.68</v>
      </c>
      <c r="H34" s="5">
        <v>13.2</v>
      </c>
      <c r="I34" s="7">
        <f t="shared" si="1"/>
        <v>-0.23521271117433784</v>
      </c>
      <c r="J34" s="5">
        <v>101</v>
      </c>
      <c r="K34" s="5">
        <v>124</v>
      </c>
      <c r="L34" s="8">
        <f t="shared" si="2"/>
        <v>-8.9100311379592512E-2</v>
      </c>
      <c r="M34" s="5">
        <v>0.14499999999999999</v>
      </c>
      <c r="N34" s="5">
        <v>0.15</v>
      </c>
      <c r="O34" s="8">
        <f t="shared" si="3"/>
        <v>-1.472325682070641E-2</v>
      </c>
      <c r="Q34" s="5">
        <f t="shared" si="4"/>
        <v>33.5</v>
      </c>
      <c r="R34" s="5">
        <f t="shared" si="5"/>
        <v>32.299999999999997</v>
      </c>
      <c r="S34" s="6">
        <f t="shared" si="6"/>
        <v>1.5842284705742449E-2</v>
      </c>
      <c r="T34" s="5">
        <f t="shared" si="7"/>
        <v>7.68</v>
      </c>
      <c r="U34" s="5">
        <f t="shared" si="8"/>
        <v>13.2</v>
      </c>
      <c r="V34" s="7">
        <f t="shared" si="9"/>
        <v>0.23521271117433784</v>
      </c>
      <c r="W34" s="5">
        <f t="shared" si="10"/>
        <v>101</v>
      </c>
      <c r="X34" s="5">
        <f t="shared" si="11"/>
        <v>124</v>
      </c>
      <c r="Y34" s="8">
        <f t="shared" si="12"/>
        <v>8.9100311379592512E-2</v>
      </c>
      <c r="Z34" s="5">
        <f t="shared" si="13"/>
        <v>0.14499999999999999</v>
      </c>
      <c r="AA34" s="5">
        <f t="shared" si="14"/>
        <v>0.15</v>
      </c>
      <c r="AB34" s="8">
        <f t="shared" si="15"/>
        <v>1.472325682070641E-2</v>
      </c>
    </row>
    <row r="35" spans="1:28" ht="12.75" customHeight="1">
      <c r="A35" s="5">
        <v>30</v>
      </c>
      <c r="B35" s="45" t="s">
        <v>74</v>
      </c>
      <c r="C35" s="45" t="s">
        <v>75</v>
      </c>
      <c r="D35" s="5">
        <v>55.8</v>
      </c>
      <c r="E35" s="52">
        <v>46.8</v>
      </c>
      <c r="F35" s="6">
        <f t="shared" si="0"/>
        <v>7.6388345863454665E-2</v>
      </c>
      <c r="G35" s="5">
        <v>23.4</v>
      </c>
      <c r="H35" s="5">
        <v>20</v>
      </c>
      <c r="I35" s="7">
        <f t="shared" si="1"/>
        <v>6.818586174616148E-2</v>
      </c>
      <c r="J35" s="5">
        <v>110</v>
      </c>
      <c r="K35" s="5">
        <v>98.5</v>
      </c>
      <c r="L35" s="8">
        <f t="shared" si="2"/>
        <v>4.7956454660613268E-2</v>
      </c>
      <c r="M35" s="5">
        <v>0.54100000000000004</v>
      </c>
      <c r="N35" s="5">
        <v>0.15</v>
      </c>
      <c r="O35" s="8">
        <f t="shared" si="3"/>
        <v>0.55710600605088823</v>
      </c>
      <c r="Q35" s="5">
        <f t="shared" si="4"/>
        <v>55.8</v>
      </c>
      <c r="R35" s="5">
        <f t="shared" si="5"/>
        <v>46.8</v>
      </c>
      <c r="S35" s="6">
        <f t="shared" si="6"/>
        <v>7.6388345863454665E-2</v>
      </c>
      <c r="T35" s="5">
        <f t="shared" si="7"/>
        <v>23.4</v>
      </c>
      <c r="U35" s="5">
        <f t="shared" si="8"/>
        <v>20</v>
      </c>
      <c r="V35" s="7">
        <f t="shared" si="9"/>
        <v>6.818586174616148E-2</v>
      </c>
      <c r="W35" s="5">
        <f t="shared" si="10"/>
        <v>110</v>
      </c>
      <c r="X35" s="5">
        <f t="shared" si="11"/>
        <v>98.5</v>
      </c>
      <c r="Y35" s="8">
        <f t="shared" si="12"/>
        <v>4.7956454660613268E-2</v>
      </c>
      <c r="Z35" s="5">
        <f t="shared" si="13"/>
        <v>0.54100000000000004</v>
      </c>
      <c r="AA35" s="5">
        <f t="shared" si="14"/>
        <v>0.15</v>
      </c>
      <c r="AB35" s="8">
        <f t="shared" si="15"/>
        <v>0.55710600605088823</v>
      </c>
    </row>
    <row r="36" spans="1:28" ht="12.75" customHeight="1">
      <c r="A36" s="5">
        <v>31</v>
      </c>
      <c r="B36" s="45" t="s">
        <v>76</v>
      </c>
      <c r="C36" s="45" t="s">
        <v>77</v>
      </c>
      <c r="D36" s="5">
        <v>9</v>
      </c>
      <c r="E36" s="52">
        <v>9</v>
      </c>
      <c r="F36" s="6">
        <f t="shared" si="0"/>
        <v>0</v>
      </c>
      <c r="G36" s="5">
        <v>21.6</v>
      </c>
      <c r="H36" s="5">
        <v>33</v>
      </c>
      <c r="I36" s="7">
        <f t="shared" si="1"/>
        <v>-0.18406018872695662</v>
      </c>
      <c r="J36" s="5">
        <v>70.400000000000006</v>
      </c>
      <c r="K36" s="5">
        <v>84.1</v>
      </c>
      <c r="L36" s="8">
        <f t="shared" si="2"/>
        <v>-7.7223336655799946E-2</v>
      </c>
      <c r="M36" s="5">
        <v>0.15</v>
      </c>
      <c r="N36" s="5">
        <v>0.15</v>
      </c>
      <c r="O36" s="8">
        <f t="shared" si="3"/>
        <v>0</v>
      </c>
      <c r="Q36" s="5">
        <f t="shared" si="4"/>
        <v>9</v>
      </c>
      <c r="R36" s="5">
        <f t="shared" si="5"/>
        <v>9</v>
      </c>
      <c r="S36" s="6">
        <f t="shared" si="6"/>
        <v>0</v>
      </c>
      <c r="T36" s="5">
        <f t="shared" si="7"/>
        <v>21.6</v>
      </c>
      <c r="U36" s="5">
        <f t="shared" si="8"/>
        <v>33</v>
      </c>
      <c r="V36" s="7">
        <f t="shared" si="9"/>
        <v>0.18406018872695662</v>
      </c>
      <c r="W36" s="5">
        <f t="shared" si="10"/>
        <v>70.400000000000006</v>
      </c>
      <c r="X36" s="5">
        <f t="shared" si="11"/>
        <v>84.1</v>
      </c>
      <c r="Y36" s="8">
        <f t="shared" si="12"/>
        <v>7.7223336655799946E-2</v>
      </c>
      <c r="Z36" s="5">
        <f t="shared" si="13"/>
        <v>0.15</v>
      </c>
      <c r="AA36" s="5">
        <f t="shared" si="14"/>
        <v>0.15</v>
      </c>
      <c r="AB36" s="8">
        <f t="shared" si="15"/>
        <v>0</v>
      </c>
    </row>
    <row r="37" spans="1:28" ht="12.75" customHeight="1">
      <c r="A37" s="5">
        <v>32</v>
      </c>
      <c r="B37" s="45" t="s">
        <v>78</v>
      </c>
      <c r="C37" s="45" t="s">
        <v>79</v>
      </c>
      <c r="D37" s="5">
        <v>114</v>
      </c>
      <c r="E37" s="52">
        <v>75.599999999999994</v>
      </c>
      <c r="F37" s="6">
        <f t="shared" si="0"/>
        <v>0.17838305583526615</v>
      </c>
      <c r="G37" s="5">
        <v>6.61</v>
      </c>
      <c r="H37" s="5">
        <v>14</v>
      </c>
      <c r="I37" s="7">
        <f t="shared" si="1"/>
        <v>-0.32592657619259768</v>
      </c>
      <c r="J37" s="5">
        <v>114</v>
      </c>
      <c r="K37" s="5">
        <v>122</v>
      </c>
      <c r="L37" s="8">
        <f t="shared" si="2"/>
        <v>-2.9454979338275677E-2</v>
      </c>
      <c r="M37" s="5">
        <v>0.15</v>
      </c>
      <c r="N37" s="5">
        <v>0.15</v>
      </c>
      <c r="O37" s="8">
        <f t="shared" si="3"/>
        <v>0</v>
      </c>
      <c r="Q37" s="5">
        <f t="shared" si="4"/>
        <v>114</v>
      </c>
      <c r="R37" s="5">
        <f t="shared" si="5"/>
        <v>75.599999999999994</v>
      </c>
      <c r="S37" s="6">
        <f t="shared" si="6"/>
        <v>0.17838305583526615</v>
      </c>
      <c r="T37" s="5">
        <f t="shared" si="7"/>
        <v>6.61</v>
      </c>
      <c r="U37" s="5">
        <f t="shared" si="8"/>
        <v>14</v>
      </c>
      <c r="V37" s="7">
        <f t="shared" si="9"/>
        <v>0.32592657619259768</v>
      </c>
      <c r="W37" s="5">
        <f t="shared" si="10"/>
        <v>114</v>
      </c>
      <c r="X37" s="5">
        <f t="shared" si="11"/>
        <v>122</v>
      </c>
      <c r="Y37" s="8">
        <f t="shared" si="12"/>
        <v>2.9454979338275677E-2</v>
      </c>
      <c r="Z37" s="5">
        <f t="shared" si="13"/>
        <v>0.15</v>
      </c>
      <c r="AA37" s="5">
        <f t="shared" si="14"/>
        <v>0.15</v>
      </c>
      <c r="AB37" s="8">
        <f t="shared" si="15"/>
        <v>0</v>
      </c>
    </row>
    <row r="38" spans="1:28" ht="12.75" customHeight="1">
      <c r="A38" s="5">
        <v>33</v>
      </c>
      <c r="B38" s="45" t="s">
        <v>80</v>
      </c>
      <c r="C38" s="45" t="s">
        <v>81</v>
      </c>
      <c r="D38" s="5">
        <v>9</v>
      </c>
      <c r="E38" s="52">
        <v>9</v>
      </c>
      <c r="F38" s="6">
        <f t="shared" si="0"/>
        <v>0</v>
      </c>
      <c r="G38" s="5">
        <v>25.2</v>
      </c>
      <c r="H38" s="5">
        <v>42.1</v>
      </c>
      <c r="I38" s="7">
        <f t="shared" si="1"/>
        <v>-0.2228815550541241</v>
      </c>
      <c r="J38" s="5">
        <v>110</v>
      </c>
      <c r="K38" s="5">
        <v>116</v>
      </c>
      <c r="L38" s="8">
        <f t="shared" si="2"/>
        <v>-2.3065304068693671E-2</v>
      </c>
      <c r="M38" s="5">
        <v>0.15</v>
      </c>
      <c r="N38" s="5">
        <v>0.15</v>
      </c>
      <c r="O38" s="8">
        <f t="shared" si="3"/>
        <v>0</v>
      </c>
      <c r="Q38" s="5">
        <f t="shared" ref="Q38:Q69" si="16">D38</f>
        <v>9</v>
      </c>
      <c r="R38" s="5">
        <f t="shared" ref="R38:R69" si="17">E38</f>
        <v>9</v>
      </c>
      <c r="S38" s="6">
        <f t="shared" si="6"/>
        <v>0</v>
      </c>
      <c r="T38" s="5">
        <f t="shared" ref="T38:T69" si="18">G38</f>
        <v>25.2</v>
      </c>
      <c r="U38" s="5">
        <f t="shared" ref="U38:U69" si="19">H38</f>
        <v>42.1</v>
      </c>
      <c r="V38" s="7">
        <f t="shared" si="9"/>
        <v>0.2228815550541241</v>
      </c>
      <c r="W38" s="5">
        <f t="shared" ref="W38:W69" si="20">J38</f>
        <v>110</v>
      </c>
      <c r="X38" s="5">
        <f t="shared" ref="X38:X69" si="21">K38</f>
        <v>116</v>
      </c>
      <c r="Y38" s="8">
        <f t="shared" si="12"/>
        <v>2.3065304068693671E-2</v>
      </c>
      <c r="Z38" s="5">
        <f t="shared" ref="Z38:Z69" si="22">M38</f>
        <v>0.15</v>
      </c>
      <c r="AA38" s="5">
        <f t="shared" ref="AA38:AA69" si="23">N38</f>
        <v>0.15</v>
      </c>
      <c r="AB38" s="8">
        <f t="shared" si="15"/>
        <v>0</v>
      </c>
    </row>
    <row r="39" spans="1:28" ht="12.75" customHeight="1">
      <c r="A39" s="5">
        <v>34</v>
      </c>
      <c r="B39" s="45" t="s">
        <v>82</v>
      </c>
      <c r="C39" s="45" t="s">
        <v>83</v>
      </c>
      <c r="D39" s="5">
        <v>40.799999999999997</v>
      </c>
      <c r="E39" s="52">
        <v>9</v>
      </c>
      <c r="F39" s="6">
        <f t="shared" si="0"/>
        <v>0.65641765365055516</v>
      </c>
      <c r="G39" s="5">
        <v>19</v>
      </c>
      <c r="H39" s="5">
        <v>23.8</v>
      </c>
      <c r="I39" s="7">
        <f t="shared" si="1"/>
        <v>-9.7823356103683201E-2</v>
      </c>
      <c r="J39" s="5">
        <v>107</v>
      </c>
      <c r="K39" s="5">
        <v>88</v>
      </c>
      <c r="L39" s="8">
        <f t="shared" si="2"/>
        <v>8.4901105535041044E-2</v>
      </c>
      <c r="M39" s="5">
        <v>0.3</v>
      </c>
      <c r="N39" s="5">
        <v>0.39300000000000002</v>
      </c>
      <c r="O39" s="8">
        <f t="shared" si="3"/>
        <v>-0.11727129565576433</v>
      </c>
      <c r="Q39" s="5">
        <f t="shared" si="16"/>
        <v>40.799999999999997</v>
      </c>
      <c r="R39" s="5">
        <f t="shared" si="17"/>
        <v>9</v>
      </c>
      <c r="S39" s="6">
        <f t="shared" si="6"/>
        <v>0.65641765365055516</v>
      </c>
      <c r="T39" s="5">
        <f t="shared" si="18"/>
        <v>19</v>
      </c>
      <c r="U39" s="5">
        <f t="shared" si="19"/>
        <v>23.8</v>
      </c>
      <c r="V39" s="7">
        <f t="shared" si="9"/>
        <v>9.7823356103683201E-2</v>
      </c>
      <c r="W39" s="5">
        <f t="shared" si="20"/>
        <v>107</v>
      </c>
      <c r="X39" s="5">
        <f t="shared" si="21"/>
        <v>88</v>
      </c>
      <c r="Y39" s="8">
        <f t="shared" si="12"/>
        <v>8.4901105535041044E-2</v>
      </c>
      <c r="Z39" s="5">
        <f t="shared" si="22"/>
        <v>0.3</v>
      </c>
      <c r="AA39" s="5">
        <f t="shared" si="23"/>
        <v>0.39300000000000002</v>
      </c>
      <c r="AB39" s="8">
        <f t="shared" si="15"/>
        <v>0.11727129565576433</v>
      </c>
    </row>
    <row r="40" spans="1:28" ht="12.75" customHeight="1">
      <c r="A40" s="5">
        <v>35</v>
      </c>
      <c r="B40" s="45" t="s">
        <v>84</v>
      </c>
      <c r="C40" s="45" t="s">
        <v>85</v>
      </c>
      <c r="D40" s="5">
        <v>90.9</v>
      </c>
      <c r="E40" s="52">
        <v>48.1</v>
      </c>
      <c r="F40" s="6">
        <f t="shared" si="0"/>
        <v>0.27641880684813569</v>
      </c>
      <c r="G40" s="5">
        <v>16</v>
      </c>
      <c r="H40" s="5">
        <v>17</v>
      </c>
      <c r="I40" s="7">
        <f t="shared" si="1"/>
        <v>-2.6328938722349093E-2</v>
      </c>
      <c r="J40" s="5">
        <v>110</v>
      </c>
      <c r="K40" s="5">
        <v>68.7</v>
      </c>
      <c r="L40" s="8">
        <f t="shared" si="2"/>
        <v>0.20443594809867438</v>
      </c>
      <c r="M40" s="5">
        <v>0.15</v>
      </c>
      <c r="N40" s="5">
        <v>0.15</v>
      </c>
      <c r="O40" s="8">
        <f t="shared" si="3"/>
        <v>0</v>
      </c>
      <c r="Q40" s="5">
        <f t="shared" si="16"/>
        <v>90.9</v>
      </c>
      <c r="R40" s="5">
        <f t="shared" si="17"/>
        <v>48.1</v>
      </c>
      <c r="S40" s="6">
        <f t="shared" si="6"/>
        <v>0.27641880684813569</v>
      </c>
      <c r="T40" s="5">
        <f t="shared" si="18"/>
        <v>16</v>
      </c>
      <c r="U40" s="5">
        <f t="shared" si="19"/>
        <v>17</v>
      </c>
      <c r="V40" s="7">
        <f t="shared" si="9"/>
        <v>2.6328938722349093E-2</v>
      </c>
      <c r="W40" s="5">
        <f t="shared" si="20"/>
        <v>110</v>
      </c>
      <c r="X40" s="5">
        <f t="shared" si="21"/>
        <v>68.7</v>
      </c>
      <c r="Y40" s="8">
        <f t="shared" si="12"/>
        <v>0.20443594809867438</v>
      </c>
      <c r="Z40" s="5">
        <f t="shared" si="22"/>
        <v>0.15</v>
      </c>
      <c r="AA40" s="5">
        <f t="shared" si="23"/>
        <v>0.15</v>
      </c>
      <c r="AB40" s="8">
        <f t="shared" si="15"/>
        <v>0</v>
      </c>
    </row>
    <row r="41" spans="1:28" ht="12.75" customHeight="1">
      <c r="A41" s="5">
        <v>36</v>
      </c>
      <c r="B41" s="45" t="s">
        <v>86</v>
      </c>
      <c r="C41" s="45" t="s">
        <v>87</v>
      </c>
      <c r="D41" s="5">
        <v>18.100000000000001</v>
      </c>
      <c r="E41" s="52">
        <v>18</v>
      </c>
      <c r="F41" s="6">
        <f t="shared" si="0"/>
        <v>2.4060697658785379E-3</v>
      </c>
      <c r="G41" s="5">
        <v>27.4</v>
      </c>
      <c r="H41" s="5">
        <v>24.2</v>
      </c>
      <c r="I41" s="7">
        <f t="shared" si="1"/>
        <v>5.3935196839956623E-2</v>
      </c>
      <c r="J41" s="5">
        <v>63.7</v>
      </c>
      <c r="K41" s="5">
        <v>67.2</v>
      </c>
      <c r="L41" s="8">
        <f t="shared" si="2"/>
        <v>-2.3229840718475003E-2</v>
      </c>
      <c r="M41" s="5">
        <v>0.318</v>
      </c>
      <c r="N41" s="5">
        <v>0.15</v>
      </c>
      <c r="O41" s="8">
        <f t="shared" si="3"/>
        <v>0.32633586092875144</v>
      </c>
      <c r="Q41" s="5">
        <f t="shared" si="16"/>
        <v>18.100000000000001</v>
      </c>
      <c r="R41" s="5">
        <f t="shared" si="17"/>
        <v>18</v>
      </c>
      <c r="S41" s="6">
        <f t="shared" si="6"/>
        <v>2.4060697658785379E-3</v>
      </c>
      <c r="T41" s="5">
        <f t="shared" si="18"/>
        <v>27.4</v>
      </c>
      <c r="U41" s="5">
        <f t="shared" si="19"/>
        <v>24.2</v>
      </c>
      <c r="V41" s="7">
        <f t="shared" si="9"/>
        <v>5.3935196839956623E-2</v>
      </c>
      <c r="W41" s="5">
        <f t="shared" si="20"/>
        <v>63.7</v>
      </c>
      <c r="X41" s="5">
        <f t="shared" si="21"/>
        <v>67.2</v>
      </c>
      <c r="Y41" s="8">
        <f t="shared" si="12"/>
        <v>2.3229840718475003E-2</v>
      </c>
      <c r="Z41" s="5">
        <f t="shared" si="22"/>
        <v>0.318</v>
      </c>
      <c r="AA41" s="5">
        <f t="shared" si="23"/>
        <v>0.15</v>
      </c>
      <c r="AB41" s="8">
        <f t="shared" si="15"/>
        <v>0.32633586092875144</v>
      </c>
    </row>
    <row r="42" spans="1:28" ht="12.75" customHeight="1">
      <c r="A42" s="5">
        <v>37</v>
      </c>
      <c r="B42" s="45" t="s">
        <v>88</v>
      </c>
      <c r="C42" s="45" t="s">
        <v>89</v>
      </c>
      <c r="D42" s="5">
        <v>9</v>
      </c>
      <c r="E42" s="52">
        <v>9</v>
      </c>
      <c r="F42" s="6">
        <f t="shared" si="0"/>
        <v>0</v>
      </c>
      <c r="G42" s="5">
        <v>22.2</v>
      </c>
      <c r="H42" s="5">
        <v>17.899999999999999</v>
      </c>
      <c r="I42" s="7">
        <f t="shared" si="1"/>
        <v>9.3499943470745528E-2</v>
      </c>
      <c r="J42" s="5">
        <v>129</v>
      </c>
      <c r="K42" s="5">
        <v>146</v>
      </c>
      <c r="L42" s="8">
        <f t="shared" si="2"/>
        <v>-5.3763145485188346E-2</v>
      </c>
      <c r="M42" s="5">
        <v>0.15</v>
      </c>
      <c r="N42" s="5">
        <v>0.15</v>
      </c>
      <c r="O42" s="8">
        <f t="shared" si="3"/>
        <v>0</v>
      </c>
      <c r="Q42" s="5">
        <f t="shared" si="16"/>
        <v>9</v>
      </c>
      <c r="R42" s="5">
        <f t="shared" si="17"/>
        <v>9</v>
      </c>
      <c r="S42" s="6">
        <f t="shared" si="6"/>
        <v>0</v>
      </c>
      <c r="T42" s="5">
        <f t="shared" si="18"/>
        <v>22.2</v>
      </c>
      <c r="U42" s="5">
        <f t="shared" si="19"/>
        <v>17.899999999999999</v>
      </c>
      <c r="V42" s="7">
        <f t="shared" si="9"/>
        <v>9.3499943470745528E-2</v>
      </c>
      <c r="W42" s="5">
        <f t="shared" si="20"/>
        <v>129</v>
      </c>
      <c r="X42" s="5">
        <f t="shared" si="21"/>
        <v>146</v>
      </c>
      <c r="Y42" s="8">
        <f t="shared" si="12"/>
        <v>5.3763145485188346E-2</v>
      </c>
      <c r="Z42" s="5">
        <f t="shared" si="22"/>
        <v>0.15</v>
      </c>
      <c r="AA42" s="5">
        <f t="shared" si="23"/>
        <v>0.15</v>
      </c>
      <c r="AB42" s="8">
        <f t="shared" si="15"/>
        <v>0</v>
      </c>
    </row>
    <row r="43" spans="1:28" ht="12.75" customHeight="1">
      <c r="A43" s="5">
        <v>38</v>
      </c>
      <c r="B43" s="45" t="s">
        <v>90</v>
      </c>
      <c r="C43" s="45" t="s">
        <v>91</v>
      </c>
      <c r="D43" s="5">
        <v>9</v>
      </c>
      <c r="E43" s="52">
        <v>9</v>
      </c>
      <c r="F43" s="6">
        <f t="shared" si="0"/>
        <v>0</v>
      </c>
      <c r="G43" s="5">
        <v>31.3</v>
      </c>
      <c r="H43" s="5">
        <v>26.5</v>
      </c>
      <c r="I43" s="7">
        <f t="shared" si="1"/>
        <v>7.2298463609640651E-2</v>
      </c>
      <c r="J43" s="5">
        <v>100</v>
      </c>
      <c r="K43" s="5">
        <v>101</v>
      </c>
      <c r="L43" s="8">
        <f t="shared" si="2"/>
        <v>-4.3213737826426346E-3</v>
      </c>
      <c r="M43" s="5">
        <v>0.15</v>
      </c>
      <c r="N43" s="5">
        <v>0.15</v>
      </c>
      <c r="O43" s="8">
        <f t="shared" si="3"/>
        <v>0</v>
      </c>
      <c r="Q43" s="5">
        <f t="shared" si="16"/>
        <v>9</v>
      </c>
      <c r="R43" s="5">
        <f t="shared" si="17"/>
        <v>9</v>
      </c>
      <c r="S43" s="6">
        <f t="shared" si="6"/>
        <v>0</v>
      </c>
      <c r="T43" s="5">
        <f t="shared" si="18"/>
        <v>31.3</v>
      </c>
      <c r="U43" s="5">
        <f t="shared" si="19"/>
        <v>26.5</v>
      </c>
      <c r="V43" s="7">
        <f t="shared" si="9"/>
        <v>7.2298463609640651E-2</v>
      </c>
      <c r="W43" s="5">
        <f t="shared" si="20"/>
        <v>100</v>
      </c>
      <c r="X43" s="5">
        <f t="shared" si="21"/>
        <v>101</v>
      </c>
      <c r="Y43" s="8">
        <f t="shared" si="12"/>
        <v>4.3213737826426346E-3</v>
      </c>
      <c r="Z43" s="5">
        <f t="shared" si="22"/>
        <v>0.15</v>
      </c>
      <c r="AA43" s="5">
        <f t="shared" si="23"/>
        <v>0.15</v>
      </c>
      <c r="AB43" s="8">
        <f t="shared" si="15"/>
        <v>0</v>
      </c>
    </row>
    <row r="44" spans="1:28">
      <c r="A44" s="5">
        <v>39</v>
      </c>
      <c r="B44" s="45" t="s">
        <v>92</v>
      </c>
      <c r="C44" s="45" t="s">
        <v>93</v>
      </c>
      <c r="D44" s="5">
        <v>27.5</v>
      </c>
      <c r="E44" s="52">
        <v>41.1</v>
      </c>
      <c r="F44" s="6">
        <f t="shared" si="0"/>
        <v>-0.17450912804580665</v>
      </c>
      <c r="G44" s="5">
        <v>14.3</v>
      </c>
      <c r="H44" s="5">
        <v>17.600000000000001</v>
      </c>
      <c r="I44" s="7">
        <f t="shared" si="1"/>
        <v>-9.0176630349088072E-2</v>
      </c>
      <c r="J44" s="5">
        <v>67.8</v>
      </c>
      <c r="K44" s="5">
        <v>103</v>
      </c>
      <c r="L44" s="8">
        <f t="shared" si="2"/>
        <v>-0.18160753083810866</v>
      </c>
      <c r="M44" s="5">
        <v>0.15</v>
      </c>
      <c r="N44" s="5">
        <v>0.15</v>
      </c>
      <c r="O44" s="8">
        <f t="shared" si="3"/>
        <v>0</v>
      </c>
      <c r="Q44" s="5">
        <f t="shared" si="16"/>
        <v>27.5</v>
      </c>
      <c r="R44" s="5">
        <f t="shared" si="17"/>
        <v>41.1</v>
      </c>
      <c r="S44" s="6">
        <f t="shared" si="6"/>
        <v>0.17450912804580665</v>
      </c>
      <c r="T44" s="5">
        <f t="shared" si="18"/>
        <v>14.3</v>
      </c>
      <c r="U44" s="5">
        <f t="shared" si="19"/>
        <v>17.600000000000001</v>
      </c>
      <c r="V44" s="7">
        <f t="shared" si="9"/>
        <v>9.0176630349088072E-2</v>
      </c>
      <c r="W44" s="5">
        <f t="shared" si="20"/>
        <v>67.8</v>
      </c>
      <c r="X44" s="5">
        <f t="shared" si="21"/>
        <v>103</v>
      </c>
      <c r="Y44" s="8">
        <f t="shared" si="12"/>
        <v>0.18160753083810866</v>
      </c>
      <c r="Z44" s="5">
        <f t="shared" si="22"/>
        <v>0.15</v>
      </c>
      <c r="AA44" s="5">
        <f t="shared" si="23"/>
        <v>0.15</v>
      </c>
      <c r="AB44" s="8">
        <f t="shared" si="15"/>
        <v>0</v>
      </c>
    </row>
    <row r="45" spans="1:28">
      <c r="A45" s="5">
        <v>40</v>
      </c>
      <c r="B45" s="45" t="s">
        <v>94</v>
      </c>
      <c r="C45" s="45" t="s">
        <v>95</v>
      </c>
      <c r="D45" s="5">
        <v>19.600000000000001</v>
      </c>
      <c r="E45" s="52">
        <v>21.8</v>
      </c>
      <c r="F45" s="6">
        <f t="shared" si="0"/>
        <v>-4.6200422248128703E-2</v>
      </c>
      <c r="G45" s="5">
        <v>12.9</v>
      </c>
      <c r="H45" s="5">
        <v>11.3</v>
      </c>
      <c r="I45" s="7">
        <f t="shared" si="1"/>
        <v>5.7511266815829298E-2</v>
      </c>
      <c r="J45" s="5">
        <v>83.9</v>
      </c>
      <c r="K45" s="5">
        <v>126</v>
      </c>
      <c r="L45" s="8">
        <f t="shared" si="2"/>
        <v>-0.17660858428886272</v>
      </c>
      <c r="M45" s="5">
        <v>0.15</v>
      </c>
      <c r="N45" s="5">
        <v>0.30399999999999999</v>
      </c>
      <c r="O45" s="8">
        <f t="shared" si="3"/>
        <v>-0.30678232455307253</v>
      </c>
      <c r="Q45" s="5">
        <f t="shared" si="16"/>
        <v>19.600000000000001</v>
      </c>
      <c r="R45" s="5">
        <f t="shared" si="17"/>
        <v>21.8</v>
      </c>
      <c r="S45" s="6">
        <f t="shared" si="6"/>
        <v>4.6200422248128703E-2</v>
      </c>
      <c r="T45" s="5">
        <f t="shared" si="18"/>
        <v>12.9</v>
      </c>
      <c r="U45" s="5">
        <f t="shared" si="19"/>
        <v>11.3</v>
      </c>
      <c r="V45" s="7">
        <f t="shared" si="9"/>
        <v>5.7511266815829298E-2</v>
      </c>
      <c r="W45" s="5">
        <f t="shared" si="20"/>
        <v>83.9</v>
      </c>
      <c r="X45" s="5">
        <f t="shared" si="21"/>
        <v>126</v>
      </c>
      <c r="Y45" s="8">
        <f t="shared" si="12"/>
        <v>0.17660858428886272</v>
      </c>
      <c r="Z45" s="5">
        <f t="shared" si="22"/>
        <v>0.15</v>
      </c>
      <c r="AA45" s="5">
        <f t="shared" si="23"/>
        <v>0.30399999999999999</v>
      </c>
      <c r="AB45" s="8">
        <f t="shared" si="15"/>
        <v>0.30678232455307253</v>
      </c>
    </row>
    <row r="46" spans="1:28" ht="12.75" customHeight="1">
      <c r="A46" s="5">
        <v>41</v>
      </c>
      <c r="B46" s="45" t="s">
        <v>96</v>
      </c>
      <c r="C46" s="45" t="s">
        <v>97</v>
      </c>
      <c r="D46" s="5">
        <v>20.2</v>
      </c>
      <c r="E46" s="52">
        <v>9</v>
      </c>
      <c r="F46" s="6">
        <f t="shared" si="0"/>
        <v>0.3511088600072988</v>
      </c>
      <c r="G46" s="5">
        <v>11.2</v>
      </c>
      <c r="H46" s="5">
        <v>13.9</v>
      </c>
      <c r="I46" s="7">
        <f t="shared" si="1"/>
        <v>-9.3796777583913693E-2</v>
      </c>
      <c r="J46" s="5">
        <v>94.7</v>
      </c>
      <c r="K46" s="5">
        <v>118</v>
      </c>
      <c r="L46" s="8">
        <f t="shared" si="2"/>
        <v>-9.5532028302852012E-2</v>
      </c>
      <c r="M46" s="5">
        <v>0.15</v>
      </c>
      <c r="N46" s="5">
        <v>0.15</v>
      </c>
      <c r="O46" s="8">
        <f t="shared" si="3"/>
        <v>0</v>
      </c>
      <c r="Q46" s="5">
        <f t="shared" si="16"/>
        <v>20.2</v>
      </c>
      <c r="R46" s="5">
        <f t="shared" si="17"/>
        <v>9</v>
      </c>
      <c r="S46" s="6">
        <f t="shared" si="6"/>
        <v>0.3511088600072988</v>
      </c>
      <c r="T46" s="5">
        <f t="shared" si="18"/>
        <v>11.2</v>
      </c>
      <c r="U46" s="5">
        <f t="shared" si="19"/>
        <v>13.9</v>
      </c>
      <c r="V46" s="7">
        <f t="shared" si="9"/>
        <v>9.3796777583913693E-2</v>
      </c>
      <c r="W46" s="5">
        <f t="shared" si="20"/>
        <v>94.7</v>
      </c>
      <c r="X46" s="5">
        <f t="shared" si="21"/>
        <v>118</v>
      </c>
      <c r="Y46" s="8">
        <f t="shared" si="12"/>
        <v>9.5532028302852012E-2</v>
      </c>
      <c r="Z46" s="5">
        <f t="shared" si="22"/>
        <v>0.15</v>
      </c>
      <c r="AA46" s="5">
        <f t="shared" si="23"/>
        <v>0.15</v>
      </c>
      <c r="AB46" s="8">
        <f t="shared" si="15"/>
        <v>0</v>
      </c>
    </row>
    <row r="47" spans="1:28" ht="12.75" customHeight="1">
      <c r="A47" s="5">
        <v>42</v>
      </c>
      <c r="B47" s="45" t="s">
        <v>98</v>
      </c>
      <c r="C47" s="45" t="s">
        <v>99</v>
      </c>
      <c r="D47" s="5">
        <v>9</v>
      </c>
      <c r="E47" s="52">
        <v>9</v>
      </c>
      <c r="F47" s="6">
        <f t="shared" si="0"/>
        <v>0</v>
      </c>
      <c r="G47" s="5">
        <v>11.6</v>
      </c>
      <c r="H47" s="5">
        <v>16.2</v>
      </c>
      <c r="I47" s="7">
        <f t="shared" si="1"/>
        <v>-0.14505702531571263</v>
      </c>
      <c r="J47" s="5">
        <v>84.6</v>
      </c>
      <c r="K47" s="5">
        <v>114</v>
      </c>
      <c r="L47" s="8">
        <f t="shared" si="2"/>
        <v>-0.12953448829744918</v>
      </c>
      <c r="M47" s="5">
        <v>0.15</v>
      </c>
      <c r="N47" s="5">
        <v>0.15</v>
      </c>
      <c r="O47" s="8">
        <f t="shared" si="3"/>
        <v>0</v>
      </c>
      <c r="Q47" s="5">
        <f t="shared" si="16"/>
        <v>9</v>
      </c>
      <c r="R47" s="5">
        <f t="shared" si="17"/>
        <v>9</v>
      </c>
      <c r="S47" s="6">
        <f t="shared" si="6"/>
        <v>0</v>
      </c>
      <c r="T47" s="5">
        <f t="shared" si="18"/>
        <v>11.6</v>
      </c>
      <c r="U47" s="5">
        <f t="shared" si="19"/>
        <v>16.2</v>
      </c>
      <c r="V47" s="7">
        <f t="shared" si="9"/>
        <v>0.14505702531571263</v>
      </c>
      <c r="W47" s="5">
        <f t="shared" si="20"/>
        <v>84.6</v>
      </c>
      <c r="X47" s="5">
        <f t="shared" si="21"/>
        <v>114</v>
      </c>
      <c r="Y47" s="8">
        <f t="shared" si="12"/>
        <v>0.12953448829744918</v>
      </c>
      <c r="Z47" s="5">
        <f t="shared" si="22"/>
        <v>0.15</v>
      </c>
      <c r="AA47" s="5">
        <f t="shared" si="23"/>
        <v>0.15</v>
      </c>
      <c r="AB47" s="8">
        <f t="shared" si="15"/>
        <v>0</v>
      </c>
    </row>
    <row r="48" spans="1:28" ht="12.75" customHeight="1">
      <c r="A48" s="5">
        <v>43</v>
      </c>
      <c r="B48" s="45" t="s">
        <v>100</v>
      </c>
      <c r="C48" s="45" t="s">
        <v>101</v>
      </c>
      <c r="D48" s="5">
        <v>9</v>
      </c>
      <c r="E48" s="52">
        <v>9</v>
      </c>
      <c r="F48" s="6">
        <f t="shared" si="0"/>
        <v>0</v>
      </c>
      <c r="G48" s="5">
        <v>23.7</v>
      </c>
      <c r="H48" s="5">
        <v>30</v>
      </c>
      <c r="I48" s="7">
        <f t="shared" si="1"/>
        <v>-0.10237290870955862</v>
      </c>
      <c r="J48" s="5">
        <v>637</v>
      </c>
      <c r="K48" s="5">
        <v>846</v>
      </c>
      <c r="L48" s="8">
        <f t="shared" si="2"/>
        <v>-0.12323093070367319</v>
      </c>
      <c r="M48" s="5">
        <v>0.15</v>
      </c>
      <c r="N48" s="5">
        <v>0.15</v>
      </c>
      <c r="O48" s="8">
        <f t="shared" si="3"/>
        <v>0</v>
      </c>
      <c r="Q48" s="5">
        <f t="shared" si="16"/>
        <v>9</v>
      </c>
      <c r="R48" s="5">
        <f t="shared" si="17"/>
        <v>9</v>
      </c>
      <c r="S48" s="6">
        <f t="shared" si="6"/>
        <v>0</v>
      </c>
      <c r="T48" s="5">
        <f t="shared" si="18"/>
        <v>23.7</v>
      </c>
      <c r="U48" s="5">
        <f t="shared" si="19"/>
        <v>30</v>
      </c>
      <c r="V48" s="7">
        <f t="shared" si="9"/>
        <v>0.10237290870955862</v>
      </c>
      <c r="W48" s="5">
        <f t="shared" si="20"/>
        <v>637</v>
      </c>
      <c r="X48" s="5">
        <f t="shared" si="21"/>
        <v>846</v>
      </c>
      <c r="Y48" s="8">
        <f t="shared" si="12"/>
        <v>0.12323093070367319</v>
      </c>
      <c r="Z48" s="5">
        <f t="shared" si="22"/>
        <v>0.15</v>
      </c>
      <c r="AA48" s="5">
        <f t="shared" si="23"/>
        <v>0.15</v>
      </c>
      <c r="AB48" s="8">
        <f t="shared" si="15"/>
        <v>0</v>
      </c>
    </row>
    <row r="49" spans="1:28">
      <c r="A49" s="5">
        <v>44</v>
      </c>
      <c r="B49" s="45" t="s">
        <v>102</v>
      </c>
      <c r="C49" s="45" t="s">
        <v>103</v>
      </c>
      <c r="D49" s="5">
        <v>21.1</v>
      </c>
      <c r="E49" s="52">
        <v>27.9</v>
      </c>
      <c r="F49" s="6">
        <f t="shared" si="0"/>
        <v>-0.121321747975905</v>
      </c>
      <c r="G49" s="5">
        <v>17.8</v>
      </c>
      <c r="H49" s="5">
        <v>16</v>
      </c>
      <c r="I49" s="7">
        <f t="shared" si="1"/>
        <v>4.630001965296926E-2</v>
      </c>
      <c r="J49" s="5">
        <v>323</v>
      </c>
      <c r="K49" s="5">
        <v>123</v>
      </c>
      <c r="L49" s="8">
        <f t="shared" si="2"/>
        <v>0.41929741089170491</v>
      </c>
      <c r="M49" s="5">
        <v>0.15</v>
      </c>
      <c r="N49" s="5">
        <v>0.15</v>
      </c>
      <c r="O49" s="8">
        <f t="shared" si="3"/>
        <v>0</v>
      </c>
      <c r="Q49" s="5">
        <f t="shared" si="16"/>
        <v>21.1</v>
      </c>
      <c r="R49" s="5">
        <f t="shared" si="17"/>
        <v>27.9</v>
      </c>
      <c r="S49" s="6">
        <f t="shared" si="6"/>
        <v>0.121321747975905</v>
      </c>
      <c r="T49" s="5">
        <f t="shared" si="18"/>
        <v>17.8</v>
      </c>
      <c r="U49" s="5">
        <f t="shared" si="19"/>
        <v>16</v>
      </c>
      <c r="V49" s="7">
        <f t="shared" si="9"/>
        <v>4.630001965296926E-2</v>
      </c>
      <c r="W49" s="5">
        <f t="shared" si="20"/>
        <v>323</v>
      </c>
      <c r="X49" s="5">
        <f t="shared" si="21"/>
        <v>123</v>
      </c>
      <c r="Y49" s="8">
        <f t="shared" si="12"/>
        <v>0.41929741089170491</v>
      </c>
      <c r="Z49" s="5">
        <f t="shared" si="22"/>
        <v>0.15</v>
      </c>
      <c r="AA49" s="5">
        <f t="shared" si="23"/>
        <v>0.15</v>
      </c>
      <c r="AB49" s="8">
        <f t="shared" si="15"/>
        <v>0</v>
      </c>
    </row>
    <row r="50" spans="1:28" ht="12.75" customHeight="1">
      <c r="A50" s="5">
        <v>45</v>
      </c>
      <c r="B50" s="45" t="s">
        <v>104</v>
      </c>
      <c r="C50" s="45" t="s">
        <v>105</v>
      </c>
      <c r="D50" s="5">
        <v>34.200000000000003</v>
      </c>
      <c r="E50" s="52">
        <v>33.6</v>
      </c>
      <c r="F50" s="6">
        <f t="shared" si="0"/>
        <v>7.6868286662910013E-3</v>
      </c>
      <c r="G50" s="5">
        <v>10.3</v>
      </c>
      <c r="H50" s="5">
        <v>7.08</v>
      </c>
      <c r="I50" s="7">
        <f t="shared" si="1"/>
        <v>0.16280396701540323</v>
      </c>
      <c r="J50" s="5">
        <v>71.099999999999994</v>
      </c>
      <c r="K50" s="5">
        <v>102</v>
      </c>
      <c r="L50" s="8">
        <f t="shared" si="2"/>
        <v>-0.15673057103215116</v>
      </c>
      <c r="M50" s="5">
        <v>0.15</v>
      </c>
      <c r="N50" s="5">
        <v>0.15</v>
      </c>
      <c r="O50" s="8">
        <f t="shared" si="3"/>
        <v>0</v>
      </c>
      <c r="Q50" s="5">
        <f t="shared" si="16"/>
        <v>34.200000000000003</v>
      </c>
      <c r="R50" s="5">
        <f t="shared" si="17"/>
        <v>33.6</v>
      </c>
      <c r="S50" s="6">
        <f t="shared" si="6"/>
        <v>7.6868286662910013E-3</v>
      </c>
      <c r="T50" s="5">
        <f t="shared" si="18"/>
        <v>10.3</v>
      </c>
      <c r="U50" s="5">
        <f t="shared" si="19"/>
        <v>7.08</v>
      </c>
      <c r="V50" s="7">
        <f t="shared" si="9"/>
        <v>0.16280396701540323</v>
      </c>
      <c r="W50" s="5">
        <f t="shared" si="20"/>
        <v>71.099999999999994</v>
      </c>
      <c r="X50" s="5">
        <f t="shared" si="21"/>
        <v>102</v>
      </c>
      <c r="Y50" s="8">
        <f t="shared" si="12"/>
        <v>0.15673057103215116</v>
      </c>
      <c r="Z50" s="5">
        <f t="shared" si="22"/>
        <v>0.15</v>
      </c>
      <c r="AA50" s="5">
        <f t="shared" si="23"/>
        <v>0.15</v>
      </c>
      <c r="AB50" s="8">
        <f t="shared" si="15"/>
        <v>0</v>
      </c>
    </row>
    <row r="51" spans="1:28" ht="12.75" customHeight="1">
      <c r="A51" s="5">
        <v>46</v>
      </c>
      <c r="B51" s="45" t="s">
        <v>106</v>
      </c>
      <c r="C51" s="45" t="s">
        <v>107</v>
      </c>
      <c r="D51" s="5">
        <v>9</v>
      </c>
      <c r="E51" s="52">
        <v>9</v>
      </c>
      <c r="F51" s="6">
        <f t="shared" si="0"/>
        <v>0</v>
      </c>
      <c r="G51" s="5">
        <v>29.6</v>
      </c>
      <c r="H51" s="5">
        <v>55.2</v>
      </c>
      <c r="I51" s="7">
        <f t="shared" si="1"/>
        <v>-0.27064736667026046</v>
      </c>
      <c r="J51" s="5">
        <v>113</v>
      </c>
      <c r="K51" s="5">
        <v>193</v>
      </c>
      <c r="L51" s="8">
        <f t="shared" si="2"/>
        <v>-0.23247886552435437</v>
      </c>
      <c r="M51" s="5">
        <v>0.15</v>
      </c>
      <c r="N51" s="5">
        <v>0.15</v>
      </c>
      <c r="O51" s="8">
        <f t="shared" si="3"/>
        <v>0</v>
      </c>
      <c r="Q51" s="5">
        <f t="shared" si="16"/>
        <v>9</v>
      </c>
      <c r="R51" s="5">
        <f t="shared" si="17"/>
        <v>9</v>
      </c>
      <c r="S51" s="6">
        <f t="shared" si="6"/>
        <v>0</v>
      </c>
      <c r="T51" s="5">
        <f t="shared" si="18"/>
        <v>29.6</v>
      </c>
      <c r="U51" s="5">
        <f t="shared" si="19"/>
        <v>55.2</v>
      </c>
      <c r="V51" s="7">
        <f t="shared" si="9"/>
        <v>0.27064736667026046</v>
      </c>
      <c r="W51" s="5">
        <f t="shared" si="20"/>
        <v>113</v>
      </c>
      <c r="X51" s="5">
        <f t="shared" si="21"/>
        <v>193</v>
      </c>
      <c r="Y51" s="8">
        <f t="shared" si="12"/>
        <v>0.23247886552435437</v>
      </c>
      <c r="Z51" s="5">
        <f t="shared" si="22"/>
        <v>0.15</v>
      </c>
      <c r="AA51" s="5">
        <f t="shared" si="23"/>
        <v>0.15</v>
      </c>
      <c r="AB51" s="8">
        <f t="shared" si="15"/>
        <v>0</v>
      </c>
    </row>
    <row r="52" spans="1:28" ht="12.75" customHeight="1">
      <c r="A52" s="5">
        <v>47</v>
      </c>
      <c r="B52" s="45" t="s">
        <v>108</v>
      </c>
      <c r="C52" s="45" t="s">
        <v>109</v>
      </c>
      <c r="D52" s="5">
        <v>9</v>
      </c>
      <c r="E52" s="52">
        <v>9</v>
      </c>
      <c r="F52" s="6">
        <f t="shared" si="0"/>
        <v>0</v>
      </c>
      <c r="G52" s="5">
        <v>26.7</v>
      </c>
      <c r="H52" s="5">
        <v>23.6</v>
      </c>
      <c r="I52" s="7">
        <f t="shared" si="1"/>
        <v>5.3599258394468663E-2</v>
      </c>
      <c r="J52" s="5">
        <v>108</v>
      </c>
      <c r="K52" s="5">
        <v>112</v>
      </c>
      <c r="L52" s="8">
        <f t="shared" si="2"/>
        <v>-1.5794267183231625E-2</v>
      </c>
      <c r="M52" s="5">
        <v>0.371</v>
      </c>
      <c r="N52" s="5">
        <v>0.317</v>
      </c>
      <c r="O52" s="8">
        <f t="shared" si="3"/>
        <v>6.831464739729437E-2</v>
      </c>
      <c r="Q52" s="5">
        <f t="shared" si="16"/>
        <v>9</v>
      </c>
      <c r="R52" s="5">
        <f t="shared" si="17"/>
        <v>9</v>
      </c>
      <c r="S52" s="6">
        <f t="shared" si="6"/>
        <v>0</v>
      </c>
      <c r="T52" s="5">
        <f t="shared" si="18"/>
        <v>26.7</v>
      </c>
      <c r="U52" s="5">
        <f t="shared" si="19"/>
        <v>23.6</v>
      </c>
      <c r="V52" s="7">
        <f t="shared" si="9"/>
        <v>5.3599258394468663E-2</v>
      </c>
      <c r="W52" s="5">
        <f t="shared" si="20"/>
        <v>108</v>
      </c>
      <c r="X52" s="5">
        <f t="shared" si="21"/>
        <v>112</v>
      </c>
      <c r="Y52" s="8">
        <f t="shared" si="12"/>
        <v>1.5794267183231625E-2</v>
      </c>
      <c r="Z52" s="5">
        <f t="shared" si="22"/>
        <v>0.371</v>
      </c>
      <c r="AA52" s="5">
        <f t="shared" si="23"/>
        <v>0.317</v>
      </c>
      <c r="AB52" s="8">
        <f t="shared" si="15"/>
        <v>6.831464739729437E-2</v>
      </c>
    </row>
    <row r="53" spans="1:28" ht="12.75" customHeight="1">
      <c r="A53" s="5">
        <v>48</v>
      </c>
      <c r="B53" s="45" t="s">
        <v>110</v>
      </c>
      <c r="C53" s="45" t="s">
        <v>111</v>
      </c>
      <c r="D53" s="5">
        <v>23.8</v>
      </c>
      <c r="E53" s="52">
        <v>9</v>
      </c>
      <c r="F53" s="6">
        <f t="shared" si="0"/>
        <v>0.42233444761718719</v>
      </c>
      <c r="G53" s="5">
        <v>103</v>
      </c>
      <c r="H53" s="5">
        <v>125</v>
      </c>
      <c r="I53" s="7">
        <f t="shared" si="1"/>
        <v>-8.4072788302884227E-2</v>
      </c>
      <c r="J53" s="5">
        <v>361</v>
      </c>
      <c r="K53" s="5">
        <v>368</v>
      </c>
      <c r="L53" s="8">
        <f t="shared" si="2"/>
        <v>-8.3406167678599097E-3</v>
      </c>
      <c r="M53" s="5">
        <v>3.53</v>
      </c>
      <c r="N53" s="5">
        <v>2.94</v>
      </c>
      <c r="O53" s="8">
        <f t="shared" si="3"/>
        <v>7.9427374975665321E-2</v>
      </c>
      <c r="Q53" s="5">
        <f t="shared" si="16"/>
        <v>23.8</v>
      </c>
      <c r="R53" s="5">
        <f t="shared" si="17"/>
        <v>9</v>
      </c>
      <c r="S53" s="6">
        <f t="shared" si="6"/>
        <v>0.42233444761718719</v>
      </c>
      <c r="T53" s="5">
        <f t="shared" si="18"/>
        <v>103</v>
      </c>
      <c r="U53" s="5">
        <f t="shared" si="19"/>
        <v>125</v>
      </c>
      <c r="V53" s="7">
        <f t="shared" si="9"/>
        <v>8.4072788302884227E-2</v>
      </c>
      <c r="W53" s="5">
        <f t="shared" si="20"/>
        <v>361</v>
      </c>
      <c r="X53" s="5">
        <f t="shared" si="21"/>
        <v>368</v>
      </c>
      <c r="Y53" s="8">
        <f t="shared" si="12"/>
        <v>8.3406167678599097E-3</v>
      </c>
      <c r="Z53" s="5">
        <f t="shared" si="22"/>
        <v>3.53</v>
      </c>
      <c r="AA53" s="5">
        <f t="shared" si="23"/>
        <v>2.94</v>
      </c>
      <c r="AB53" s="8">
        <f t="shared" si="15"/>
        <v>7.9427374975665321E-2</v>
      </c>
    </row>
    <row r="54" spans="1:28">
      <c r="A54" s="5">
        <v>49</v>
      </c>
      <c r="B54" s="45" t="s">
        <v>112</v>
      </c>
      <c r="C54" s="45" t="s">
        <v>113</v>
      </c>
      <c r="D54" s="5">
        <v>27.2</v>
      </c>
      <c r="E54" s="52">
        <v>32.700000000000003</v>
      </c>
      <c r="F54" s="6">
        <f t="shared" si="0"/>
        <v>-7.9978848626087506E-2</v>
      </c>
      <c r="G54" s="5">
        <v>30</v>
      </c>
      <c r="H54" s="5">
        <v>8.07</v>
      </c>
      <c r="I54" s="7">
        <f t="shared" si="1"/>
        <v>0.57024771999759194</v>
      </c>
      <c r="J54" s="5">
        <v>97.9</v>
      </c>
      <c r="K54" s="5">
        <v>52</v>
      </c>
      <c r="L54" s="8">
        <f t="shared" si="2"/>
        <v>0.27477934816833871</v>
      </c>
      <c r="M54" s="5">
        <v>0.36499999999999999</v>
      </c>
      <c r="N54" s="5">
        <v>0.15</v>
      </c>
      <c r="O54" s="8">
        <f t="shared" si="3"/>
        <v>0.38620160540079346</v>
      </c>
      <c r="Q54" s="5">
        <f t="shared" si="16"/>
        <v>27.2</v>
      </c>
      <c r="R54" s="5">
        <f t="shared" si="17"/>
        <v>32.700000000000003</v>
      </c>
      <c r="S54" s="6">
        <f t="shared" si="6"/>
        <v>7.9978848626087506E-2</v>
      </c>
      <c r="T54" s="5">
        <f t="shared" si="18"/>
        <v>30</v>
      </c>
      <c r="U54" s="5">
        <f t="shared" si="19"/>
        <v>8.07</v>
      </c>
      <c r="V54" s="7">
        <f t="shared" si="9"/>
        <v>0.57024771999759194</v>
      </c>
      <c r="W54" s="5">
        <f t="shared" si="20"/>
        <v>97.9</v>
      </c>
      <c r="X54" s="5">
        <f t="shared" si="21"/>
        <v>52</v>
      </c>
      <c r="Y54" s="8">
        <f t="shared" si="12"/>
        <v>0.27477934816833871</v>
      </c>
      <c r="Z54" s="5">
        <f t="shared" si="22"/>
        <v>0.36499999999999999</v>
      </c>
      <c r="AA54" s="5">
        <f t="shared" si="23"/>
        <v>0.15</v>
      </c>
      <c r="AB54" s="8">
        <f t="shared" si="15"/>
        <v>0.38620160540079346</v>
      </c>
    </row>
    <row r="55" spans="1:28" ht="12.75" customHeight="1">
      <c r="A55" s="5">
        <v>50</v>
      </c>
      <c r="B55" s="45" t="s">
        <v>114</v>
      </c>
      <c r="C55" s="45" t="s">
        <v>115</v>
      </c>
      <c r="D55" s="5">
        <v>24.6</v>
      </c>
      <c r="E55" s="52">
        <v>9</v>
      </c>
      <c r="F55" s="6">
        <f t="shared" si="0"/>
        <v>0.43669259766405422</v>
      </c>
      <c r="G55" s="5">
        <v>22.1</v>
      </c>
      <c r="H55" s="5">
        <v>19.3</v>
      </c>
      <c r="I55" s="7">
        <f t="shared" si="1"/>
        <v>5.8834964677336954E-2</v>
      </c>
      <c r="J55" s="5">
        <v>91.8</v>
      </c>
      <c r="K55" s="5">
        <v>84.5</v>
      </c>
      <c r="L55" s="8">
        <f t="shared" si="2"/>
        <v>3.5985972251550091E-2</v>
      </c>
      <c r="M55" s="5">
        <v>0.15</v>
      </c>
      <c r="N55" s="5">
        <v>0.15</v>
      </c>
      <c r="O55" s="8">
        <f t="shared" si="3"/>
        <v>0</v>
      </c>
      <c r="Q55" s="5">
        <f t="shared" si="16"/>
        <v>24.6</v>
      </c>
      <c r="R55" s="5">
        <f t="shared" si="17"/>
        <v>9</v>
      </c>
      <c r="S55" s="6">
        <f t="shared" si="6"/>
        <v>0.43669259766405422</v>
      </c>
      <c r="T55" s="5">
        <f t="shared" si="18"/>
        <v>22.1</v>
      </c>
      <c r="U55" s="5">
        <f t="shared" si="19"/>
        <v>19.3</v>
      </c>
      <c r="V55" s="7">
        <f t="shared" si="9"/>
        <v>5.8834964677336954E-2</v>
      </c>
      <c r="W55" s="5">
        <f t="shared" si="20"/>
        <v>91.8</v>
      </c>
      <c r="X55" s="5">
        <f t="shared" si="21"/>
        <v>84.5</v>
      </c>
      <c r="Y55" s="8">
        <f t="shared" si="12"/>
        <v>3.5985972251550091E-2</v>
      </c>
      <c r="Z55" s="5">
        <f t="shared" si="22"/>
        <v>0.15</v>
      </c>
      <c r="AA55" s="5">
        <f t="shared" si="23"/>
        <v>0.15</v>
      </c>
      <c r="AB55" s="8">
        <f t="shared" si="15"/>
        <v>0</v>
      </c>
    </row>
    <row r="56" spans="1:28" ht="12.75" customHeight="1">
      <c r="A56" s="5">
        <v>51</v>
      </c>
      <c r="B56" s="45" t="s">
        <v>116</v>
      </c>
      <c r="C56" s="45" t="s">
        <v>117</v>
      </c>
      <c r="D56" s="5">
        <v>23.9</v>
      </c>
      <c r="E56" s="52">
        <v>21.7</v>
      </c>
      <c r="F56" s="6">
        <f t="shared" si="0"/>
        <v>4.1938167099608181E-2</v>
      </c>
      <c r="G56" s="5">
        <v>63.5</v>
      </c>
      <c r="H56" s="5">
        <v>61.1</v>
      </c>
      <c r="I56" s="7">
        <f t="shared" si="1"/>
        <v>1.6732515049421526E-2</v>
      </c>
      <c r="J56" s="5">
        <v>118</v>
      </c>
      <c r="K56" s="5">
        <v>118</v>
      </c>
      <c r="L56" s="8">
        <f t="shared" si="2"/>
        <v>0</v>
      </c>
      <c r="M56" s="5">
        <v>0.36699999999999999</v>
      </c>
      <c r="N56" s="5">
        <v>0.40899999999999997</v>
      </c>
      <c r="O56" s="8">
        <f t="shared" si="3"/>
        <v>-4.7057243755252443E-2</v>
      </c>
      <c r="Q56" s="5">
        <f t="shared" si="16"/>
        <v>23.9</v>
      </c>
      <c r="R56" s="5">
        <f t="shared" si="17"/>
        <v>21.7</v>
      </c>
      <c r="S56" s="6">
        <f t="shared" si="6"/>
        <v>4.1938167099608181E-2</v>
      </c>
      <c r="T56" s="5">
        <f t="shared" si="18"/>
        <v>63.5</v>
      </c>
      <c r="U56" s="5">
        <f t="shared" si="19"/>
        <v>61.1</v>
      </c>
      <c r="V56" s="7">
        <f t="shared" si="9"/>
        <v>1.6732515049421526E-2</v>
      </c>
      <c r="W56" s="5">
        <f t="shared" si="20"/>
        <v>118</v>
      </c>
      <c r="X56" s="5">
        <f t="shared" si="21"/>
        <v>118</v>
      </c>
      <c r="Y56" s="8">
        <f t="shared" si="12"/>
        <v>0</v>
      </c>
      <c r="Z56" s="5">
        <f t="shared" si="22"/>
        <v>0.36699999999999999</v>
      </c>
      <c r="AA56" s="5">
        <f t="shared" si="23"/>
        <v>0.40899999999999997</v>
      </c>
      <c r="AB56" s="8">
        <f t="shared" si="15"/>
        <v>4.7057243755252443E-2</v>
      </c>
    </row>
    <row r="57" spans="1:28" ht="12.75" customHeight="1">
      <c r="A57" s="5">
        <v>52</v>
      </c>
      <c r="B57" s="45" t="s">
        <v>118</v>
      </c>
      <c r="C57" s="45" t="s">
        <v>119</v>
      </c>
      <c r="D57" s="5">
        <v>9</v>
      </c>
      <c r="E57" s="52">
        <v>9</v>
      </c>
      <c r="F57" s="6">
        <f t="shared" si="0"/>
        <v>0</v>
      </c>
      <c r="G57" s="5">
        <v>57.6</v>
      </c>
      <c r="H57" s="5">
        <v>58.1</v>
      </c>
      <c r="I57" s="7">
        <f t="shared" si="1"/>
        <v>-3.7536489671186057E-3</v>
      </c>
      <c r="J57" s="5">
        <v>91</v>
      </c>
      <c r="K57" s="5">
        <v>94.6</v>
      </c>
      <c r="L57" s="8">
        <f t="shared" si="2"/>
        <v>-1.6849744080699169E-2</v>
      </c>
      <c r="M57" s="5">
        <v>0.15</v>
      </c>
      <c r="N57" s="5">
        <v>0.15</v>
      </c>
      <c r="O57" s="8">
        <f t="shared" si="3"/>
        <v>0</v>
      </c>
      <c r="Q57" s="5">
        <f t="shared" si="16"/>
        <v>9</v>
      </c>
      <c r="R57" s="5">
        <f t="shared" si="17"/>
        <v>9</v>
      </c>
      <c r="S57" s="6">
        <f t="shared" si="6"/>
        <v>0</v>
      </c>
      <c r="T57" s="5">
        <f t="shared" si="18"/>
        <v>57.6</v>
      </c>
      <c r="U57" s="5">
        <f t="shared" si="19"/>
        <v>58.1</v>
      </c>
      <c r="V57" s="7">
        <f t="shared" si="9"/>
        <v>3.7536489671186057E-3</v>
      </c>
      <c r="W57" s="5">
        <f t="shared" si="20"/>
        <v>91</v>
      </c>
      <c r="X57" s="5">
        <f t="shared" si="21"/>
        <v>94.6</v>
      </c>
      <c r="Y57" s="8">
        <f t="shared" si="12"/>
        <v>1.6849744080699169E-2</v>
      </c>
      <c r="Z57" s="5">
        <f t="shared" si="22"/>
        <v>0.15</v>
      </c>
      <c r="AA57" s="5">
        <f t="shared" si="23"/>
        <v>0.15</v>
      </c>
      <c r="AB57" s="8">
        <f t="shared" si="15"/>
        <v>0</v>
      </c>
    </row>
    <row r="58" spans="1:28" ht="12.75" customHeight="1">
      <c r="A58" s="5">
        <v>53</v>
      </c>
      <c r="B58" s="45" t="s">
        <v>120</v>
      </c>
      <c r="C58" s="45" t="s">
        <v>121</v>
      </c>
      <c r="D58" s="5">
        <v>9</v>
      </c>
      <c r="E58" s="52">
        <v>9</v>
      </c>
      <c r="F58" s="6">
        <f t="shared" si="0"/>
        <v>0</v>
      </c>
      <c r="G58" s="5">
        <v>29.8</v>
      </c>
      <c r="H58" s="5">
        <v>31.9</v>
      </c>
      <c r="I58" s="7">
        <f t="shared" si="1"/>
        <v>-2.9574418980925721E-2</v>
      </c>
      <c r="J58" s="5">
        <v>100</v>
      </c>
      <c r="K58" s="5">
        <v>131</v>
      </c>
      <c r="L58" s="8">
        <f t="shared" si="2"/>
        <v>-0.11727129565576444</v>
      </c>
      <c r="M58" s="5">
        <v>0.15</v>
      </c>
      <c r="N58" s="5">
        <v>0.15</v>
      </c>
      <c r="O58" s="8">
        <f t="shared" si="3"/>
        <v>0</v>
      </c>
      <c r="Q58" s="5">
        <f t="shared" si="16"/>
        <v>9</v>
      </c>
      <c r="R58" s="5">
        <f t="shared" si="17"/>
        <v>9</v>
      </c>
      <c r="S58" s="6">
        <f t="shared" si="6"/>
        <v>0</v>
      </c>
      <c r="T58" s="5">
        <f t="shared" si="18"/>
        <v>29.8</v>
      </c>
      <c r="U58" s="5">
        <f t="shared" si="19"/>
        <v>31.9</v>
      </c>
      <c r="V58" s="7">
        <f t="shared" si="9"/>
        <v>2.9574418980925721E-2</v>
      </c>
      <c r="W58" s="5">
        <f t="shared" si="20"/>
        <v>100</v>
      </c>
      <c r="X58" s="5">
        <f t="shared" si="21"/>
        <v>131</v>
      </c>
      <c r="Y58" s="8">
        <f t="shared" si="12"/>
        <v>0.11727129565576444</v>
      </c>
      <c r="Z58" s="5">
        <f t="shared" si="22"/>
        <v>0.15</v>
      </c>
      <c r="AA58" s="5">
        <f t="shared" si="23"/>
        <v>0.15</v>
      </c>
      <c r="AB58" s="8">
        <f t="shared" si="15"/>
        <v>0</v>
      </c>
    </row>
    <row r="59" spans="1:28" ht="12.75" customHeight="1">
      <c r="A59" s="5">
        <v>54</v>
      </c>
      <c r="B59" s="45" t="s">
        <v>122</v>
      </c>
      <c r="C59" s="45" t="s">
        <v>123</v>
      </c>
      <c r="D59" s="5">
        <v>9</v>
      </c>
      <c r="E59" s="52">
        <v>9</v>
      </c>
      <c r="F59" s="6">
        <f t="shared" si="0"/>
        <v>0</v>
      </c>
      <c r="G59" s="5">
        <v>18.5</v>
      </c>
      <c r="H59" s="5">
        <v>19.100000000000001</v>
      </c>
      <c r="I59" s="7">
        <f t="shared" si="1"/>
        <v>-1.3861638844713919E-2</v>
      </c>
      <c r="J59" s="5">
        <v>72.900000000000006</v>
      </c>
      <c r="K59" s="5">
        <v>65.599999999999994</v>
      </c>
      <c r="L59" s="8">
        <f t="shared" si="2"/>
        <v>4.5823688942314478E-2</v>
      </c>
      <c r="M59" s="5">
        <v>0.15</v>
      </c>
      <c r="N59" s="5">
        <v>0.15</v>
      </c>
      <c r="O59" s="8">
        <f t="shared" si="3"/>
        <v>0</v>
      </c>
      <c r="Q59" s="5">
        <f t="shared" si="16"/>
        <v>9</v>
      </c>
      <c r="R59" s="5">
        <f t="shared" si="17"/>
        <v>9</v>
      </c>
      <c r="S59" s="6">
        <f t="shared" si="6"/>
        <v>0</v>
      </c>
      <c r="T59" s="5">
        <f t="shared" si="18"/>
        <v>18.5</v>
      </c>
      <c r="U59" s="5">
        <f t="shared" si="19"/>
        <v>19.100000000000001</v>
      </c>
      <c r="V59" s="7">
        <f t="shared" si="9"/>
        <v>1.3861638844713919E-2</v>
      </c>
      <c r="W59" s="5">
        <f t="shared" si="20"/>
        <v>72.900000000000006</v>
      </c>
      <c r="X59" s="5">
        <f t="shared" si="21"/>
        <v>65.599999999999994</v>
      </c>
      <c r="Y59" s="8">
        <f t="shared" si="12"/>
        <v>4.5823688942314478E-2</v>
      </c>
      <c r="Z59" s="5">
        <f t="shared" si="22"/>
        <v>0.15</v>
      </c>
      <c r="AA59" s="5">
        <f t="shared" si="23"/>
        <v>0.15</v>
      </c>
      <c r="AB59" s="8">
        <f t="shared" si="15"/>
        <v>0</v>
      </c>
    </row>
    <row r="60" spans="1:28" ht="12.75" customHeight="1">
      <c r="A60" s="5">
        <v>55</v>
      </c>
      <c r="B60" s="45" t="s">
        <v>124</v>
      </c>
      <c r="C60" s="45" t="s">
        <v>125</v>
      </c>
      <c r="D60" s="5">
        <v>9</v>
      </c>
      <c r="E60" s="52">
        <v>9</v>
      </c>
      <c r="F60" s="6">
        <f t="shared" si="0"/>
        <v>0</v>
      </c>
      <c r="G60" s="5">
        <v>10.199999999999999</v>
      </c>
      <c r="H60" s="5">
        <v>15.8</v>
      </c>
      <c r="I60" s="7">
        <f t="shared" si="1"/>
        <v>-0.19005691519250512</v>
      </c>
      <c r="J60" s="5">
        <v>59.3</v>
      </c>
      <c r="K60" s="5">
        <v>96.9</v>
      </c>
      <c r="L60" s="8">
        <f t="shared" si="2"/>
        <v>-0.21326908368650277</v>
      </c>
      <c r="M60" s="5">
        <v>0.15</v>
      </c>
      <c r="N60" s="5">
        <v>0.15</v>
      </c>
      <c r="O60" s="8">
        <f t="shared" si="3"/>
        <v>0</v>
      </c>
      <c r="Q60" s="5">
        <f t="shared" si="16"/>
        <v>9</v>
      </c>
      <c r="R60" s="5">
        <f t="shared" si="17"/>
        <v>9</v>
      </c>
      <c r="S60" s="6">
        <f t="shared" si="6"/>
        <v>0</v>
      </c>
      <c r="T60" s="5">
        <f t="shared" si="18"/>
        <v>10.199999999999999</v>
      </c>
      <c r="U60" s="5">
        <f t="shared" si="19"/>
        <v>15.8</v>
      </c>
      <c r="V60" s="7">
        <f t="shared" si="9"/>
        <v>0.19005691519250512</v>
      </c>
      <c r="W60" s="5">
        <f t="shared" si="20"/>
        <v>59.3</v>
      </c>
      <c r="X60" s="5">
        <f t="shared" si="21"/>
        <v>96.9</v>
      </c>
      <c r="Y60" s="8">
        <f t="shared" si="12"/>
        <v>0.21326908368650277</v>
      </c>
      <c r="Z60" s="5">
        <f t="shared" si="22"/>
        <v>0.15</v>
      </c>
      <c r="AA60" s="5">
        <f t="shared" si="23"/>
        <v>0.15</v>
      </c>
      <c r="AB60" s="8">
        <f t="shared" si="15"/>
        <v>0</v>
      </c>
    </row>
    <row r="61" spans="1:28" ht="12.75" customHeight="1">
      <c r="A61" s="5">
        <v>56</v>
      </c>
      <c r="B61" s="45" t="s">
        <v>126</v>
      </c>
      <c r="C61" s="45" t="s">
        <v>127</v>
      </c>
      <c r="D61" s="5">
        <v>22.2</v>
      </c>
      <c r="E61" s="52">
        <v>9</v>
      </c>
      <c r="F61" s="6">
        <f t="shared" si="0"/>
        <v>0.39211046501131375</v>
      </c>
      <c r="G61" s="5">
        <v>21.3</v>
      </c>
      <c r="H61" s="5">
        <v>33.700000000000003</v>
      </c>
      <c r="I61" s="7">
        <f t="shared" si="1"/>
        <v>-0.19925029743260092</v>
      </c>
      <c r="J61" s="5">
        <v>105</v>
      </c>
      <c r="K61" s="5">
        <v>155</v>
      </c>
      <c r="L61" s="8">
        <f t="shared" si="2"/>
        <v>-0.16914239910035311</v>
      </c>
      <c r="M61" s="5">
        <v>0.15</v>
      </c>
      <c r="N61" s="5">
        <v>0.39200000000000002</v>
      </c>
      <c r="O61" s="8">
        <f t="shared" si="3"/>
        <v>-0.41719480796477604</v>
      </c>
      <c r="Q61" s="5">
        <f t="shared" si="16"/>
        <v>22.2</v>
      </c>
      <c r="R61" s="5">
        <f t="shared" si="17"/>
        <v>9</v>
      </c>
      <c r="S61" s="6">
        <f t="shared" si="6"/>
        <v>0.39211046501131375</v>
      </c>
      <c r="T61" s="5">
        <f t="shared" si="18"/>
        <v>21.3</v>
      </c>
      <c r="U61" s="5">
        <f t="shared" si="19"/>
        <v>33.700000000000003</v>
      </c>
      <c r="V61" s="7">
        <f t="shared" si="9"/>
        <v>0.19925029743260092</v>
      </c>
      <c r="W61" s="5">
        <f t="shared" si="20"/>
        <v>105</v>
      </c>
      <c r="X61" s="5">
        <f t="shared" si="21"/>
        <v>155</v>
      </c>
      <c r="Y61" s="8">
        <f t="shared" si="12"/>
        <v>0.16914239910035311</v>
      </c>
      <c r="Z61" s="5">
        <f t="shared" si="22"/>
        <v>0.15</v>
      </c>
      <c r="AA61" s="5">
        <f t="shared" si="23"/>
        <v>0.39200000000000002</v>
      </c>
      <c r="AB61" s="8">
        <f t="shared" si="15"/>
        <v>0.41719480796477604</v>
      </c>
    </row>
    <row r="62" spans="1:28">
      <c r="A62" s="5">
        <v>57</v>
      </c>
      <c r="B62" s="45" t="s">
        <v>128</v>
      </c>
      <c r="C62" s="45" t="s">
        <v>129</v>
      </c>
      <c r="D62" s="5">
        <v>26.3</v>
      </c>
      <c r="E62" s="52">
        <v>27</v>
      </c>
      <c r="F62" s="6">
        <f t="shared" si="0"/>
        <v>-1.1408015669229554E-2</v>
      </c>
      <c r="G62" s="5">
        <v>26.4</v>
      </c>
      <c r="H62" s="5">
        <v>22.6</v>
      </c>
      <c r="I62" s="7">
        <f t="shared" si="1"/>
        <v>6.7495487722430081E-2</v>
      </c>
      <c r="J62" s="5">
        <v>791</v>
      </c>
      <c r="K62" s="5">
        <v>804</v>
      </c>
      <c r="L62" s="8">
        <f t="shared" si="2"/>
        <v>-7.0795652507746887E-3</v>
      </c>
      <c r="M62" s="5">
        <v>0.15</v>
      </c>
      <c r="N62" s="5">
        <v>0.15</v>
      </c>
      <c r="O62" s="8">
        <f t="shared" si="3"/>
        <v>0</v>
      </c>
      <c r="Q62" s="5">
        <f t="shared" si="16"/>
        <v>26.3</v>
      </c>
      <c r="R62" s="5">
        <f t="shared" si="17"/>
        <v>27</v>
      </c>
      <c r="S62" s="6">
        <f t="shared" si="6"/>
        <v>1.1408015669229554E-2</v>
      </c>
      <c r="T62" s="5">
        <f t="shared" si="18"/>
        <v>26.4</v>
      </c>
      <c r="U62" s="5">
        <f t="shared" si="19"/>
        <v>22.6</v>
      </c>
      <c r="V62" s="7">
        <f t="shared" si="9"/>
        <v>6.7495487722430081E-2</v>
      </c>
      <c r="W62" s="5">
        <f t="shared" si="20"/>
        <v>791</v>
      </c>
      <c r="X62" s="5">
        <f t="shared" si="21"/>
        <v>804</v>
      </c>
      <c r="Y62" s="8">
        <f t="shared" si="12"/>
        <v>7.0795652507746887E-3</v>
      </c>
      <c r="Z62" s="5">
        <f t="shared" si="22"/>
        <v>0.15</v>
      </c>
      <c r="AA62" s="5">
        <f t="shared" si="23"/>
        <v>0.15</v>
      </c>
      <c r="AB62" s="8">
        <f t="shared" si="15"/>
        <v>0</v>
      </c>
    </row>
    <row r="63" spans="1:28">
      <c r="A63" s="5">
        <v>58</v>
      </c>
      <c r="B63" s="45" t="s">
        <v>130</v>
      </c>
      <c r="C63" s="45" t="s">
        <v>131</v>
      </c>
      <c r="D63" s="5">
        <v>21.9</v>
      </c>
      <c r="E63" s="52">
        <v>22.1</v>
      </c>
      <c r="F63" s="6">
        <f t="shared" si="0"/>
        <v>-3.9481588449925553E-3</v>
      </c>
      <c r="G63" s="5">
        <v>40.200000000000003</v>
      </c>
      <c r="H63" s="5">
        <v>35.700000000000003</v>
      </c>
      <c r="I63" s="7">
        <f t="shared" si="1"/>
        <v>5.1557836972276894E-2</v>
      </c>
      <c r="J63" s="5">
        <v>447</v>
      </c>
      <c r="K63" s="5">
        <v>510</v>
      </c>
      <c r="L63" s="8">
        <f t="shared" si="2"/>
        <v>-5.7262652965999639E-2</v>
      </c>
      <c r="M63" s="5">
        <v>0.33900000000000002</v>
      </c>
      <c r="N63" s="5">
        <v>0.36799999999999999</v>
      </c>
      <c r="O63" s="8">
        <f t="shared" si="3"/>
        <v>-3.5648120470435418E-2</v>
      </c>
      <c r="Q63" s="5">
        <f t="shared" si="16"/>
        <v>21.9</v>
      </c>
      <c r="R63" s="5">
        <f t="shared" si="17"/>
        <v>22.1</v>
      </c>
      <c r="S63" s="6">
        <f t="shared" si="6"/>
        <v>3.9481588449925553E-3</v>
      </c>
      <c r="T63" s="5">
        <f t="shared" si="18"/>
        <v>40.200000000000003</v>
      </c>
      <c r="U63" s="5">
        <f t="shared" si="19"/>
        <v>35.700000000000003</v>
      </c>
      <c r="V63" s="7">
        <f t="shared" si="9"/>
        <v>5.1557836972276894E-2</v>
      </c>
      <c r="W63" s="5">
        <f t="shared" si="20"/>
        <v>447</v>
      </c>
      <c r="X63" s="5">
        <f t="shared" si="21"/>
        <v>510</v>
      </c>
      <c r="Y63" s="8">
        <f t="shared" si="12"/>
        <v>5.7262652965999639E-2</v>
      </c>
      <c r="Z63" s="5">
        <f t="shared" si="22"/>
        <v>0.33900000000000002</v>
      </c>
      <c r="AA63" s="5">
        <f t="shared" si="23"/>
        <v>0.36799999999999999</v>
      </c>
      <c r="AB63" s="8">
        <f t="shared" si="15"/>
        <v>3.5648120470435418E-2</v>
      </c>
    </row>
    <row r="64" spans="1:28" ht="12.75" customHeight="1">
      <c r="A64" s="5">
        <v>59</v>
      </c>
      <c r="B64" s="45" t="s">
        <v>132</v>
      </c>
      <c r="C64" s="45" t="s">
        <v>133</v>
      </c>
      <c r="D64" s="5">
        <v>9</v>
      </c>
      <c r="E64" s="52">
        <v>9</v>
      </c>
      <c r="F64" s="6">
        <f t="shared" si="0"/>
        <v>0</v>
      </c>
      <c r="G64" s="5">
        <v>42.5</v>
      </c>
      <c r="H64" s="5">
        <v>48.8</v>
      </c>
      <c r="I64" s="7">
        <f t="shared" si="1"/>
        <v>-6.0030891952399079E-2</v>
      </c>
      <c r="J64" s="5">
        <v>838</v>
      </c>
      <c r="K64" s="5">
        <v>824</v>
      </c>
      <c r="L64" s="8">
        <f t="shared" si="2"/>
        <v>7.3168069331606134E-3</v>
      </c>
      <c r="M64" s="5">
        <v>0.15</v>
      </c>
      <c r="N64" s="5">
        <v>0.30299999999999999</v>
      </c>
      <c r="O64" s="8">
        <f t="shared" si="3"/>
        <v>-0.30535136944662378</v>
      </c>
      <c r="Q64" s="5">
        <f t="shared" si="16"/>
        <v>9</v>
      </c>
      <c r="R64" s="5">
        <f t="shared" si="17"/>
        <v>9</v>
      </c>
      <c r="S64" s="6">
        <f t="shared" si="6"/>
        <v>0</v>
      </c>
      <c r="T64" s="5">
        <f t="shared" si="18"/>
        <v>42.5</v>
      </c>
      <c r="U64" s="5">
        <f t="shared" si="19"/>
        <v>48.8</v>
      </c>
      <c r="V64" s="7">
        <f t="shared" si="9"/>
        <v>6.0030891952399079E-2</v>
      </c>
      <c r="W64" s="5">
        <f t="shared" si="20"/>
        <v>838</v>
      </c>
      <c r="X64" s="5">
        <f t="shared" si="21"/>
        <v>824</v>
      </c>
      <c r="Y64" s="8">
        <f t="shared" si="12"/>
        <v>7.3168069331606134E-3</v>
      </c>
      <c r="Z64" s="5">
        <f t="shared" si="22"/>
        <v>0.15</v>
      </c>
      <c r="AA64" s="5">
        <f t="shared" si="23"/>
        <v>0.30299999999999999</v>
      </c>
      <c r="AB64" s="8">
        <f t="shared" si="15"/>
        <v>0.30535136944662378</v>
      </c>
    </row>
    <row r="65" spans="1:28" ht="12.75" customHeight="1">
      <c r="A65" s="5">
        <v>60</v>
      </c>
      <c r="B65" s="45" t="s">
        <v>134</v>
      </c>
      <c r="C65" s="45" t="s">
        <v>135</v>
      </c>
      <c r="D65" s="5">
        <v>19.399999999999999</v>
      </c>
      <c r="E65" s="52">
        <v>9</v>
      </c>
      <c r="F65" s="6">
        <f t="shared" si="0"/>
        <v>0.33355922049090114</v>
      </c>
      <c r="G65" s="5">
        <v>26.6</v>
      </c>
      <c r="H65" s="5">
        <v>24.5</v>
      </c>
      <c r="I65" s="7">
        <f t="shared" si="1"/>
        <v>3.5715552266534667E-2</v>
      </c>
      <c r="J65" s="5">
        <v>371</v>
      </c>
      <c r="K65" s="5">
        <v>398</v>
      </c>
      <c r="L65" s="8">
        <f t="shared" si="2"/>
        <v>-3.0509162458641548E-2</v>
      </c>
      <c r="M65" s="5">
        <v>0.15</v>
      </c>
      <c r="N65" s="5">
        <v>0.15</v>
      </c>
      <c r="O65" s="8">
        <f t="shared" si="3"/>
        <v>0</v>
      </c>
      <c r="Q65" s="5">
        <f t="shared" si="16"/>
        <v>19.399999999999999</v>
      </c>
      <c r="R65" s="5">
        <f t="shared" si="17"/>
        <v>9</v>
      </c>
      <c r="S65" s="6">
        <f t="shared" si="6"/>
        <v>0.33355922049090114</v>
      </c>
      <c r="T65" s="5">
        <f t="shared" si="18"/>
        <v>26.6</v>
      </c>
      <c r="U65" s="5">
        <f t="shared" si="19"/>
        <v>24.5</v>
      </c>
      <c r="V65" s="7">
        <f t="shared" si="9"/>
        <v>3.5715552266534667E-2</v>
      </c>
      <c r="W65" s="5">
        <f t="shared" si="20"/>
        <v>371</v>
      </c>
      <c r="X65" s="5">
        <f t="shared" si="21"/>
        <v>398</v>
      </c>
      <c r="Y65" s="8">
        <f t="shared" si="12"/>
        <v>3.0509162458641548E-2</v>
      </c>
      <c r="Z65" s="5">
        <f t="shared" si="22"/>
        <v>0.15</v>
      </c>
      <c r="AA65" s="5">
        <f t="shared" si="23"/>
        <v>0.15</v>
      </c>
      <c r="AB65" s="8">
        <f t="shared" si="15"/>
        <v>0</v>
      </c>
    </row>
    <row r="66" spans="1:28" ht="12.75" customHeight="1">
      <c r="A66" s="5">
        <v>61</v>
      </c>
      <c r="B66" s="45" t="s">
        <v>136</v>
      </c>
      <c r="C66" s="45" t="s">
        <v>137</v>
      </c>
      <c r="D66" s="5">
        <v>20.5</v>
      </c>
      <c r="E66" s="52">
        <v>9</v>
      </c>
      <c r="F66" s="6">
        <f t="shared" si="0"/>
        <v>0.35751135161642933</v>
      </c>
      <c r="G66" s="5">
        <v>31.7</v>
      </c>
      <c r="H66" s="5">
        <v>36.200000000000003</v>
      </c>
      <c r="I66" s="7">
        <f t="shared" si="1"/>
        <v>-5.7649308315414372E-2</v>
      </c>
      <c r="J66" s="5">
        <v>293</v>
      </c>
      <c r="K66" s="5">
        <v>275</v>
      </c>
      <c r="L66" s="8">
        <f t="shared" si="2"/>
        <v>2.7534926523846703E-2</v>
      </c>
      <c r="M66" s="5">
        <v>0.15</v>
      </c>
      <c r="N66" s="5">
        <v>0.15</v>
      </c>
      <c r="O66" s="8">
        <f t="shared" si="3"/>
        <v>0</v>
      </c>
      <c r="Q66" s="5">
        <f t="shared" si="16"/>
        <v>20.5</v>
      </c>
      <c r="R66" s="5">
        <f t="shared" si="17"/>
        <v>9</v>
      </c>
      <c r="S66" s="6">
        <f t="shared" si="6"/>
        <v>0.35751135161642933</v>
      </c>
      <c r="T66" s="5">
        <f t="shared" si="18"/>
        <v>31.7</v>
      </c>
      <c r="U66" s="5">
        <f t="shared" si="19"/>
        <v>36.200000000000003</v>
      </c>
      <c r="V66" s="7">
        <f t="shared" si="9"/>
        <v>5.7649308315414372E-2</v>
      </c>
      <c r="W66" s="5">
        <f t="shared" si="20"/>
        <v>293</v>
      </c>
      <c r="X66" s="5">
        <f t="shared" si="21"/>
        <v>275</v>
      </c>
      <c r="Y66" s="8">
        <f t="shared" si="12"/>
        <v>2.7534926523846703E-2</v>
      </c>
      <c r="Z66" s="5">
        <f t="shared" si="22"/>
        <v>0.15</v>
      </c>
      <c r="AA66" s="5">
        <f t="shared" si="23"/>
        <v>0.15</v>
      </c>
      <c r="AB66" s="8">
        <f t="shared" si="15"/>
        <v>0</v>
      </c>
    </row>
    <row r="67" spans="1:28">
      <c r="A67" s="5">
        <v>62</v>
      </c>
      <c r="B67" s="45" t="s">
        <v>138</v>
      </c>
      <c r="C67" s="45" t="s">
        <v>139</v>
      </c>
      <c r="D67" s="5">
        <v>43.2</v>
      </c>
      <c r="E67" s="52">
        <v>59.6</v>
      </c>
      <c r="F67" s="6">
        <f t="shared" si="0"/>
        <v>-0.13976251292532438</v>
      </c>
      <c r="G67" s="5">
        <v>18.100000000000001</v>
      </c>
      <c r="H67" s="5">
        <v>16.100000000000001</v>
      </c>
      <c r="I67" s="7">
        <f t="shared" si="1"/>
        <v>5.0852698837334787E-2</v>
      </c>
      <c r="J67" s="5">
        <v>207</v>
      </c>
      <c r="K67" s="5">
        <v>257</v>
      </c>
      <c r="L67" s="8">
        <f t="shared" si="2"/>
        <v>-9.3962777874376791E-2</v>
      </c>
      <c r="M67" s="5">
        <v>0.15</v>
      </c>
      <c r="N67" s="5">
        <v>0.15</v>
      </c>
      <c r="O67" s="8">
        <f t="shared" si="3"/>
        <v>0</v>
      </c>
      <c r="Q67" s="5">
        <f t="shared" si="16"/>
        <v>43.2</v>
      </c>
      <c r="R67" s="5">
        <f t="shared" si="17"/>
        <v>59.6</v>
      </c>
      <c r="S67" s="6">
        <f t="shared" si="6"/>
        <v>0.13976251292532438</v>
      </c>
      <c r="T67" s="5">
        <f t="shared" si="18"/>
        <v>18.100000000000001</v>
      </c>
      <c r="U67" s="5">
        <f t="shared" si="19"/>
        <v>16.100000000000001</v>
      </c>
      <c r="V67" s="7">
        <f t="shared" si="9"/>
        <v>5.0852698837334787E-2</v>
      </c>
      <c r="W67" s="5">
        <f t="shared" si="20"/>
        <v>207</v>
      </c>
      <c r="X67" s="5">
        <f t="shared" si="21"/>
        <v>257</v>
      </c>
      <c r="Y67" s="8">
        <f t="shared" si="12"/>
        <v>9.3962777874376791E-2</v>
      </c>
      <c r="Z67" s="5">
        <f t="shared" si="22"/>
        <v>0.15</v>
      </c>
      <c r="AA67" s="5">
        <f t="shared" si="23"/>
        <v>0.15</v>
      </c>
      <c r="AB67" s="8">
        <f t="shared" si="15"/>
        <v>0</v>
      </c>
    </row>
    <row r="68" spans="1:28" ht="12.75" customHeight="1">
      <c r="A68" s="5">
        <v>63</v>
      </c>
      <c r="B68" s="45" t="s">
        <v>140</v>
      </c>
      <c r="C68" s="45" t="s">
        <v>141</v>
      </c>
      <c r="D68" s="5">
        <v>9</v>
      </c>
      <c r="E68" s="52">
        <v>9</v>
      </c>
      <c r="F68" s="6">
        <f t="shared" si="0"/>
        <v>0</v>
      </c>
      <c r="G68" s="5">
        <v>49.5</v>
      </c>
      <c r="H68" s="5">
        <v>16.7</v>
      </c>
      <c r="I68" s="7">
        <f t="shared" si="1"/>
        <v>0.47188872778598534</v>
      </c>
      <c r="J68" s="5">
        <v>199</v>
      </c>
      <c r="K68" s="5">
        <v>135</v>
      </c>
      <c r="L68" s="8">
        <f t="shared" si="2"/>
        <v>0.16851930791470071</v>
      </c>
      <c r="M68" s="5">
        <v>0.4</v>
      </c>
      <c r="N68" s="5">
        <v>0.15</v>
      </c>
      <c r="O68" s="8">
        <f t="shared" si="3"/>
        <v>0.42596873227228116</v>
      </c>
      <c r="Q68" s="5">
        <f t="shared" si="16"/>
        <v>9</v>
      </c>
      <c r="R68" s="5">
        <f t="shared" si="17"/>
        <v>9</v>
      </c>
      <c r="S68" s="6">
        <f t="shared" si="6"/>
        <v>0</v>
      </c>
      <c r="T68" s="5">
        <f t="shared" si="18"/>
        <v>49.5</v>
      </c>
      <c r="U68" s="5">
        <f t="shared" si="19"/>
        <v>16.7</v>
      </c>
      <c r="V68" s="7">
        <f t="shared" si="9"/>
        <v>0.47188872778598534</v>
      </c>
      <c r="W68" s="5">
        <f t="shared" si="20"/>
        <v>199</v>
      </c>
      <c r="X68" s="5">
        <f t="shared" si="21"/>
        <v>135</v>
      </c>
      <c r="Y68" s="8">
        <f t="shared" si="12"/>
        <v>0.16851930791470071</v>
      </c>
      <c r="Z68" s="5">
        <f t="shared" si="22"/>
        <v>0.4</v>
      </c>
      <c r="AA68" s="5">
        <f t="shared" si="23"/>
        <v>0.15</v>
      </c>
      <c r="AB68" s="8">
        <f t="shared" si="15"/>
        <v>0.42596873227228116</v>
      </c>
    </row>
    <row r="69" spans="1:28" ht="12.75" customHeight="1">
      <c r="A69" s="5">
        <v>64</v>
      </c>
      <c r="B69" s="45" t="s">
        <v>142</v>
      </c>
      <c r="C69" s="45" t="s">
        <v>143</v>
      </c>
      <c r="D69" s="5">
        <v>18.2</v>
      </c>
      <c r="E69" s="52">
        <v>9</v>
      </c>
      <c r="F69" s="6">
        <f t="shared" si="0"/>
        <v>0.3058288785457498</v>
      </c>
      <c r="G69" s="5">
        <v>26.5</v>
      </c>
      <c r="H69" s="5">
        <v>25</v>
      </c>
      <c r="I69" s="7">
        <f t="shared" si="1"/>
        <v>2.5305865264770189E-2</v>
      </c>
      <c r="J69" s="5">
        <v>163</v>
      </c>
      <c r="K69" s="5">
        <v>172</v>
      </c>
      <c r="L69" s="8">
        <f t="shared" si="2"/>
        <v>-2.3340842503591031E-2</v>
      </c>
      <c r="M69" s="5">
        <v>0.15</v>
      </c>
      <c r="N69" s="5">
        <v>0.15</v>
      </c>
      <c r="O69" s="8">
        <f t="shared" si="3"/>
        <v>0</v>
      </c>
      <c r="Q69" s="5">
        <f t="shared" si="16"/>
        <v>18.2</v>
      </c>
      <c r="R69" s="5">
        <f t="shared" si="17"/>
        <v>9</v>
      </c>
      <c r="S69" s="6">
        <f t="shared" si="6"/>
        <v>0.3058288785457498</v>
      </c>
      <c r="T69" s="5">
        <f t="shared" si="18"/>
        <v>26.5</v>
      </c>
      <c r="U69" s="5">
        <f t="shared" si="19"/>
        <v>25</v>
      </c>
      <c r="V69" s="7">
        <f t="shared" si="9"/>
        <v>2.5305865264770189E-2</v>
      </c>
      <c r="W69" s="5">
        <f t="shared" si="20"/>
        <v>163</v>
      </c>
      <c r="X69" s="5">
        <f t="shared" si="21"/>
        <v>172</v>
      </c>
      <c r="Y69" s="8">
        <f t="shared" si="12"/>
        <v>2.3340842503591031E-2</v>
      </c>
      <c r="Z69" s="5">
        <f t="shared" si="22"/>
        <v>0.15</v>
      </c>
      <c r="AA69" s="5">
        <f t="shared" si="23"/>
        <v>0.15</v>
      </c>
      <c r="AB69" s="8">
        <f t="shared" si="15"/>
        <v>0</v>
      </c>
    </row>
    <row r="70" spans="1:28" ht="12.75" customHeight="1">
      <c r="A70" s="5">
        <v>65</v>
      </c>
      <c r="B70" s="45" t="s">
        <v>144</v>
      </c>
      <c r="C70" s="45" t="s">
        <v>145</v>
      </c>
      <c r="D70" s="5">
        <v>138</v>
      </c>
      <c r="E70" s="52">
        <v>137</v>
      </c>
      <c r="F70" s="6">
        <f t="shared" ref="F70:F75" si="24">LOG(D70)-LOG(E70)</f>
        <v>3.1585192448297938E-3</v>
      </c>
      <c r="G70" s="5">
        <v>25.5</v>
      </c>
      <c r="H70" s="5">
        <v>24</v>
      </c>
      <c r="I70" s="7">
        <f t="shared" ref="I70:I75" si="25">LOG(G70)-LOG(H70)</f>
        <v>2.6328938722349315E-2</v>
      </c>
      <c r="J70" s="5">
        <v>243</v>
      </c>
      <c r="K70" s="5">
        <v>240</v>
      </c>
      <c r="L70" s="8">
        <f t="shared" ref="L70:L75" si="26">LOG(J70)-LOG(K70)</f>
        <v>5.395031886706203E-3</v>
      </c>
      <c r="M70" s="5">
        <v>0.15</v>
      </c>
      <c r="N70" s="5">
        <v>0.15</v>
      </c>
      <c r="O70" s="8">
        <f t="shared" ref="O70:O75" si="27">LOG(M70)-LOG(N70)</f>
        <v>0</v>
      </c>
      <c r="Q70" s="5">
        <f t="shared" ref="Q70:Q75" si="28">D70</f>
        <v>138</v>
      </c>
      <c r="R70" s="5">
        <f t="shared" ref="R70:R75" si="29">E70</f>
        <v>137</v>
      </c>
      <c r="S70" s="6">
        <f t="shared" ref="S70:S75" si="30">ABS(LOG(Q70)-LOG(R70))</f>
        <v>3.1585192448297938E-3</v>
      </c>
      <c r="T70" s="5">
        <f t="shared" ref="T70:T75" si="31">G70</f>
        <v>25.5</v>
      </c>
      <c r="U70" s="5">
        <f t="shared" ref="U70:U75" si="32">H70</f>
        <v>24</v>
      </c>
      <c r="V70" s="7">
        <f t="shared" ref="V70:V75" si="33">ABS(LOG(T70)-LOG(U70))</f>
        <v>2.6328938722349315E-2</v>
      </c>
      <c r="W70" s="5">
        <f t="shared" ref="W70:W75" si="34">J70</f>
        <v>243</v>
      </c>
      <c r="X70" s="5">
        <f t="shared" ref="X70:X75" si="35">K70</f>
        <v>240</v>
      </c>
      <c r="Y70" s="8">
        <f t="shared" ref="Y70:Y75" si="36">ABS(LOG(W70)-LOG(X70))</f>
        <v>5.395031886706203E-3</v>
      </c>
      <c r="Z70" s="5">
        <f t="shared" ref="Z70:Z75" si="37">M70</f>
        <v>0.15</v>
      </c>
      <c r="AA70" s="5">
        <f t="shared" ref="AA70:AA75" si="38">N70</f>
        <v>0.15</v>
      </c>
      <c r="AB70" s="8">
        <f t="shared" ref="AB70:AB75" si="39">ABS(LOG(Z70)-LOG(AA70))</f>
        <v>0</v>
      </c>
    </row>
    <row r="71" spans="1:28" ht="12.75" customHeight="1">
      <c r="A71" s="5">
        <v>66</v>
      </c>
      <c r="B71" s="45" t="s">
        <v>146</v>
      </c>
      <c r="C71" s="45" t="s">
        <v>147</v>
      </c>
      <c r="D71" s="5">
        <v>27.2</v>
      </c>
      <c r="E71" s="52">
        <v>9</v>
      </c>
      <c r="F71" s="6">
        <f t="shared" si="24"/>
        <v>0.48032639459487381</v>
      </c>
      <c r="G71" s="5">
        <v>24.8</v>
      </c>
      <c r="H71" s="5">
        <v>23.4</v>
      </c>
      <c r="I71" s="7">
        <f t="shared" si="25"/>
        <v>2.5235823416073444E-2</v>
      </c>
      <c r="J71" s="5">
        <v>176</v>
      </c>
      <c r="K71" s="5">
        <v>157</v>
      </c>
      <c r="L71" s="8">
        <f t="shared" si="26"/>
        <v>4.9613015404916361E-2</v>
      </c>
      <c r="M71" s="5">
        <v>0.15</v>
      </c>
      <c r="N71" s="5">
        <v>0.15</v>
      </c>
      <c r="O71" s="8">
        <f t="shared" si="27"/>
        <v>0</v>
      </c>
      <c r="Q71" s="5">
        <f t="shared" si="28"/>
        <v>27.2</v>
      </c>
      <c r="R71" s="5">
        <f t="shared" si="29"/>
        <v>9</v>
      </c>
      <c r="S71" s="6">
        <f t="shared" si="30"/>
        <v>0.48032639459487381</v>
      </c>
      <c r="T71" s="5">
        <f t="shared" si="31"/>
        <v>24.8</v>
      </c>
      <c r="U71" s="5">
        <f t="shared" si="32"/>
        <v>23.4</v>
      </c>
      <c r="V71" s="7">
        <f t="shared" si="33"/>
        <v>2.5235823416073444E-2</v>
      </c>
      <c r="W71" s="5">
        <f t="shared" si="34"/>
        <v>176</v>
      </c>
      <c r="X71" s="5">
        <f t="shared" si="35"/>
        <v>157</v>
      </c>
      <c r="Y71" s="8">
        <f t="shared" si="36"/>
        <v>4.9613015404916361E-2</v>
      </c>
      <c r="Z71" s="5">
        <f t="shared" si="37"/>
        <v>0.15</v>
      </c>
      <c r="AA71" s="5">
        <f t="shared" si="38"/>
        <v>0.15</v>
      </c>
      <c r="AB71" s="8">
        <f t="shared" si="39"/>
        <v>0</v>
      </c>
    </row>
    <row r="72" spans="1:28" ht="12.75" customHeight="1">
      <c r="A72" s="5">
        <v>67</v>
      </c>
      <c r="B72" s="45" t="s">
        <v>148</v>
      </c>
      <c r="C72" s="45" t="s">
        <v>149</v>
      </c>
      <c r="D72" s="5">
        <v>20.6</v>
      </c>
      <c r="E72" s="52">
        <v>9</v>
      </c>
      <c r="F72" s="6">
        <f t="shared" si="24"/>
        <v>0.35962471092982862</v>
      </c>
      <c r="G72" s="5">
        <v>21.1</v>
      </c>
      <c r="H72" s="5">
        <v>18.7</v>
      </c>
      <c r="I72" s="7">
        <f t="shared" si="25"/>
        <v>5.2440848761193593E-2</v>
      </c>
      <c r="J72" s="5">
        <v>160</v>
      </c>
      <c r="K72" s="5">
        <v>187</v>
      </c>
      <c r="L72" s="8">
        <f t="shared" si="26"/>
        <v>-6.7721623880574455E-2</v>
      </c>
      <c r="M72" s="5">
        <v>0.15</v>
      </c>
      <c r="N72" s="5">
        <v>0.317</v>
      </c>
      <c r="O72" s="8">
        <f t="shared" si="27"/>
        <v>-0.32496800316207025</v>
      </c>
      <c r="Q72" s="5">
        <f t="shared" si="28"/>
        <v>20.6</v>
      </c>
      <c r="R72" s="5">
        <f t="shared" si="29"/>
        <v>9</v>
      </c>
      <c r="S72" s="6">
        <f t="shared" si="30"/>
        <v>0.35962471092982862</v>
      </c>
      <c r="T72" s="5">
        <f t="shared" si="31"/>
        <v>21.1</v>
      </c>
      <c r="U72" s="5">
        <f t="shared" si="32"/>
        <v>18.7</v>
      </c>
      <c r="V72" s="7">
        <f t="shared" si="33"/>
        <v>5.2440848761193593E-2</v>
      </c>
      <c r="W72" s="5">
        <f t="shared" si="34"/>
        <v>160</v>
      </c>
      <c r="X72" s="5">
        <f t="shared" si="35"/>
        <v>187</v>
      </c>
      <c r="Y72" s="8">
        <f t="shared" si="36"/>
        <v>6.7721623880574455E-2</v>
      </c>
      <c r="Z72" s="5">
        <f t="shared" si="37"/>
        <v>0.15</v>
      </c>
      <c r="AA72" s="5">
        <f t="shared" si="38"/>
        <v>0.317</v>
      </c>
      <c r="AB72" s="8">
        <f t="shared" si="39"/>
        <v>0.32496800316207025</v>
      </c>
    </row>
    <row r="73" spans="1:28">
      <c r="A73" s="5">
        <v>68</v>
      </c>
      <c r="B73" s="45" t="s">
        <v>150</v>
      </c>
      <c r="C73" s="45" t="s">
        <v>151</v>
      </c>
      <c r="D73" s="5">
        <v>1030</v>
      </c>
      <c r="E73" s="52">
        <v>1260</v>
      </c>
      <c r="F73" s="6">
        <f t="shared" si="24"/>
        <v>-8.7533320412390925E-2</v>
      </c>
      <c r="G73" s="5">
        <v>40.700000000000003</v>
      </c>
      <c r="H73" s="5">
        <v>36.799999999999997</v>
      </c>
      <c r="I73" s="7">
        <f t="shared" si="25"/>
        <v>4.3746590551702491E-2</v>
      </c>
      <c r="J73" s="5">
        <v>295</v>
      </c>
      <c r="K73" s="5">
        <v>294</v>
      </c>
      <c r="L73" s="8">
        <f t="shared" si="26"/>
        <v>1.4746855660057179E-3</v>
      </c>
      <c r="M73" s="5">
        <v>0.45400000000000001</v>
      </c>
      <c r="N73" s="5">
        <v>0.32200000000000001</v>
      </c>
      <c r="O73" s="8">
        <f t="shared" si="27"/>
        <v>0.14919998116127303</v>
      </c>
      <c r="Q73" s="5">
        <f t="shared" si="28"/>
        <v>1030</v>
      </c>
      <c r="R73" s="5">
        <f t="shared" si="29"/>
        <v>1260</v>
      </c>
      <c r="S73" s="6">
        <f t="shared" si="30"/>
        <v>8.7533320412390925E-2</v>
      </c>
      <c r="T73" s="5">
        <f t="shared" si="31"/>
        <v>40.700000000000003</v>
      </c>
      <c r="U73" s="5">
        <f t="shared" si="32"/>
        <v>36.799999999999997</v>
      </c>
      <c r="V73" s="7">
        <f t="shared" si="33"/>
        <v>4.3746590551702491E-2</v>
      </c>
      <c r="W73" s="5">
        <f t="shared" si="34"/>
        <v>295</v>
      </c>
      <c r="X73" s="5">
        <f t="shared" si="35"/>
        <v>294</v>
      </c>
      <c r="Y73" s="8">
        <f t="shared" si="36"/>
        <v>1.4746855660057179E-3</v>
      </c>
      <c r="Z73" s="5">
        <f t="shared" si="37"/>
        <v>0.45400000000000001</v>
      </c>
      <c r="AA73" s="5">
        <f t="shared" si="38"/>
        <v>0.32200000000000001</v>
      </c>
      <c r="AB73" s="8">
        <f t="shared" si="39"/>
        <v>0.14919998116127303</v>
      </c>
    </row>
    <row r="74" spans="1:28">
      <c r="A74" s="5">
        <v>69</v>
      </c>
      <c r="B74" s="45" t="s">
        <v>152</v>
      </c>
      <c r="C74" s="45" t="s">
        <v>153</v>
      </c>
      <c r="D74" s="5">
        <v>176</v>
      </c>
      <c r="E74" s="52">
        <v>375</v>
      </c>
      <c r="F74" s="6">
        <f t="shared" si="24"/>
        <v>-0.32851859991356891</v>
      </c>
      <c r="G74" s="5">
        <v>31.8</v>
      </c>
      <c r="H74" s="5">
        <v>48.3</v>
      </c>
      <c r="I74" s="7">
        <f t="shared" si="25"/>
        <v>-0.18152001076707935</v>
      </c>
      <c r="J74" s="5">
        <v>130</v>
      </c>
      <c r="K74" s="5">
        <v>220</v>
      </c>
      <c r="L74" s="8">
        <f t="shared" si="26"/>
        <v>-0.22847932851536923</v>
      </c>
      <c r="M74" s="5">
        <v>0.15</v>
      </c>
      <c r="N74" s="5">
        <v>0.62</v>
      </c>
      <c r="O74" s="8">
        <f t="shared" si="27"/>
        <v>-0.61630043044257266</v>
      </c>
      <c r="Q74" s="5">
        <f t="shared" si="28"/>
        <v>176</v>
      </c>
      <c r="R74" s="5">
        <f t="shared" si="29"/>
        <v>375</v>
      </c>
      <c r="S74" s="6">
        <f t="shared" si="30"/>
        <v>0.32851859991356891</v>
      </c>
      <c r="T74" s="5">
        <f t="shared" si="31"/>
        <v>31.8</v>
      </c>
      <c r="U74" s="5">
        <f t="shared" si="32"/>
        <v>48.3</v>
      </c>
      <c r="V74" s="7">
        <f t="shared" si="33"/>
        <v>0.18152001076707935</v>
      </c>
      <c r="W74" s="5">
        <f t="shared" si="34"/>
        <v>130</v>
      </c>
      <c r="X74" s="5">
        <f t="shared" si="35"/>
        <v>220</v>
      </c>
      <c r="Y74" s="8">
        <f t="shared" si="36"/>
        <v>0.22847932851536923</v>
      </c>
      <c r="Z74" s="5">
        <f t="shared" si="37"/>
        <v>0.15</v>
      </c>
      <c r="AA74" s="5">
        <f t="shared" si="38"/>
        <v>0.62</v>
      </c>
      <c r="AB74" s="8">
        <f t="shared" si="39"/>
        <v>0.61630043044257266</v>
      </c>
    </row>
    <row r="75" spans="1:28" ht="12.75" customHeight="1">
      <c r="A75" s="5">
        <v>70</v>
      </c>
      <c r="B75" s="45" t="s">
        <v>154</v>
      </c>
      <c r="C75" s="45" t="s">
        <v>155</v>
      </c>
      <c r="D75" s="5">
        <v>52.8</v>
      </c>
      <c r="E75" s="52">
        <v>22.9</v>
      </c>
      <c r="F75" s="6">
        <f t="shared" si="24"/>
        <v>0.36279844019392438</v>
      </c>
      <c r="G75" s="5">
        <v>22.2</v>
      </c>
      <c r="H75" s="5">
        <v>18.100000000000001</v>
      </c>
      <c r="I75" s="7">
        <f t="shared" si="25"/>
        <v>8.8674399581454066E-2</v>
      </c>
      <c r="J75" s="5">
        <v>156</v>
      </c>
      <c r="K75" s="5">
        <v>193</v>
      </c>
      <c r="L75" s="8">
        <f t="shared" si="26"/>
        <v>-9.2432710653312267E-2</v>
      </c>
      <c r="M75" s="5">
        <v>0.15</v>
      </c>
      <c r="N75" s="5">
        <v>0.15</v>
      </c>
      <c r="O75" s="8">
        <f t="shared" si="27"/>
        <v>0</v>
      </c>
      <c r="Q75" s="5">
        <f t="shared" si="28"/>
        <v>52.8</v>
      </c>
      <c r="R75" s="5">
        <f t="shared" si="29"/>
        <v>22.9</v>
      </c>
      <c r="S75" s="6">
        <f t="shared" si="30"/>
        <v>0.36279844019392438</v>
      </c>
      <c r="T75" s="5">
        <f t="shared" si="31"/>
        <v>22.2</v>
      </c>
      <c r="U75" s="5">
        <f t="shared" si="32"/>
        <v>18.100000000000001</v>
      </c>
      <c r="V75" s="7">
        <f t="shared" si="33"/>
        <v>8.8674399581454066E-2</v>
      </c>
      <c r="W75" s="5">
        <f t="shared" si="34"/>
        <v>156</v>
      </c>
      <c r="X75" s="5">
        <f t="shared" si="35"/>
        <v>193</v>
      </c>
      <c r="Y75" s="8">
        <f t="shared" si="36"/>
        <v>9.2432710653312267E-2</v>
      </c>
      <c r="Z75" s="5">
        <f t="shared" si="37"/>
        <v>0.15</v>
      </c>
      <c r="AA75" s="5">
        <f t="shared" si="38"/>
        <v>0.15</v>
      </c>
      <c r="AB75" s="8">
        <f t="shared" si="39"/>
        <v>0</v>
      </c>
    </row>
    <row r="76" spans="1:28" ht="15.75" customHeight="1" thickBot="1">
      <c r="E76" s="9" t="s">
        <v>8</v>
      </c>
      <c r="F76" s="10">
        <f>SUM(F6:F75)</f>
        <v>2.1816556102456763</v>
      </c>
      <c r="H76" s="11" t="s">
        <v>8</v>
      </c>
      <c r="I76" s="12">
        <f>SUM(I6:I75)</f>
        <v>-3.335110290338414</v>
      </c>
      <c r="K76" s="13" t="s">
        <v>8</v>
      </c>
      <c r="L76" s="14">
        <f>SUM(L6:L75)</f>
        <v>0.81577319066879839</v>
      </c>
      <c r="N76" s="13" t="s">
        <v>8</v>
      </c>
      <c r="O76" s="14">
        <f>SUM(O6:O75)</f>
        <v>-0.32767983067310213</v>
      </c>
      <c r="R76" s="23" t="s">
        <v>8</v>
      </c>
      <c r="S76" s="24">
        <f>SUM(S6:S75)</f>
        <v>9.3112952983135155</v>
      </c>
      <c r="U76" s="25" t="s">
        <v>8</v>
      </c>
      <c r="V76" s="26">
        <f>SUM(V6:V75)</f>
        <v>8.2772098890988861</v>
      </c>
      <c r="X76" s="27" t="s">
        <v>8</v>
      </c>
      <c r="Y76" s="28">
        <f>SUM(Y6:Y75)</f>
        <v>10.33841314250869</v>
      </c>
      <c r="AA76" s="27" t="s">
        <v>8</v>
      </c>
      <c r="AB76" s="28">
        <f>SUM(AB6:AB75)</f>
        <v>4.6845906519045144</v>
      </c>
    </row>
    <row r="77" spans="1:28" s="56" customFormat="1" ht="6.75" customHeight="1">
      <c r="E77" s="15"/>
      <c r="F77" s="16"/>
      <c r="H77" s="17"/>
      <c r="I77" s="16"/>
      <c r="K77" s="17"/>
      <c r="L77" s="16"/>
      <c r="N77" s="17"/>
      <c r="O77" s="16"/>
      <c r="P77" s="53"/>
      <c r="Q77" s="29"/>
      <c r="R77" s="30"/>
      <c r="S77" s="31"/>
      <c r="T77" s="29"/>
      <c r="U77" s="32"/>
      <c r="V77" s="31"/>
      <c r="W77" s="29"/>
      <c r="X77" s="32"/>
      <c r="Y77" s="31"/>
      <c r="Z77" s="29"/>
      <c r="AA77" s="32"/>
      <c r="AB77" s="31"/>
    </row>
    <row r="78" spans="1:28" s="18" customFormat="1" ht="15.75">
      <c r="E78" s="15"/>
      <c r="F78" s="16"/>
      <c r="H78" s="17"/>
      <c r="I78" s="16"/>
      <c r="K78" s="17"/>
      <c r="L78" s="16"/>
      <c r="N78" s="17"/>
      <c r="O78" s="16"/>
      <c r="P78" s="59"/>
      <c r="Q78" s="33"/>
      <c r="R78" s="15"/>
      <c r="S78" s="34"/>
      <c r="T78" s="33"/>
      <c r="U78" s="17"/>
      <c r="V78" s="34"/>
      <c r="W78" s="33"/>
      <c r="X78" s="17"/>
      <c r="Y78" s="34"/>
      <c r="Z78" s="33"/>
      <c r="AA78" s="17"/>
      <c r="AB78" s="34"/>
    </row>
    <row r="79" spans="1:28" ht="15.75">
      <c r="E79" s="19"/>
      <c r="F79" s="20">
        <f>(1/COUNTA(A6:A75)*F76)</f>
        <v>3.1166508717795374E-2</v>
      </c>
      <c r="H79" s="19"/>
      <c r="I79" s="21">
        <f>(1/COUNTA(A6:A75))*I76</f>
        <v>-4.7644432719120201E-2</v>
      </c>
      <c r="K79" s="19"/>
      <c r="L79" s="22">
        <f>(1/COUNTA(A6:A75))*L76</f>
        <v>1.1653902723839977E-2</v>
      </c>
      <c r="N79" s="19"/>
      <c r="O79" s="22">
        <f>(1/COUNTA(A6:A75))*O76</f>
        <v>-4.6811404381871735E-3</v>
      </c>
      <c r="Q79" s="33"/>
      <c r="R79" s="15"/>
      <c r="S79" s="34"/>
      <c r="T79" s="33"/>
      <c r="U79" s="17"/>
      <c r="V79" s="34"/>
      <c r="W79" s="33"/>
      <c r="X79" s="17"/>
      <c r="Y79" s="34"/>
      <c r="Z79" s="33"/>
      <c r="AA79" s="17"/>
      <c r="AB79" s="34"/>
    </row>
    <row r="80" spans="1:28">
      <c r="Q80" s="36"/>
      <c r="R80" s="18"/>
      <c r="S80" s="37"/>
      <c r="T80" s="33"/>
      <c r="U80" s="18"/>
      <c r="V80" s="37"/>
      <c r="W80" s="33"/>
      <c r="X80" s="18"/>
      <c r="Y80" s="37"/>
      <c r="Z80" s="33"/>
      <c r="AA80" s="18"/>
      <c r="AB80" s="37"/>
    </row>
    <row r="81" spans="1:28" ht="13.5" thickBot="1">
      <c r="Q81" s="38"/>
      <c r="R81" s="39"/>
      <c r="S81" s="40">
        <f>(1/(SQRT(2)*COUNTA(A6:A75)))*S76</f>
        <v>9.4058286386684342E-2</v>
      </c>
      <c r="T81" s="41"/>
      <c r="U81" s="42"/>
      <c r="V81" s="43">
        <f>(1/(SQRT(2)*COUNTA(A6:A75)))*V76</f>
        <v>8.3612446312659613E-2</v>
      </c>
      <c r="W81" s="41"/>
      <c r="X81" s="42"/>
      <c r="Y81" s="44">
        <f>(1/(SQRT(2)*COUNTA(A6:A75)))*Y76</f>
        <v>0.10443374342537171</v>
      </c>
      <c r="Z81" s="41"/>
      <c r="AA81" s="42"/>
      <c r="AB81" s="44">
        <f>(1/(SQRT(2)*COUNTA(A6:A75)))*AB76</f>
        <v>4.7321511672068446E-2</v>
      </c>
    </row>
    <row r="82" spans="1:28" ht="13.5" thickBot="1">
      <c r="A82" s="54"/>
      <c r="B82" s="57"/>
      <c r="C82" s="54"/>
      <c r="F82" s="20">
        <f>ROUND(10^F79,1)</f>
        <v>1.1000000000000001</v>
      </c>
      <c r="I82" s="21">
        <f>ROUND(10^I79,1)</f>
        <v>0.9</v>
      </c>
      <c r="L82" s="22">
        <f>ROUND(10^L79,1)</f>
        <v>1</v>
      </c>
      <c r="O82" s="22">
        <f>ROUND(10^O79,1)</f>
        <v>1</v>
      </c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</row>
    <row r="83" spans="1:28" ht="12.75" customHeight="1" thickBot="1">
      <c r="A83" s="54"/>
      <c r="B83" s="60">
        <v>0.95</v>
      </c>
      <c r="C83" s="60">
        <v>1.05</v>
      </c>
      <c r="F83" s="55" t="b">
        <f>AND(F82&gt;=$B$83,F82&lt;$C$83)</f>
        <v>0</v>
      </c>
      <c r="I83" s="55" t="b">
        <f>AND(I82&gt;=$B$83,I82&lt;$C$83)</f>
        <v>0</v>
      </c>
      <c r="L83" s="55" t="b">
        <f>AND(L82&gt;=$B$83,L82&lt;$C$83)</f>
        <v>1</v>
      </c>
      <c r="O83" s="55" t="b">
        <f>AND(O82&gt;=$B$83,O82&lt;$C$83)</f>
        <v>1</v>
      </c>
      <c r="R83" s="56"/>
      <c r="S83" s="20">
        <f>ROUND(10^S81,1)</f>
        <v>1.2</v>
      </c>
      <c r="T83" s="56"/>
      <c r="U83" s="56"/>
      <c r="V83" s="21">
        <f>ROUND(10^V81,1)</f>
        <v>1.2</v>
      </c>
      <c r="W83" s="56"/>
      <c r="X83" s="56"/>
      <c r="Y83" s="22">
        <f>ROUND(10^Y81,1)</f>
        <v>1.3</v>
      </c>
      <c r="Z83" s="56"/>
      <c r="AA83" s="56"/>
      <c r="AB83" s="22">
        <f>ROUND(10^AB81,1)</f>
        <v>1.1000000000000001</v>
      </c>
    </row>
    <row r="84" spans="1:28" ht="12.75" customHeight="1" thickBot="1">
      <c r="Q84" s="60">
        <v>1.5</v>
      </c>
      <c r="S84" s="55" t="b">
        <f>AND(S83&lt;$Q$84)</f>
        <v>1</v>
      </c>
      <c r="V84" s="55" t="b">
        <f>AND(V83&lt;$Q$84)</f>
        <v>1</v>
      </c>
      <c r="Y84" s="55" t="b">
        <f>AND(Y83&lt;$Q$84)</f>
        <v>1</v>
      </c>
      <c r="AB84" s="55" t="b">
        <f>AND(AB83&lt;$Q$84)</f>
        <v>1</v>
      </c>
    </row>
    <row r="85" spans="1:28" s="56" customFormat="1" ht="12.75" customHeight="1">
      <c r="A85"/>
      <c r="B85"/>
      <c r="C85"/>
      <c r="D85"/>
      <c r="F85" s="84"/>
      <c r="P85" s="53"/>
    </row>
    <row r="86" spans="1:28" ht="12.75" customHeight="1">
      <c r="A86"/>
      <c r="B86"/>
      <c r="C86"/>
      <c r="D86"/>
      <c r="F86" s="85"/>
    </row>
    <row r="87" spans="1:28" ht="15.75" customHeight="1">
      <c r="A87"/>
      <c r="B87"/>
      <c r="C87"/>
      <c r="D87"/>
      <c r="F87" s="85"/>
    </row>
    <row r="88" spans="1:28">
      <c r="A88"/>
      <c r="B88"/>
      <c r="C88"/>
      <c r="D88"/>
      <c r="F88" s="85"/>
    </row>
    <row r="89" spans="1:28">
      <c r="F89" s="85"/>
    </row>
    <row r="90" spans="1:28">
      <c r="F90" s="85"/>
    </row>
    <row r="161" spans="2:16" s="56" customFormat="1">
      <c r="P161" s="53"/>
    </row>
    <row r="162" spans="2:16" s="56" customFormat="1">
      <c r="P162" s="53"/>
    </row>
    <row r="163" spans="2:16" s="56" customFormat="1">
      <c r="P163" s="53"/>
    </row>
    <row r="164" spans="2:16" s="56" customFormat="1">
      <c r="P164" s="53"/>
    </row>
    <row r="165" spans="2:16" s="18" customFormat="1">
      <c r="P165" s="59"/>
    </row>
    <row r="166" spans="2:16" s="56" customFormat="1">
      <c r="P166" s="53"/>
    </row>
    <row r="167" spans="2:16" s="56" customFormat="1">
      <c r="P167" s="53"/>
    </row>
    <row r="168" spans="2:16" ht="12.75" customHeight="1"/>
    <row r="169" spans="2:16" s="56" customFormat="1">
      <c r="B169" s="35"/>
      <c r="P169" s="53"/>
    </row>
    <row r="170" spans="2:16" s="56" customFormat="1">
      <c r="B170" s="35"/>
      <c r="P170" s="53"/>
    </row>
    <row r="171" spans="2:16" s="56" customFormat="1">
      <c r="B171" s="35"/>
      <c r="P171" s="53"/>
    </row>
    <row r="172" spans="2:16" s="56" customFormat="1">
      <c r="B172" s="35"/>
      <c r="P172" s="53"/>
    </row>
    <row r="173" spans="2:16" s="56" customFormat="1">
      <c r="B173" s="35"/>
      <c r="P173" s="53"/>
    </row>
    <row r="174" spans="2:16" s="56" customFormat="1">
      <c r="B174" s="35"/>
      <c r="P174" s="53"/>
    </row>
    <row r="175" spans="2:16" s="56" customFormat="1">
      <c r="B175" s="35"/>
      <c r="P175" s="53"/>
    </row>
    <row r="176" spans="2:16" s="56" customFormat="1">
      <c r="B176" s="35"/>
      <c r="P176" s="53"/>
    </row>
    <row r="177" spans="2:2">
      <c r="B177" s="35"/>
    </row>
  </sheetData>
  <dataConsolidate/>
  <mergeCells count="21">
    <mergeCell ref="A2:A3"/>
    <mergeCell ref="B2:B3"/>
    <mergeCell ref="C2:C3"/>
    <mergeCell ref="D2:E2"/>
    <mergeCell ref="F2:F4"/>
    <mergeCell ref="B1:O1"/>
    <mergeCell ref="Q1:AB1"/>
    <mergeCell ref="Z2:AA2"/>
    <mergeCell ref="AB2:AB4"/>
    <mergeCell ref="Q2:R2"/>
    <mergeCell ref="S2:S4"/>
    <mergeCell ref="T2:U2"/>
    <mergeCell ref="V2:V4"/>
    <mergeCell ref="W2:X2"/>
    <mergeCell ref="Y2:Y4"/>
    <mergeCell ref="M2:N2"/>
    <mergeCell ref="O2:O4"/>
    <mergeCell ref="I2:I4"/>
    <mergeCell ref="J2:K2"/>
    <mergeCell ref="L2:L4"/>
    <mergeCell ref="G2:H2"/>
  </mergeCells>
  <printOptions horizontalCentered="1"/>
  <pageMargins left="0.23622047244094491" right="0.23622047244094491" top="0.39370078740157483" bottom="0.59055118110236227" header="0.11811023622047245" footer="0.31496062992125984"/>
  <pageSetup paperSize="9" scale="41" fitToHeight="30" orientation="landscape" r:id="rId1"/>
  <headerFooter alignWithMargins="0">
    <oddHeader>&amp;R- &amp;P -</oddHeader>
    <oddFooter>&amp;L- &amp;P -</oddFooter>
  </headerFooter>
  <rowBreaks count="1" manualBreakCount="1">
    <brk id="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1-Внутр.контр.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2020-09-14T04:02:08Z</cp:lastPrinted>
  <dcterms:created xsi:type="dcterms:W3CDTF">2018-11-13T02:18:32Z</dcterms:created>
  <dcterms:modified xsi:type="dcterms:W3CDTF">2020-09-14T09:39:18Z</dcterms:modified>
</cp:coreProperties>
</file>