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ooxa\Desktop\"/>
    </mc:Choice>
  </mc:AlternateContent>
  <bookViews>
    <workbookView xWindow="0" yWindow="0" windowWidth="20490" windowHeight="7620"/>
  </bookViews>
  <sheets>
    <sheet name="График отпусков" sheetId="3" r:id="rId1"/>
  </sheets>
  <definedNames>
    <definedName name="_xlnm._FilterDatabase" localSheetId="0" hidden="1">'График отпусков'!$A$7:$F$14</definedName>
  </definedNames>
  <calcPr calcId="162913"/>
</workbook>
</file>

<file path=xl/calcChain.xml><?xml version="1.0" encoding="utf-8"?>
<calcChain xmlns="http://schemas.openxmlformats.org/spreadsheetml/2006/main">
  <c r="J8" i="3" l="1"/>
  <c r="L10" i="3"/>
  <c r="B9" i="3"/>
  <c r="B10" i="3" s="1"/>
  <c r="F10" i="3"/>
  <c r="J10" i="3"/>
  <c r="M10" i="3"/>
  <c r="L16" i="3"/>
  <c r="L15" i="3"/>
  <c r="L14" i="3"/>
  <c r="L13" i="3"/>
  <c r="L12" i="3"/>
  <c r="L11" i="3"/>
  <c r="L9" i="3"/>
  <c r="L8" i="3"/>
  <c r="B11" i="3" l="1"/>
  <c r="B12" i="3" s="1"/>
  <c r="B13" i="3" s="1"/>
  <c r="B14" i="3" s="1"/>
  <c r="B15" i="3" s="1"/>
  <c r="B16" i="3" s="1"/>
  <c r="C10" i="3"/>
  <c r="G10" i="3"/>
  <c r="C8" i="3"/>
  <c r="G8" i="3" s="1"/>
  <c r="C9" i="3"/>
  <c r="C16" i="3"/>
  <c r="G16" i="3" s="1"/>
  <c r="M14" i="3"/>
  <c r="M15" i="3"/>
  <c r="M9" i="3"/>
  <c r="M11" i="3"/>
  <c r="M12" i="3"/>
  <c r="M13" i="3"/>
  <c r="M8" i="3"/>
  <c r="M16" i="3"/>
  <c r="F16" i="3"/>
  <c r="F15" i="3"/>
  <c r="F13" i="3"/>
  <c r="F11" i="3"/>
  <c r="D12" i="3" s="1"/>
  <c r="C12" i="3" s="1"/>
  <c r="G12" i="3" s="1"/>
  <c r="F9" i="3"/>
  <c r="F8" i="3"/>
  <c r="C13" i="3" l="1"/>
  <c r="G13" i="3" s="1"/>
  <c r="C14" i="3"/>
  <c r="G14" i="3" s="1"/>
  <c r="C15" i="3"/>
  <c r="G15" i="3" s="1"/>
  <c r="C11" i="3"/>
  <c r="G11" i="3" s="1"/>
  <c r="G9" i="3"/>
  <c r="J9" i="3"/>
  <c r="F14" i="3"/>
  <c r="F12" i="3"/>
  <c r="J13" i="3"/>
  <c r="J16" i="3"/>
  <c r="J11" i="3"/>
  <c r="J15" i="3"/>
  <c r="O8" i="3" l="1"/>
  <c r="O7" i="3"/>
  <c r="O15" i="3"/>
  <c r="O11" i="3"/>
  <c r="O18" i="3"/>
  <c r="O14" i="3"/>
  <c r="O10" i="3"/>
  <c r="O17" i="3"/>
  <c r="O13" i="3"/>
  <c r="O9" i="3"/>
  <c r="O16" i="3"/>
  <c r="O12" i="3"/>
  <c r="J14" i="3"/>
  <c r="J12" i="3"/>
</calcChain>
</file>

<file path=xl/sharedStrings.xml><?xml version="1.0" encoding="utf-8"?>
<sst xmlns="http://schemas.openxmlformats.org/spreadsheetml/2006/main" count="32" uniqueCount="32">
  <si>
    <t>Сотрудник</t>
  </si>
  <si>
    <t>Начало года</t>
  </si>
  <si>
    <t xml:space="preserve">Иванов </t>
  </si>
  <si>
    <t>Петров</t>
  </si>
  <si>
    <t>Сидоров</t>
  </si>
  <si>
    <t xml:space="preserve">Иванова </t>
  </si>
  <si>
    <t>Петрова</t>
  </si>
  <si>
    <t>Сидорова</t>
  </si>
  <si>
    <t>Васечкин</t>
  </si>
  <si>
    <t>Васечкина</t>
  </si>
  <si>
    <t xml:space="preserve">1-я часть </t>
  </si>
  <si>
    <t xml:space="preserve">2-я часть </t>
  </si>
  <si>
    <t>Всего дней</t>
  </si>
  <si>
    <t>Оста- лось</t>
  </si>
  <si>
    <t>Израсхо- довано</t>
  </si>
  <si>
    <t>Положе- но за год</t>
  </si>
  <si>
    <t>Столбец1</t>
  </si>
  <si>
    <t>Столбец2</t>
  </si>
  <si>
    <t>Дата начала1</t>
  </si>
  <si>
    <t>Продолжи- тельность1, дней</t>
  </si>
  <si>
    <t>Дата оконча- ния1</t>
  </si>
  <si>
    <t>Дата начала2</t>
  </si>
  <si>
    <t>Продолжи- тельность2, дней</t>
  </si>
  <si>
    <t>Дата оконча- ния2</t>
  </si>
  <si>
    <t>График отпусков</t>
  </si>
  <si>
    <t>Якуничев</t>
  </si>
  <si>
    <t xml:space="preserve">Таблица и график отпусков. </t>
  </si>
  <si>
    <t>Месяц</t>
  </si>
  <si>
    <t>Количество дней отпуска всего</t>
  </si>
  <si>
    <t>Выходят завтра:</t>
  </si>
  <si>
    <t>Сегодня в отпуске:</t>
  </si>
  <si>
    <t>Уходят завтра: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</si>
</sst>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[Red]\-0\ "/>
    <numFmt numFmtId="165" formatCode="[$-419]mmmm\ yyyy;@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3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164" fontId="0" fillId="2" borderId="2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0" borderId="1" xfId="0" applyNumberFormat="1" applyFont="1" applyBorder="1"/>
    <xf numFmtId="0" fontId="1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NumberFormat="1" applyFont="1" applyBorder="1"/>
    <xf numFmtId="9" fontId="6" fillId="0" borderId="0" xfId="0" applyNumberFormat="1" applyFont="1"/>
    <xf numFmtId="0" fontId="9" fillId="0" borderId="0" xfId="0" applyFont="1"/>
    <xf numFmtId="14" fontId="0" fillId="0" borderId="0" xfId="0" applyNumberFormat="1"/>
    <xf numFmtId="165" fontId="8" fillId="0" borderId="1" xfId="0" applyNumberFormat="1" applyFont="1" applyBorder="1" applyAlignment="1">
      <alignment horizontal="left"/>
    </xf>
    <xf numFmtId="0" fontId="10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отпусков'!$C$7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отпусков'!$A$8:$A$17</c:f>
              <c:strCache>
                <c:ptCount val="9"/>
                <c:pt idx="0">
                  <c:v>Иванов </c:v>
                </c:pt>
                <c:pt idx="1">
                  <c:v>Петров</c:v>
                </c:pt>
                <c:pt idx="2">
                  <c:v>Якуничев</c:v>
                </c:pt>
                <c:pt idx="3">
                  <c:v>Сидоров</c:v>
                </c:pt>
                <c:pt idx="4">
                  <c:v>Иванова </c:v>
                </c:pt>
                <c:pt idx="5">
                  <c:v>Петрова</c:v>
                </c:pt>
                <c:pt idx="6">
                  <c:v>Сидорова</c:v>
                </c:pt>
                <c:pt idx="7">
                  <c:v>Васечкин</c:v>
                </c:pt>
                <c:pt idx="8">
                  <c:v>Васечкина</c:v>
                </c:pt>
              </c:strCache>
            </c:strRef>
          </c:cat>
          <c:val>
            <c:numRef>
              <c:f>'График отпусков'!$C$8:$C$17</c:f>
              <c:numCache>
                <c:formatCode>General</c:formatCode>
                <c:ptCount val="10"/>
                <c:pt idx="0">
                  <c:v>1</c:v>
                </c:pt>
                <c:pt idx="1">
                  <c:v>32</c:v>
                </c:pt>
                <c:pt idx="2">
                  <c:v>219</c:v>
                </c:pt>
                <c:pt idx="3">
                  <c:v>75</c:v>
                </c:pt>
                <c:pt idx="4">
                  <c:v>96</c:v>
                </c:pt>
                <c:pt idx="5">
                  <c:v>117</c:v>
                </c:pt>
                <c:pt idx="6">
                  <c:v>147</c:v>
                </c:pt>
                <c:pt idx="7">
                  <c:v>102</c:v>
                </c:pt>
                <c:pt idx="8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9-4EA1-ADA2-B7DE3A03142B}"/>
            </c:ext>
          </c:extLst>
        </c:ser>
        <c:ser>
          <c:idx val="1"/>
          <c:order val="1"/>
          <c:tx>
            <c:strRef>
              <c:f>'График отпусков'!$E$7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отпусков'!$A$8:$A$17</c:f>
              <c:strCache>
                <c:ptCount val="9"/>
                <c:pt idx="0">
                  <c:v>Иванов </c:v>
                </c:pt>
                <c:pt idx="1">
                  <c:v>Петров</c:v>
                </c:pt>
                <c:pt idx="2">
                  <c:v>Якуничев</c:v>
                </c:pt>
                <c:pt idx="3">
                  <c:v>Сидоров</c:v>
                </c:pt>
                <c:pt idx="4">
                  <c:v>Иванова </c:v>
                </c:pt>
                <c:pt idx="5">
                  <c:v>Петрова</c:v>
                </c:pt>
                <c:pt idx="6">
                  <c:v>Сидорова</c:v>
                </c:pt>
                <c:pt idx="7">
                  <c:v>Васечкин</c:v>
                </c:pt>
                <c:pt idx="8">
                  <c:v>Васечкина</c:v>
                </c:pt>
              </c:strCache>
            </c:strRef>
          </c:cat>
          <c:val>
            <c:numRef>
              <c:f>'График отпусков'!$E$8:$E$17</c:f>
              <c:numCache>
                <c:formatCode>General</c:formatCode>
                <c:ptCount val="10"/>
                <c:pt idx="0">
                  <c:v>42</c:v>
                </c:pt>
                <c:pt idx="1">
                  <c:v>21</c:v>
                </c:pt>
                <c:pt idx="2">
                  <c:v>42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9-4EA1-ADA2-B7DE3A03142B}"/>
            </c:ext>
          </c:extLst>
        </c:ser>
        <c:ser>
          <c:idx val="2"/>
          <c:order val="2"/>
          <c:tx>
            <c:strRef>
              <c:f>'График отпусков'!$G$7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отпусков'!$A$8:$A$17</c:f>
              <c:strCache>
                <c:ptCount val="9"/>
                <c:pt idx="0">
                  <c:v>Иванов </c:v>
                </c:pt>
                <c:pt idx="1">
                  <c:v>Петров</c:v>
                </c:pt>
                <c:pt idx="2">
                  <c:v>Якуничев</c:v>
                </c:pt>
                <c:pt idx="3">
                  <c:v>Сидоров</c:v>
                </c:pt>
                <c:pt idx="4">
                  <c:v>Иванова </c:v>
                </c:pt>
                <c:pt idx="5">
                  <c:v>Петрова</c:v>
                </c:pt>
                <c:pt idx="6">
                  <c:v>Сидорова</c:v>
                </c:pt>
                <c:pt idx="7">
                  <c:v>Васечкин</c:v>
                </c:pt>
                <c:pt idx="8">
                  <c:v>Васечкина</c:v>
                </c:pt>
              </c:strCache>
            </c:strRef>
          </c:cat>
          <c:val>
            <c:numRef>
              <c:f>'График отпусков'!$G$8:$G$17</c:f>
              <c:numCache>
                <c:formatCode>General</c:formatCode>
                <c:ptCount val="10"/>
                <c:pt idx="0">
                  <c:v>0</c:v>
                </c:pt>
                <c:pt idx="1">
                  <c:v>114</c:v>
                </c:pt>
                <c:pt idx="2">
                  <c:v>0</c:v>
                </c:pt>
                <c:pt idx="3">
                  <c:v>24</c:v>
                </c:pt>
                <c:pt idx="4">
                  <c:v>10</c:v>
                </c:pt>
                <c:pt idx="5">
                  <c:v>24</c:v>
                </c:pt>
                <c:pt idx="6">
                  <c:v>3</c:v>
                </c:pt>
                <c:pt idx="7">
                  <c:v>24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9-4EA1-ADA2-B7DE3A03142B}"/>
            </c:ext>
          </c:extLst>
        </c:ser>
        <c:ser>
          <c:idx val="3"/>
          <c:order val="3"/>
          <c:tx>
            <c:strRef>
              <c:f>'График отпусков'!$I$7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отпусков'!$A$8:$A$17</c:f>
              <c:strCache>
                <c:ptCount val="9"/>
                <c:pt idx="0">
                  <c:v>Иванов </c:v>
                </c:pt>
                <c:pt idx="1">
                  <c:v>Петров</c:v>
                </c:pt>
                <c:pt idx="2">
                  <c:v>Якуничев</c:v>
                </c:pt>
                <c:pt idx="3">
                  <c:v>Сидоров</c:v>
                </c:pt>
                <c:pt idx="4">
                  <c:v>Иванова </c:v>
                </c:pt>
                <c:pt idx="5">
                  <c:v>Петрова</c:v>
                </c:pt>
                <c:pt idx="6">
                  <c:v>Сидорова</c:v>
                </c:pt>
                <c:pt idx="7">
                  <c:v>Васечкин</c:v>
                </c:pt>
                <c:pt idx="8">
                  <c:v>Васечкина</c:v>
                </c:pt>
              </c:strCache>
            </c:strRef>
          </c:cat>
          <c:val>
            <c:numRef>
              <c:f>'График отпусков'!$I$8:$I$17</c:f>
              <c:numCache>
                <c:formatCode>General</c:formatCode>
                <c:ptCount val="10"/>
                <c:pt idx="0">
                  <c:v>0</c:v>
                </c:pt>
                <c:pt idx="1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9-4EA1-ADA2-B7DE3A031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165399936"/>
        <c:axId val="166200448"/>
      </c:barChart>
      <c:catAx>
        <c:axId val="165399936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/>
        </c:spPr>
        <c:crossAx val="166200448"/>
        <c:crosses val="autoZero"/>
        <c:auto val="1"/>
        <c:lblAlgn val="ctr"/>
        <c:lblOffset val="100"/>
        <c:noMultiLvlLbl val="0"/>
      </c:catAx>
      <c:valAx>
        <c:axId val="166200448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65399936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18</xdr:row>
      <xdr:rowOff>55615</xdr:rowOff>
    </xdr:from>
    <xdr:to>
      <xdr:col>10</xdr:col>
      <xdr:colOff>0</xdr:colOff>
      <xdr:row>33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7:M16" totalsRowShown="0" headerRowDxfId="15" tableBorderDxfId="14">
  <autoFilter ref="A7:M16"/>
  <tableColumns count="13">
    <tableColumn id="1" name="Сотрудник" dataDxfId="13"/>
    <tableColumn id="2" name="Начало года" dataDxfId="12"/>
    <tableColumn id="3" name="Столбец1" dataDxfId="11">
      <calculatedColumnFormula>IF(MONTH(D8)&gt;2,D8-B8+2,D8-B8+1)</calculatedColumnFormula>
    </tableColumn>
    <tableColumn id="4" name="Дата начала1" dataDxfId="10"/>
    <tableColumn id="5" name="Продолжи- тельность1, дней" dataDxfId="9"/>
    <tableColumn id="6" name="Дата оконча- ния1" dataDxfId="8">
      <calculatedColumnFormula>IF(D8&gt;0,D8+E8-1,"")</calculatedColumnFormula>
    </tableColumn>
    <tableColumn id="7" name="Столбец2" dataDxfId="7">
      <calculatedColumnFormula>IF(H8-$B8&gt;0,H8-$B8-C8-E8+2,"")</calculatedColumnFormula>
    </tableColumn>
    <tableColumn id="8" name="Дата начала2" dataDxfId="6"/>
    <tableColumn id="9" name="Продолжи- тельность2, дней" dataDxfId="5"/>
    <tableColumn id="10" name="Дата оконча- ния2" dataDxfId="4">
      <calculatedColumnFormula>IF(H8&gt;0,H8+I8-1,"")</calculatedColumnFormula>
    </tableColumn>
    <tableColumn id="19" name="Положе- но за год" dataDxfId="3"/>
    <tableColumn id="20" name="Израсхо- довано" dataDxfId="2">
      <calculatedColumnFormula>E8+I8+#REF!+#REF!</calculatedColumnFormula>
    </tableColumn>
    <tableColumn id="21" name="Оста- лось" dataDxfId="1">
      <calculatedColumnFormula>K8-L8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0"/>
  <sheetViews>
    <sheetView showGridLines="0" tabSelected="1" zoomScale="90" zoomScaleNormal="90" workbookViewId="0">
      <pane ySplit="1" topLeftCell="A17" activePane="bottomLeft" state="frozen"/>
      <selection pane="bottomLeft" activeCell="L29" sqref="L29"/>
    </sheetView>
  </sheetViews>
  <sheetFormatPr defaultRowHeight="12.75" outlineLevelCol="1" x14ac:dyDescent="0.2"/>
  <cols>
    <col min="1" max="1" width="27" customWidth="1"/>
    <col min="2" max="2" width="10" hidden="1" customWidth="1" outlineLevel="1"/>
    <col min="3" max="3" width="10.140625" customWidth="1" collapsed="1"/>
    <col min="4" max="4" width="19" customWidth="1"/>
    <col min="5" max="5" width="12.5703125" customWidth="1"/>
    <col min="6" max="6" width="13.42578125" customWidth="1"/>
    <col min="7" max="7" width="0.42578125" customWidth="1" outlineLevel="1"/>
    <col min="8" max="8" width="14" customWidth="1" outlineLevel="1"/>
    <col min="9" max="9" width="12.42578125" customWidth="1" outlineLevel="1"/>
    <col min="10" max="10" width="13.85546875" customWidth="1" outlineLevel="1"/>
    <col min="11" max="11" width="10" customWidth="1"/>
    <col min="12" max="12" width="9.85546875" customWidth="1"/>
    <col min="13" max="13" width="7.85546875" customWidth="1"/>
    <col min="14" max="16" width="14.85546875" bestFit="1" customWidth="1"/>
    <col min="17" max="17" width="13.140625" bestFit="1" customWidth="1"/>
  </cols>
  <sheetData>
    <row r="1" spans="1:15" ht="12" customHeight="1" x14ac:dyDescent="0.2"/>
    <row r="2" spans="1:15" ht="9.75" hidden="1" customHeight="1" x14ac:dyDescent="0.2"/>
    <row r="3" spans="1:15" s="8" customFormat="1" ht="15" x14ac:dyDescent="0.25">
      <c r="A3" s="7" t="s">
        <v>26</v>
      </c>
    </row>
    <row r="4" spans="1:15" s="8" customFormat="1" ht="1.5" customHeight="1" x14ac:dyDescent="0.2">
      <c r="A4" s="9"/>
      <c r="E4" s="41"/>
    </row>
    <row r="5" spans="1:15" ht="10.5" hidden="1" customHeight="1" x14ac:dyDescent="0.25">
      <c r="A5" s="1"/>
      <c r="B5" s="1"/>
      <c r="C5" s="1"/>
    </row>
    <row r="6" spans="1:15" ht="45" x14ac:dyDescent="0.25">
      <c r="A6" s="14"/>
      <c r="B6" s="13"/>
      <c r="C6" s="50" t="s">
        <v>10</v>
      </c>
      <c r="D6" s="50"/>
      <c r="E6" s="50"/>
      <c r="F6" s="50"/>
      <c r="G6" s="50" t="s">
        <v>11</v>
      </c>
      <c r="H6" s="50"/>
      <c r="I6" s="50"/>
      <c r="J6" s="50"/>
      <c r="K6" s="47" t="s">
        <v>12</v>
      </c>
      <c r="L6" s="48"/>
      <c r="M6" s="49"/>
      <c r="N6" s="39" t="s">
        <v>27</v>
      </c>
      <c r="O6" s="46" t="s">
        <v>28</v>
      </c>
    </row>
    <row r="7" spans="1:15" s="5" customFormat="1" ht="48.75" customHeight="1" x14ac:dyDescent="0.2">
      <c r="A7" s="25" t="s">
        <v>0</v>
      </c>
      <c r="B7" s="12" t="s">
        <v>1</v>
      </c>
      <c r="C7" s="31" t="s">
        <v>16</v>
      </c>
      <c r="D7" s="4" t="s">
        <v>18</v>
      </c>
      <c r="E7" s="4" t="s">
        <v>19</v>
      </c>
      <c r="F7" s="4" t="s">
        <v>20</v>
      </c>
      <c r="G7" s="31" t="s">
        <v>17</v>
      </c>
      <c r="H7" s="4" t="s">
        <v>21</v>
      </c>
      <c r="I7" s="4" t="s">
        <v>22</v>
      </c>
      <c r="J7" s="4" t="s">
        <v>23</v>
      </c>
      <c r="K7" s="32" t="s">
        <v>15</v>
      </c>
      <c r="L7" s="32" t="s">
        <v>14</v>
      </c>
      <c r="M7" s="33" t="s">
        <v>13</v>
      </c>
      <c r="N7" s="44">
        <v>43831</v>
      </c>
      <c r="O7" s="45">
        <f>SUMPRODUCT(--TEXT(EOMONTH(N7,0)-TEXT(EOMONTH(N7,0)-$F$8:$F$16,"0;\0")-(N7+TEXT($D$8:$D$16-N7,"0;\0"))+1,"0;\0"))</f>
        <v>31</v>
      </c>
    </row>
    <row r="8" spans="1:15" x14ac:dyDescent="0.2">
      <c r="A8" s="26" t="s">
        <v>2</v>
      </c>
      <c r="B8" s="6">
        <v>43831</v>
      </c>
      <c r="C8" s="37">
        <f>IF(MONTH(D8)&gt;2,D8-B8+2,D8-B8+1)</f>
        <v>1</v>
      </c>
      <c r="D8" s="34">
        <v>43831</v>
      </c>
      <c r="E8" s="2">
        <v>42</v>
      </c>
      <c r="F8" s="34">
        <f>IF(D8&gt;0,D8+E8-1,"")</f>
        <v>43872</v>
      </c>
      <c r="G8" s="35" t="str">
        <f t="shared" ref="G8:G16" si="0">IF(H8-$B8&gt;0,H8-$B8-C8-E8+2,"")</f>
        <v/>
      </c>
      <c r="H8" s="34"/>
      <c r="I8" s="2">
        <v>0</v>
      </c>
      <c r="J8" s="34" t="str">
        <f>IF(H8&gt;0,H8+I8-1,"")</f>
        <v/>
      </c>
      <c r="K8" s="15">
        <v>42</v>
      </c>
      <c r="L8" s="16">
        <f t="shared" ref="L8:L16" si="1">E8+I8</f>
        <v>42</v>
      </c>
      <c r="M8" s="27">
        <f>K8-L8</f>
        <v>0</v>
      </c>
      <c r="N8" s="44">
        <v>43862</v>
      </c>
      <c r="O8" s="45">
        <f t="shared" ref="O8:O18" si="2">SUMPRODUCT(--TEXT(EOMONTH(N8,0)-TEXT(EOMONTH(N8,0)-$F$8:$F$16,"0;\0")-(N8+TEXT($D$8:$D$16-N8,"0;\0"))+1,"0;\0"))</f>
        <v>32</v>
      </c>
    </row>
    <row r="9" spans="1:15" x14ac:dyDescent="0.2">
      <c r="A9" s="26" t="s">
        <v>3</v>
      </c>
      <c r="B9" s="6">
        <f>B8</f>
        <v>43831</v>
      </c>
      <c r="C9" s="37">
        <f>IF(MONTH(D9)&gt;2,D9-B9+2,D9-B9+1)</f>
        <v>32</v>
      </c>
      <c r="D9" s="34">
        <v>43862</v>
      </c>
      <c r="E9" s="2">
        <v>21</v>
      </c>
      <c r="F9" s="34">
        <f t="shared" ref="F9:F16" si="3">IF(D9&gt;0,D9+E9-1,"")</f>
        <v>43882</v>
      </c>
      <c r="G9" s="35">
        <f t="shared" si="0"/>
        <v>114</v>
      </c>
      <c r="H9" s="34">
        <v>43996</v>
      </c>
      <c r="I9" s="2">
        <v>21</v>
      </c>
      <c r="J9" s="34">
        <f t="shared" ref="J9:J16" si="4">IF(H9&gt;0,H9+I9-1,"")</f>
        <v>44016</v>
      </c>
      <c r="K9" s="15">
        <v>42</v>
      </c>
      <c r="L9" s="16">
        <f t="shared" si="1"/>
        <v>42</v>
      </c>
      <c r="M9" s="27">
        <f t="shared" ref="M9:M16" si="5">K9-L9</f>
        <v>0</v>
      </c>
      <c r="N9" s="44">
        <v>43891</v>
      </c>
      <c r="O9" s="45">
        <f t="shared" si="2"/>
        <v>38</v>
      </c>
    </row>
    <row r="10" spans="1:15" x14ac:dyDescent="0.2">
      <c r="A10" s="26" t="s">
        <v>25</v>
      </c>
      <c r="B10" s="6">
        <f t="shared" ref="B10:B16" si="6">B9</f>
        <v>43831</v>
      </c>
      <c r="C10" s="40">
        <f>IF(MONTH(D10)&gt;2,D10-B10+2,D10-B10+1)</f>
        <v>219</v>
      </c>
      <c r="D10" s="34">
        <v>44048</v>
      </c>
      <c r="E10" s="2">
        <v>42</v>
      </c>
      <c r="F10" s="34">
        <f>IF(D10&gt;0,D10+E10-1,"")</f>
        <v>44089</v>
      </c>
      <c r="G10" s="35" t="str">
        <f>IF(H10-$B10&gt;0,H10-$B10-C10-E10+2,"")</f>
        <v/>
      </c>
      <c r="H10" s="34"/>
      <c r="I10" s="2"/>
      <c r="J10" s="34" t="str">
        <f>IF(H10&gt;0,H10+I10-1,"")</f>
        <v/>
      </c>
      <c r="K10" s="15">
        <v>42</v>
      </c>
      <c r="L10" s="16">
        <f t="shared" si="1"/>
        <v>42</v>
      </c>
      <c r="M10" s="27">
        <f>K10-L10</f>
        <v>0</v>
      </c>
      <c r="N10" s="44">
        <v>43922</v>
      </c>
      <c r="O10" s="45">
        <f t="shared" si="2"/>
        <v>52</v>
      </c>
    </row>
    <row r="11" spans="1:15" x14ac:dyDescent="0.2">
      <c r="A11" s="26" t="s">
        <v>4</v>
      </c>
      <c r="B11" s="6">
        <f t="shared" si="6"/>
        <v>43831</v>
      </c>
      <c r="C11" s="37">
        <f t="shared" ref="C11:C16" si="7">IF(MONTH(D11)&gt;2,D11-B11+2,D11-B11+1)</f>
        <v>75</v>
      </c>
      <c r="D11" s="34">
        <v>43904</v>
      </c>
      <c r="E11" s="2">
        <v>21</v>
      </c>
      <c r="F11" s="34">
        <f t="shared" si="3"/>
        <v>43924</v>
      </c>
      <c r="G11" s="35">
        <f t="shared" si="0"/>
        <v>24</v>
      </c>
      <c r="H11" s="34">
        <v>43949</v>
      </c>
      <c r="I11" s="2">
        <v>21</v>
      </c>
      <c r="J11" s="34">
        <f t="shared" si="4"/>
        <v>43969</v>
      </c>
      <c r="K11" s="15">
        <v>42</v>
      </c>
      <c r="L11" s="16">
        <f t="shared" si="1"/>
        <v>42</v>
      </c>
      <c r="M11" s="27">
        <f t="shared" si="5"/>
        <v>0</v>
      </c>
      <c r="N11" s="44">
        <v>43952</v>
      </c>
      <c r="O11" s="45">
        <f t="shared" si="2"/>
        <v>22</v>
      </c>
    </row>
    <row r="12" spans="1:15" x14ac:dyDescent="0.2">
      <c r="A12" s="26" t="s">
        <v>5</v>
      </c>
      <c r="B12" s="6">
        <f t="shared" si="6"/>
        <v>43831</v>
      </c>
      <c r="C12" s="37">
        <f t="shared" si="7"/>
        <v>96</v>
      </c>
      <c r="D12" s="34">
        <f>F11+1</f>
        <v>43925</v>
      </c>
      <c r="E12" s="2">
        <v>21</v>
      </c>
      <c r="F12" s="34">
        <f t="shared" si="3"/>
        <v>43945</v>
      </c>
      <c r="G12" s="35">
        <f t="shared" si="0"/>
        <v>10</v>
      </c>
      <c r="H12" s="34">
        <v>43956</v>
      </c>
      <c r="I12" s="2">
        <v>21</v>
      </c>
      <c r="J12" s="34">
        <f t="shared" si="4"/>
        <v>43976</v>
      </c>
      <c r="K12" s="15">
        <v>42</v>
      </c>
      <c r="L12" s="16">
        <f t="shared" si="1"/>
        <v>42</v>
      </c>
      <c r="M12" s="27">
        <f t="shared" si="5"/>
        <v>0</v>
      </c>
      <c r="N12" s="44">
        <v>43983</v>
      </c>
      <c r="O12" s="45">
        <f t="shared" si="2"/>
        <v>14</v>
      </c>
    </row>
    <row r="13" spans="1:15" x14ac:dyDescent="0.2">
      <c r="A13" s="26" t="s">
        <v>6</v>
      </c>
      <c r="B13" s="6">
        <f t="shared" si="6"/>
        <v>43831</v>
      </c>
      <c r="C13" s="37">
        <f t="shared" si="7"/>
        <v>117</v>
      </c>
      <c r="D13" s="34">
        <v>43946</v>
      </c>
      <c r="E13" s="2">
        <v>21</v>
      </c>
      <c r="F13" s="34">
        <f t="shared" si="3"/>
        <v>43966</v>
      </c>
      <c r="G13" s="35">
        <f t="shared" si="0"/>
        <v>24</v>
      </c>
      <c r="H13" s="34">
        <v>43991</v>
      </c>
      <c r="I13" s="2">
        <v>21</v>
      </c>
      <c r="J13" s="34">
        <f t="shared" si="4"/>
        <v>44011</v>
      </c>
      <c r="K13" s="15">
        <v>42</v>
      </c>
      <c r="L13" s="16">
        <f t="shared" si="1"/>
        <v>42</v>
      </c>
      <c r="M13" s="27">
        <f t="shared" si="5"/>
        <v>0</v>
      </c>
      <c r="N13" s="44">
        <v>44013</v>
      </c>
      <c r="O13" s="45">
        <f t="shared" si="2"/>
        <v>0</v>
      </c>
    </row>
    <row r="14" spans="1:15" x14ac:dyDescent="0.2">
      <c r="A14" s="26" t="s">
        <v>7</v>
      </c>
      <c r="B14" s="6">
        <f t="shared" si="6"/>
        <v>43831</v>
      </c>
      <c r="C14" s="37">
        <f t="shared" si="7"/>
        <v>147</v>
      </c>
      <c r="D14" s="34">
        <v>43976</v>
      </c>
      <c r="E14" s="2">
        <v>21</v>
      </c>
      <c r="F14" s="34">
        <f t="shared" si="3"/>
        <v>43996</v>
      </c>
      <c r="G14" s="35">
        <f t="shared" si="0"/>
        <v>3</v>
      </c>
      <c r="H14" s="34">
        <v>44000</v>
      </c>
      <c r="I14" s="2">
        <v>21</v>
      </c>
      <c r="J14" s="34">
        <f t="shared" si="4"/>
        <v>44020</v>
      </c>
      <c r="K14" s="15">
        <v>42</v>
      </c>
      <c r="L14" s="16">
        <f t="shared" si="1"/>
        <v>42</v>
      </c>
      <c r="M14" s="27">
        <f t="shared" si="5"/>
        <v>0</v>
      </c>
      <c r="N14" s="44">
        <v>44044</v>
      </c>
      <c r="O14" s="45">
        <f t="shared" si="2"/>
        <v>27</v>
      </c>
    </row>
    <row r="15" spans="1:15" x14ac:dyDescent="0.2">
      <c r="A15" s="26" t="s">
        <v>8</v>
      </c>
      <c r="B15" s="6">
        <f t="shared" si="6"/>
        <v>43831</v>
      </c>
      <c r="C15" s="37">
        <f t="shared" si="7"/>
        <v>102</v>
      </c>
      <c r="D15" s="34">
        <v>43931</v>
      </c>
      <c r="E15" s="2">
        <v>21</v>
      </c>
      <c r="F15" s="34">
        <f t="shared" si="3"/>
        <v>43951</v>
      </c>
      <c r="G15" s="35">
        <f t="shared" si="0"/>
        <v>24</v>
      </c>
      <c r="H15" s="34">
        <v>43976</v>
      </c>
      <c r="I15" s="2">
        <v>21</v>
      </c>
      <c r="J15" s="34">
        <f t="shared" si="4"/>
        <v>43996</v>
      </c>
      <c r="K15" s="15">
        <v>42</v>
      </c>
      <c r="L15" s="16">
        <f t="shared" si="1"/>
        <v>42</v>
      </c>
      <c r="M15" s="27">
        <f t="shared" si="5"/>
        <v>0</v>
      </c>
      <c r="N15" s="44">
        <v>44075</v>
      </c>
      <c r="O15" s="45">
        <f t="shared" si="2"/>
        <v>15</v>
      </c>
    </row>
    <row r="16" spans="1:15" s="24" customFormat="1" x14ac:dyDescent="0.2">
      <c r="A16" s="28" t="s">
        <v>9</v>
      </c>
      <c r="B16" s="6">
        <f t="shared" si="6"/>
        <v>43831</v>
      </c>
      <c r="C16" s="38">
        <f t="shared" si="7"/>
        <v>73</v>
      </c>
      <c r="D16" s="34">
        <v>43902</v>
      </c>
      <c r="E16" s="2">
        <v>21</v>
      </c>
      <c r="F16" s="34">
        <f t="shared" si="3"/>
        <v>43922</v>
      </c>
      <c r="G16" s="36">
        <f t="shared" si="0"/>
        <v>24</v>
      </c>
      <c r="H16" s="34">
        <v>43947</v>
      </c>
      <c r="I16" s="2">
        <v>21</v>
      </c>
      <c r="J16" s="34">
        <f t="shared" si="4"/>
        <v>43967</v>
      </c>
      <c r="K16" s="15">
        <v>42</v>
      </c>
      <c r="L16" s="29">
        <f t="shared" si="1"/>
        <v>42</v>
      </c>
      <c r="M16" s="30">
        <f t="shared" si="5"/>
        <v>0</v>
      </c>
      <c r="N16" s="44">
        <v>44105</v>
      </c>
      <c r="O16" s="45">
        <f t="shared" si="2"/>
        <v>0</v>
      </c>
    </row>
    <row r="17" spans="1:18" s="10" customFormat="1" ht="38.25" customHeight="1" x14ac:dyDescent="0.2">
      <c r="A17" s="23"/>
      <c r="B17" s="17"/>
      <c r="C17" s="18"/>
      <c r="D17" s="19"/>
      <c r="E17" s="20"/>
      <c r="F17" s="19"/>
      <c r="G17" s="20"/>
      <c r="H17" s="19"/>
      <c r="I17" s="20"/>
      <c r="J17" s="19"/>
      <c r="K17" s="21"/>
      <c r="L17" s="22"/>
      <c r="M17" s="22"/>
      <c r="N17" s="44">
        <v>44136</v>
      </c>
      <c r="O17" s="45">
        <f t="shared" si="2"/>
        <v>0</v>
      </c>
    </row>
    <row r="18" spans="1:18" ht="15" x14ac:dyDescent="0.2">
      <c r="A18" s="11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44">
        <v>44166</v>
      </c>
      <c r="O18" s="45">
        <f t="shared" si="2"/>
        <v>0</v>
      </c>
    </row>
    <row r="19" spans="1:18" x14ac:dyDescent="0.2">
      <c r="R19" s="42"/>
    </row>
    <row r="23" spans="1:18" x14ac:dyDescent="0.2">
      <c r="M23" s="43"/>
    </row>
    <row r="25" spans="1:18" x14ac:dyDescent="0.2">
      <c r="L25" t="s">
        <v>30</v>
      </c>
    </row>
    <row r="27" spans="1:18" x14ac:dyDescent="0.2">
      <c r="L27" t="s">
        <v>29</v>
      </c>
    </row>
    <row r="29" spans="1:18" x14ac:dyDescent="0.2">
      <c r="L29" t="s">
        <v>31</v>
      </c>
    </row>
    <row r="30" spans="1:18" x14ac:dyDescent="0.2">
      <c r="A30" s="3"/>
      <c r="B30" s="3"/>
      <c r="C30" s="3"/>
    </row>
  </sheetData>
  <mergeCells count="3">
    <mergeCell ref="K6:M6"/>
    <mergeCell ref="C6:F6"/>
    <mergeCell ref="G6:J6"/>
  </mergeCells>
  <conditionalFormatting sqref="D8:D16 H8:H16">
    <cfRule type="cellIs" dxfId="0" priority="5" operator="lessThan">
      <formula>$B8</formula>
    </cfRule>
  </conditionalFormatting>
  <pageMargins left="0.75" right="0.75" top="1" bottom="1" header="0.5" footer="0.5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krooxa</cp:lastModifiedBy>
  <dcterms:created xsi:type="dcterms:W3CDTF">2014-08-08T19:00:37Z</dcterms:created>
  <dcterms:modified xsi:type="dcterms:W3CDTF">2020-09-29T12:35:15Z</dcterms:modified>
</cp:coreProperties>
</file>