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2520" tabRatio="828" firstSheet="2" activeTab="1"/>
  </bookViews>
  <sheets>
    <sheet name="Н металлорукавов на 01.01.10" sheetId="54" state="hidden" r:id="rId1"/>
    <sheet name="Август" sheetId="122" r:id="rId2"/>
    <sheet name="Март3" sheetId="85" state="hidden" r:id="rId3"/>
  </sheets>
  <definedNames>
    <definedName name="_xlnm._FilterDatabase" localSheetId="2" hidden="1">Март3!$A$40:$BR$85</definedName>
    <definedName name="daa" localSheetId="1">#REF!</definedName>
    <definedName name="daa">#REF!</definedName>
    <definedName name="_xlnm.Print_Area" localSheetId="2">Март3!$BD$32</definedName>
    <definedName name="_xlnm.Print_Area" localSheetId="0">'Н металлорукавов на 01.01.10'!$A$1:$E$17</definedName>
    <definedName name="В77">#REF!</definedName>
    <definedName name="работа" localSheetId="1">#REF!</definedName>
    <definedName name="работа" localSheetId="2">Март3!$BA$10:$BA$29</definedName>
    <definedName name="работа">#REF!</definedName>
    <definedName name="Сентябрь2" localSheetId="1">#REF!</definedName>
    <definedName name="Сентябрь2">#REF!</definedName>
    <definedName name="Состояние" localSheetId="1">#REF!</definedName>
    <definedName name="Состояние" localSheetId="2">Март3!$BA$5:$BA$28</definedName>
    <definedName name="Состояние">#REF!</definedName>
  </definedNames>
  <calcPr calcId="162913"/>
  <customWorkbookViews>
    <customWorkbookView name="ГЩУ 4ц  - Личное представление" guid="{0DCAA8FD-4EFA-4EB0-95FE-63F8619DA271}" mergeInterval="0" personalView="1" maximized="1" windowWidth="1012" windowHeight="588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" i="122" l="1"/>
  <c r="AJ10" i="122" l="1"/>
  <c r="AJ9" i="122"/>
  <c r="AJ8" i="122"/>
  <c r="AJ7" i="122"/>
  <c r="AJ6" i="122"/>
  <c r="AJ5" i="122"/>
  <c r="AI5" i="85"/>
  <c r="AJ5" i="85"/>
  <c r="AJ17" i="85"/>
  <c r="AM5" i="85"/>
  <c r="AL5" i="85"/>
  <c r="AK5" i="85"/>
  <c r="AU11" i="85"/>
  <c r="AS11" i="85"/>
  <c r="AT11" i="85"/>
  <c r="AU5" i="85"/>
  <c r="AS5" i="85"/>
  <c r="AT5" i="85"/>
  <c r="AU17" i="85"/>
  <c r="AR17" i="85"/>
  <c r="AS17" i="85"/>
  <c r="AT17" i="85"/>
  <c r="AW17" i="85"/>
  <c r="AX17" i="85"/>
  <c r="AW11" i="85"/>
  <c r="AX11" i="85"/>
  <c r="AW5" i="85"/>
  <c r="AX5" i="85"/>
  <c r="AT59" i="85"/>
  <c r="AI2" i="85"/>
  <c r="AI37" i="85"/>
  <c r="AI36" i="85"/>
  <c r="AI35" i="85"/>
  <c r="AI34" i="85"/>
  <c r="AI33" i="85"/>
  <c r="AI32" i="85"/>
  <c r="AI31" i="85"/>
  <c r="AI30" i="85"/>
  <c r="AI29" i="85"/>
  <c r="AI28" i="85"/>
  <c r="AI27" i="85"/>
  <c r="AI26" i="85"/>
  <c r="AU23" i="85"/>
  <c r="AI22" i="85"/>
  <c r="BE21" i="85"/>
  <c r="BD21" i="85"/>
  <c r="BC21" i="85"/>
  <c r="AI21" i="85"/>
  <c r="BE20" i="85"/>
  <c r="BD20" i="85"/>
  <c r="BC20" i="85"/>
  <c r="AI20" i="85"/>
  <c r="BE19" i="85"/>
  <c r="BD19" i="85"/>
  <c r="BC19" i="85"/>
  <c r="AI19" i="85"/>
  <c r="AI18" i="85"/>
  <c r="AW41" i="85"/>
  <c r="AW43" i="85"/>
  <c r="AW44" i="85"/>
  <c r="BE17" i="85"/>
  <c r="BE18" i="85"/>
  <c r="BD17" i="85"/>
  <c r="BD18" i="85"/>
  <c r="BC17" i="85"/>
  <c r="BC18" i="85"/>
  <c r="AI17" i="85"/>
  <c r="BE16" i="85"/>
  <c r="BD16" i="85"/>
  <c r="BC16" i="85"/>
  <c r="AI16" i="85"/>
  <c r="BE15" i="85"/>
  <c r="BD15" i="85"/>
  <c r="BC15" i="85"/>
  <c r="AI15" i="85"/>
  <c r="BE14" i="85"/>
  <c r="BD14" i="85"/>
  <c r="BC14" i="85"/>
  <c r="AI14" i="85"/>
  <c r="BE13" i="85"/>
  <c r="BD13" i="85"/>
  <c r="BC13" i="85"/>
  <c r="AI13" i="85"/>
  <c r="BE12" i="85"/>
  <c r="BD12" i="85"/>
  <c r="BC12" i="85"/>
  <c r="AI12" i="85"/>
  <c r="AV41" i="85"/>
  <c r="AV43" i="85"/>
  <c r="AV44" i="85"/>
  <c r="BE11" i="85"/>
  <c r="BD11" i="85"/>
  <c r="BC11" i="85"/>
  <c r="AI11" i="85"/>
  <c r="BE10" i="85"/>
  <c r="BD10" i="85"/>
  <c r="BC10" i="85"/>
  <c r="AI10" i="85"/>
  <c r="BE9" i="85"/>
  <c r="BD9" i="85"/>
  <c r="AI9" i="85"/>
  <c r="BE8" i="85"/>
  <c r="BD8" i="85"/>
  <c r="AI8" i="85"/>
  <c r="BE7" i="85"/>
  <c r="BD7" i="85"/>
  <c r="BC7" i="85"/>
  <c r="AI7" i="85"/>
  <c r="BE6" i="85"/>
  <c r="BD6" i="85"/>
  <c r="BC6" i="85"/>
  <c r="AI6" i="85"/>
  <c r="AU41" i="85"/>
  <c r="AU43" i="85"/>
  <c r="AU44" i="85"/>
  <c r="BE5" i="85"/>
  <c r="AU3" i="85"/>
  <c r="AK17" i="85"/>
  <c r="AL17" i="85"/>
  <c r="AM17" i="85"/>
  <c r="AJ11" i="85"/>
  <c r="AK11" i="85"/>
  <c r="AM11" i="85"/>
  <c r="AL11" i="85"/>
  <c r="AS42" i="85"/>
  <c r="AT54" i="85"/>
  <c r="AT48" i="85"/>
  <c r="AT49" i="85"/>
  <c r="AU48" i="85"/>
  <c r="AV54" i="85"/>
  <c r="AV48" i="85"/>
  <c r="AS41" i="85"/>
  <c r="AS43" i="85"/>
  <c r="AS44" i="85"/>
  <c r="AT42" i="85"/>
  <c r="AW42" i="85"/>
  <c r="AT41" i="85"/>
  <c r="AT43" i="85"/>
  <c r="AT44" i="85"/>
  <c r="AU49" i="85"/>
  <c r="AT56" i="85"/>
  <c r="AU42" i="85"/>
  <c r="AV49" i="85"/>
  <c r="AU56" i="85"/>
  <c r="AV42" i="85"/>
  <c r="AU54" i="85"/>
  <c r="AV56" i="85"/>
  <c r="AV57" i="85"/>
  <c r="AT50" i="85"/>
  <c r="AU32" i="85"/>
  <c r="AM32" i="85"/>
  <c r="AX43" i="85"/>
  <c r="AV50" i="85"/>
  <c r="AX44" i="85"/>
  <c r="AU57" i="85"/>
  <c r="AU50" i="85"/>
  <c r="AT57" i="85"/>
  <c r="AT58" i="85"/>
  <c r="AO5" i="85"/>
  <c r="AP5" i="85"/>
  <c r="AU26" i="85"/>
  <c r="AM26" i="85"/>
  <c r="AP17" i="85"/>
  <c r="AO17" i="85"/>
  <c r="AO11" i="85"/>
  <c r="AP11" i="85"/>
  <c r="AT60" i="85"/>
</calcChain>
</file>

<file path=xl/sharedStrings.xml><?xml version="1.0" encoding="utf-8"?>
<sst xmlns="http://schemas.openxmlformats.org/spreadsheetml/2006/main" count="344" uniqueCount="176">
  <si>
    <t>День недели</t>
  </si>
  <si>
    <t>пт</t>
  </si>
  <si>
    <t>сб</t>
  </si>
  <si>
    <t>вс</t>
  </si>
  <si>
    <t>пн</t>
  </si>
  <si>
    <t>вт</t>
  </si>
  <si>
    <t>ср</t>
  </si>
  <si>
    <t>чт</t>
  </si>
  <si>
    <t>Ст №</t>
  </si>
  <si>
    <t>За    месяц</t>
  </si>
  <si>
    <t>Всего</t>
  </si>
  <si>
    <t>часа</t>
  </si>
  <si>
    <t>Дата</t>
  </si>
  <si>
    <t>Время</t>
  </si>
  <si>
    <t>Состояние</t>
  </si>
  <si>
    <t>-</t>
  </si>
  <si>
    <t>ВСЕГО</t>
  </si>
  <si>
    <t>Наработка СПЧ</t>
  </si>
  <si>
    <t>работа</t>
  </si>
  <si>
    <t>НО</t>
  </si>
  <si>
    <r>
      <t>Наработка металлорукавов на 01.10.2010г.</t>
    </r>
    <r>
      <rPr>
        <b/>
        <sz val="14"/>
        <color indexed="10"/>
        <rFont val="HeliosCond"/>
        <family val="2"/>
      </rPr>
      <t xml:space="preserve"> (данные не исправлять!!!)</t>
    </r>
  </si>
  <si>
    <t>Подвод масла к переднему подшипнику Д</t>
  </si>
  <si>
    <t>Слив масла с переднего подшипника Д</t>
  </si>
  <si>
    <t>Подвод масла к ОП ЦБН</t>
  </si>
  <si>
    <t>Подвод масла на сервомотор РДТГ</t>
  </si>
  <si>
    <t>Слив масла с заднего уплотнения ЦБН (КМЧ)</t>
  </si>
  <si>
    <t>Слив масла с ОП ЦБН (КМЧ)</t>
  </si>
  <si>
    <t>4655А-2-50-40-0,47</t>
  </si>
  <si>
    <t>1 шт.</t>
  </si>
  <si>
    <t>№ 0103017</t>
  </si>
  <si>
    <t>4655А-2-70-25-0,9</t>
  </si>
  <si>
    <t>№ 0308027</t>
  </si>
  <si>
    <t>резерв</t>
  </si>
  <si>
    <t>ТО</t>
  </si>
  <si>
    <t>Действие</t>
  </si>
  <si>
    <t>Наработка ГПА</t>
  </si>
  <si>
    <t>раб.</t>
  </si>
  <si>
    <t>рез.</t>
  </si>
  <si>
    <t>рем.</t>
  </si>
  <si>
    <t>Сост.</t>
  </si>
  <si>
    <t>ВП.</t>
  </si>
  <si>
    <t>ремонт</t>
  </si>
  <si>
    <t>реконструкция</t>
  </si>
  <si>
    <t>вын. простой</t>
  </si>
  <si>
    <t>Дейстпие</t>
  </si>
  <si>
    <t>АПК</t>
  </si>
  <si>
    <t>ЗП</t>
  </si>
  <si>
    <t>НП</t>
  </si>
  <si>
    <t>ХП</t>
  </si>
  <si>
    <t>ТП</t>
  </si>
  <si>
    <t>ВНО</t>
  </si>
  <si>
    <t>ВАО</t>
  </si>
  <si>
    <t>автоматический пуск</t>
  </si>
  <si>
    <t>КПК</t>
  </si>
  <si>
    <t>комплексная проверка кранов</t>
  </si>
  <si>
    <t>вынужденный аварийный останов</t>
  </si>
  <si>
    <t>вынужденный нормальный останов</t>
  </si>
  <si>
    <t>нормальный останов</t>
  </si>
  <si>
    <t>технологическая прокрутка</t>
  </si>
  <si>
    <t>незавершонный нуск</t>
  </si>
  <si>
    <t>завершонный пуск</t>
  </si>
  <si>
    <t>ГПА</t>
  </si>
  <si>
    <t>холодная прокрутка</t>
  </si>
  <si>
    <t>ГР</t>
  </si>
  <si>
    <t>ХР</t>
  </si>
  <si>
    <t>КЦ</t>
  </si>
  <si>
    <t>МГ</t>
  </si>
  <si>
    <t>АОсс</t>
  </si>
  <si>
    <t>АОбс</t>
  </si>
  <si>
    <t>аварийный останов без стравливания</t>
  </si>
  <si>
    <t>аварийный останов со стравливания</t>
  </si>
  <si>
    <t>переход на кольцо</t>
  </si>
  <si>
    <t>переход в магистраль</t>
  </si>
  <si>
    <t>переход в холодный резерв</t>
  </si>
  <si>
    <t>переход в горячий резерв</t>
  </si>
  <si>
    <t>кольцо</t>
  </si>
  <si>
    <t>магистраль</t>
  </si>
  <si>
    <t>ВР</t>
  </si>
  <si>
    <t>вывод в ТО</t>
  </si>
  <si>
    <t>вывод в ремонт</t>
  </si>
  <si>
    <t>Выполнено раз</t>
  </si>
  <si>
    <t>КУ1</t>
  </si>
  <si>
    <t>КУ2</t>
  </si>
  <si>
    <t>После ТО привода</t>
  </si>
  <si>
    <t>После ТО КУ</t>
  </si>
  <si>
    <t>Наработка привода</t>
  </si>
  <si>
    <t>Наработка КУ</t>
  </si>
  <si>
    <t>Оперативные записи</t>
  </si>
  <si>
    <t>№ГПА</t>
  </si>
  <si>
    <t>Раз</t>
  </si>
  <si>
    <t>Компрессор</t>
  </si>
  <si>
    <t>ГПА№</t>
  </si>
  <si>
    <t>Норма кг/ч</t>
  </si>
  <si>
    <t>Расход масла по норме</t>
  </si>
  <si>
    <t>Расход масла по факту</t>
  </si>
  <si>
    <t>Отпуск со склада</t>
  </si>
  <si>
    <t>Было на складе</t>
  </si>
  <si>
    <t>Остаток на складе</t>
  </si>
  <si>
    <t>Расход двигатль кг/ч</t>
  </si>
  <si>
    <t>Расход компрессор кг/ч</t>
  </si>
  <si>
    <t>За месяц компрессор</t>
  </si>
  <si>
    <t>За месяц двигатель</t>
  </si>
  <si>
    <t xml:space="preserve">После СР </t>
  </si>
  <si>
    <t>КУ№1</t>
  </si>
  <si>
    <t>КУ№2</t>
  </si>
  <si>
    <t>ГПА №61</t>
  </si>
  <si>
    <t>ГПА №62</t>
  </si>
  <si>
    <t>ГПА №63</t>
  </si>
  <si>
    <t>Работа</t>
  </si>
  <si>
    <t>Резерв</t>
  </si>
  <si>
    <t>Учет наработки насосов антифриза УКПТГ, ГПА</t>
  </si>
  <si>
    <t>Q антифриза, л</t>
  </si>
  <si>
    <t>Q антифриза, кг</t>
  </si>
  <si>
    <t>Нкшт</t>
  </si>
  <si>
    <t>Итого</t>
  </si>
  <si>
    <t>Двигатель</t>
  </si>
  <si>
    <t>Оперативные переключения</t>
  </si>
  <si>
    <t>После ТО 1500 ч</t>
  </si>
  <si>
    <t>После ТО 3000 ч</t>
  </si>
  <si>
    <t>После ТО 6000 ч</t>
  </si>
  <si>
    <t xml:space="preserve">После КР </t>
  </si>
  <si>
    <t>Пуск</t>
  </si>
  <si>
    <t xml:space="preserve"> Наработка ГПА на 01.03.</t>
  </si>
  <si>
    <t xml:space="preserve"> Наработка КУ на 01.03.</t>
  </si>
  <si>
    <t>`</t>
  </si>
  <si>
    <r>
      <t xml:space="preserve">Наработка ГПА ДКС-6 за </t>
    </r>
    <r>
      <rPr>
        <b/>
        <u/>
        <sz val="12"/>
        <rFont val="Arial Cyr"/>
        <charset val="204"/>
      </rPr>
      <t>март</t>
    </r>
    <r>
      <rPr>
        <b/>
        <sz val="12"/>
        <rFont val="Arial Cyr"/>
        <charset val="204"/>
      </rPr>
      <t xml:space="preserve"> месяц </t>
    </r>
  </si>
  <si>
    <t>пуск</t>
  </si>
  <si>
    <t>Пуск ГПК10 №1согласно графика</t>
  </si>
  <si>
    <t>Пуск КУ №1 согласно графика</t>
  </si>
  <si>
    <t>ХП ГПА №63</t>
  </si>
  <si>
    <t>ХП ГПА№62</t>
  </si>
  <si>
    <t>Пуск ГПК10 №2согласно графика</t>
  </si>
  <si>
    <t>ХП ГПА№61</t>
  </si>
  <si>
    <t>АПК ГПА №63</t>
  </si>
  <si>
    <t>КПК ГПА№62</t>
  </si>
  <si>
    <t>Н.О.бс КУ №1</t>
  </si>
  <si>
    <t>11:10</t>
  </si>
  <si>
    <t>АПК ГПА №61</t>
  </si>
  <si>
    <t xml:space="preserve">Перегруз 61 М-К 63 К-М  </t>
  </si>
  <si>
    <t>Носс ГПА №61</t>
  </si>
  <si>
    <t>ТП ГПА №61</t>
  </si>
  <si>
    <t>10:20</t>
  </si>
  <si>
    <t>11:15</t>
  </si>
  <si>
    <t xml:space="preserve">ХП ГПА №61 (Более 10 дней простоя в ГР) </t>
  </si>
  <si>
    <t>10:35</t>
  </si>
  <si>
    <t>10:43</t>
  </si>
  <si>
    <t>Аосс</t>
  </si>
  <si>
    <t>Аосс ГПА№62(высокая вибрация ПОК-вертикаль)</t>
  </si>
  <si>
    <t>АПК ГПА№62</t>
  </si>
  <si>
    <t>Пуск КУ №2, согласно графика</t>
  </si>
  <si>
    <t>Пуск ГПК-10 №2 ,согласно графика</t>
  </si>
  <si>
    <t>Н.О.бс КУ №2</t>
  </si>
  <si>
    <t>Пуск ГПК-10 №1 ,согласно графика</t>
  </si>
  <si>
    <t>Пуск ГПК-10 № 2,согласно графика</t>
  </si>
  <si>
    <t>ХП ГПА №61</t>
  </si>
  <si>
    <t>Аобс</t>
  </si>
  <si>
    <t>А.Об.с ГПА№61(нет розжига)</t>
  </si>
  <si>
    <t>ТП ГПА №62</t>
  </si>
  <si>
    <t xml:space="preserve">АПК ГПА №61  </t>
  </si>
  <si>
    <t xml:space="preserve">Перегруз 62 М-К ;61 К-М  </t>
  </si>
  <si>
    <t>Носс ГПА №62</t>
  </si>
  <si>
    <t xml:space="preserve">Перегруз 61 М-К ;62 К-М  </t>
  </si>
  <si>
    <t>После СР  
12000 ч</t>
  </si>
  <si>
    <r>
      <t>13200(+10%</t>
    </r>
    <r>
      <rPr>
        <strike/>
        <sz val="8"/>
        <rFont val="Times New Roman"/>
        <family val="1"/>
        <charset val="204"/>
      </rPr>
      <t>)</t>
    </r>
  </si>
  <si>
    <t>6600(+10%)</t>
  </si>
  <si>
    <t>3300(+10%)</t>
  </si>
  <si>
    <t>Пуск КУ №1, согласно графика</t>
  </si>
  <si>
    <t>2019 года</t>
  </si>
  <si>
    <t>Число месяца</t>
  </si>
  <si>
    <t>Рез.</t>
  </si>
  <si>
    <t>Рем.</t>
  </si>
  <si>
    <t>Раб.</t>
  </si>
  <si>
    <t>###</t>
  </si>
  <si>
    <t>---</t>
  </si>
  <si>
    <t xml:space="preserve">Работа двигателя за август месяц </t>
  </si>
  <si>
    <t xml:space="preserve">Необходимо, чтобы из всего диапазана рабочих часов (зеленые ячейки), сложлись только те часы, которые идут после ремонта или технического обслуживания (ТО) (серые и белые ячейки соответсвенно). В данном случае, ТО проводилось с 20 по 22 число, двигатель начал работать в этот же день, значит должно произойти суммирование ячеек с 22 числа по 31 число. Понятно, что надо учесть, что числа ремонтов и ТО от месяца к месяцу меняются.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</si>
</sst>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2"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color indexed="8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b/>
      <sz val="10"/>
      <name val="Times New Roman Cyr"/>
      <family val="1"/>
      <charset val="204"/>
    </font>
    <font>
      <b/>
      <sz val="11"/>
      <color indexed="8"/>
      <name val="Times New Roman Cyr"/>
      <charset val="204"/>
    </font>
    <font>
      <b/>
      <i/>
      <sz val="12"/>
      <color indexed="8"/>
      <name val="Times New Roman Cyr"/>
      <charset val="204"/>
    </font>
    <font>
      <b/>
      <sz val="10"/>
      <color indexed="10"/>
      <name val="Times New Roman Cyr"/>
      <family val="1"/>
      <charset val="204"/>
    </font>
    <font>
      <b/>
      <sz val="9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24"/>
      <name val="HeliosCond"/>
      <family val="2"/>
    </font>
    <font>
      <b/>
      <sz val="14"/>
      <name val="HeliosCond"/>
      <family val="2"/>
    </font>
    <font>
      <b/>
      <sz val="14"/>
      <color indexed="10"/>
      <name val="HeliosCond"/>
      <family val="2"/>
    </font>
    <font>
      <b/>
      <sz val="12"/>
      <name val="HeliosCond"/>
      <family val="2"/>
    </font>
    <font>
      <b/>
      <sz val="10"/>
      <color indexed="9"/>
      <name val="HeliosCond"/>
      <family val="2"/>
    </font>
    <font>
      <b/>
      <i/>
      <sz val="10"/>
      <name val="Arial Cyr"/>
      <charset val="204"/>
    </font>
    <font>
      <b/>
      <sz val="10"/>
      <color rgb="FFFF0000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B050"/>
      <name val="Times New Roman Cyr"/>
      <charset val="204"/>
    </font>
    <font>
      <sz val="10"/>
      <color rgb="FF00B050"/>
      <name val="Times New Roman Cyr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 Cyr"/>
      <charset val="204"/>
    </font>
    <font>
      <b/>
      <sz val="9"/>
      <name val="Times New Roman"/>
      <family val="1"/>
      <charset val="204"/>
    </font>
    <font>
      <b/>
      <i/>
      <sz val="12"/>
      <name val="Times New Roman Cyr"/>
      <charset val="204"/>
    </font>
    <font>
      <b/>
      <sz val="9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0066FF"/>
      <name val="Times New Roman Cyr"/>
      <charset val="204"/>
    </font>
    <font>
      <b/>
      <sz val="10"/>
      <color rgb="FF0066FF"/>
      <name val="Times New Roman"/>
      <family val="1"/>
      <charset val="204"/>
    </font>
    <font>
      <b/>
      <sz val="10"/>
      <color theme="1"/>
      <name val="Times New Roman Cyr"/>
      <charset val="204"/>
    </font>
    <font>
      <sz val="9"/>
      <name val="Arial Cyr"/>
      <charset val="204"/>
    </font>
    <font>
      <b/>
      <sz val="10"/>
      <color rgb="FF0070C0"/>
      <name val="Times New Roman"/>
      <family val="1"/>
      <charset val="204"/>
    </font>
    <font>
      <b/>
      <sz val="8"/>
      <name val="Arial Cyr"/>
      <charset val="204"/>
    </font>
    <font>
      <sz val="10"/>
      <color theme="0"/>
      <name val="Arial Cyr"/>
      <charset val="204"/>
    </font>
    <font>
      <b/>
      <sz val="10"/>
      <color theme="0"/>
      <name val="Arial Cyr"/>
      <charset val="204"/>
    </font>
    <font>
      <sz val="8"/>
      <color indexed="8"/>
      <name val="Times New Roman Cyr"/>
      <charset val="204"/>
    </font>
    <font>
      <sz val="8"/>
      <name val="Times New Roman"/>
      <family val="1"/>
      <charset val="204"/>
    </font>
    <font>
      <strike/>
      <sz val="8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b/>
      <sz val="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color rgb="FF006100"/>
      <name val="Arial"/>
      <family val="2"/>
      <charset val="204"/>
    </font>
    <font>
      <b/>
      <sz val="10"/>
      <color rgb="FF9C6500"/>
      <name val="Arial"/>
      <family val="2"/>
      <charset val="204"/>
    </font>
    <font>
      <b/>
      <sz val="10"/>
      <color rgb="FF9C0006"/>
      <name val="Arial"/>
      <family val="2"/>
      <charset val="204"/>
    </font>
    <font>
      <b/>
      <sz val="11"/>
      <color rgb="FF006100"/>
      <name val="Arial"/>
      <family val="2"/>
      <charset val="204"/>
    </font>
    <font>
      <b/>
      <sz val="11"/>
      <color rgb="FF9C6500"/>
      <name val="Arial"/>
      <family val="2"/>
      <charset val="204"/>
    </font>
    <font>
      <b/>
      <sz val="11"/>
      <color rgb="FF9C0006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/>
    </fill>
    <fill>
      <patternFill patternType="solid">
        <fgColor rgb="FFFFC000"/>
        <bgColor indexed="64"/>
      </patternFill>
    </fill>
    <fill>
      <patternFill patternType="lightUp">
        <bgColor rgb="FF00B050"/>
      </patternFill>
    </fill>
    <fill>
      <patternFill patternType="solid">
        <fgColor rgb="FFFFFFE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BE5E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1" fillId="0" borderId="0"/>
    <xf numFmtId="0" fontId="17" fillId="0" borderId="0"/>
    <xf numFmtId="0" fontId="58" fillId="24" borderId="0" applyNumberFormat="0" applyBorder="0" applyAlignment="0" applyProtection="0"/>
    <xf numFmtId="0" fontId="59" fillId="25" borderId="0" applyNumberFormat="0" applyBorder="0" applyAlignment="0" applyProtection="0"/>
    <xf numFmtId="0" fontId="60" fillId="26" borderId="0" applyNumberFormat="0" applyBorder="0" applyAlignment="0" applyProtection="0"/>
    <xf numFmtId="0" fontId="17" fillId="0" borderId="0"/>
  </cellStyleXfs>
  <cellXfs count="464">
    <xf numFmtId="0" fontId="0" fillId="0" borderId="0" xfId="0"/>
    <xf numFmtId="0" fontId="1" fillId="0" borderId="0" xfId="0" applyFont="1"/>
    <xf numFmtId="0" fontId="1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ill="1"/>
    <xf numFmtId="0" fontId="0" fillId="0" borderId="0" xfId="0" applyFont="1"/>
    <xf numFmtId="3" fontId="7" fillId="0" borderId="0" xfId="0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6" fillId="0" borderId="0" xfId="2" applyFont="1"/>
    <xf numFmtId="0" fontId="22" fillId="2" borderId="1" xfId="1" applyFont="1" applyFill="1" applyBorder="1" applyAlignment="1">
      <alignment horizontal="center" vertical="center"/>
    </xf>
    <xf numFmtId="0" fontId="6" fillId="0" borderId="0" xfId="2" applyFont="1" applyBorder="1" applyAlignment="1"/>
    <xf numFmtId="0" fontId="6" fillId="0" borderId="0" xfId="2" applyFont="1" applyBorder="1"/>
    <xf numFmtId="49" fontId="19" fillId="0" borderId="11" xfId="2" applyNumberFormat="1" applyFont="1" applyBorder="1" applyAlignment="1">
      <alignment horizontal="center" vertical="center"/>
    </xf>
    <xf numFmtId="49" fontId="25" fillId="0" borderId="11" xfId="2" applyNumberFormat="1" applyFont="1" applyBorder="1" applyAlignment="1">
      <alignment horizontal="left" vertical="center" indent="1"/>
    </xf>
    <xf numFmtId="3" fontId="18" fillId="0" borderId="1" xfId="1" applyNumberFormat="1" applyFont="1" applyBorder="1" applyAlignment="1">
      <alignment horizontal="center" vertical="center"/>
    </xf>
    <xf numFmtId="0" fontId="18" fillId="0" borderId="0" xfId="2" applyFont="1" applyBorder="1" applyAlignment="1"/>
    <xf numFmtId="0" fontId="18" fillId="0" borderId="0" xfId="2" applyFont="1" applyBorder="1"/>
    <xf numFmtId="0" fontId="6" fillId="0" borderId="0" xfId="2" applyFont="1" applyBorder="1" applyAlignment="1">
      <alignment horizontal="center"/>
    </xf>
    <xf numFmtId="49" fontId="19" fillId="0" borderId="1" xfId="2" applyNumberFormat="1" applyFont="1" applyBorder="1" applyAlignment="1">
      <alignment horizontal="center" vertical="center"/>
    </xf>
    <xf numFmtId="49" fontId="25" fillId="0" borderId="1" xfId="2" applyNumberFormat="1" applyFont="1" applyBorder="1" applyAlignment="1">
      <alignment horizontal="left" vertical="center" indent="1"/>
    </xf>
    <xf numFmtId="49" fontId="26" fillId="4" borderId="1" xfId="2" applyNumberFormat="1" applyFont="1" applyFill="1" applyBorder="1" applyAlignment="1">
      <alignment horizontal="center" vertical="center"/>
    </xf>
    <xf numFmtId="0" fontId="6" fillId="0" borderId="0" xfId="1" applyFont="1"/>
    <xf numFmtId="0" fontId="0" fillId="0" borderId="0" xfId="0" applyFont="1" applyProtection="1">
      <protection locked="0"/>
    </xf>
    <xf numFmtId="49" fontId="0" fillId="0" borderId="0" xfId="0" applyNumberFormat="1" applyFill="1" applyBorder="1" applyAlignment="1">
      <alignment vertical="top" wrapText="1"/>
    </xf>
    <xf numFmtId="0" fontId="7" fillId="0" borderId="2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29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31" fillId="0" borderId="46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ont="1" applyAlignment="1">
      <alignment horizontal="center" vertical="center"/>
    </xf>
    <xf numFmtId="0" fontId="32" fillId="0" borderId="54" xfId="0" applyFont="1" applyFill="1" applyBorder="1" applyAlignment="1" applyProtection="1">
      <alignment horizontal="center" vertical="center" wrapText="1"/>
      <protection hidden="1"/>
    </xf>
    <xf numFmtId="0" fontId="35" fillId="0" borderId="51" xfId="0" applyFont="1" applyFill="1" applyBorder="1" applyAlignment="1">
      <alignment horizontal="center" vertical="center" wrapText="1"/>
    </xf>
    <xf numFmtId="0" fontId="1" fillId="0" borderId="0" xfId="0" applyFont="1" applyFill="1"/>
    <xf numFmtId="3" fontId="6" fillId="3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49" fontId="0" fillId="0" borderId="0" xfId="0" applyNumberFormat="1" applyBorder="1"/>
    <xf numFmtId="0" fontId="7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2" fillId="0" borderId="46" xfId="0" applyFont="1" applyFill="1" applyBorder="1" applyAlignment="1" applyProtection="1">
      <alignment horizontal="center" vertical="center" wrapText="1"/>
      <protection hidden="1"/>
    </xf>
    <xf numFmtId="0" fontId="1" fillId="0" borderId="48" xfId="0" applyFont="1" applyFill="1" applyBorder="1" applyAlignment="1" applyProtection="1">
      <alignment horizontal="center" vertical="center" wrapText="1"/>
      <protection hidden="1"/>
    </xf>
    <xf numFmtId="0" fontId="29" fillId="0" borderId="47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/>
    <xf numFmtId="0" fontId="14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39" fillId="0" borderId="0" xfId="0" applyFont="1" applyBorder="1"/>
    <xf numFmtId="49" fontId="8" fillId="0" borderId="0" xfId="0" applyNumberFormat="1" applyFont="1" applyBorder="1"/>
    <xf numFmtId="0" fontId="8" fillId="0" borderId="0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4" fontId="0" fillId="0" borderId="0" xfId="0" applyNumberFormat="1" applyBorder="1" applyAlignment="1">
      <alignment vertical="top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20" fontId="2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Fill="1"/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ont="1" applyFill="1" applyBorder="1" applyAlignment="1">
      <alignment vertical="top"/>
    </xf>
    <xf numFmtId="14" fontId="0" fillId="0" borderId="0" xfId="0" applyNumberFormat="1" applyFill="1" applyBorder="1" applyAlignment="1">
      <alignment vertical="top"/>
    </xf>
    <xf numFmtId="0" fontId="0" fillId="0" borderId="56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7" fillId="7" borderId="14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3" fillId="12" borderId="7" xfId="0" applyFont="1" applyFill="1" applyBorder="1" applyAlignment="1">
      <alignment horizontal="center" vertical="center"/>
    </xf>
    <xf numFmtId="0" fontId="11" fillId="12" borderId="11" xfId="0" applyNumberFormat="1" applyFont="1" applyFill="1" applyBorder="1" applyAlignment="1">
      <alignment horizontal="center" vertical="center"/>
    </xf>
    <xf numFmtId="0" fontId="11" fillId="12" borderId="64" xfId="0" applyNumberFormat="1" applyFont="1" applyFill="1" applyBorder="1" applyAlignment="1">
      <alignment horizontal="center" vertical="center"/>
    </xf>
    <xf numFmtId="0" fontId="11" fillId="12" borderId="58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40" fillId="12" borderId="42" xfId="0" applyFont="1" applyFill="1" applyBorder="1" applyAlignment="1" applyProtection="1">
      <alignment horizontal="center" vertical="center"/>
      <protection locked="0"/>
    </xf>
    <xf numFmtId="0" fontId="40" fillId="12" borderId="43" xfId="0" applyFont="1" applyFill="1" applyBorder="1" applyAlignment="1" applyProtection="1">
      <alignment horizontal="center" vertical="center"/>
      <protection locked="0"/>
    </xf>
    <xf numFmtId="0" fontId="40" fillId="12" borderId="50" xfId="0" applyFont="1" applyFill="1" applyBorder="1" applyAlignment="1" applyProtection="1">
      <alignment horizontal="center" vertical="center"/>
      <protection locked="0"/>
    </xf>
    <xf numFmtId="0" fontId="18" fillId="12" borderId="16" xfId="0" applyFont="1" applyFill="1" applyBorder="1" applyAlignment="1" applyProtection="1">
      <alignment horizontal="center" vertical="center"/>
      <protection locked="0"/>
    </xf>
    <xf numFmtId="0" fontId="41" fillId="12" borderId="6" xfId="0" applyFont="1" applyFill="1" applyBorder="1" applyAlignment="1" applyProtection="1">
      <alignment horizontal="center" vertical="center"/>
      <protection locked="0"/>
    </xf>
    <xf numFmtId="0" fontId="41" fillId="12" borderId="7" xfId="0" applyFont="1" applyFill="1" applyBorder="1" applyAlignment="1" applyProtection="1">
      <alignment horizontal="center" vertical="center"/>
      <protection locked="0"/>
    </xf>
    <xf numFmtId="0" fontId="41" fillId="12" borderId="49" xfId="0" applyFont="1" applyFill="1" applyBorder="1" applyAlignment="1" applyProtection="1">
      <alignment horizontal="center" vertical="center"/>
      <protection locked="0"/>
    </xf>
    <xf numFmtId="0" fontId="40" fillId="12" borderId="44" xfId="0" applyFont="1" applyFill="1" applyBorder="1" applyAlignment="1" applyProtection="1">
      <alignment horizontal="center" vertical="center"/>
      <protection locked="0"/>
    </xf>
    <xf numFmtId="0" fontId="18" fillId="12" borderId="52" xfId="0" applyFont="1" applyFill="1" applyBorder="1" applyAlignment="1" applyProtection="1">
      <alignment horizontal="center" vertical="center"/>
      <protection locked="0"/>
    </xf>
    <xf numFmtId="0" fontId="18" fillId="12" borderId="53" xfId="0" applyFont="1" applyFill="1" applyBorder="1" applyAlignment="1" applyProtection="1">
      <alignment horizontal="center" vertical="center"/>
      <protection locked="0"/>
    </xf>
    <xf numFmtId="0" fontId="18" fillId="12" borderId="2" xfId="0" applyFont="1" applyFill="1" applyBorder="1" applyAlignment="1" applyProtection="1">
      <alignment horizontal="center" vertical="center"/>
      <protection locked="0"/>
    </xf>
    <xf numFmtId="0" fontId="18" fillId="12" borderId="1" xfId="0" applyFont="1" applyFill="1" applyBorder="1" applyAlignment="1" applyProtection="1">
      <alignment horizontal="center" vertical="center"/>
      <protection locked="0"/>
    </xf>
    <xf numFmtId="0" fontId="18" fillId="12" borderId="35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/>
    <xf numFmtId="0" fontId="40" fillId="12" borderId="11" xfId="0" applyFont="1" applyFill="1" applyBorder="1" applyAlignment="1" applyProtection="1">
      <alignment horizontal="center" vertical="center"/>
      <protection locked="0"/>
    </xf>
    <xf numFmtId="0" fontId="40" fillId="12" borderId="57" xfId="0" applyFont="1" applyFill="1" applyBorder="1" applyAlignment="1" applyProtection="1">
      <alignment horizontal="center" vertical="center"/>
      <protection locked="0"/>
    </xf>
    <xf numFmtId="0" fontId="30" fillId="0" borderId="56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18" fillId="12" borderId="7" xfId="0" applyFont="1" applyFill="1" applyBorder="1" applyAlignment="1" applyProtection="1">
      <alignment horizontal="center" vertical="center"/>
      <protection locked="0"/>
    </xf>
    <xf numFmtId="0" fontId="18" fillId="12" borderId="12" xfId="0" applyFont="1" applyFill="1" applyBorder="1" applyAlignment="1" applyProtection="1">
      <alignment horizontal="center" vertical="center"/>
      <protection locked="0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2" fillId="0" borderId="48" xfId="0" applyFont="1" applyFill="1" applyBorder="1" applyAlignment="1">
      <alignment horizontal="center" vertical="center" wrapText="1"/>
    </xf>
    <xf numFmtId="0" fontId="35" fillId="0" borderId="48" xfId="0" applyFont="1" applyFill="1" applyBorder="1" applyAlignment="1">
      <alignment horizontal="center" vertical="center" wrapText="1"/>
    </xf>
    <xf numFmtId="0" fontId="18" fillId="12" borderId="49" xfId="0" applyFont="1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1" fillId="0" borderId="54" xfId="0" applyFont="1" applyFill="1" applyBorder="1" applyAlignment="1" applyProtection="1">
      <alignment horizontal="center" vertical="center" wrapText="1"/>
      <protection hidden="1"/>
    </xf>
    <xf numFmtId="0" fontId="30" fillId="0" borderId="54" xfId="0" applyFont="1" applyFill="1" applyBorder="1" applyAlignment="1">
      <alignment horizontal="center" vertical="center" wrapText="1"/>
    </xf>
    <xf numFmtId="0" fontId="41" fillId="12" borderId="16" xfId="0" applyFont="1" applyFill="1" applyBorder="1" applyAlignment="1" applyProtection="1">
      <alignment horizontal="center" vertical="center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30" fillId="0" borderId="51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4" fontId="0" fillId="0" borderId="35" xfId="0" applyNumberFormat="1" applyFont="1" applyFill="1" applyBorder="1" applyAlignment="1">
      <alignment wrapText="1"/>
    </xf>
    <xf numFmtId="0" fontId="40" fillId="12" borderId="58" xfId="0" applyFont="1" applyFill="1" applyBorder="1" applyAlignment="1" applyProtection="1">
      <alignment horizontal="center" vertical="center"/>
      <protection locked="0"/>
    </xf>
    <xf numFmtId="0" fontId="41" fillId="12" borderId="52" xfId="0" applyFont="1" applyFill="1" applyBorder="1" applyAlignment="1" applyProtection="1">
      <alignment horizontal="center" vertical="center"/>
      <protection locked="0"/>
    </xf>
    <xf numFmtId="0" fontId="41" fillId="12" borderId="53" xfId="0" applyFont="1" applyFill="1" applyBorder="1" applyAlignment="1" applyProtection="1">
      <alignment horizontal="center" vertical="center"/>
      <protection locked="0"/>
    </xf>
    <xf numFmtId="0" fontId="18" fillId="12" borderId="6" xfId="0" applyFont="1" applyFill="1" applyBorder="1" applyAlignment="1" applyProtection="1">
      <alignment horizontal="center" vertical="center"/>
      <protection locked="0"/>
    </xf>
    <xf numFmtId="0" fontId="30" fillId="0" borderId="61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7" fillId="15" borderId="25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 applyProtection="1">
      <alignment horizontal="center" vertical="center" wrapText="1"/>
      <protection hidden="1"/>
    </xf>
    <xf numFmtId="0" fontId="1" fillId="15" borderId="47" xfId="0" applyFont="1" applyFill="1" applyBorder="1" applyAlignment="1" applyProtection="1">
      <alignment horizontal="center" vertical="center" wrapText="1"/>
      <protection hidden="1"/>
    </xf>
    <xf numFmtId="0" fontId="32" fillId="0" borderId="51" xfId="0" applyFont="1" applyFill="1" applyBorder="1" applyAlignment="1" applyProtection="1">
      <alignment horizontal="center" vertical="center" wrapText="1"/>
      <protection hidden="1"/>
    </xf>
    <xf numFmtId="3" fontId="6" fillId="3" borderId="29" xfId="0" applyNumberFormat="1" applyFont="1" applyFill="1" applyBorder="1" applyAlignment="1">
      <alignment horizontal="center" vertical="center"/>
    </xf>
    <xf numFmtId="0" fontId="7" fillId="15" borderId="40" xfId="0" applyFont="1" applyFill="1" applyBorder="1" applyAlignment="1">
      <alignment horizontal="center" vertical="center" wrapText="1"/>
    </xf>
    <xf numFmtId="0" fontId="1" fillId="15" borderId="33" xfId="0" applyFont="1" applyFill="1" applyBorder="1" applyAlignment="1" applyProtection="1">
      <alignment horizontal="center" vertical="center" wrapText="1"/>
      <protection hidden="1"/>
    </xf>
    <xf numFmtId="0" fontId="44" fillId="15" borderId="40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 applyProtection="1">
      <alignment horizontal="center" vertical="center" wrapText="1"/>
      <protection hidden="1"/>
    </xf>
    <xf numFmtId="3" fontId="6" fillId="16" borderId="46" xfId="0" applyNumberFormat="1" applyFont="1" applyFill="1" applyBorder="1" applyAlignment="1">
      <alignment horizontal="center" vertical="center"/>
    </xf>
    <xf numFmtId="3" fontId="6" fillId="16" borderId="21" xfId="0" applyNumberFormat="1" applyFont="1" applyFill="1" applyBorder="1" applyAlignment="1">
      <alignment horizontal="center" vertical="center"/>
    </xf>
    <xf numFmtId="3" fontId="33" fillId="16" borderId="54" xfId="0" applyNumberFormat="1" applyFont="1" applyFill="1" applyBorder="1" applyAlignment="1">
      <alignment horizontal="center" vertical="center"/>
    </xf>
    <xf numFmtId="3" fontId="33" fillId="16" borderId="65" xfId="0" applyNumberFormat="1" applyFont="1" applyFill="1" applyBorder="1" applyAlignment="1">
      <alignment horizontal="center" vertical="center"/>
    </xf>
    <xf numFmtId="3" fontId="33" fillId="16" borderId="51" xfId="0" applyNumberFormat="1" applyFont="1" applyFill="1" applyBorder="1" applyAlignment="1">
      <alignment horizontal="center" vertical="center"/>
    </xf>
    <xf numFmtId="3" fontId="16" fillId="16" borderId="24" xfId="0" applyNumberFormat="1" applyFont="1" applyFill="1" applyBorder="1" applyAlignment="1" applyProtection="1">
      <alignment horizontal="center" vertical="center"/>
      <protection hidden="1"/>
    </xf>
    <xf numFmtId="3" fontId="16" fillId="16" borderId="23" xfId="0" applyNumberFormat="1" applyFont="1" applyFill="1" applyBorder="1" applyAlignment="1" applyProtection="1">
      <alignment horizontal="center" vertical="center"/>
      <protection hidden="1"/>
    </xf>
    <xf numFmtId="3" fontId="6" fillId="16" borderId="23" xfId="0" applyNumberFormat="1" applyFont="1" applyFill="1" applyBorder="1" applyAlignment="1">
      <alignment horizontal="center" vertical="center"/>
    </xf>
    <xf numFmtId="3" fontId="6" fillId="16" borderId="48" xfId="0" applyNumberFormat="1" applyFont="1" applyFill="1" applyBorder="1" applyAlignment="1">
      <alignment horizontal="center" vertical="center"/>
    </xf>
    <xf numFmtId="3" fontId="6" fillId="16" borderId="24" xfId="0" applyNumberFormat="1" applyFont="1" applyFill="1" applyBorder="1" applyAlignment="1">
      <alignment horizontal="center" vertical="center"/>
    </xf>
    <xf numFmtId="3" fontId="16" fillId="16" borderId="25" xfId="0" applyNumberFormat="1" applyFont="1" applyFill="1" applyBorder="1" applyAlignment="1" applyProtection="1">
      <alignment horizontal="center" vertical="center"/>
      <protection hidden="1"/>
    </xf>
    <xf numFmtId="3" fontId="16" fillId="16" borderId="26" xfId="0" applyNumberFormat="1" applyFont="1" applyFill="1" applyBorder="1" applyAlignment="1" applyProtection="1">
      <alignment horizontal="center" vertical="center"/>
      <protection hidden="1"/>
    </xf>
    <xf numFmtId="3" fontId="6" fillId="16" borderId="26" xfId="0" applyNumberFormat="1" applyFont="1" applyFill="1" applyBorder="1" applyAlignment="1">
      <alignment horizontal="center" vertical="center"/>
    </xf>
    <xf numFmtId="3" fontId="34" fillId="16" borderId="47" xfId="0" applyNumberFormat="1" applyFont="1" applyFill="1" applyBorder="1" applyAlignment="1">
      <alignment horizontal="center" vertical="center"/>
    </xf>
    <xf numFmtId="3" fontId="34" fillId="16" borderId="61" xfId="0" applyNumberFormat="1" applyFont="1" applyFill="1" applyBorder="1" applyAlignment="1">
      <alignment horizontal="center" vertical="center"/>
    </xf>
    <xf numFmtId="3" fontId="34" fillId="16" borderId="56" xfId="0" applyNumberFormat="1" applyFont="1" applyFill="1" applyBorder="1" applyAlignment="1">
      <alignment horizontal="center" vertical="center"/>
    </xf>
    <xf numFmtId="3" fontId="16" fillId="16" borderId="38" xfId="0" applyNumberFormat="1" applyFont="1" applyFill="1" applyBorder="1" applyAlignment="1" applyProtection="1">
      <alignment horizontal="center" vertical="center"/>
      <protection hidden="1"/>
    </xf>
    <xf numFmtId="3" fontId="16" fillId="16" borderId="54" xfId="0" applyNumberFormat="1" applyFont="1" applyFill="1" applyBorder="1" applyAlignment="1" applyProtection="1">
      <alignment horizontal="center" vertical="center"/>
      <protection hidden="1"/>
    </xf>
    <xf numFmtId="3" fontId="6" fillId="16" borderId="54" xfId="0" applyNumberFormat="1" applyFont="1" applyFill="1" applyBorder="1" applyAlignment="1">
      <alignment horizontal="center" vertical="center"/>
    </xf>
    <xf numFmtId="3" fontId="16" fillId="16" borderId="36" xfId="0" applyNumberFormat="1" applyFont="1" applyFill="1" applyBorder="1" applyAlignment="1" applyProtection="1">
      <alignment horizontal="center" vertical="center"/>
      <protection hidden="1"/>
    </xf>
    <xf numFmtId="3" fontId="16" fillId="16" borderId="63" xfId="0" applyNumberFormat="1" applyFont="1" applyFill="1" applyBorder="1" applyAlignment="1" applyProtection="1">
      <alignment horizontal="center" vertical="center"/>
      <protection hidden="1"/>
    </xf>
    <xf numFmtId="3" fontId="6" fillId="16" borderId="25" xfId="0" applyNumberFormat="1" applyFont="1" applyFill="1" applyBorder="1" applyAlignment="1">
      <alignment horizontal="center" vertical="center"/>
    </xf>
    <xf numFmtId="3" fontId="34" fillId="16" borderId="25" xfId="0" applyNumberFormat="1" applyFont="1" applyFill="1" applyBorder="1" applyAlignment="1">
      <alignment horizontal="center" vertical="center"/>
    </xf>
    <xf numFmtId="3" fontId="34" fillId="16" borderId="26" xfId="0" applyNumberFormat="1" applyFont="1" applyFill="1" applyBorder="1" applyAlignment="1">
      <alignment horizontal="center" vertical="center"/>
    </xf>
    <xf numFmtId="3" fontId="16" fillId="16" borderId="1" xfId="0" applyNumberFormat="1" applyFont="1" applyFill="1" applyBorder="1" applyAlignment="1" applyProtection="1">
      <alignment horizontal="center" vertical="center"/>
      <protection hidden="1"/>
    </xf>
    <xf numFmtId="3" fontId="6" fillId="16" borderId="55" xfId="0" applyNumberFormat="1" applyFont="1" applyFill="1" applyBorder="1" applyAlignment="1">
      <alignment horizontal="center" vertical="center"/>
    </xf>
    <xf numFmtId="0" fontId="0" fillId="16" borderId="1" xfId="0" applyFill="1" applyBorder="1"/>
    <xf numFmtId="3" fontId="6" fillId="16" borderId="1" xfId="0" applyNumberFormat="1" applyFont="1" applyFill="1" applyBorder="1" applyAlignment="1">
      <alignment horizontal="center" vertical="center"/>
    </xf>
    <xf numFmtId="3" fontId="33" fillId="16" borderId="41" xfId="0" applyNumberFormat="1" applyFont="1" applyFill="1" applyBorder="1" applyAlignment="1">
      <alignment horizontal="center" vertical="center"/>
    </xf>
    <xf numFmtId="3" fontId="6" fillId="16" borderId="41" xfId="0" applyNumberFormat="1" applyFont="1" applyFill="1" applyBorder="1" applyAlignment="1">
      <alignment horizontal="center" vertical="center"/>
    </xf>
    <xf numFmtId="3" fontId="16" fillId="16" borderId="11" xfId="0" applyNumberFormat="1" applyFont="1" applyFill="1" applyBorder="1" applyAlignment="1" applyProtection="1">
      <alignment horizontal="center" vertical="center"/>
      <protection hidden="1"/>
    </xf>
    <xf numFmtId="3" fontId="6" fillId="16" borderId="11" xfId="0" applyNumberFormat="1" applyFont="1" applyFill="1" applyBorder="1" applyAlignment="1">
      <alignment horizontal="center" vertical="center"/>
    </xf>
    <xf numFmtId="3" fontId="34" fillId="16" borderId="59" xfId="0" applyNumberFormat="1" applyFont="1" applyFill="1" applyBorder="1" applyAlignment="1">
      <alignment horizontal="center" vertical="center"/>
    </xf>
    <xf numFmtId="3" fontId="16" fillId="16" borderId="43" xfId="0" applyNumberFormat="1" applyFont="1" applyFill="1" applyBorder="1" applyAlignment="1" applyProtection="1">
      <alignment horizontal="center" vertical="center"/>
      <protection hidden="1"/>
    </xf>
    <xf numFmtId="3" fontId="6" fillId="16" borderId="43" xfId="0" applyNumberFormat="1" applyFont="1" applyFill="1" applyBorder="1" applyAlignment="1">
      <alignment horizontal="center" vertical="center"/>
    </xf>
    <xf numFmtId="3" fontId="34" fillId="16" borderId="44" xfId="0" applyNumberFormat="1" applyFont="1" applyFill="1" applyBorder="1" applyAlignment="1">
      <alignment horizontal="center" vertical="center"/>
    </xf>
    <xf numFmtId="3" fontId="0" fillId="16" borderId="21" xfId="0" applyNumberFormat="1" applyFill="1" applyBorder="1"/>
    <xf numFmtId="3" fontId="0" fillId="16" borderId="24" xfId="0" applyNumberFormat="1" applyFill="1" applyBorder="1"/>
    <xf numFmtId="3" fontId="0" fillId="16" borderId="25" xfId="0" applyNumberFormat="1" applyFill="1" applyBorder="1"/>
    <xf numFmtId="3" fontId="6" fillId="3" borderId="31" xfId="0" applyNumberFormat="1" applyFont="1" applyFill="1" applyBorder="1" applyAlignment="1">
      <alignment horizontal="center" vertical="center"/>
    </xf>
    <xf numFmtId="3" fontId="0" fillId="16" borderId="62" xfId="0" applyNumberFormat="1" applyFill="1" applyBorder="1"/>
    <xf numFmtId="3" fontId="0" fillId="16" borderId="36" xfId="0" applyNumberFormat="1" applyFill="1" applyBorder="1"/>
    <xf numFmtId="3" fontId="0" fillId="16" borderId="63" xfId="0" applyNumberFormat="1" applyFill="1" applyBorder="1"/>
    <xf numFmtId="3" fontId="33" fillId="16" borderId="24" xfId="0" applyNumberFormat="1" applyFont="1" applyFill="1" applyBorder="1" applyAlignment="1">
      <alignment horizontal="center" vertical="center"/>
    </xf>
    <xf numFmtId="0" fontId="15" fillId="10" borderId="67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/>
    </xf>
    <xf numFmtId="0" fontId="0" fillId="11" borderId="14" xfId="0" applyFill="1" applyBorder="1" applyAlignment="1">
      <alignment horizontal="center" wrapText="1"/>
    </xf>
    <xf numFmtId="0" fontId="0" fillId="6" borderId="21" xfId="0" applyFill="1" applyBorder="1" applyAlignment="1">
      <alignment horizontal="center"/>
    </xf>
    <xf numFmtId="0" fontId="46" fillId="12" borderId="66" xfId="0" applyFont="1" applyFill="1" applyBorder="1" applyAlignment="1" applyProtection="1">
      <alignment horizontal="center" vertical="center"/>
      <protection locked="0"/>
    </xf>
    <xf numFmtId="0" fontId="46" fillId="12" borderId="67" xfId="0" applyFont="1" applyFill="1" applyBorder="1" applyAlignment="1" applyProtection="1">
      <alignment horizontal="center" vertical="center"/>
      <protection locked="0"/>
    </xf>
    <xf numFmtId="0" fontId="46" fillId="12" borderId="68" xfId="0" applyFont="1" applyFill="1" applyBorder="1" applyAlignment="1" applyProtection="1">
      <alignment horizontal="center" vertical="center"/>
      <protection locked="0"/>
    </xf>
    <xf numFmtId="0" fontId="46" fillId="12" borderId="45" xfId="0" applyFont="1" applyFill="1" applyBorder="1" applyAlignment="1" applyProtection="1">
      <alignment horizontal="center" vertical="center"/>
      <protection locked="0"/>
    </xf>
    <xf numFmtId="0" fontId="46" fillId="12" borderId="43" xfId="0" applyFont="1" applyFill="1" applyBorder="1" applyAlignment="1" applyProtection="1">
      <alignment horizontal="center" vertical="center"/>
      <protection locked="0"/>
    </xf>
    <xf numFmtId="0" fontId="46" fillId="12" borderId="50" xfId="0" applyFont="1" applyFill="1" applyBorder="1" applyAlignment="1" applyProtection="1">
      <alignment horizontal="center" vertical="center"/>
      <protection locked="0"/>
    </xf>
    <xf numFmtId="0" fontId="47" fillId="0" borderId="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27" fillId="17" borderId="29" xfId="0" applyFont="1" applyFill="1" applyBorder="1" applyAlignment="1">
      <alignment horizontal="center" vertical="center"/>
    </xf>
    <xf numFmtId="0" fontId="27" fillId="17" borderId="14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3" fontId="16" fillId="16" borderId="2" xfId="0" applyNumberFormat="1" applyFont="1" applyFill="1" applyBorder="1" applyAlignment="1" applyProtection="1">
      <alignment horizontal="center" vertical="center"/>
      <protection hidden="1"/>
    </xf>
    <xf numFmtId="0" fontId="0" fillId="16" borderId="2" xfId="0" applyFill="1" applyBorder="1"/>
    <xf numFmtId="3" fontId="16" fillId="16" borderId="58" xfId="0" applyNumberFormat="1" applyFont="1" applyFill="1" applyBorder="1" applyAlignment="1" applyProtection="1">
      <alignment horizontal="center" vertical="center"/>
      <protection hidden="1"/>
    </xf>
    <xf numFmtId="3" fontId="16" fillId="16" borderId="42" xfId="0" applyNumberFormat="1" applyFont="1" applyFill="1" applyBorder="1" applyAlignment="1" applyProtection="1">
      <alignment horizontal="center" vertical="center"/>
      <protection hidden="1"/>
    </xf>
    <xf numFmtId="0" fontId="37" fillId="9" borderId="29" xfId="0" applyFont="1" applyFill="1" applyBorder="1" applyAlignment="1" applyProtection="1">
      <alignment vertical="center" wrapText="1"/>
      <protection hidden="1"/>
    </xf>
    <xf numFmtId="0" fontId="8" fillId="13" borderId="31" xfId="0" applyFont="1" applyFill="1" applyBorder="1" applyAlignment="1"/>
    <xf numFmtId="0" fontId="27" fillId="14" borderId="62" xfId="0" applyFont="1" applyFill="1" applyBorder="1" applyAlignment="1"/>
    <xf numFmtId="0" fontId="27" fillId="14" borderId="63" xfId="0" applyFont="1" applyFill="1" applyBorder="1" applyAlignment="1"/>
    <xf numFmtId="0" fontId="8" fillId="13" borderId="14" xfId="0" applyFont="1" applyFill="1" applyBorder="1" applyAlignment="1">
      <alignment horizontal="center"/>
    </xf>
    <xf numFmtId="3" fontId="0" fillId="16" borderId="54" xfId="0" applyNumberFormat="1" applyFill="1" applyBorder="1"/>
    <xf numFmtId="3" fontId="0" fillId="16" borderId="23" xfId="0" applyNumberFormat="1" applyFill="1" applyBorder="1"/>
    <xf numFmtId="3" fontId="0" fillId="16" borderId="26" xfId="0" applyNumberFormat="1" applyFill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8" fillId="0" borderId="0" xfId="0" applyFont="1"/>
    <xf numFmtId="14" fontId="0" fillId="0" borderId="1" xfId="0" applyNumberFormat="1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7" fillId="10" borderId="69" xfId="0" applyFont="1" applyFill="1" applyBorder="1" applyAlignment="1">
      <alignment horizontal="center" vertical="center" wrapText="1"/>
    </xf>
    <xf numFmtId="3" fontId="6" fillId="16" borderId="6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3" fontId="16" fillId="18" borderId="21" xfId="0" applyNumberFormat="1" applyFont="1" applyFill="1" applyBorder="1" applyAlignment="1" applyProtection="1">
      <alignment horizontal="center" vertical="center"/>
      <protection hidden="1"/>
    </xf>
    <xf numFmtId="3" fontId="16" fillId="18" borderId="22" xfId="0" applyNumberFormat="1" applyFont="1" applyFill="1" applyBorder="1" applyAlignment="1" applyProtection="1">
      <alignment horizontal="center" vertical="center"/>
      <protection hidden="1"/>
    </xf>
    <xf numFmtId="3" fontId="6" fillId="18" borderId="22" xfId="0" applyNumberFormat="1" applyFont="1" applyFill="1" applyBorder="1" applyAlignment="1">
      <alignment horizontal="center" vertical="center"/>
    </xf>
    <xf numFmtId="3" fontId="6" fillId="18" borderId="46" xfId="0" applyNumberFormat="1" applyFont="1" applyFill="1" applyBorder="1" applyAlignment="1">
      <alignment horizontal="center" vertical="center"/>
    </xf>
    <xf numFmtId="0" fontId="27" fillId="17" borderId="20" xfId="0" applyFont="1" applyFill="1" applyBorder="1" applyAlignment="1">
      <alignment horizontal="center" vertical="center"/>
    </xf>
    <xf numFmtId="0" fontId="18" fillId="19" borderId="16" xfId="0" applyFont="1" applyFill="1" applyBorder="1" applyAlignment="1" applyProtection="1">
      <alignment horizontal="center" vertical="center"/>
      <protection locked="0"/>
    </xf>
    <xf numFmtId="0" fontId="41" fillId="19" borderId="16" xfId="0" applyFont="1" applyFill="1" applyBorder="1" applyAlignment="1" applyProtection="1">
      <alignment horizontal="center" vertical="center"/>
      <protection locked="0"/>
    </xf>
    <xf numFmtId="0" fontId="18" fillId="19" borderId="1" xfId="0" applyFont="1" applyFill="1" applyBorder="1" applyAlignment="1" applyProtection="1">
      <alignment horizontal="center" vertical="center"/>
      <protection locked="0"/>
    </xf>
    <xf numFmtId="0" fontId="40" fillId="19" borderId="11" xfId="0" applyFont="1" applyFill="1" applyBorder="1" applyAlignment="1" applyProtection="1">
      <alignment horizontal="center" vertical="center"/>
      <protection locked="0"/>
    </xf>
    <xf numFmtId="0" fontId="41" fillId="19" borderId="18" xfId="0" applyFont="1" applyFill="1" applyBorder="1" applyAlignment="1" applyProtection="1">
      <alignment horizontal="center" vertical="center"/>
      <protection locked="0"/>
    </xf>
    <xf numFmtId="0" fontId="40" fillId="19" borderId="16" xfId="0" applyFont="1" applyFill="1" applyBorder="1" applyAlignment="1" applyProtection="1">
      <alignment horizontal="center" vertical="center"/>
      <protection locked="0"/>
    </xf>
    <xf numFmtId="0" fontId="43" fillId="19" borderId="1" xfId="0" applyFont="1" applyFill="1" applyBorder="1" applyAlignment="1" applyProtection="1">
      <alignment horizontal="center" vertical="center"/>
      <protection locked="0"/>
    </xf>
    <xf numFmtId="0" fontId="40" fillId="19" borderId="1" xfId="0" applyFont="1" applyFill="1" applyBorder="1" applyAlignment="1" applyProtection="1">
      <alignment horizontal="center" vertical="center"/>
      <protection locked="0"/>
    </xf>
    <xf numFmtId="0" fontId="18" fillId="19" borderId="11" xfId="0" applyFont="1" applyFill="1" applyBorder="1" applyAlignment="1" applyProtection="1">
      <alignment horizontal="center" vertical="center"/>
      <protection locked="0"/>
    </xf>
    <xf numFmtId="0" fontId="0" fillId="12" borderId="0" xfId="0" applyFill="1"/>
    <xf numFmtId="0" fontId="9" fillId="12" borderId="0" xfId="0" applyFont="1" applyFill="1" applyAlignment="1"/>
    <xf numFmtId="0" fontId="9" fillId="12" borderId="0" xfId="0" applyFont="1" applyFill="1" applyAlignment="1">
      <alignment horizontal="center"/>
    </xf>
    <xf numFmtId="0" fontId="0" fillId="12" borderId="0" xfId="0" applyFill="1" applyBorder="1"/>
    <xf numFmtId="0" fontId="1" fillId="12" borderId="0" xfId="0" applyFont="1" applyFill="1"/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 wrapText="1"/>
    </xf>
    <xf numFmtId="20" fontId="21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0" fontId="51" fillId="20" borderId="0" xfId="0" applyFont="1" applyFill="1" applyAlignment="1">
      <alignment horizontal="center"/>
    </xf>
    <xf numFmtId="0" fontId="4" fillId="20" borderId="32" xfId="0" applyFont="1" applyFill="1" applyBorder="1" applyAlignment="1"/>
    <xf numFmtId="164" fontId="27" fillId="13" borderId="21" xfId="0" applyNumberFormat="1" applyFont="1" applyFill="1" applyBorder="1" applyAlignment="1">
      <alignment horizontal="center"/>
    </xf>
    <xf numFmtId="164" fontId="27" fillId="13" borderId="62" xfId="0" applyNumberFormat="1" applyFont="1" applyFill="1" applyBorder="1" applyAlignment="1">
      <alignment horizontal="center"/>
    </xf>
    <xf numFmtId="164" fontId="27" fillId="14" borderId="21" xfId="0" applyNumberFormat="1" applyFont="1" applyFill="1" applyBorder="1" applyAlignment="1">
      <alignment horizontal="center"/>
    </xf>
    <xf numFmtId="164" fontId="27" fillId="21" borderId="25" xfId="0" applyNumberFormat="1" applyFont="1" applyFill="1" applyBorder="1" applyAlignment="1">
      <alignment horizontal="center"/>
    </xf>
    <xf numFmtId="164" fontId="27" fillId="21" borderId="63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 wrapText="1"/>
    </xf>
    <xf numFmtId="20" fontId="21" fillId="14" borderId="1" xfId="0" applyNumberFormat="1" applyFont="1" applyFill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3" fontId="6" fillId="14" borderId="14" xfId="0" applyNumberFormat="1" applyFont="1" applyFill="1" applyBorder="1" applyAlignment="1">
      <alignment horizontal="center" vertical="center"/>
    </xf>
    <xf numFmtId="0" fontId="18" fillId="19" borderId="10" xfId="0" applyFont="1" applyFill="1" applyBorder="1" applyAlignment="1" applyProtection="1">
      <alignment horizontal="center" vertical="center"/>
      <protection locked="0"/>
    </xf>
    <xf numFmtId="0" fontId="18" fillId="19" borderId="4" xfId="0" applyFont="1" applyFill="1" applyBorder="1" applyAlignment="1" applyProtection="1">
      <alignment horizontal="center" vertical="center"/>
      <protection locked="0"/>
    </xf>
    <xf numFmtId="0" fontId="41" fillId="19" borderId="4" xfId="0" applyFont="1" applyFill="1" applyBorder="1" applyAlignment="1" applyProtection="1">
      <alignment horizontal="center" vertical="center"/>
      <protection locked="0"/>
    </xf>
    <xf numFmtId="0" fontId="41" fillId="19" borderId="5" xfId="0" applyFont="1" applyFill="1" applyBorder="1" applyAlignment="1" applyProtection="1">
      <alignment horizontal="center" vertical="center"/>
      <protection locked="0"/>
    </xf>
    <xf numFmtId="0" fontId="40" fillId="19" borderId="55" xfId="0" applyFont="1" applyFill="1" applyBorder="1" applyAlignment="1" applyProtection="1">
      <alignment horizontal="center" vertical="center"/>
      <protection locked="0"/>
    </xf>
    <xf numFmtId="0" fontId="43" fillId="19" borderId="9" xfId="0" applyFont="1" applyFill="1" applyBorder="1" applyAlignment="1" applyProtection="1">
      <alignment horizontal="center" vertical="center"/>
      <protection locked="0"/>
    </xf>
    <xf numFmtId="0" fontId="18" fillId="19" borderId="9" xfId="0" applyFont="1" applyFill="1" applyBorder="1" applyAlignment="1" applyProtection="1">
      <alignment horizontal="center" vertical="center"/>
      <protection locked="0"/>
    </xf>
    <xf numFmtId="0" fontId="18" fillId="19" borderId="41" xfId="0" applyFont="1" applyFill="1" applyBorder="1" applyAlignment="1" applyProtection="1">
      <alignment horizontal="center" vertical="center"/>
      <protection locked="0"/>
    </xf>
    <xf numFmtId="0" fontId="40" fillId="19" borderId="9" xfId="0" applyFont="1" applyFill="1" applyBorder="1" applyAlignment="1" applyProtection="1">
      <alignment horizontal="center" vertical="center"/>
      <protection locked="0"/>
    </xf>
    <xf numFmtId="0" fontId="18" fillId="19" borderId="34" xfId="0" applyFont="1" applyFill="1" applyBorder="1" applyAlignment="1" applyProtection="1">
      <alignment horizontal="center" vertical="center"/>
      <protection locked="0"/>
    </xf>
    <xf numFmtId="0" fontId="40" fillId="19" borderId="59" xfId="0" applyFont="1" applyFill="1" applyBorder="1" applyAlignment="1" applyProtection="1">
      <alignment horizontal="center" vertical="center"/>
      <protection locked="0"/>
    </xf>
    <xf numFmtId="0" fontId="41" fillId="19" borderId="3" xfId="0" applyFont="1" applyFill="1" applyBorder="1" applyAlignment="1" applyProtection="1">
      <alignment horizontal="center" vertical="center"/>
      <protection locked="0"/>
    </xf>
    <xf numFmtId="0" fontId="41" fillId="19" borderId="13" xfId="0" applyFont="1" applyFill="1" applyBorder="1" applyAlignment="1" applyProtection="1">
      <alignment horizontal="center" vertical="center"/>
      <protection locked="0"/>
    </xf>
    <xf numFmtId="0" fontId="40" fillId="19" borderId="52" xfId="0" applyFont="1" applyFill="1" applyBorder="1" applyAlignment="1" applyProtection="1">
      <alignment horizontal="center" vertical="center"/>
      <protection locked="0"/>
    </xf>
    <xf numFmtId="0" fontId="18" fillId="19" borderId="2" xfId="0" applyFont="1" applyFill="1" applyBorder="1" applyAlignment="1" applyProtection="1">
      <alignment horizontal="center" vertical="center"/>
      <protection locked="0"/>
    </xf>
    <xf numFmtId="0" fontId="41" fillId="19" borderId="1" xfId="0" applyFont="1" applyFill="1" applyBorder="1" applyAlignment="1" applyProtection="1">
      <alignment horizontal="center" vertical="center"/>
      <protection locked="0"/>
    </xf>
    <xf numFmtId="0" fontId="43" fillId="19" borderId="35" xfId="0" applyFont="1" applyFill="1" applyBorder="1" applyAlignment="1" applyProtection="1">
      <alignment horizontal="center" vertical="center"/>
      <protection locked="0"/>
    </xf>
    <xf numFmtId="0" fontId="40" fillId="19" borderId="2" xfId="0" applyFont="1" applyFill="1" applyBorder="1" applyAlignment="1" applyProtection="1">
      <alignment horizontal="center" vertical="center"/>
      <protection locked="0"/>
    </xf>
    <xf numFmtId="0" fontId="18" fillId="19" borderId="35" xfId="0" applyFont="1" applyFill="1" applyBorder="1" applyAlignment="1" applyProtection="1">
      <alignment horizontal="center" vertical="center"/>
      <protection locked="0"/>
    </xf>
    <xf numFmtId="0" fontId="12" fillId="12" borderId="0" xfId="0" applyFont="1" applyFill="1" applyBorder="1" applyAlignment="1">
      <alignment horizontal="center"/>
    </xf>
    <xf numFmtId="0" fontId="32" fillId="12" borderId="0" xfId="0" applyFont="1" applyFill="1" applyBorder="1" applyAlignment="1" applyProtection="1">
      <alignment horizontal="center" vertical="center" wrapText="1"/>
      <protection hidden="1"/>
    </xf>
    <xf numFmtId="0" fontId="1" fillId="12" borderId="0" xfId="0" applyFont="1" applyFill="1" applyBorder="1" applyAlignment="1" applyProtection="1">
      <alignment horizontal="center" vertical="center" wrapText="1"/>
      <protection hidden="1"/>
    </xf>
    <xf numFmtId="0" fontId="29" fillId="1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locked="0"/>
    </xf>
    <xf numFmtId="0" fontId="50" fillId="12" borderId="0" xfId="0" applyFont="1" applyFill="1" applyBorder="1" applyAlignment="1">
      <alignment horizontal="center" vertical="center" wrapText="1"/>
    </xf>
    <xf numFmtId="3" fontId="6" fillId="12" borderId="0" xfId="0" applyNumberFormat="1" applyFont="1" applyFill="1" applyBorder="1" applyAlignment="1">
      <alignment horizontal="center" vertical="center"/>
    </xf>
    <xf numFmtId="0" fontId="53" fillId="12" borderId="0" xfId="0" applyFont="1" applyFill="1" applyBorder="1" applyAlignment="1" applyProtection="1">
      <alignment horizontal="center" vertical="center" wrapText="1"/>
      <protection hidden="1"/>
    </xf>
    <xf numFmtId="3" fontId="64" fillId="24" borderId="21" xfId="3" applyNumberFormat="1" applyFont="1" applyBorder="1" applyAlignment="1">
      <alignment horizontal="center" vertical="center"/>
    </xf>
    <xf numFmtId="0" fontId="65" fillId="26" borderId="54" xfId="5" applyFont="1" applyBorder="1" applyAlignment="1" applyProtection="1">
      <alignment horizontal="center" vertical="center" wrapText="1"/>
      <protection hidden="1"/>
    </xf>
    <xf numFmtId="0" fontId="66" fillId="25" borderId="25" xfId="4" applyFont="1" applyBorder="1" applyAlignment="1" applyProtection="1">
      <alignment horizontal="center" vertical="center" wrapText="1"/>
      <protection hidden="1"/>
    </xf>
    <xf numFmtId="0" fontId="54" fillId="27" borderId="9" xfId="0" applyFont="1" applyFill="1" applyBorder="1" applyAlignment="1" applyProtection="1">
      <alignment horizontal="center" vertical="center"/>
      <protection locked="0"/>
    </xf>
    <xf numFmtId="0" fontId="54" fillId="27" borderId="1" xfId="0" applyFont="1" applyFill="1" applyBorder="1" applyAlignment="1" applyProtection="1">
      <alignment horizontal="center" vertical="center"/>
      <protection locked="0"/>
    </xf>
    <xf numFmtId="0" fontId="54" fillId="27" borderId="41" xfId="0" applyFont="1" applyFill="1" applyBorder="1" applyAlignment="1" applyProtection="1">
      <alignment horizontal="center" vertical="center"/>
      <protection locked="0"/>
    </xf>
    <xf numFmtId="0" fontId="54" fillId="27" borderId="11" xfId="0" applyFont="1" applyFill="1" applyBorder="1" applyAlignment="1" applyProtection="1">
      <alignment horizontal="center" vertical="center"/>
      <protection locked="0"/>
    </xf>
    <xf numFmtId="0" fontId="55" fillId="22" borderId="1" xfId="0" applyFont="1" applyFill="1" applyBorder="1" applyAlignment="1" applyProtection="1">
      <alignment horizontal="center" vertical="center"/>
      <protection locked="0"/>
    </xf>
    <xf numFmtId="0" fontId="55" fillId="22" borderId="41" xfId="0" applyFont="1" applyFill="1" applyBorder="1" applyAlignment="1" applyProtection="1">
      <alignment horizontal="center" vertical="center"/>
      <protection locked="0"/>
    </xf>
    <xf numFmtId="0" fontId="55" fillId="22" borderId="9" xfId="0" applyFont="1" applyFill="1" applyBorder="1" applyAlignment="1" applyProtection="1">
      <alignment horizontal="center" vertical="center"/>
      <protection locked="0"/>
    </xf>
    <xf numFmtId="0" fontId="67" fillId="27" borderId="24" xfId="0" applyFont="1" applyFill="1" applyBorder="1" applyAlignment="1" applyProtection="1">
      <alignment horizontal="center" vertical="center" wrapText="1"/>
      <protection hidden="1"/>
    </xf>
    <xf numFmtId="0" fontId="54" fillId="27" borderId="24" xfId="0" applyFont="1" applyFill="1" applyBorder="1" applyAlignment="1">
      <alignment horizontal="center" vertical="center" wrapText="1"/>
    </xf>
    <xf numFmtId="0" fontId="55" fillId="22" borderId="24" xfId="0" applyFont="1" applyFill="1" applyBorder="1" applyAlignment="1">
      <alignment horizontal="center" vertical="center" wrapText="1"/>
    </xf>
    <xf numFmtId="0" fontId="61" fillId="24" borderId="21" xfId="3" applyFont="1" applyBorder="1" applyAlignment="1">
      <alignment horizontal="center" vertical="center" wrapText="1"/>
    </xf>
    <xf numFmtId="0" fontId="62" fillId="26" borderId="54" xfId="5" applyFont="1" applyBorder="1" applyAlignment="1">
      <alignment horizontal="center" vertical="center" wrapText="1"/>
    </xf>
    <xf numFmtId="0" fontId="63" fillId="25" borderId="25" xfId="4" applyFont="1" applyBorder="1" applyAlignment="1">
      <alignment horizontal="center" vertical="center" wrapText="1"/>
    </xf>
    <xf numFmtId="0" fontId="61" fillId="24" borderId="18" xfId="3" applyFont="1" applyBorder="1" applyAlignment="1" applyProtection="1">
      <alignment horizontal="center" vertical="center"/>
      <protection locked="0"/>
    </xf>
    <xf numFmtId="0" fontId="61" fillId="24" borderId="16" xfId="3" applyFont="1" applyBorder="1" applyAlignment="1" applyProtection="1">
      <alignment horizontal="center" vertical="center"/>
      <protection locked="0"/>
    </xf>
    <xf numFmtId="0" fontId="61" fillId="24" borderId="7" xfId="3" applyFont="1" applyBorder="1" applyAlignment="1" applyProtection="1">
      <alignment horizontal="center" vertical="center"/>
      <protection locked="0"/>
    </xf>
    <xf numFmtId="0" fontId="62" fillId="26" borderId="18" xfId="5" applyFont="1" applyBorder="1" applyAlignment="1" applyProtection="1">
      <alignment horizontal="center" vertical="center"/>
      <protection locked="0"/>
    </xf>
    <xf numFmtId="0" fontId="62" fillId="26" borderId="16" xfId="5" applyFont="1" applyBorder="1" applyAlignment="1" applyProtection="1">
      <alignment horizontal="center" vertical="center"/>
      <protection locked="0"/>
    </xf>
    <xf numFmtId="0" fontId="63" fillId="25" borderId="45" xfId="4" applyFont="1" applyBorder="1" applyAlignment="1" applyProtection="1">
      <alignment horizontal="center" vertical="center"/>
      <protection locked="0"/>
    </xf>
    <xf numFmtId="0" fontId="63" fillId="25" borderId="43" xfId="4" applyFont="1" applyBorder="1" applyAlignment="1" applyProtection="1">
      <alignment horizontal="center" vertical="center"/>
      <protection locked="0"/>
    </xf>
    <xf numFmtId="0" fontId="68" fillId="22" borderId="54" xfId="0" applyFont="1" applyFill="1" applyBorder="1" applyAlignment="1" applyProtection="1">
      <alignment horizontal="center" vertical="center" wrapText="1"/>
      <protection hidden="1"/>
    </xf>
    <xf numFmtId="0" fontId="57" fillId="12" borderId="41" xfId="0" applyFont="1" applyFill="1" applyBorder="1" applyAlignment="1" applyProtection="1">
      <alignment horizontal="center" vertical="center"/>
      <protection locked="0"/>
    </xf>
    <xf numFmtId="0" fontId="67" fillId="12" borderId="4" xfId="0" applyNumberFormat="1" applyFont="1" applyFill="1" applyBorder="1" applyAlignment="1">
      <alignment horizontal="center" vertical="center"/>
    </xf>
    <xf numFmtId="0" fontId="67" fillId="12" borderId="70" xfId="0" applyNumberFormat="1" applyFont="1" applyFill="1" applyBorder="1" applyAlignment="1">
      <alignment horizontal="center" vertical="center"/>
    </xf>
    <xf numFmtId="0" fontId="67" fillId="12" borderId="71" xfId="0" applyNumberFormat="1" applyFont="1" applyFill="1" applyBorder="1" applyAlignment="1">
      <alignment horizontal="center" vertical="center"/>
    </xf>
    <xf numFmtId="0" fontId="57" fillId="0" borderId="54" xfId="0" applyFont="1" applyFill="1" applyBorder="1" applyAlignment="1">
      <alignment horizontal="center" vertical="center" wrapText="1"/>
    </xf>
    <xf numFmtId="0" fontId="57" fillId="12" borderId="18" xfId="0" applyFont="1" applyFill="1" applyBorder="1" applyAlignment="1" applyProtection="1">
      <alignment horizontal="center" vertical="center"/>
      <protection locked="0"/>
    </xf>
    <xf numFmtId="0" fontId="57" fillId="12" borderId="16" xfId="0" applyFont="1" applyFill="1" applyBorder="1" applyAlignment="1" applyProtection="1">
      <alignment horizontal="center" vertical="center"/>
      <protection locked="0"/>
    </xf>
    <xf numFmtId="0" fontId="57" fillId="0" borderId="16" xfId="0" applyFont="1" applyFill="1" applyBorder="1" applyAlignment="1" applyProtection="1">
      <alignment horizontal="center" vertic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71" fillId="12" borderId="24" xfId="0" applyFont="1" applyFill="1" applyBorder="1" applyAlignment="1" applyProtection="1">
      <alignment horizontal="center" vertical="center" wrapText="1"/>
      <protection hidden="1"/>
    </xf>
    <xf numFmtId="0" fontId="67" fillId="12" borderId="10" xfId="0" applyNumberFormat="1" applyFont="1" applyFill="1" applyBorder="1" applyAlignment="1">
      <alignment horizontal="center" vertical="center"/>
    </xf>
    <xf numFmtId="0" fontId="61" fillId="28" borderId="7" xfId="3" applyFont="1" applyFill="1" applyBorder="1" applyAlignment="1" applyProtection="1">
      <alignment horizontal="center" vertical="center"/>
      <protection locked="0"/>
    </xf>
    <xf numFmtId="0" fontId="61" fillId="28" borderId="12" xfId="3" applyFont="1" applyFill="1" applyBorder="1" applyAlignment="1" applyProtection="1">
      <alignment horizontal="center" vertical="center"/>
      <protection locked="0"/>
    </xf>
    <xf numFmtId="0" fontId="62" fillId="29" borderId="16" xfId="5" applyFont="1" applyFill="1" applyBorder="1" applyAlignment="1" applyProtection="1">
      <alignment horizontal="center" vertical="center"/>
      <protection locked="0"/>
    </xf>
    <xf numFmtId="0" fontId="62" fillId="29" borderId="41" xfId="5" applyFont="1" applyFill="1" applyBorder="1" applyAlignment="1" applyProtection="1">
      <alignment horizontal="center" vertical="center"/>
      <protection locked="0"/>
    </xf>
    <xf numFmtId="0" fontId="57" fillId="23" borderId="16" xfId="0" applyFont="1" applyFill="1" applyBorder="1" applyAlignment="1" applyProtection="1">
      <alignment horizontal="center" vertical="center"/>
      <protection locked="0"/>
    </xf>
    <xf numFmtId="0" fontId="63" fillId="30" borderId="43" xfId="4" applyFont="1" applyFill="1" applyBorder="1" applyAlignment="1" applyProtection="1">
      <alignment horizontal="center" vertical="center"/>
      <protection locked="0"/>
    </xf>
    <xf numFmtId="0" fontId="63" fillId="30" borderId="44" xfId="4" applyFont="1" applyFill="1" applyBorder="1" applyAlignment="1" applyProtection="1">
      <alignment horizontal="center" vertical="center"/>
      <protection locked="0"/>
    </xf>
    <xf numFmtId="3" fontId="0" fillId="12" borderId="0" xfId="0" applyNumberFormat="1" applyFill="1" applyBorder="1"/>
    <xf numFmtId="0" fontId="6" fillId="2" borderId="35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23" fillId="2" borderId="35" xfId="2" applyFont="1" applyFill="1" applyBorder="1" applyAlignment="1">
      <alignment horizontal="center" vertical="center"/>
    </xf>
    <xf numFmtId="0" fontId="24" fillId="2" borderId="36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56" fillId="7" borderId="39" xfId="0" applyFont="1" applyFill="1" applyBorder="1" applyAlignment="1">
      <alignment horizontal="center" vertical="center" wrapText="1"/>
    </xf>
    <xf numFmtId="0" fontId="56" fillId="7" borderId="40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6" fillId="7" borderId="33" xfId="0" applyFont="1" applyFill="1" applyBorder="1" applyAlignment="1">
      <alignment horizontal="center" vertical="center" wrapText="1"/>
    </xf>
    <xf numFmtId="0" fontId="56" fillId="7" borderId="2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0" fillId="7" borderId="20" xfId="0" applyFont="1" applyFill="1" applyBorder="1" applyAlignment="1">
      <alignment horizontal="center" vertical="center" wrapText="1"/>
    </xf>
    <xf numFmtId="0" fontId="70" fillId="7" borderId="3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12" borderId="32" xfId="0" applyFont="1" applyFill="1" applyBorder="1" applyAlignment="1">
      <alignment horizontal="left"/>
    </xf>
    <xf numFmtId="0" fontId="56" fillId="0" borderId="20" xfId="0" applyFont="1" applyFill="1" applyBorder="1" applyAlignment="1">
      <alignment horizontal="center" vertical="center"/>
    </xf>
    <xf numFmtId="0" fontId="56" fillId="0" borderId="33" xfId="0" applyFont="1" applyFill="1" applyBorder="1" applyAlignment="1">
      <alignment horizontal="center" vertical="center"/>
    </xf>
    <xf numFmtId="0" fontId="56" fillId="0" borderId="20" xfId="0" quotePrefix="1" applyFont="1" applyFill="1" applyBorder="1" applyAlignment="1">
      <alignment horizontal="center" vertical="center" wrapText="1"/>
    </xf>
    <xf numFmtId="0" fontId="56" fillId="0" borderId="33" xfId="0" applyFont="1" applyFill="1" applyBorder="1" applyAlignment="1">
      <alignment horizontal="center" vertical="center" wrapText="1"/>
    </xf>
    <xf numFmtId="0" fontId="69" fillId="12" borderId="31" xfId="0" applyFont="1" applyFill="1" applyBorder="1" applyAlignment="1">
      <alignment horizontal="center"/>
    </xf>
    <xf numFmtId="0" fontId="69" fillId="12" borderId="29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right" wrapText="1"/>
    </xf>
    <xf numFmtId="14" fontId="0" fillId="0" borderId="35" xfId="0" applyNumberFormat="1" applyFont="1" applyFill="1" applyBorder="1" applyAlignment="1">
      <alignment horizontal="right" wrapText="1"/>
    </xf>
    <xf numFmtId="14" fontId="0" fillId="0" borderId="36" xfId="0" applyNumberFormat="1" applyFont="1" applyFill="1" applyBorder="1" applyAlignment="1">
      <alignment horizontal="right" wrapText="1"/>
    </xf>
    <xf numFmtId="14" fontId="0" fillId="0" borderId="9" xfId="0" applyNumberFormat="1" applyFont="1" applyFill="1" applyBorder="1" applyAlignment="1">
      <alignment horizontal="right" wrapText="1"/>
    </xf>
    <xf numFmtId="14" fontId="0" fillId="0" borderId="35" xfId="0" applyNumberFormat="1" applyFont="1" applyFill="1" applyBorder="1" applyAlignment="1">
      <alignment horizontal="center" wrapText="1"/>
    </xf>
    <xf numFmtId="14" fontId="0" fillId="0" borderId="36" xfId="0" applyNumberFormat="1" applyFont="1" applyFill="1" applyBorder="1" applyAlignment="1">
      <alignment horizontal="center" wrapText="1"/>
    </xf>
    <xf numFmtId="14" fontId="0" fillId="0" borderId="9" xfId="0" applyNumberFormat="1" applyFont="1" applyFill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38" fillId="7" borderId="46" xfId="0" applyFont="1" applyFill="1" applyBorder="1" applyAlignment="1" applyProtection="1">
      <alignment horizontal="center" vertical="center" wrapText="1"/>
      <protection hidden="1"/>
    </xf>
    <xf numFmtId="0" fontId="38" fillId="7" borderId="47" xfId="0" applyFont="1" applyFill="1" applyBorder="1" applyAlignment="1" applyProtection="1">
      <alignment horizontal="center" vertical="center" wrapText="1"/>
      <protection hidden="1"/>
    </xf>
    <xf numFmtId="3" fontId="36" fillId="10" borderId="6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58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12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59" xfId="0" applyNumberFormat="1" applyFont="1" applyFill="1" applyBorder="1" applyAlignment="1" applyProtection="1">
      <alignment horizontal="center" vertical="center" wrapText="1"/>
      <protection hidden="1"/>
    </xf>
    <xf numFmtId="3" fontId="36" fillId="10" borderId="22" xfId="0" applyNumberFormat="1" applyFont="1" applyFill="1" applyBorder="1" applyAlignment="1">
      <alignment horizontal="center" vertical="center" wrapText="1"/>
    </xf>
    <xf numFmtId="3" fontId="36" fillId="10" borderId="64" xfId="0" applyNumberFormat="1" applyFont="1" applyFill="1" applyBorder="1" applyAlignment="1">
      <alignment horizontal="center" vertical="center" wrapText="1"/>
    </xf>
    <xf numFmtId="3" fontId="36" fillId="10" borderId="21" xfId="0" applyNumberFormat="1" applyFont="1" applyFill="1" applyBorder="1" applyAlignment="1">
      <alignment horizontal="center" vertical="center" wrapText="1"/>
    </xf>
    <xf numFmtId="3" fontId="36" fillId="10" borderId="5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49" fontId="0" fillId="0" borderId="58" xfId="0" applyNumberFormat="1" applyFill="1" applyBorder="1" applyAlignment="1">
      <alignment horizontal="center" vertical="top" wrapText="1"/>
    </xf>
    <xf numFmtId="49" fontId="0" fillId="0" borderId="57" xfId="0" applyNumberForma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center" vertical="top" wrapText="1"/>
    </xf>
    <xf numFmtId="49" fontId="20" fillId="0" borderId="49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5" fillId="0" borderId="32" xfId="0" applyFont="1" applyBorder="1" applyAlignment="1">
      <alignment horizontal="right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37" fillId="9" borderId="15" xfId="0" applyFont="1" applyFill="1" applyBorder="1" applyAlignment="1" applyProtection="1">
      <alignment horizontal="center" vertical="center" wrapText="1"/>
      <protection hidden="1"/>
    </xf>
    <xf numFmtId="0" fontId="37" fillId="9" borderId="31" xfId="0" applyFont="1" applyFill="1" applyBorder="1" applyAlignment="1" applyProtection="1">
      <alignment horizontal="center" vertical="center" wrapText="1"/>
      <protection hidden="1"/>
    </xf>
    <xf numFmtId="0" fontId="37" fillId="9" borderId="29" xfId="0" applyFont="1" applyFill="1" applyBorder="1" applyAlignment="1" applyProtection="1">
      <alignment horizontal="center" vertical="center" wrapText="1"/>
      <protection hidden="1"/>
    </xf>
    <xf numFmtId="0" fontId="37" fillId="9" borderId="15" xfId="0" applyFont="1" applyFill="1" applyBorder="1" applyAlignment="1" applyProtection="1">
      <alignment horizontal="right" vertical="center" wrapText="1"/>
      <protection hidden="1"/>
    </xf>
    <xf numFmtId="0" fontId="37" fillId="9" borderId="31" xfId="0" applyFont="1" applyFill="1" applyBorder="1" applyAlignment="1" applyProtection="1">
      <alignment horizontal="right" vertical="center" wrapText="1"/>
      <protection hidden="1"/>
    </xf>
    <xf numFmtId="14" fontId="8" fillId="0" borderId="57" xfId="0" applyNumberFormat="1" applyFont="1" applyBorder="1" applyAlignment="1">
      <alignment horizontal="center" vertical="center" wrapText="1"/>
    </xf>
    <xf numFmtId="14" fontId="8" fillId="0" borderId="60" xfId="0" applyNumberFormat="1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14" fontId="8" fillId="0" borderId="53" xfId="0" applyNumberFormat="1" applyFont="1" applyBorder="1" applyAlignment="1">
      <alignment horizontal="center" vertical="center" wrapText="1"/>
    </xf>
    <xf numFmtId="14" fontId="8" fillId="0" borderId="38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13" borderId="15" xfId="0" applyFont="1" applyFill="1" applyBorder="1" applyAlignment="1">
      <alignment horizontal="center"/>
    </xf>
    <xf numFmtId="0" fontId="8" fillId="13" borderId="31" xfId="0" applyFont="1" applyFill="1" applyBorder="1" applyAlignment="1">
      <alignment horizontal="center"/>
    </xf>
    <xf numFmtId="0" fontId="8" fillId="13" borderId="29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right" vertical="center"/>
    </xf>
    <xf numFmtId="0" fontId="13" fillId="8" borderId="31" xfId="0" applyFont="1" applyFill="1" applyBorder="1" applyAlignment="1">
      <alignment horizontal="right" vertical="center"/>
    </xf>
    <xf numFmtId="0" fontId="13" fillId="8" borderId="31" xfId="0" applyFont="1" applyFill="1" applyBorder="1" applyAlignment="1">
      <alignment horizontal="left" vertical="center"/>
    </xf>
    <xf numFmtId="0" fontId="13" fillId="8" borderId="29" xfId="0" applyFont="1" applyFill="1" applyBorder="1" applyAlignment="1">
      <alignment horizontal="left" vertical="center"/>
    </xf>
    <xf numFmtId="14" fontId="0" fillId="15" borderId="1" xfId="0" applyNumberFormat="1" applyFont="1" applyFill="1" applyBorder="1" applyAlignment="1">
      <alignment horizontal="right" wrapText="1"/>
    </xf>
    <xf numFmtId="0" fontId="45" fillId="0" borderId="46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49" fontId="20" fillId="21" borderId="42" xfId="0" applyNumberFormat="1" applyFont="1" applyFill="1" applyBorder="1" applyAlignment="1">
      <alignment horizontal="center" vertical="top" wrapText="1"/>
    </xf>
    <xf numFmtId="49" fontId="20" fillId="21" borderId="50" xfId="0" applyNumberFormat="1" applyFont="1" applyFill="1" applyBorder="1" applyAlignment="1">
      <alignment horizontal="center" vertical="top" wrapText="1"/>
    </xf>
    <xf numFmtId="0" fontId="8" fillId="13" borderId="15" xfId="0" applyFont="1" applyFill="1" applyBorder="1" applyAlignment="1">
      <alignment horizontal="center" vertical="center"/>
    </xf>
    <xf numFmtId="0" fontId="8" fillId="13" borderId="31" xfId="0" applyFont="1" applyFill="1" applyBorder="1" applyAlignment="1">
      <alignment horizontal="center" vertical="center"/>
    </xf>
    <xf numFmtId="0" fontId="8" fillId="13" borderId="29" xfId="0" applyFont="1" applyFill="1" applyBorder="1" applyAlignment="1">
      <alignment horizontal="center" vertical="center"/>
    </xf>
    <xf numFmtId="0" fontId="0" fillId="13" borderId="42" xfId="0" applyFill="1" applyBorder="1" applyAlignment="1">
      <alignment horizontal="center"/>
    </xf>
    <xf numFmtId="0" fontId="0" fillId="13" borderId="43" xfId="0" applyFill="1" applyBorder="1" applyAlignment="1">
      <alignment horizontal="center"/>
    </xf>
    <xf numFmtId="0" fontId="0" fillId="13" borderId="44" xfId="0" applyFill="1" applyBorder="1" applyAlignment="1">
      <alignment horizontal="center"/>
    </xf>
    <xf numFmtId="0" fontId="27" fillId="13" borderId="45" xfId="0" applyFont="1" applyFill="1" applyBorder="1" applyAlignment="1">
      <alignment horizontal="center"/>
    </xf>
    <xf numFmtId="0" fontId="27" fillId="13" borderId="43" xfId="0" applyFont="1" applyFill="1" applyBorder="1" applyAlignment="1">
      <alignment horizontal="center"/>
    </xf>
    <xf numFmtId="0" fontId="27" fillId="13" borderId="44" xfId="0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27" fillId="13" borderId="8" xfId="0" applyFont="1" applyFill="1" applyBorder="1" applyAlignment="1">
      <alignment horizontal="center" vertical="center"/>
    </xf>
    <xf numFmtId="0" fontId="27" fillId="13" borderId="7" xfId="0" applyFont="1" applyFill="1" applyBorder="1" applyAlignment="1">
      <alignment horizontal="center" vertical="center"/>
    </xf>
    <xf numFmtId="0" fontId="27" fillId="13" borderId="1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41" xfId="0" applyFill="1" applyBorder="1" applyAlignment="1">
      <alignment horizontal="center"/>
    </xf>
    <xf numFmtId="0" fontId="27" fillId="13" borderId="9" xfId="0" applyFont="1" applyFill="1" applyBorder="1" applyAlignment="1">
      <alignment horizontal="center"/>
    </xf>
    <xf numFmtId="0" fontId="27" fillId="13" borderId="1" xfId="0" applyFont="1" applyFill="1" applyBorder="1" applyAlignment="1">
      <alignment horizontal="center"/>
    </xf>
    <xf numFmtId="0" fontId="27" fillId="13" borderId="41" xfId="0" applyFont="1" applyFill="1" applyBorder="1" applyAlignment="1">
      <alignment horizontal="center"/>
    </xf>
    <xf numFmtId="14" fontId="0" fillId="14" borderId="1" xfId="0" applyNumberFormat="1" applyFont="1" applyFill="1" applyBorder="1" applyAlignment="1">
      <alignment horizontal="right" wrapText="1"/>
    </xf>
  </cellXfs>
  <cellStyles count="7">
    <cellStyle name="Bad" xfId="4" builtinId="27"/>
    <cellStyle name="Good" xfId="3" builtinId="26"/>
    <cellStyle name="Neutral" xfId="5" builtinId="28"/>
    <cellStyle name="Normal" xfId="0" builtinId="0"/>
    <cellStyle name="Обычный 2" xfId="1"/>
    <cellStyle name="Обычный_Комплектность НК-16-18СТ" xfId="2"/>
    <cellStyle name="Стиль 1" xfId="6"/>
  </cellStyles>
  <dxfs count="0"/>
  <tableStyles count="0" defaultTableStyle="TableStyleMedium9" defaultPivotStyle="PivotStyleLight16"/>
  <colors>
    <mruColors>
      <color rgb="FFFFFFFF"/>
      <color rgb="FF0066FF"/>
      <color rgb="FF0099FF"/>
      <color rgb="FF9BE5EF"/>
      <color rgb="FFFF6699"/>
      <color rgb="FFFF8F8F"/>
      <color rgb="FFFFF3F3"/>
      <color rgb="FFFFE269"/>
      <color rgb="FFFFFFE5"/>
      <color rgb="FFFA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indexed="51"/>
    <pageSetUpPr fitToPage="1"/>
  </sheetPr>
  <dimension ref="A1:AD13"/>
  <sheetViews>
    <sheetView view="pageBreakPreview" zoomScaleNormal="100" workbookViewId="0">
      <pane ySplit="2" topLeftCell="A3" activePane="bottomLeft" state="frozen"/>
      <selection pane="bottomLeft" activeCell="E7" sqref="E7"/>
    </sheetView>
  </sheetViews>
  <sheetFormatPr defaultColWidth="9.140625" defaultRowHeight="12.75"/>
  <cols>
    <col min="1" max="1" width="5.42578125" style="11" customWidth="1"/>
    <col min="2" max="2" width="56.140625" style="11" bestFit="1" customWidth="1"/>
    <col min="3" max="5" width="13.28515625" style="24" customWidth="1"/>
    <col min="6" max="14" width="4.28515625" style="11" customWidth="1"/>
    <col min="15" max="15" width="4.7109375" style="11" customWidth="1"/>
    <col min="16" max="26" width="4.28515625" style="11" customWidth="1"/>
    <col min="27" max="27" width="9.140625" style="11"/>
    <col min="28" max="28" width="10.28515625" style="11" bestFit="1" customWidth="1"/>
    <col min="29" max="29" width="11.140625" style="11" bestFit="1" customWidth="1"/>
    <col min="30" max="30" width="9.140625" style="11"/>
    <col min="31" max="31" width="11.140625" style="11" customWidth="1"/>
    <col min="32" max="32" width="9.7109375" style="11" customWidth="1"/>
    <col min="33" max="33" width="9.140625" style="11"/>
    <col min="34" max="34" width="10.28515625" style="11" customWidth="1"/>
    <col min="35" max="35" width="9.7109375" style="11" customWidth="1"/>
    <col min="36" max="16384" width="9.140625" style="11"/>
  </cols>
  <sheetData>
    <row r="1" spans="1:30" ht="12.75" customHeight="1">
      <c r="C1" s="11"/>
      <c r="D1" s="11"/>
      <c r="E1" s="11"/>
    </row>
    <row r="2" spans="1:30" ht="25.5" customHeight="1">
      <c r="A2" s="348"/>
      <c r="B2" s="349"/>
      <c r="C2" s="12">
        <v>31</v>
      </c>
      <c r="D2" s="12">
        <v>32</v>
      </c>
      <c r="E2" s="12">
        <v>33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</row>
    <row r="3" spans="1:30" ht="27" customHeight="1">
      <c r="A3" s="350" t="s">
        <v>20</v>
      </c>
      <c r="B3" s="351"/>
      <c r="C3" s="351"/>
      <c r="D3" s="351"/>
      <c r="E3" s="35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</row>
    <row r="4" spans="1:30" ht="25.5" customHeight="1">
      <c r="A4" s="15">
        <v>1</v>
      </c>
      <c r="B4" s="16" t="s">
        <v>21</v>
      </c>
      <c r="C4" s="17">
        <v>7270</v>
      </c>
      <c r="D4" s="17">
        <v>11850</v>
      </c>
      <c r="E4" s="17" t="s">
        <v>15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25.5" customHeight="1">
      <c r="A5" s="15">
        <v>2</v>
      </c>
      <c r="B5" s="16" t="s">
        <v>22</v>
      </c>
      <c r="C5" s="17">
        <v>7270</v>
      </c>
      <c r="D5" s="17" t="s">
        <v>15</v>
      </c>
      <c r="E5" s="17">
        <v>17279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9"/>
      <c r="AB5" s="19"/>
      <c r="AC5" s="19"/>
      <c r="AD5" s="14"/>
    </row>
    <row r="6" spans="1:30" ht="25.5" customHeight="1">
      <c r="A6" s="15">
        <v>3</v>
      </c>
      <c r="B6" s="16" t="s">
        <v>23</v>
      </c>
      <c r="C6" s="17">
        <v>7270</v>
      </c>
      <c r="D6" s="17" t="s">
        <v>15</v>
      </c>
      <c r="E6" s="17" t="s">
        <v>15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9"/>
      <c r="AB6" s="19"/>
      <c r="AC6" s="19"/>
      <c r="AD6" s="14"/>
    </row>
    <row r="7" spans="1:30" ht="25.5" customHeight="1">
      <c r="A7" s="15">
        <v>4</v>
      </c>
      <c r="B7" s="16" t="s">
        <v>24</v>
      </c>
      <c r="C7" s="17">
        <v>7270</v>
      </c>
      <c r="D7" s="17">
        <v>11850</v>
      </c>
      <c r="E7" s="17">
        <v>17279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14"/>
      <c r="AB7" s="14"/>
      <c r="AC7" s="14"/>
      <c r="AD7" s="14"/>
    </row>
    <row r="8" spans="1:30" ht="25.5" customHeight="1">
      <c r="A8" s="15">
        <v>5</v>
      </c>
      <c r="B8" s="16" t="s">
        <v>25</v>
      </c>
      <c r="C8" s="17" t="s">
        <v>15</v>
      </c>
      <c r="D8" s="17">
        <v>129</v>
      </c>
      <c r="E8" s="17" t="s">
        <v>15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19"/>
      <c r="AB8" s="19"/>
      <c r="AC8" s="19"/>
      <c r="AD8" s="14"/>
    </row>
    <row r="9" spans="1:30" ht="25.5" customHeight="1">
      <c r="A9" s="21">
        <v>6</v>
      </c>
      <c r="B9" s="22" t="s">
        <v>26</v>
      </c>
      <c r="C9" s="17" t="s">
        <v>15</v>
      </c>
      <c r="D9" s="17">
        <v>129</v>
      </c>
      <c r="E9" s="17" t="s">
        <v>15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9"/>
      <c r="AB9" s="19"/>
      <c r="AC9" s="19"/>
      <c r="AD9" s="14"/>
    </row>
    <row r="12" spans="1:30">
      <c r="B12" s="23" t="s">
        <v>27</v>
      </c>
      <c r="C12" s="24" t="s">
        <v>28</v>
      </c>
      <c r="D12" s="24" t="s">
        <v>29</v>
      </c>
    </row>
    <row r="13" spans="1:30">
      <c r="B13" s="23" t="s">
        <v>30</v>
      </c>
      <c r="C13" s="24" t="s">
        <v>28</v>
      </c>
      <c r="D13" s="24" t="s">
        <v>31</v>
      </c>
    </row>
  </sheetData>
  <mergeCells count="2">
    <mergeCell ref="A2:B2"/>
    <mergeCell ref="A3:E3"/>
  </mergeCells>
  <phoneticPr fontId="20" type="noConversion"/>
  <pageMargins left="0.48" right="0.74803149606299213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S50"/>
  <sheetViews>
    <sheetView tabSelected="1" zoomScaleNormal="100" workbookViewId="0">
      <selection activeCell="AM3" sqref="AM3"/>
    </sheetView>
  </sheetViews>
  <sheetFormatPr defaultRowHeight="12.75"/>
  <cols>
    <col min="1" max="1" width="0.85546875" customWidth="1"/>
    <col min="2" max="2" width="7.5703125" customWidth="1"/>
    <col min="3" max="3" width="7.140625" customWidth="1"/>
    <col min="4" max="4" width="6.42578125" customWidth="1"/>
    <col min="5" max="35" width="3.5703125" customWidth="1"/>
    <col min="36" max="36" width="5.5703125" customWidth="1"/>
    <col min="37" max="37" width="1.85546875" customWidth="1"/>
  </cols>
  <sheetData>
    <row r="1" spans="1:45" ht="15.75">
      <c r="B1" s="7"/>
      <c r="C1" s="7"/>
      <c r="D1" s="7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2"/>
      <c r="Y1" s="362"/>
      <c r="Z1" s="362"/>
      <c r="AA1" s="362"/>
      <c r="AB1" s="362"/>
      <c r="AC1" s="258"/>
      <c r="AD1" s="258"/>
      <c r="AE1" s="258"/>
      <c r="AF1" s="258"/>
      <c r="AG1" s="258"/>
      <c r="AH1" s="258"/>
      <c r="AI1" s="259"/>
      <c r="AJ1" s="260"/>
    </row>
    <row r="2" spans="1:45" ht="16.5" thickBot="1">
      <c r="A2" s="257"/>
      <c r="B2" s="363" t="s">
        <v>174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2"/>
      <c r="Y2" s="362"/>
      <c r="Z2" s="362"/>
      <c r="AA2" s="362"/>
      <c r="AB2" s="362"/>
      <c r="AC2" s="258"/>
      <c r="AD2" s="258"/>
      <c r="AE2" s="258"/>
      <c r="AF2" s="258"/>
      <c r="AG2" s="258"/>
      <c r="AH2" s="258"/>
      <c r="AI2" s="259"/>
      <c r="AJ2" s="347"/>
      <c r="AK2" s="260"/>
    </row>
    <row r="3" spans="1:45" ht="16.5" customHeight="1" thickBot="1">
      <c r="A3" s="261"/>
      <c r="B3" s="364" t="s">
        <v>172</v>
      </c>
      <c r="C3" s="366" t="s">
        <v>173</v>
      </c>
      <c r="D3" s="364" t="s">
        <v>39</v>
      </c>
      <c r="E3" s="368" t="s">
        <v>168</v>
      </c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9"/>
      <c r="AJ3" s="359" t="s">
        <v>9</v>
      </c>
      <c r="AK3" s="297"/>
      <c r="AM3">
        <f>SUM(INDEX(E7:AI7,IFERROR(LOOKUP(2,1/(E8:AI8+E9:AI9),E4:AI4),1)):AI7)</f>
        <v>225</v>
      </c>
    </row>
    <row r="4" spans="1:45" ht="18" customHeight="1" thickBot="1">
      <c r="A4" s="261"/>
      <c r="B4" s="365"/>
      <c r="C4" s="367"/>
      <c r="D4" s="365"/>
      <c r="E4" s="339">
        <v>1</v>
      </c>
      <c r="F4" s="330">
        <v>2</v>
      </c>
      <c r="G4" s="330">
        <v>3</v>
      </c>
      <c r="H4" s="330">
        <v>4</v>
      </c>
      <c r="I4" s="330">
        <v>5</v>
      </c>
      <c r="J4" s="330">
        <v>6</v>
      </c>
      <c r="K4" s="330">
        <v>7</v>
      </c>
      <c r="L4" s="330">
        <v>8</v>
      </c>
      <c r="M4" s="330">
        <v>9</v>
      </c>
      <c r="N4" s="330">
        <v>10</v>
      </c>
      <c r="O4" s="330">
        <v>11</v>
      </c>
      <c r="P4" s="330">
        <v>12</v>
      </c>
      <c r="Q4" s="330">
        <v>13</v>
      </c>
      <c r="R4" s="330">
        <v>14</v>
      </c>
      <c r="S4" s="330">
        <v>15</v>
      </c>
      <c r="T4" s="330">
        <v>16</v>
      </c>
      <c r="U4" s="330">
        <v>17</v>
      </c>
      <c r="V4" s="330">
        <v>18</v>
      </c>
      <c r="W4" s="330">
        <v>19</v>
      </c>
      <c r="X4" s="330">
        <v>20</v>
      </c>
      <c r="Y4" s="330">
        <v>21</v>
      </c>
      <c r="Z4" s="330">
        <v>22</v>
      </c>
      <c r="AA4" s="330">
        <v>23</v>
      </c>
      <c r="AB4" s="330">
        <v>24</v>
      </c>
      <c r="AC4" s="330">
        <v>25</v>
      </c>
      <c r="AD4" s="330">
        <v>26</v>
      </c>
      <c r="AE4" s="330">
        <v>27</v>
      </c>
      <c r="AF4" s="331">
        <v>28</v>
      </c>
      <c r="AG4" s="331">
        <v>29</v>
      </c>
      <c r="AH4" s="331">
        <v>30</v>
      </c>
      <c r="AI4" s="332">
        <v>31</v>
      </c>
      <c r="AJ4" s="360"/>
      <c r="AK4" s="302"/>
    </row>
    <row r="5" spans="1:45" ht="15.75" customHeight="1">
      <c r="A5" s="261"/>
      <c r="B5" s="353">
        <v>3</v>
      </c>
      <c r="C5" s="357" t="s">
        <v>173</v>
      </c>
      <c r="D5" s="318" t="s">
        <v>171</v>
      </c>
      <c r="E5" s="321"/>
      <c r="F5" s="322"/>
      <c r="G5" s="322"/>
      <c r="H5" s="322">
        <v>2</v>
      </c>
      <c r="I5" s="322"/>
      <c r="J5" s="322"/>
      <c r="K5" s="322"/>
      <c r="L5" s="322"/>
      <c r="M5" s="322"/>
      <c r="N5" s="322"/>
      <c r="O5" s="322"/>
      <c r="P5" s="323"/>
      <c r="Q5" s="323"/>
      <c r="R5" s="322" t="s">
        <v>48</v>
      </c>
      <c r="S5" s="323"/>
      <c r="T5" s="323"/>
      <c r="U5" s="323"/>
      <c r="V5" s="323"/>
      <c r="W5" s="323"/>
      <c r="X5" s="323"/>
      <c r="Y5" s="323"/>
      <c r="Z5" s="323">
        <v>1</v>
      </c>
      <c r="AA5" s="323"/>
      <c r="AB5" s="323"/>
      <c r="AC5" s="323"/>
      <c r="AD5" s="323"/>
      <c r="AE5" s="323"/>
      <c r="AF5" s="323"/>
      <c r="AG5" s="323"/>
      <c r="AH5" s="340"/>
      <c r="AI5" s="341"/>
      <c r="AJ5" s="305">
        <f t="shared" ref="AJ5:AJ10" si="0">SUM(E5:AI5)</f>
        <v>3</v>
      </c>
      <c r="AK5" s="303"/>
      <c r="AL5" s="358" t="s">
        <v>175</v>
      </c>
      <c r="AM5" s="358"/>
      <c r="AN5" s="358"/>
      <c r="AO5" s="358"/>
      <c r="AP5" s="358"/>
      <c r="AQ5" s="358"/>
      <c r="AR5" s="358"/>
      <c r="AS5" s="358"/>
    </row>
    <row r="6" spans="1:45" ht="15.75" customHeight="1">
      <c r="A6" s="261"/>
      <c r="B6" s="354"/>
      <c r="C6" s="355"/>
      <c r="D6" s="317" t="s">
        <v>113</v>
      </c>
      <c r="E6" s="314"/>
      <c r="F6" s="314"/>
      <c r="G6" s="312"/>
      <c r="H6" s="312"/>
      <c r="I6" s="314"/>
      <c r="J6" s="314"/>
      <c r="K6" s="312"/>
      <c r="L6" s="312"/>
      <c r="M6" s="314"/>
      <c r="N6" s="312"/>
      <c r="O6" s="312"/>
      <c r="P6" s="312"/>
      <c r="Q6" s="314"/>
      <c r="R6" s="312"/>
      <c r="S6" s="312"/>
      <c r="T6" s="312"/>
      <c r="U6" s="314"/>
      <c r="V6" s="312"/>
      <c r="W6" s="312"/>
      <c r="X6" s="312"/>
      <c r="Y6" s="314"/>
      <c r="Z6" s="312"/>
      <c r="AA6" s="312"/>
      <c r="AB6" s="312"/>
      <c r="AC6" s="314"/>
      <c r="AD6" s="312"/>
      <c r="AE6" s="312"/>
      <c r="AF6" s="312"/>
      <c r="AG6" s="312"/>
      <c r="AH6" s="312"/>
      <c r="AI6" s="313"/>
      <c r="AJ6" s="328">
        <f>SUM(E6:AI6)</f>
        <v>0</v>
      </c>
      <c r="AK6" s="304"/>
      <c r="AL6" s="358"/>
      <c r="AM6" s="358"/>
      <c r="AN6" s="358"/>
      <c r="AO6" s="358"/>
      <c r="AP6" s="358"/>
      <c r="AQ6" s="358"/>
      <c r="AR6" s="358"/>
      <c r="AS6" s="358"/>
    </row>
    <row r="7" spans="1:45" ht="15.75" customHeight="1">
      <c r="A7" s="261"/>
      <c r="B7" s="355"/>
      <c r="C7" s="355"/>
      <c r="D7" s="319" t="s">
        <v>169</v>
      </c>
      <c r="E7" s="324">
        <v>24</v>
      </c>
      <c r="F7" s="324">
        <v>24</v>
      </c>
      <c r="G7" s="324">
        <v>24</v>
      </c>
      <c r="H7" s="324">
        <v>22</v>
      </c>
      <c r="I7" s="324">
        <v>24</v>
      </c>
      <c r="J7" s="324">
        <v>24</v>
      </c>
      <c r="K7" s="324">
        <v>24</v>
      </c>
      <c r="L7" s="324">
        <v>24</v>
      </c>
      <c r="M7" s="324">
        <v>24</v>
      </c>
      <c r="N7" s="324">
        <v>24</v>
      </c>
      <c r="O7" s="324">
        <v>24</v>
      </c>
      <c r="P7" s="324">
        <v>24</v>
      </c>
      <c r="Q7" s="324">
        <v>24</v>
      </c>
      <c r="R7" s="324">
        <v>24</v>
      </c>
      <c r="S7" s="324">
        <v>24</v>
      </c>
      <c r="T7" s="324">
        <v>24</v>
      </c>
      <c r="U7" s="324">
        <v>24</v>
      </c>
      <c r="V7" s="324">
        <v>24</v>
      </c>
      <c r="W7" s="324">
        <v>24</v>
      </c>
      <c r="X7" s="324">
        <v>10</v>
      </c>
      <c r="Y7" s="325"/>
      <c r="Z7" s="325">
        <v>9</v>
      </c>
      <c r="AA7" s="325">
        <v>24</v>
      </c>
      <c r="AB7" s="325">
        <v>24</v>
      </c>
      <c r="AC7" s="325">
        <v>24</v>
      </c>
      <c r="AD7" s="325">
        <v>24</v>
      </c>
      <c r="AE7" s="325">
        <v>24</v>
      </c>
      <c r="AF7" s="325">
        <v>24</v>
      </c>
      <c r="AG7" s="325">
        <v>24</v>
      </c>
      <c r="AH7" s="342">
        <v>24</v>
      </c>
      <c r="AI7" s="343">
        <v>24</v>
      </c>
      <c r="AJ7" s="306">
        <f t="shared" si="0"/>
        <v>689</v>
      </c>
      <c r="AK7" s="298"/>
      <c r="AL7" s="358"/>
      <c r="AM7" s="358"/>
      <c r="AN7" s="358"/>
      <c r="AO7" s="358"/>
      <c r="AP7" s="358"/>
      <c r="AQ7" s="358"/>
      <c r="AR7" s="358"/>
      <c r="AS7" s="358"/>
    </row>
    <row r="8" spans="1:45" ht="15.75" customHeight="1">
      <c r="A8" s="261"/>
      <c r="B8" s="355"/>
      <c r="C8" s="355"/>
      <c r="D8" s="333" t="s">
        <v>33</v>
      </c>
      <c r="E8" s="334"/>
      <c r="F8" s="334"/>
      <c r="G8" s="335"/>
      <c r="H8" s="335"/>
      <c r="I8" s="335"/>
      <c r="J8" s="335"/>
      <c r="K8" s="335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>
        <v>14</v>
      </c>
      <c r="Y8" s="336">
        <v>24</v>
      </c>
      <c r="Z8" s="336">
        <v>14</v>
      </c>
      <c r="AA8" s="336"/>
      <c r="AB8" s="336"/>
      <c r="AC8" s="336"/>
      <c r="AD8" s="336"/>
      <c r="AE8" s="336"/>
      <c r="AF8" s="336"/>
      <c r="AG8" s="337"/>
      <c r="AH8" s="344"/>
      <c r="AI8" s="329"/>
      <c r="AJ8" s="338">
        <f t="shared" si="0"/>
        <v>52</v>
      </c>
      <c r="AK8" s="299"/>
      <c r="AL8" s="358"/>
      <c r="AM8" s="358"/>
      <c r="AN8" s="358"/>
      <c r="AO8" s="358"/>
      <c r="AP8" s="358"/>
      <c r="AQ8" s="358"/>
      <c r="AR8" s="358"/>
      <c r="AS8" s="358"/>
    </row>
    <row r="9" spans="1:45" ht="15.75" customHeight="1">
      <c r="A9" s="261"/>
      <c r="B9" s="355"/>
      <c r="C9" s="355"/>
      <c r="D9" s="316" t="s">
        <v>170</v>
      </c>
      <c r="E9" s="308"/>
      <c r="F9" s="308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11"/>
      <c r="AG9" s="309"/>
      <c r="AH9" s="309"/>
      <c r="AI9" s="310"/>
      <c r="AJ9" s="315">
        <f t="shared" si="0"/>
        <v>0</v>
      </c>
      <c r="AK9" s="299"/>
      <c r="AL9" s="358"/>
      <c r="AM9" s="358"/>
      <c r="AN9" s="358"/>
      <c r="AO9" s="358"/>
      <c r="AP9" s="358"/>
      <c r="AQ9" s="358"/>
      <c r="AR9" s="358"/>
      <c r="AS9" s="358"/>
    </row>
    <row r="10" spans="1:45" ht="15.75" customHeight="1" thickBot="1">
      <c r="A10" s="261"/>
      <c r="B10" s="356"/>
      <c r="C10" s="356"/>
      <c r="D10" s="320" t="s">
        <v>40</v>
      </c>
      <c r="E10" s="326"/>
      <c r="F10" s="326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45"/>
      <c r="AI10" s="346"/>
      <c r="AJ10" s="307">
        <f t="shared" si="0"/>
        <v>0</v>
      </c>
      <c r="AK10" s="300"/>
      <c r="AL10" s="358"/>
      <c r="AM10" s="358"/>
      <c r="AN10" s="358"/>
      <c r="AO10" s="358"/>
      <c r="AP10" s="358"/>
      <c r="AQ10" s="358"/>
      <c r="AR10" s="358"/>
      <c r="AS10" s="358"/>
    </row>
    <row r="11" spans="1:45"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301"/>
    </row>
    <row r="12" spans="1:45"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45"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45"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45"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45"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6:37"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6:37"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6:37"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6:37"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6:37"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6:37"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6:37"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6:37"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6:37"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6:37"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6:37"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6:37"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6:37"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6:37"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6:37"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6:37"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6:37"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6:37"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6:37"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6:37"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6:37"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6:37"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6:37"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6:37"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6:37"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6:37"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6:37"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6:37"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6:37">
      <c r="AJ45" s="4"/>
    </row>
    <row r="46" spans="16:37">
      <c r="AJ46" s="4"/>
    </row>
    <row r="47" spans="16:37">
      <c r="AJ47" s="4"/>
    </row>
    <row r="48" spans="16:37">
      <c r="AJ48" s="4"/>
    </row>
    <row r="49" spans="36:36">
      <c r="AJ49" s="4"/>
    </row>
    <row r="50" spans="36:36">
      <c r="AJ50" s="4"/>
    </row>
  </sheetData>
  <dataConsolidate/>
  <mergeCells count="12">
    <mergeCell ref="B5:B10"/>
    <mergeCell ref="C5:C10"/>
    <mergeCell ref="AL5:AS10"/>
    <mergeCell ref="AJ3:AJ4"/>
    <mergeCell ref="E1:W1"/>
    <mergeCell ref="X1:AB1"/>
    <mergeCell ref="B2:W2"/>
    <mergeCell ref="X2:AB2"/>
    <mergeCell ref="B3:B4"/>
    <mergeCell ref="C3:C4"/>
    <mergeCell ref="D3:D4"/>
    <mergeCell ref="E3:A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  <pageSetUpPr fitToPage="1"/>
  </sheetPr>
  <dimension ref="A1:BR731"/>
  <sheetViews>
    <sheetView zoomScale="145" zoomScaleNormal="145" workbookViewId="0">
      <selection activeCell="AI14" sqref="AI14"/>
    </sheetView>
  </sheetViews>
  <sheetFormatPr defaultRowHeight="12.75"/>
  <cols>
    <col min="1" max="1" width="0.85546875" customWidth="1"/>
    <col min="2" max="3" width="6.42578125" customWidth="1"/>
    <col min="4" max="4" width="3.28515625" bestFit="1" customWidth="1"/>
    <col min="5" max="5" width="4" bestFit="1" customWidth="1"/>
    <col min="6" max="6" width="3.5703125" customWidth="1"/>
    <col min="7" max="23" width="3.28515625" bestFit="1" customWidth="1"/>
    <col min="24" max="24" width="3.5703125" bestFit="1" customWidth="1"/>
    <col min="25" max="32" width="3.28515625" bestFit="1" customWidth="1"/>
    <col min="33" max="34" width="3.7109375" customWidth="1"/>
    <col min="35" max="35" width="7.28515625" customWidth="1"/>
    <col min="36" max="36" width="8.7109375" customWidth="1"/>
    <col min="37" max="37" width="9.140625" customWidth="1"/>
    <col min="38" max="38" width="9.42578125" bestFit="1" customWidth="1"/>
    <col min="39" max="40" width="12.42578125" customWidth="1"/>
    <col min="41" max="41" width="9.42578125" customWidth="1"/>
    <col min="42" max="42" width="8.7109375" customWidth="1"/>
    <col min="43" max="43" width="2.85546875" customWidth="1"/>
    <col min="44" max="44" width="10" customWidth="1"/>
    <col min="45" max="45" width="8.5703125" customWidth="1"/>
    <col min="46" max="46" width="9.42578125" bestFit="1" customWidth="1"/>
    <col min="47" max="48" width="10.140625" customWidth="1"/>
    <col min="49" max="50" width="9.42578125" customWidth="1"/>
    <col min="51" max="51" width="2" customWidth="1"/>
    <col min="52" max="52" width="4.85546875" hidden="1" customWidth="1"/>
    <col min="53" max="53" width="14.140625" hidden="1" customWidth="1"/>
    <col min="54" max="54" width="9.7109375" customWidth="1"/>
    <col min="55" max="55" width="5.42578125" customWidth="1"/>
    <col min="56" max="56" width="6" customWidth="1"/>
    <col min="57" max="57" width="5.5703125" customWidth="1"/>
    <col min="58" max="58" width="1.7109375" customWidth="1"/>
    <col min="59" max="59" width="20.140625" customWidth="1"/>
    <col min="60" max="60" width="15.140625" customWidth="1"/>
    <col min="61" max="61" width="22.28515625" customWidth="1"/>
    <col min="62" max="62" width="9.140625" customWidth="1"/>
    <col min="65" max="65" width="7.85546875" customWidth="1"/>
  </cols>
  <sheetData>
    <row r="1" spans="1:70" ht="15.75">
      <c r="D1" s="403" t="s">
        <v>125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362" t="s">
        <v>167</v>
      </c>
      <c r="X1" s="362"/>
      <c r="Y1" s="362"/>
      <c r="Z1" s="362"/>
      <c r="AA1" s="362"/>
      <c r="AB1" s="107"/>
      <c r="AC1" s="107"/>
      <c r="AD1" s="107"/>
      <c r="AE1" s="107"/>
      <c r="AF1" s="107"/>
      <c r="AG1" s="107"/>
      <c r="AH1" s="232"/>
    </row>
    <row r="2" spans="1:70" ht="16.5" thickBo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04" t="s">
        <v>10</v>
      </c>
      <c r="AG2" s="404"/>
      <c r="AH2" s="404"/>
      <c r="AI2" s="2">
        <f>24*AH4</f>
        <v>744</v>
      </c>
      <c r="AJ2" t="s">
        <v>11</v>
      </c>
      <c r="AK2" s="267" t="s">
        <v>165</v>
      </c>
      <c r="AL2" s="267" t="s">
        <v>164</v>
      </c>
      <c r="AM2" s="266" t="s">
        <v>163</v>
      </c>
      <c r="AN2" s="6"/>
      <c r="AO2" s="6"/>
      <c r="AP2" s="6"/>
      <c r="AR2" s="10"/>
      <c r="AS2" s="10"/>
      <c r="AT2" s="10"/>
    </row>
    <row r="3" spans="1:70" ht="15" customHeight="1" thickBot="1">
      <c r="A3" s="1"/>
      <c r="B3" s="405" t="s">
        <v>0</v>
      </c>
      <c r="C3" s="406"/>
      <c r="D3" s="88" t="s">
        <v>7</v>
      </c>
      <c r="E3" s="88" t="s">
        <v>1</v>
      </c>
      <c r="F3" s="88" t="s">
        <v>2</v>
      </c>
      <c r="G3" s="88" t="s">
        <v>3</v>
      </c>
      <c r="H3" s="88" t="s">
        <v>4</v>
      </c>
      <c r="I3" s="88" t="s">
        <v>5</v>
      </c>
      <c r="J3" s="88" t="s">
        <v>6</v>
      </c>
      <c r="K3" s="88" t="s">
        <v>7</v>
      </c>
      <c r="L3" s="88" t="s">
        <v>1</v>
      </c>
      <c r="M3" s="88" t="s">
        <v>2</v>
      </c>
      <c r="N3" s="88" t="s">
        <v>3</v>
      </c>
      <c r="O3" s="88" t="s">
        <v>4</v>
      </c>
      <c r="P3" s="88" t="s">
        <v>5</v>
      </c>
      <c r="Q3" s="88" t="s">
        <v>6</v>
      </c>
      <c r="R3" s="88" t="s">
        <v>7</v>
      </c>
      <c r="S3" s="88" t="s">
        <v>1</v>
      </c>
      <c r="T3" s="88" t="s">
        <v>2</v>
      </c>
      <c r="U3" s="88" t="s">
        <v>3</v>
      </c>
      <c r="V3" s="88" t="s">
        <v>4</v>
      </c>
      <c r="W3" s="88" t="s">
        <v>5</v>
      </c>
      <c r="X3" s="88" t="s">
        <v>6</v>
      </c>
      <c r="Y3" s="88" t="s">
        <v>7</v>
      </c>
      <c r="Z3" s="88" t="s">
        <v>1</v>
      </c>
      <c r="AA3" s="88" t="s">
        <v>2</v>
      </c>
      <c r="AB3" s="88" t="s">
        <v>3</v>
      </c>
      <c r="AC3" s="88" t="s">
        <v>4</v>
      </c>
      <c r="AD3" s="88" t="s">
        <v>5</v>
      </c>
      <c r="AE3" s="88" t="s">
        <v>6</v>
      </c>
      <c r="AF3" s="88" t="s">
        <v>7</v>
      </c>
      <c r="AG3" s="88" t="s">
        <v>1</v>
      </c>
      <c r="AH3" s="88" t="s">
        <v>2</v>
      </c>
      <c r="AI3" s="407" t="s">
        <v>35</v>
      </c>
      <c r="AJ3" s="408"/>
      <c r="AK3" s="408"/>
      <c r="AL3" s="408"/>
      <c r="AM3" s="408"/>
      <c r="AN3" s="408"/>
      <c r="AO3" s="408"/>
      <c r="AP3" s="409"/>
      <c r="AR3" s="426" t="s">
        <v>122</v>
      </c>
      <c r="AS3" s="427"/>
      <c r="AT3" s="427"/>
      <c r="AU3" s="428" t="str">
        <f>W1</f>
        <v>2019 года</v>
      </c>
      <c r="AV3" s="428"/>
      <c r="AW3" s="428"/>
      <c r="AX3" s="429"/>
      <c r="BB3" s="377" t="s">
        <v>44</v>
      </c>
      <c r="BC3" s="379" t="s">
        <v>80</v>
      </c>
      <c r="BD3" s="380"/>
      <c r="BE3" s="381"/>
      <c r="BO3" s="84"/>
      <c r="BP3" s="84"/>
      <c r="BQ3" s="84"/>
      <c r="BR3" s="84"/>
    </row>
    <row r="4" spans="1:70" ht="36.75" thickBot="1">
      <c r="A4" s="1"/>
      <c r="B4" s="27" t="s">
        <v>8</v>
      </c>
      <c r="C4" s="28" t="s">
        <v>39</v>
      </c>
      <c r="D4" s="91">
        <v>1</v>
      </c>
      <c r="E4" s="89">
        <v>2</v>
      </c>
      <c r="F4" s="89">
        <v>3</v>
      </c>
      <c r="G4" s="89">
        <v>4</v>
      </c>
      <c r="H4" s="89">
        <v>5</v>
      </c>
      <c r="I4" s="89">
        <v>6</v>
      </c>
      <c r="J4" s="89">
        <v>7</v>
      </c>
      <c r="K4" s="89">
        <v>8</v>
      </c>
      <c r="L4" s="89">
        <v>9</v>
      </c>
      <c r="M4" s="89">
        <v>10</v>
      </c>
      <c r="N4" s="89">
        <v>11</v>
      </c>
      <c r="O4" s="89">
        <v>12</v>
      </c>
      <c r="P4" s="89">
        <v>13</v>
      </c>
      <c r="Q4" s="89">
        <v>14</v>
      </c>
      <c r="R4" s="89">
        <v>15</v>
      </c>
      <c r="S4" s="89">
        <v>16</v>
      </c>
      <c r="T4" s="89">
        <v>17</v>
      </c>
      <c r="U4" s="89">
        <v>18</v>
      </c>
      <c r="V4" s="89">
        <v>19</v>
      </c>
      <c r="W4" s="89">
        <v>20</v>
      </c>
      <c r="X4" s="89">
        <v>21</v>
      </c>
      <c r="Y4" s="89">
        <v>22</v>
      </c>
      <c r="Z4" s="89">
        <v>23</v>
      </c>
      <c r="AA4" s="89">
        <v>24</v>
      </c>
      <c r="AB4" s="89">
        <v>25</v>
      </c>
      <c r="AC4" s="89">
        <v>26</v>
      </c>
      <c r="AD4" s="89">
        <v>27</v>
      </c>
      <c r="AE4" s="89">
        <v>28</v>
      </c>
      <c r="AF4" s="89">
        <v>29</v>
      </c>
      <c r="AG4" s="89">
        <v>30</v>
      </c>
      <c r="AH4" s="90">
        <v>31</v>
      </c>
      <c r="AI4" s="85" t="s">
        <v>9</v>
      </c>
      <c r="AJ4" s="45" t="s">
        <v>117</v>
      </c>
      <c r="AK4" s="45" t="s">
        <v>118</v>
      </c>
      <c r="AL4" s="45" t="s">
        <v>119</v>
      </c>
      <c r="AM4" s="86" t="s">
        <v>162</v>
      </c>
      <c r="AN4" s="86" t="s">
        <v>120</v>
      </c>
      <c r="AO4" s="193" t="s">
        <v>17</v>
      </c>
      <c r="AP4" s="239" t="s">
        <v>16</v>
      </c>
      <c r="AR4" s="238" t="s">
        <v>117</v>
      </c>
      <c r="AS4" s="45" t="s">
        <v>118</v>
      </c>
      <c r="AT4" s="45" t="s">
        <v>119</v>
      </c>
      <c r="AU4" s="86" t="s">
        <v>102</v>
      </c>
      <c r="AV4" s="86" t="s">
        <v>120</v>
      </c>
      <c r="AW4" s="193" t="s">
        <v>17</v>
      </c>
      <c r="AX4" s="239" t="s">
        <v>16</v>
      </c>
      <c r="AZ4" s="6" t="s">
        <v>61</v>
      </c>
      <c r="BA4" s="6" t="s">
        <v>14</v>
      </c>
      <c r="BB4" s="378"/>
      <c r="BC4" s="235">
        <v>61</v>
      </c>
      <c r="BD4" s="235">
        <v>62</v>
      </c>
      <c r="BE4" s="58">
        <v>63</v>
      </c>
      <c r="BF4" s="236" t="s">
        <v>81</v>
      </c>
      <c r="BG4" s="236" t="s">
        <v>82</v>
      </c>
      <c r="BO4" s="84"/>
      <c r="BP4" s="78"/>
      <c r="BQ4" s="78"/>
      <c r="BR4" s="83"/>
    </row>
    <row r="5" spans="1:70" ht="13.5" thickBot="1">
      <c r="A5" s="1"/>
      <c r="B5" s="382">
        <v>61</v>
      </c>
      <c r="C5" s="118" t="s">
        <v>36</v>
      </c>
      <c r="D5" s="137">
        <v>24</v>
      </c>
      <c r="E5" s="115">
        <v>24</v>
      </c>
      <c r="F5" s="115">
        <v>24</v>
      </c>
      <c r="G5" s="115">
        <v>24</v>
      </c>
      <c r="H5" s="115">
        <v>24</v>
      </c>
      <c r="I5" s="115">
        <v>12</v>
      </c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6"/>
      <c r="AI5" s="40">
        <f t="shared" ref="AI5:AI22" si="0">SUM(D5:AH5)</f>
        <v>132</v>
      </c>
      <c r="AJ5" s="40">
        <f>AR5+AI5</f>
        <v>1500</v>
      </c>
      <c r="AK5" s="277">
        <f>SUM(AD5:AH5)</f>
        <v>0</v>
      </c>
      <c r="AL5" s="277">
        <f>SUM(AD5:AH5)</f>
        <v>0</v>
      </c>
      <c r="AM5" s="277">
        <f>SUM(AD5:AH5)</f>
        <v>0</v>
      </c>
      <c r="AN5" s="40"/>
      <c r="AO5" s="40" t="e">
        <f>AW5+AI5</f>
        <v>#REF!</v>
      </c>
      <c r="AP5" s="40" t="e">
        <f>AX5+AI5</f>
        <v>#REF!</v>
      </c>
      <c r="AR5" s="40">
        <v>1368</v>
      </c>
      <c r="AS5" s="188" t="e">
        <f>#REF!</f>
        <v>#REF!</v>
      </c>
      <c r="AT5" s="40" t="e">
        <f>#REF!</f>
        <v>#REF!</v>
      </c>
      <c r="AU5" s="40" t="e">
        <f>#REF!</f>
        <v>#REF!</v>
      </c>
      <c r="AV5" s="40"/>
      <c r="AW5" s="40" t="e">
        <f>#REF!</f>
        <v>#REF!</v>
      </c>
      <c r="AX5" s="40" t="e">
        <f>#REF!</f>
        <v>#REF!</v>
      </c>
      <c r="AZ5" s="36">
        <v>61</v>
      </c>
      <c r="BA5" s="233" t="s">
        <v>18</v>
      </c>
      <c r="BB5" s="59" t="s">
        <v>45</v>
      </c>
      <c r="BC5" s="59">
        <v>2</v>
      </c>
      <c r="BD5" s="59">
        <v>1</v>
      </c>
      <c r="BE5" s="59">
        <f>SUMIFS(AK40:AK116,AJ40:AJ116,BB5,AI40:AI116,BE4)</f>
        <v>1</v>
      </c>
      <c r="BF5" s="35" t="s">
        <v>15</v>
      </c>
      <c r="BG5" t="s">
        <v>52</v>
      </c>
      <c r="BO5" s="78"/>
      <c r="BP5" s="78"/>
      <c r="BQ5" s="78"/>
      <c r="BR5" s="78"/>
    </row>
    <row r="6" spans="1:70" ht="13.5" thickBot="1">
      <c r="A6" s="1"/>
      <c r="B6" s="383"/>
      <c r="C6" s="147" t="s">
        <v>113</v>
      </c>
      <c r="D6" s="202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148">
        <f>SUM(D6:AH6)</f>
        <v>0</v>
      </c>
      <c r="AJ6" s="243"/>
      <c r="AK6" s="244"/>
      <c r="AL6" s="245"/>
      <c r="AM6" s="246"/>
      <c r="AN6" s="246"/>
      <c r="AO6" s="149"/>
      <c r="AP6" s="150"/>
      <c r="AR6" s="185"/>
      <c r="AS6" s="189"/>
      <c r="AT6" s="185"/>
      <c r="AU6" s="185"/>
      <c r="AV6" s="189"/>
      <c r="AW6" s="150"/>
      <c r="AX6" s="150"/>
      <c r="AZ6" s="36"/>
      <c r="BA6" s="233"/>
      <c r="BB6" s="60" t="s">
        <v>46</v>
      </c>
      <c r="BC6" s="60">
        <f>SUMIFS(AK40:AK116,AJ40:AJ116,BB6,AI40:AI116,BC4)</f>
        <v>2</v>
      </c>
      <c r="BD6" s="60">
        <f>SUMIFS(AK40:AK116,AJ40:AJ116,BB6,AI40:AI116,BD4)</f>
        <v>1</v>
      </c>
      <c r="BE6" s="60">
        <f>SUMIFS(AK40:AK116,AJ40:AJ116,BB6,AI40:AI116,BE4)</f>
        <v>1</v>
      </c>
      <c r="BF6" s="35"/>
      <c r="BG6" t="s">
        <v>60</v>
      </c>
      <c r="BO6" s="78"/>
      <c r="BP6" s="78"/>
      <c r="BQ6" s="78"/>
      <c r="BR6" s="78"/>
    </row>
    <row r="7" spans="1:70">
      <c r="A7" s="1"/>
      <c r="B7" s="383"/>
      <c r="C7" s="34" t="s">
        <v>37</v>
      </c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47">
        <f t="shared" si="0"/>
        <v>0</v>
      </c>
      <c r="AJ7" s="151"/>
      <c r="AK7" s="152"/>
      <c r="AL7" s="152"/>
      <c r="AM7" s="153"/>
      <c r="AN7" s="153"/>
      <c r="AO7" s="153"/>
      <c r="AP7" s="151"/>
      <c r="AR7" s="186"/>
      <c r="AS7" s="190"/>
      <c r="AT7" s="186"/>
      <c r="AU7" s="186"/>
      <c r="AV7" s="190"/>
      <c r="AW7" s="192"/>
      <c r="AX7" s="192"/>
      <c r="AZ7" s="36">
        <v>62</v>
      </c>
      <c r="BA7" s="233" t="s">
        <v>75</v>
      </c>
      <c r="BB7" s="60" t="s">
        <v>47</v>
      </c>
      <c r="BC7" s="60">
        <f>SUMIFS(AK40:AK116,AJ40:AJ116,BB7,AI40:AI116,BC4)</f>
        <v>0</v>
      </c>
      <c r="BD7" s="60">
        <f>SUMIFS(AK40:AK116,AJ40:AJ116,BB7,AI40:AI116,BD4)</f>
        <v>0</v>
      </c>
      <c r="BE7" s="60">
        <f>SUMIFS(AK40:AK116,AJ40:AJ116,BB7,AI40:AI116,BE4)</f>
        <v>0</v>
      </c>
      <c r="BF7" s="35" t="s">
        <v>15</v>
      </c>
      <c r="BG7" t="s">
        <v>59</v>
      </c>
      <c r="BO7" s="78"/>
      <c r="BP7" s="78"/>
      <c r="BQ7" s="78"/>
      <c r="BR7" s="78"/>
    </row>
    <row r="8" spans="1:70">
      <c r="A8" s="1"/>
      <c r="B8" s="383"/>
      <c r="C8" s="38" t="s">
        <v>33</v>
      </c>
      <c r="D8" s="101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48">
        <f t="shared" si="0"/>
        <v>0</v>
      </c>
      <c r="AJ8" s="154"/>
      <c r="AK8" s="155"/>
      <c r="AL8" s="156"/>
      <c r="AM8" s="157"/>
      <c r="AN8" s="157"/>
      <c r="AO8" s="157"/>
      <c r="AP8" s="158"/>
      <c r="AR8" s="186"/>
      <c r="AS8" s="190"/>
      <c r="AT8" s="186"/>
      <c r="AU8" s="186"/>
      <c r="AV8" s="190"/>
      <c r="AW8" s="158"/>
      <c r="AX8" s="158"/>
      <c r="AZ8" s="36">
        <v>63</v>
      </c>
      <c r="BA8" s="233" t="s">
        <v>76</v>
      </c>
      <c r="BB8" s="60" t="s">
        <v>48</v>
      </c>
      <c r="BC8" s="60">
        <v>3</v>
      </c>
      <c r="BD8" s="60">
        <f>SUMIFS(AK40:AK116,AJ40:AJ116,BB8,AI40:AI116,BD4)</f>
        <v>1</v>
      </c>
      <c r="BE8" s="60">
        <f>SUMIFS(AK40:AK116,AJ40:AJ116,BB8,AI40:AI116,BE4)</f>
        <v>1</v>
      </c>
      <c r="BF8" s="35" t="s">
        <v>15</v>
      </c>
      <c r="BG8" t="s">
        <v>62</v>
      </c>
      <c r="BO8" s="78"/>
      <c r="BP8" s="78"/>
      <c r="BQ8" s="78"/>
      <c r="BR8" s="78"/>
    </row>
    <row r="9" spans="1:70">
      <c r="A9" s="1"/>
      <c r="B9" s="383"/>
      <c r="C9" s="29" t="s">
        <v>38</v>
      </c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48">
        <f t="shared" si="0"/>
        <v>0</v>
      </c>
      <c r="AJ9" s="154"/>
      <c r="AK9" s="155"/>
      <c r="AL9" s="156"/>
      <c r="AM9" s="157"/>
      <c r="AN9" s="157"/>
      <c r="AO9" s="157"/>
      <c r="AP9" s="158"/>
      <c r="AR9" s="186"/>
      <c r="AS9" s="190"/>
      <c r="AT9" s="186"/>
      <c r="AU9" s="186"/>
      <c r="AV9" s="190"/>
      <c r="AW9" s="158"/>
      <c r="AX9" s="158"/>
      <c r="BA9" s="233" t="s">
        <v>32</v>
      </c>
      <c r="BB9" s="60" t="s">
        <v>49</v>
      </c>
      <c r="BC9" s="60">
        <v>4</v>
      </c>
      <c r="BD9" s="60">
        <f>SUMIFS(AK40:AK116,AJ40:AJ116,BB9,AI40:AI116,BD4)</f>
        <v>2</v>
      </c>
      <c r="BE9" s="60">
        <f>SUMIFS(AK40:AK116,AJ40:AJ116,BB9,AI40:AI116,BE4)</f>
        <v>0</v>
      </c>
      <c r="BF9" s="35" t="s">
        <v>15</v>
      </c>
      <c r="BG9" t="s">
        <v>58</v>
      </c>
      <c r="BO9" s="78"/>
      <c r="BP9" s="78"/>
      <c r="BQ9" s="78"/>
      <c r="BR9" s="78"/>
    </row>
    <row r="10" spans="1:70" ht="13.5" thickBot="1">
      <c r="A10" s="1"/>
      <c r="B10" s="384"/>
      <c r="C10" s="30" t="s">
        <v>40</v>
      </c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49">
        <f t="shared" si="0"/>
        <v>0</v>
      </c>
      <c r="AJ10" s="159"/>
      <c r="AK10" s="160"/>
      <c r="AL10" s="161"/>
      <c r="AM10" s="162"/>
      <c r="AN10" s="163"/>
      <c r="AO10" s="163"/>
      <c r="AP10" s="164"/>
      <c r="AR10" s="187"/>
      <c r="AS10" s="191"/>
      <c r="AT10" s="187"/>
      <c r="AU10" s="229"/>
      <c r="AV10" s="191"/>
      <c r="AW10" s="171"/>
      <c r="AX10" s="171"/>
      <c r="BA10" s="233" t="s">
        <v>33</v>
      </c>
      <c r="BB10" s="60" t="s">
        <v>19</v>
      </c>
      <c r="BC10" s="60">
        <f>SUMIFS(AK40:AK116,AJ40:AJ116,BB10,AI40:AI116,BC4)</f>
        <v>2</v>
      </c>
      <c r="BD10" s="60">
        <f>SUMIFS(AK40:AK116,AJ40:AJ116,BB10,AI40:AI116,BD4)</f>
        <v>1</v>
      </c>
      <c r="BE10" s="60">
        <f>SUMIFS(AK40:AK116,AJ40:AJ116,BB10,AI40:AI116,BE4)</f>
        <v>0</v>
      </c>
      <c r="BF10" s="35" t="s">
        <v>15</v>
      </c>
      <c r="BG10" t="s">
        <v>57</v>
      </c>
      <c r="BO10" s="78"/>
      <c r="BP10" s="78"/>
      <c r="BQ10" s="78"/>
      <c r="BR10" s="78"/>
    </row>
    <row r="11" spans="1:70" ht="12.75" customHeight="1" thickBot="1">
      <c r="A11" s="1"/>
      <c r="B11" s="382">
        <v>62</v>
      </c>
      <c r="C11" s="118" t="s">
        <v>36</v>
      </c>
      <c r="D11" s="137">
        <v>24</v>
      </c>
      <c r="E11" s="115">
        <v>24</v>
      </c>
      <c r="F11" s="115">
        <v>24</v>
      </c>
      <c r="G11" s="115">
        <v>24</v>
      </c>
      <c r="H11" s="115">
        <v>24</v>
      </c>
      <c r="I11" s="115">
        <v>24</v>
      </c>
      <c r="J11" s="115">
        <v>24</v>
      </c>
      <c r="K11" s="115">
        <v>24</v>
      </c>
      <c r="L11" s="115">
        <v>5</v>
      </c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40">
        <f t="shared" si="0"/>
        <v>197</v>
      </c>
      <c r="AJ11" s="40">
        <f>AR11+AI11</f>
        <v>1500</v>
      </c>
      <c r="AK11" s="40" t="e">
        <f>AS11+AI11</f>
        <v>#REF!</v>
      </c>
      <c r="AL11" s="40" t="e">
        <f>AT11+AI11</f>
        <v>#REF!</v>
      </c>
      <c r="AM11" s="40" t="e">
        <f>AU11+AI11</f>
        <v>#REF!</v>
      </c>
      <c r="AN11" s="40">
        <v>1274</v>
      </c>
      <c r="AO11" s="40" t="e">
        <f>AW11+AI11</f>
        <v>#REF!</v>
      </c>
      <c r="AP11" s="40" t="e">
        <f>AX11+AI11</f>
        <v>#REF!</v>
      </c>
      <c r="AR11" s="40">
        <v>1303</v>
      </c>
      <c r="AS11" s="188" t="e">
        <f>#REF!</f>
        <v>#REF!</v>
      </c>
      <c r="AT11" s="40" t="e">
        <f>#REF!</f>
        <v>#REF!</v>
      </c>
      <c r="AU11" s="40" t="e">
        <f>#REF!</f>
        <v>#REF!</v>
      </c>
      <c r="AV11" s="40"/>
      <c r="AW11" s="40" t="e">
        <f>#REF!</f>
        <v>#REF!</v>
      </c>
      <c r="AX11" s="40" t="e">
        <f>#REF!</f>
        <v>#REF!</v>
      </c>
      <c r="BA11" s="233" t="s">
        <v>41</v>
      </c>
      <c r="BB11" s="60" t="s">
        <v>50</v>
      </c>
      <c r="BC11" s="60">
        <f>SUMIFS(AK40:AK116,AJ40:AJ116,BB11,AI40:AI116,BC4)</f>
        <v>0</v>
      </c>
      <c r="BD11" s="60">
        <f>SUMIFS(AK40:AK116,AJ40:AJ116,BB11,AI40:AI116,BD4)</f>
        <v>0</v>
      </c>
      <c r="BE11" s="60">
        <f>SUMIFS(AK40:AK116,AJ40:AJ116,BB11,AI40:AI116,BE4)</f>
        <v>0</v>
      </c>
      <c r="BF11" s="35" t="s">
        <v>15</v>
      </c>
      <c r="BG11" t="s">
        <v>56</v>
      </c>
      <c r="BO11" s="78"/>
      <c r="BP11" s="78"/>
      <c r="BQ11" s="78"/>
      <c r="BR11" s="78"/>
    </row>
    <row r="12" spans="1:70" ht="12.75" customHeight="1" thickBot="1">
      <c r="A12" s="1"/>
      <c r="B12" s="385"/>
      <c r="C12" s="145" t="s">
        <v>113</v>
      </c>
      <c r="D12" s="202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4"/>
      <c r="AI12" s="146">
        <f>SUM(D12:AH12)</f>
        <v>0</v>
      </c>
      <c r="AJ12" s="243"/>
      <c r="AK12" s="244"/>
      <c r="AL12" s="245"/>
      <c r="AM12" s="246"/>
      <c r="AN12" s="246"/>
      <c r="AO12" s="149"/>
      <c r="AP12" s="150"/>
      <c r="AR12" s="185"/>
      <c r="AS12" s="189"/>
      <c r="AT12" s="185"/>
      <c r="AU12" s="186"/>
      <c r="AV12" s="189"/>
      <c r="AW12" s="150"/>
      <c r="AX12" s="150"/>
      <c r="BA12" s="233"/>
      <c r="BB12" s="60" t="s">
        <v>51</v>
      </c>
      <c r="BC12" s="60">
        <f>SUMIFS(AK40:AK116,AJ40:AJ116,BB12,AI40:AI116,BC4)</f>
        <v>0</v>
      </c>
      <c r="BD12" s="60">
        <f>SUMIFS(AK40:AK116,AJ40:AJ116,BB12,AI40:AI116,BD4)</f>
        <v>0</v>
      </c>
      <c r="BE12" s="60">
        <f>SUMIFS(AK40:AK116,AJ40:AJ116,BB12,AI40:AI116,BE4)</f>
        <v>0</v>
      </c>
      <c r="BF12" s="35" t="s">
        <v>15</v>
      </c>
      <c r="BG12" t="s">
        <v>55</v>
      </c>
      <c r="BO12" s="78"/>
      <c r="BP12" s="78"/>
      <c r="BQ12" s="78"/>
      <c r="BR12" s="78"/>
    </row>
    <row r="13" spans="1:70" ht="12.75" customHeight="1">
      <c r="A13" s="1"/>
      <c r="B13" s="385"/>
      <c r="C13" s="34" t="s">
        <v>37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9"/>
      <c r="AI13" s="37">
        <f t="shared" si="0"/>
        <v>0</v>
      </c>
      <c r="AJ13" s="165"/>
      <c r="AK13" s="166"/>
      <c r="AL13" s="167"/>
      <c r="AM13" s="153"/>
      <c r="AN13" s="153"/>
      <c r="AO13" s="153"/>
      <c r="AP13" s="151"/>
      <c r="AR13" s="186"/>
      <c r="AS13" s="190"/>
      <c r="AT13" s="186"/>
      <c r="AU13" s="186"/>
      <c r="AV13" s="190"/>
      <c r="AW13" s="192"/>
      <c r="AX13" s="192"/>
      <c r="BA13" s="233" t="s">
        <v>42</v>
      </c>
      <c r="BB13" s="60" t="s">
        <v>68</v>
      </c>
      <c r="BC13" s="60">
        <f>SUMIFS(AK40:AK116,AJ40:AJ116,BB13,AI40:AI116,BC4)</f>
        <v>3</v>
      </c>
      <c r="BD13" s="60">
        <f>SUMIFS(AK40:AK116,AJ40:AJ116,BB13,AI40:AI116,BD4)</f>
        <v>0</v>
      </c>
      <c r="BE13" s="60">
        <f>SUMIFS(AK40:AK116,AJ40:AJ116,BB13,AI40:AI116,BE4)</f>
        <v>0</v>
      </c>
      <c r="BF13" s="35" t="s">
        <v>15</v>
      </c>
      <c r="BG13" t="s">
        <v>69</v>
      </c>
      <c r="BO13" s="78"/>
      <c r="BP13" s="78"/>
      <c r="BQ13" s="78"/>
      <c r="BR13" s="78"/>
    </row>
    <row r="14" spans="1:70" ht="12.75" customHeight="1">
      <c r="A14" s="1"/>
      <c r="B14" s="385"/>
      <c r="C14" s="38" t="s">
        <v>33</v>
      </c>
      <c r="D14" s="101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102"/>
      <c r="AI14" s="31">
        <f t="shared" si="0"/>
        <v>0</v>
      </c>
      <c r="AJ14" s="168"/>
      <c r="AK14" s="154"/>
      <c r="AL14" s="158"/>
      <c r="AM14" s="157"/>
      <c r="AN14" s="157"/>
      <c r="AO14" s="157"/>
      <c r="AP14" s="158"/>
      <c r="AR14" s="186"/>
      <c r="AS14" s="190"/>
      <c r="AT14" s="186"/>
      <c r="AU14" s="186"/>
      <c r="AV14" s="190"/>
      <c r="AW14" s="158"/>
      <c r="AX14" s="158"/>
      <c r="BA14" s="233" t="s">
        <v>43</v>
      </c>
      <c r="BB14" s="60" t="s">
        <v>67</v>
      </c>
      <c r="BC14" s="60">
        <f>SUMIFS(AK40:AK116,AJ40:AJ116,BB14,AI40:AI116,BC4)</f>
        <v>0</v>
      </c>
      <c r="BD14" s="60">
        <f>SUMIFS(AK40:AK116,AJ40:AJ116,BB14,AI40:AI116,BD4)</f>
        <v>1</v>
      </c>
      <c r="BE14" s="60">
        <f>SUMIFS(AK40:AK116,AJ40:AJ116,BB14,AI40:AI116,BE4)</f>
        <v>0</v>
      </c>
      <c r="BF14" s="35" t="s">
        <v>15</v>
      </c>
      <c r="BG14" t="s">
        <v>70</v>
      </c>
      <c r="BO14" s="78"/>
      <c r="BP14" s="78"/>
      <c r="BQ14" s="78"/>
      <c r="BR14" s="78"/>
    </row>
    <row r="15" spans="1:70" ht="12.75" customHeight="1">
      <c r="A15" s="1"/>
      <c r="B15" s="385"/>
      <c r="C15" s="29" t="s">
        <v>38</v>
      </c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5"/>
      <c r="AI15" s="31">
        <f t="shared" si="0"/>
        <v>0</v>
      </c>
      <c r="AJ15" s="168"/>
      <c r="AK15" s="154"/>
      <c r="AL15" s="158"/>
      <c r="AM15" s="157"/>
      <c r="AN15" s="157"/>
      <c r="AO15" s="157"/>
      <c r="AP15" s="158"/>
      <c r="AR15" s="186"/>
      <c r="AS15" s="190"/>
      <c r="AT15" s="186"/>
      <c r="AU15" s="186"/>
      <c r="AV15" s="190"/>
      <c r="AW15" s="158"/>
      <c r="AX15" s="158"/>
      <c r="BB15" s="60" t="s">
        <v>53</v>
      </c>
      <c r="BC15" s="60">
        <f>SUMIFS(AK40:AK116,AJ40:AJ116,BB15,AI40:AI116,BC4)</f>
        <v>0</v>
      </c>
      <c r="BD15" s="60">
        <f>SUMIFS(AK40:AK116,AJ40:AJ116,BB15,AI40:AI116,BD4)</f>
        <v>1</v>
      </c>
      <c r="BE15" s="60">
        <f>SUMIFS(AK40:AK116,AJ40:AJ116,BB15,AI40:AI116,BE4)</f>
        <v>0</v>
      </c>
      <c r="BF15" s="35" t="s">
        <v>15</v>
      </c>
      <c r="BG15" t="s">
        <v>54</v>
      </c>
      <c r="BO15" s="78"/>
      <c r="BP15" s="78"/>
      <c r="BQ15" s="78"/>
      <c r="BR15" s="78"/>
    </row>
    <row r="16" spans="1:70" ht="12.75" customHeight="1" thickBot="1">
      <c r="A16" s="1"/>
      <c r="B16" s="386"/>
      <c r="C16" s="138" t="s">
        <v>40</v>
      </c>
      <c r="D16" s="134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9"/>
      <c r="AI16" s="141">
        <f t="shared" si="0"/>
        <v>0</v>
      </c>
      <c r="AJ16" s="169"/>
      <c r="AK16" s="159"/>
      <c r="AL16" s="170"/>
      <c r="AM16" s="162"/>
      <c r="AN16" s="163"/>
      <c r="AO16" s="163"/>
      <c r="AP16" s="164"/>
      <c r="AR16" s="187"/>
      <c r="AS16" s="191"/>
      <c r="AT16" s="187"/>
      <c r="AU16" s="186"/>
      <c r="AV16" s="191"/>
      <c r="AW16" s="171"/>
      <c r="AX16" s="171"/>
      <c r="BB16" s="60" t="s">
        <v>66</v>
      </c>
      <c r="BC16" s="60">
        <f>SUMIFS(AK40:AK116,AJ40:AJ116,BB16,AI40:AI116,BC4)</f>
        <v>2</v>
      </c>
      <c r="BD16" s="60">
        <f>SUMIFS(AK40:AK116,AJ40:AJ116,BB16,AI40:AI116,BD4)</f>
        <v>1</v>
      </c>
      <c r="BE16" s="60">
        <f>SUMIFS(AK40:AK116,AJ40:AJ116,BB16,AI40:AI116,BE4)</f>
        <v>1</v>
      </c>
      <c r="BF16" s="35" t="s">
        <v>15</v>
      </c>
      <c r="BG16" t="s">
        <v>72</v>
      </c>
      <c r="BO16" s="78"/>
      <c r="BP16" s="78"/>
      <c r="BQ16" s="78"/>
      <c r="BR16" s="78"/>
    </row>
    <row r="17" spans="1:70" ht="12.75" customHeight="1" thickBot="1">
      <c r="A17" s="1"/>
      <c r="B17" s="410">
        <v>63</v>
      </c>
      <c r="C17" s="118" t="s">
        <v>36</v>
      </c>
      <c r="D17" s="117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24"/>
      <c r="AI17" s="40">
        <f t="shared" si="0"/>
        <v>0</v>
      </c>
      <c r="AJ17" s="40">
        <f>SUM(D17:AH17)</f>
        <v>0</v>
      </c>
      <c r="AK17" s="40" t="e">
        <f>AS17+AI17</f>
        <v>#REF!</v>
      </c>
      <c r="AL17" s="40" t="e">
        <f>AT17+AI17</f>
        <v>#REF!</v>
      </c>
      <c r="AM17" s="40" t="e">
        <f>AU17+AI17</f>
        <v>#REF!</v>
      </c>
      <c r="AN17" s="40"/>
      <c r="AO17" s="40" t="e">
        <f>AW17+AI17</f>
        <v>#REF!</v>
      </c>
      <c r="AP17" s="40" t="e">
        <f>AX17+AI17</f>
        <v>#REF!</v>
      </c>
      <c r="AR17" s="40" t="e">
        <f>#REF!</f>
        <v>#REF!</v>
      </c>
      <c r="AS17" s="188" t="e">
        <f>#REF!</f>
        <v>#REF!</v>
      </c>
      <c r="AT17" s="40" t="e">
        <f>#REF!</f>
        <v>#REF!</v>
      </c>
      <c r="AU17" s="40" t="e">
        <f>#REF!</f>
        <v>#REF!</v>
      </c>
      <c r="AV17" s="40"/>
      <c r="AW17" s="40" t="e">
        <f>#REF!</f>
        <v>#REF!</v>
      </c>
      <c r="AX17" s="40" t="e">
        <f>#REF!</f>
        <v>#REF!</v>
      </c>
      <c r="BB17" s="60" t="s">
        <v>65</v>
      </c>
      <c r="BC17" s="60">
        <f>SUMIFS(AK40:AK116,AJ40:AJ116,BB17,AI40:AI116,BC4)</f>
        <v>2</v>
      </c>
      <c r="BD17" s="60">
        <f>SUMIFS(AK40:AK116,AJ40:AJ116,BB17,AI40:AI116,BD4)</f>
        <v>1</v>
      </c>
      <c r="BE17" s="60">
        <f>SUMIFS(AK40:AK116,AJ40:AJ116,BB17,AI40:AI116,BE4)</f>
        <v>0</v>
      </c>
      <c r="BF17" s="35" t="s">
        <v>15</v>
      </c>
      <c r="BG17" t="s">
        <v>71</v>
      </c>
      <c r="BO17" s="78"/>
      <c r="BP17" s="78"/>
      <c r="BQ17" s="78"/>
      <c r="BR17" s="78"/>
    </row>
    <row r="18" spans="1:70" ht="12.75" customHeight="1" thickBot="1">
      <c r="A18" s="1"/>
      <c r="B18" s="383"/>
      <c r="C18" s="140" t="s">
        <v>113</v>
      </c>
      <c r="D18" s="205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7"/>
      <c r="AI18" s="142">
        <f>SUM(D18:AH18)</f>
        <v>0</v>
      </c>
      <c r="AJ18" s="243"/>
      <c r="AK18" s="243"/>
      <c r="AL18" s="243"/>
      <c r="AM18" s="243"/>
      <c r="AN18" s="243"/>
      <c r="AO18" s="167"/>
      <c r="AP18" s="240"/>
      <c r="AR18" s="185"/>
      <c r="AS18" s="189"/>
      <c r="AT18" s="185"/>
      <c r="AU18" s="186"/>
      <c r="AV18" s="189"/>
      <c r="AW18" s="150"/>
      <c r="AX18" s="150"/>
      <c r="BB18" s="60" t="s">
        <v>64</v>
      </c>
      <c r="BC18" s="60">
        <f>SUMIFS(AK40:AK116,AJ40:AJ116,BB18,AI40:AI116,BC17)</f>
        <v>0</v>
      </c>
      <c r="BD18" s="60">
        <f>SUMIFS(AK40:AK116,AJ40:AJ116,BB18,AI40:AI116,BD17)</f>
        <v>0</v>
      </c>
      <c r="BE18" s="60">
        <f>SUMIFS(AK40:AK116,AJ40:AJ116,BB18,AI40:AI116,BE17)</f>
        <v>0</v>
      </c>
      <c r="BF18" s="35" t="s">
        <v>15</v>
      </c>
      <c r="BG18" t="s">
        <v>73</v>
      </c>
      <c r="BO18" s="78"/>
      <c r="BP18" s="78"/>
      <c r="BQ18" s="78"/>
      <c r="BR18" s="78"/>
    </row>
    <row r="19" spans="1:70" ht="12.75" customHeight="1">
      <c r="A19" s="1"/>
      <c r="B19" s="385"/>
      <c r="C19" s="139" t="s">
        <v>37</v>
      </c>
      <c r="D19" s="135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36"/>
      <c r="AI19" s="143">
        <f t="shared" si="0"/>
        <v>0</v>
      </c>
      <c r="AJ19" s="166"/>
      <c r="AK19" s="166"/>
      <c r="AL19" s="167"/>
      <c r="AM19" s="151"/>
      <c r="AN19" s="151"/>
      <c r="AO19" s="151"/>
      <c r="AP19" s="152"/>
      <c r="AR19" s="186"/>
      <c r="AS19" s="190"/>
      <c r="AT19" s="186"/>
      <c r="AU19" s="186"/>
      <c r="AV19" s="190"/>
      <c r="AW19" s="192"/>
      <c r="AX19" s="192"/>
      <c r="BB19" s="60" t="s">
        <v>63</v>
      </c>
      <c r="BC19" s="60">
        <f>SUMIFS(AK40:AK116,AJ40:AJ116,BB19,AI40:AI116,BC4)</f>
        <v>0</v>
      </c>
      <c r="BD19" s="60">
        <f>SUMIFS(AK40:AK116,AJ40:AJ116,BB19,AI40:AI116,BD4)</f>
        <v>0</v>
      </c>
      <c r="BE19" s="60">
        <f>SUMIFS(AK40:AK116,AJ40:AJ116,BB19,AI40:AI116,BE4)</f>
        <v>0</v>
      </c>
      <c r="BF19" s="35" t="s">
        <v>15</v>
      </c>
      <c r="BG19" t="s">
        <v>74</v>
      </c>
      <c r="BO19" s="78"/>
      <c r="BP19" s="78"/>
      <c r="BQ19" s="78"/>
      <c r="BR19" s="78"/>
    </row>
    <row r="20" spans="1:70" ht="12.75" customHeight="1">
      <c r="A20" s="1"/>
      <c r="B20" s="385"/>
      <c r="C20" s="38" t="s">
        <v>33</v>
      </c>
      <c r="D20" s="101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102"/>
      <c r="AI20" s="48">
        <f t="shared" si="0"/>
        <v>0</v>
      </c>
      <c r="AJ20" s="154"/>
      <c r="AK20" s="154"/>
      <c r="AL20" s="158"/>
      <c r="AM20" s="158"/>
      <c r="AN20" s="158"/>
      <c r="AO20" s="158"/>
      <c r="AP20" s="156"/>
      <c r="AR20" s="186"/>
      <c r="AS20" s="190"/>
      <c r="AT20" s="186"/>
      <c r="AU20" s="186"/>
      <c r="AV20" s="190"/>
      <c r="AW20" s="158"/>
      <c r="AX20" s="158"/>
      <c r="BB20" s="60" t="s">
        <v>33</v>
      </c>
      <c r="BC20" s="60">
        <f>SUMIFS(AK40:AK116,AJ40:AJ116,BB20,AI40:AI116,BC4)</f>
        <v>0</v>
      </c>
      <c r="BD20" s="60">
        <f>SUMIFS(AK40:AK116,AJ40:AJ116,BB20,AI40:AI116,BD4)</f>
        <v>0</v>
      </c>
      <c r="BE20" s="60">
        <f>SUMIFS(AK40:AK116,AJ40:AJ116,BB20,AI40:AI116,BE4)</f>
        <v>0</v>
      </c>
      <c r="BF20" s="35" t="s">
        <v>15</v>
      </c>
      <c r="BG20" t="s">
        <v>78</v>
      </c>
      <c r="BO20" s="78"/>
      <c r="BP20" s="78"/>
      <c r="BQ20" s="78"/>
      <c r="BR20" s="78"/>
    </row>
    <row r="21" spans="1:70" ht="12.75" customHeight="1" thickBot="1">
      <c r="A21" s="1"/>
      <c r="B21" s="385"/>
      <c r="C21" s="29" t="s">
        <v>38</v>
      </c>
      <c r="D21" s="103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8"/>
      <c r="AF21" s="108"/>
      <c r="AG21" s="108"/>
      <c r="AH21" s="109"/>
      <c r="AI21" s="48">
        <f t="shared" si="0"/>
        <v>0</v>
      </c>
      <c r="AJ21" s="154"/>
      <c r="AK21" s="154"/>
      <c r="AL21" s="158"/>
      <c r="AM21" s="158"/>
      <c r="AN21" s="158"/>
      <c r="AO21" s="158"/>
      <c r="AP21" s="156"/>
      <c r="AR21" s="186"/>
      <c r="AS21" s="190"/>
      <c r="AT21" s="186"/>
      <c r="AU21" s="186"/>
      <c r="AV21" s="190"/>
      <c r="AW21" s="158"/>
      <c r="AX21" s="158"/>
      <c r="BB21" s="61" t="s">
        <v>77</v>
      </c>
      <c r="BC21" s="61">
        <f>SUMIFS(AK40:AK116,AJ40:AJ116,BB21,AI40:AI116,BC4)</f>
        <v>0</v>
      </c>
      <c r="BD21" s="61">
        <f>SUMIFS(AK40:AK116,AJ40:AJ116,BB21,AI40:AI116,BD4)</f>
        <v>0</v>
      </c>
      <c r="BE21" s="61">
        <f>SUMIFS(AK40:AK116,AJ40:AJ116,BB21,AI40:AI116,BE4)</f>
        <v>0</v>
      </c>
      <c r="BF21" s="35" t="s">
        <v>15</v>
      </c>
      <c r="BG21" t="s">
        <v>79</v>
      </c>
      <c r="BO21" s="78"/>
      <c r="BP21" s="78"/>
      <c r="BQ21" s="78"/>
      <c r="BR21" s="78"/>
    </row>
    <row r="22" spans="1:70" ht="13.5" thickBot="1">
      <c r="A22" s="1"/>
      <c r="B22" s="386"/>
      <c r="C22" s="30" t="s">
        <v>40</v>
      </c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100"/>
      <c r="AI22" s="49">
        <f t="shared" si="0"/>
        <v>0</v>
      </c>
      <c r="AJ22" s="159"/>
      <c r="AK22" s="159"/>
      <c r="AL22" s="170"/>
      <c r="AM22" s="171"/>
      <c r="AN22" s="171"/>
      <c r="AO22" s="171"/>
      <c r="AP22" s="172"/>
      <c r="AR22" s="187"/>
      <c r="AS22" s="191"/>
      <c r="AT22" s="187"/>
      <c r="AU22" s="187"/>
      <c r="AV22" s="191"/>
      <c r="AW22" s="171"/>
      <c r="AX22" s="171"/>
      <c r="BB22" s="242" t="s">
        <v>121</v>
      </c>
      <c r="BF22" s="35"/>
      <c r="BJ22" s="78"/>
      <c r="BK22" s="78"/>
      <c r="BL22" s="78"/>
      <c r="BM22" s="78"/>
      <c r="BO22" s="78"/>
      <c r="BP22" s="78"/>
      <c r="BQ22" s="78"/>
      <c r="BR22" s="78"/>
    </row>
    <row r="23" spans="1:70" ht="14.25" customHeight="1" thickBot="1">
      <c r="A23" s="1"/>
      <c r="B23" s="43"/>
      <c r="C23" s="44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411" t="s">
        <v>86</v>
      </c>
      <c r="AJ23" s="412"/>
      <c r="AK23" s="412"/>
      <c r="AL23" s="412"/>
      <c r="AM23" s="413"/>
      <c r="AN23" s="82"/>
      <c r="AO23" s="82"/>
      <c r="AP23" s="82"/>
      <c r="AR23" s="414" t="s">
        <v>123</v>
      </c>
      <c r="AS23" s="415"/>
      <c r="AT23" s="415"/>
      <c r="AU23" s="224" t="str">
        <f>W1</f>
        <v>2019 года</v>
      </c>
      <c r="AV23" s="41"/>
      <c r="AW23" s="41"/>
      <c r="AX23" s="41"/>
      <c r="BJ23" s="78"/>
      <c r="BK23" s="78"/>
      <c r="BL23" s="78"/>
      <c r="BM23" s="78"/>
      <c r="BO23" s="78"/>
      <c r="BP23" s="78"/>
      <c r="BQ23" s="78"/>
      <c r="BR23" s="78"/>
    </row>
    <row r="24" spans="1:70" ht="13.5" customHeight="1">
      <c r="A24" s="1"/>
      <c r="B24" s="43"/>
      <c r="C24" s="44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387" t="s">
        <v>9</v>
      </c>
      <c r="AJ24" s="389" t="s">
        <v>83</v>
      </c>
      <c r="AK24" s="391" t="s">
        <v>84</v>
      </c>
      <c r="AL24" s="393" t="s">
        <v>85</v>
      </c>
      <c r="AM24" s="395" t="s">
        <v>16</v>
      </c>
      <c r="AN24" s="82"/>
      <c r="AO24" s="82"/>
      <c r="AP24" s="82"/>
      <c r="AR24" s="389" t="s">
        <v>83</v>
      </c>
      <c r="AS24" s="391" t="s">
        <v>84</v>
      </c>
      <c r="AT24" s="393" t="s">
        <v>85</v>
      </c>
      <c r="AU24" s="395" t="s">
        <v>16</v>
      </c>
      <c r="AV24" s="41"/>
      <c r="AW24" s="41"/>
      <c r="AX24" s="41"/>
      <c r="BJ24" s="78"/>
      <c r="BK24" s="78"/>
      <c r="BL24" s="78"/>
      <c r="BM24" s="78"/>
      <c r="BO24" s="78"/>
      <c r="BP24" s="78"/>
      <c r="BQ24" s="78"/>
      <c r="BR24" s="78"/>
    </row>
    <row r="25" spans="1:70" ht="13.5" customHeight="1" thickBot="1">
      <c r="A25" s="1"/>
      <c r="B25" s="43"/>
      <c r="C25" s="44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388"/>
      <c r="AJ25" s="390"/>
      <c r="AK25" s="392"/>
      <c r="AL25" s="394"/>
      <c r="AM25" s="396"/>
      <c r="AN25" s="82"/>
      <c r="AO25" s="82"/>
      <c r="AP25" s="82"/>
      <c r="AQ25" s="46"/>
      <c r="AR25" s="390"/>
      <c r="AS25" s="392"/>
      <c r="AT25" s="394"/>
      <c r="AU25" s="396"/>
      <c r="AV25" s="41"/>
      <c r="AW25" s="41"/>
      <c r="AX25" s="41"/>
      <c r="BB25" s="41"/>
      <c r="BC25" s="41"/>
      <c r="BD25" s="41"/>
      <c r="BE25" s="41"/>
      <c r="BF25" s="35"/>
      <c r="BG25" s="33"/>
      <c r="BO25" s="33"/>
      <c r="BP25" s="33"/>
      <c r="BQ25" s="33"/>
      <c r="BR25" s="33"/>
    </row>
    <row r="26" spans="1:70" ht="12.75" customHeight="1" thickBot="1">
      <c r="A26" s="1"/>
      <c r="B26" s="410" t="s">
        <v>81</v>
      </c>
      <c r="C26" s="130" t="s">
        <v>36</v>
      </c>
      <c r="D26" s="278"/>
      <c r="E26" s="279"/>
      <c r="F26" s="279"/>
      <c r="G26" s="279"/>
      <c r="H26" s="279"/>
      <c r="I26" s="280"/>
      <c r="J26" s="279"/>
      <c r="K26" s="279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1"/>
      <c r="AI26" s="40">
        <f t="shared" ref="AI26:AI37" si="1">SUM(D26:AH26)</f>
        <v>0</v>
      </c>
      <c r="AJ26" s="40"/>
      <c r="AK26" s="40"/>
      <c r="AL26" s="40"/>
      <c r="AM26" s="40" t="e">
        <f>AU26+AI26</f>
        <v>#REF!</v>
      </c>
      <c r="AN26" s="82"/>
      <c r="AO26" s="82"/>
      <c r="AP26" s="82"/>
      <c r="AR26" s="40"/>
      <c r="AS26" s="188"/>
      <c r="AT26" s="40"/>
      <c r="AU26" s="144" t="e">
        <f>#REF!</f>
        <v>#REF!</v>
      </c>
      <c r="AV26" s="41"/>
      <c r="AW26" s="41"/>
      <c r="AX26" s="41"/>
      <c r="BA26" s="233"/>
      <c r="BB26" s="41"/>
      <c r="BC26" s="41"/>
      <c r="BD26" s="41"/>
      <c r="BE26" s="41"/>
      <c r="BF26" s="42"/>
      <c r="BG26" s="33"/>
    </row>
    <row r="27" spans="1:70" ht="12.75" customHeight="1">
      <c r="A27" s="1"/>
      <c r="B27" s="383"/>
      <c r="C27" s="128" t="s">
        <v>63</v>
      </c>
      <c r="D27" s="252"/>
      <c r="E27" s="249"/>
      <c r="F27" s="249"/>
      <c r="G27" s="249"/>
      <c r="H27" s="249"/>
      <c r="I27" s="249"/>
      <c r="J27" s="249"/>
      <c r="K27" s="249"/>
      <c r="L27" s="249"/>
      <c r="M27" s="249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49"/>
      <c r="Y27" s="248"/>
      <c r="Z27" s="248"/>
      <c r="AA27" s="248"/>
      <c r="AB27" s="248"/>
      <c r="AC27" s="248"/>
      <c r="AD27" s="248"/>
      <c r="AE27" s="248"/>
      <c r="AF27" s="248"/>
      <c r="AG27" s="248"/>
      <c r="AH27" s="282"/>
      <c r="AI27" s="127">
        <f t="shared" si="1"/>
        <v>0</v>
      </c>
      <c r="AJ27" s="243" t="s">
        <v>124</v>
      </c>
      <c r="AK27" s="243"/>
      <c r="AL27" s="243"/>
      <c r="AM27" s="174"/>
      <c r="AN27" s="82"/>
      <c r="AO27" s="82"/>
      <c r="AP27" s="82"/>
      <c r="AR27" s="186"/>
      <c r="AS27" s="190"/>
      <c r="AT27" s="186"/>
      <c r="AU27" s="230"/>
      <c r="AV27" s="41"/>
      <c r="AW27" s="41"/>
      <c r="AX27" s="41"/>
      <c r="BA27" s="233"/>
      <c r="BB27" s="41"/>
      <c r="BC27" s="41"/>
      <c r="BD27" s="41"/>
      <c r="BE27" s="41"/>
      <c r="BF27" s="42"/>
      <c r="BG27" s="33"/>
    </row>
    <row r="28" spans="1:70" ht="12.75" customHeight="1">
      <c r="A28" s="1"/>
      <c r="B28" s="383"/>
      <c r="C28" s="119" t="s">
        <v>64</v>
      </c>
      <c r="D28" s="283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0"/>
      <c r="P28" s="250"/>
      <c r="Q28" s="250"/>
      <c r="R28" s="250"/>
      <c r="S28" s="250"/>
      <c r="T28" s="250"/>
      <c r="U28" s="250"/>
      <c r="V28" s="250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37">
        <f t="shared" si="1"/>
        <v>0</v>
      </c>
      <c r="AJ28" s="221"/>
      <c r="AK28" s="175"/>
      <c r="AL28" s="176"/>
      <c r="AM28" s="177"/>
      <c r="AN28" s="82"/>
      <c r="AO28" s="82"/>
      <c r="AP28" s="82"/>
      <c r="AR28" s="186"/>
      <c r="AS28" s="190"/>
      <c r="AT28" s="186"/>
      <c r="AU28" s="230"/>
      <c r="AV28" s="41"/>
      <c r="AW28" s="41"/>
      <c r="AX28" s="41"/>
      <c r="BA28" s="233"/>
      <c r="BB28" s="41"/>
      <c r="BC28" s="41"/>
      <c r="BD28" s="41"/>
      <c r="BE28" s="41"/>
      <c r="BF28" s="42"/>
      <c r="BG28" s="67"/>
    </row>
    <row r="29" spans="1:70" ht="12.75" customHeight="1">
      <c r="A29" s="1"/>
      <c r="B29" s="383"/>
      <c r="C29" s="120" t="s">
        <v>33</v>
      </c>
      <c r="D29" s="284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85"/>
      <c r="AI29" s="31">
        <f t="shared" si="1"/>
        <v>0</v>
      </c>
      <c r="AJ29" s="220"/>
      <c r="AK29" s="173"/>
      <c r="AL29" s="176"/>
      <c r="AM29" s="178"/>
      <c r="AN29" s="82"/>
      <c r="AO29" s="82"/>
      <c r="AP29" s="82"/>
      <c r="AR29" s="186"/>
      <c r="AS29" s="190"/>
      <c r="AT29" s="186"/>
      <c r="AU29" s="230"/>
      <c r="AV29" s="41"/>
      <c r="AW29" s="41"/>
      <c r="AX29" s="41"/>
      <c r="BA29" s="233"/>
      <c r="BB29" s="41"/>
      <c r="BC29" s="41"/>
      <c r="BD29" s="41"/>
      <c r="BE29" s="41"/>
      <c r="BF29" s="42"/>
      <c r="BG29" s="67"/>
    </row>
    <row r="30" spans="1:70" ht="12.75" customHeight="1">
      <c r="A30" s="1"/>
      <c r="B30" s="383"/>
      <c r="C30" s="121" t="s">
        <v>38</v>
      </c>
      <c r="D30" s="286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85"/>
      <c r="AI30" s="31">
        <f t="shared" si="1"/>
        <v>0</v>
      </c>
      <c r="AJ30" s="220"/>
      <c r="AK30" s="173"/>
      <c r="AL30" s="176"/>
      <c r="AM30" s="178"/>
      <c r="AN30" s="82"/>
      <c r="AO30" s="82"/>
      <c r="AP30" s="82"/>
      <c r="AR30" s="186"/>
      <c r="AS30" s="190"/>
      <c r="AT30" s="186"/>
      <c r="AU30" s="230"/>
      <c r="AV30" s="41"/>
      <c r="AW30" s="41"/>
      <c r="AX30" s="41"/>
      <c r="BB30" s="41"/>
      <c r="BC30" s="41"/>
      <c r="BD30" s="41"/>
      <c r="BE30" s="41"/>
      <c r="BF30" s="42"/>
      <c r="BG30" s="33"/>
    </row>
    <row r="31" spans="1:70" ht="12.75" customHeight="1" thickBot="1">
      <c r="A31" s="1"/>
      <c r="B31" s="384"/>
      <c r="C31" s="110" t="s">
        <v>40</v>
      </c>
      <c r="D31" s="287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88"/>
      <c r="AI31" s="32">
        <f t="shared" si="1"/>
        <v>0</v>
      </c>
      <c r="AJ31" s="222"/>
      <c r="AK31" s="179"/>
      <c r="AL31" s="180"/>
      <c r="AM31" s="181"/>
      <c r="AN31" s="82"/>
      <c r="AO31" s="82"/>
      <c r="AP31" s="82"/>
      <c r="AR31" s="186"/>
      <c r="AS31" s="190"/>
      <c r="AT31" s="186"/>
      <c r="AU31" s="230"/>
      <c r="AV31" s="41"/>
      <c r="AW31" s="41"/>
      <c r="AX31" s="41"/>
      <c r="BB31" s="41"/>
      <c r="BC31" s="41"/>
      <c r="BD31" s="41"/>
      <c r="BE31" s="41"/>
      <c r="BF31" s="42"/>
      <c r="BG31" s="33"/>
    </row>
    <row r="32" spans="1:70" ht="12.75" customHeight="1" thickBot="1">
      <c r="A32" s="1"/>
      <c r="B32" s="410" t="s">
        <v>82</v>
      </c>
      <c r="C32" s="132" t="s">
        <v>36</v>
      </c>
      <c r="D32" s="289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90"/>
      <c r="AI32" s="40">
        <f t="shared" si="1"/>
        <v>0</v>
      </c>
      <c r="AJ32" s="40"/>
      <c r="AK32" s="40"/>
      <c r="AL32" s="40"/>
      <c r="AM32" s="40" t="e">
        <f>AU32+AI32</f>
        <v>#REF!</v>
      </c>
      <c r="AN32" s="82"/>
      <c r="AO32" s="82"/>
      <c r="AP32" s="82"/>
      <c r="AR32" s="40"/>
      <c r="AS32" s="188"/>
      <c r="AT32" s="40"/>
      <c r="AU32" s="144" t="e">
        <f>#REF!</f>
        <v>#REF!</v>
      </c>
      <c r="AV32" s="41"/>
      <c r="AW32" s="41"/>
      <c r="AX32" s="41"/>
      <c r="BB32" s="41"/>
      <c r="BC32" s="41"/>
      <c r="BD32" s="41"/>
      <c r="BE32" s="41"/>
      <c r="BF32" s="42"/>
      <c r="BG32" s="33"/>
    </row>
    <row r="33" spans="1:59" ht="12.75" customHeight="1">
      <c r="A33" s="1"/>
      <c r="B33" s="383"/>
      <c r="C33" s="131" t="s">
        <v>63</v>
      </c>
      <c r="D33" s="291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48"/>
      <c r="P33" s="248"/>
      <c r="Q33" s="248"/>
      <c r="R33" s="248"/>
      <c r="S33" s="248"/>
      <c r="T33" s="248"/>
      <c r="U33" s="248"/>
      <c r="V33" s="248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127">
        <f t="shared" si="1"/>
        <v>0</v>
      </c>
      <c r="AJ33" s="243"/>
      <c r="AK33" s="243"/>
      <c r="AL33" s="243"/>
      <c r="AM33" s="174"/>
      <c r="AN33" s="82"/>
      <c r="AO33" s="82"/>
      <c r="AP33" s="82"/>
      <c r="AR33" s="186"/>
      <c r="AS33" s="190"/>
      <c r="AT33" s="186"/>
      <c r="AU33" s="230"/>
      <c r="AV33" s="41"/>
      <c r="AW33" s="41"/>
      <c r="AX33" s="41"/>
      <c r="BB33" s="41"/>
      <c r="BC33" s="41"/>
      <c r="BD33" s="41"/>
      <c r="BE33" s="41"/>
      <c r="BF33" s="42"/>
      <c r="BG33" s="33"/>
    </row>
    <row r="34" spans="1:59" ht="12.75" customHeight="1">
      <c r="A34" s="1"/>
      <c r="B34" s="383"/>
      <c r="C34" s="122" t="s">
        <v>64</v>
      </c>
      <c r="D34" s="292"/>
      <c r="E34" s="250"/>
      <c r="F34" s="250"/>
      <c r="G34" s="250"/>
      <c r="H34" s="250"/>
      <c r="I34" s="250"/>
      <c r="J34" s="250"/>
      <c r="K34" s="250"/>
      <c r="L34" s="250"/>
      <c r="M34" s="250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4"/>
      <c r="AI34" s="37">
        <f t="shared" si="1"/>
        <v>0</v>
      </c>
      <c r="AJ34" s="220"/>
      <c r="AK34" s="173"/>
      <c r="AL34" s="176"/>
      <c r="AM34" s="177"/>
      <c r="AN34" s="82"/>
      <c r="AO34" s="82"/>
      <c r="AP34" s="82"/>
      <c r="AQ34" s="46"/>
      <c r="AR34" s="186"/>
      <c r="AS34" s="190"/>
      <c r="AT34" s="186"/>
      <c r="AU34" s="230"/>
      <c r="AV34" s="41"/>
      <c r="AW34" s="41"/>
      <c r="AX34" s="41"/>
      <c r="BB34" s="41"/>
      <c r="BC34" s="41"/>
      <c r="BD34" s="41"/>
      <c r="BE34" s="41"/>
      <c r="BF34" s="42"/>
      <c r="BG34" s="33"/>
    </row>
    <row r="35" spans="1:59" ht="12.75" customHeight="1">
      <c r="A35" s="1"/>
      <c r="B35" s="383"/>
      <c r="C35" s="123" t="s">
        <v>33</v>
      </c>
      <c r="D35" s="29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96"/>
      <c r="AI35" s="31">
        <f t="shared" si="1"/>
        <v>0</v>
      </c>
      <c r="AJ35" s="220"/>
      <c r="AK35" s="173"/>
      <c r="AL35" s="176"/>
      <c r="AM35" s="178"/>
      <c r="AN35" s="82"/>
      <c r="AO35" s="82"/>
      <c r="AP35" s="82"/>
      <c r="AR35" s="186"/>
      <c r="AS35" s="190"/>
      <c r="AT35" s="186"/>
      <c r="AU35" s="230"/>
      <c r="AV35" s="41"/>
      <c r="AW35" s="41"/>
      <c r="AX35" s="41"/>
      <c r="BB35" s="41"/>
      <c r="BC35" s="41"/>
      <c r="BD35" s="41"/>
      <c r="BE35" s="41"/>
      <c r="BF35" s="42"/>
      <c r="BG35" s="33"/>
    </row>
    <row r="36" spans="1:59" ht="12.75" customHeight="1">
      <c r="A36" s="1"/>
      <c r="B36" s="383"/>
      <c r="C36" s="29" t="s">
        <v>38</v>
      </c>
      <c r="D36" s="292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96"/>
      <c r="AI36" s="31">
        <f t="shared" si="1"/>
        <v>0</v>
      </c>
      <c r="AJ36" s="220"/>
      <c r="AK36" s="173"/>
      <c r="AL36" s="176"/>
      <c r="AM36" s="178"/>
      <c r="AN36" s="82"/>
      <c r="AO36" s="82"/>
      <c r="AP36" s="82"/>
      <c r="AR36" s="186"/>
      <c r="AS36" s="190"/>
      <c r="AT36" s="186"/>
      <c r="AU36" s="230"/>
      <c r="AV36" s="41"/>
      <c r="AW36" s="41"/>
      <c r="AX36" s="41"/>
      <c r="BB36" s="41"/>
      <c r="BC36" s="41"/>
      <c r="BD36" s="41"/>
      <c r="BE36" s="41"/>
      <c r="BF36" s="42"/>
      <c r="BG36" s="33"/>
    </row>
    <row r="37" spans="1:59" ht="13.5" thickBot="1">
      <c r="A37" s="1"/>
      <c r="B37" s="384"/>
      <c r="C37" s="30" t="s">
        <v>40</v>
      </c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5"/>
      <c r="AI37" s="32">
        <f t="shared" si="1"/>
        <v>0</v>
      </c>
      <c r="AJ37" s="223"/>
      <c r="AK37" s="182"/>
      <c r="AL37" s="183"/>
      <c r="AM37" s="184"/>
      <c r="AN37" s="82"/>
      <c r="AO37" s="82"/>
      <c r="AP37" s="82"/>
      <c r="AR37" s="187"/>
      <c r="AS37" s="191"/>
      <c r="AT37" s="187"/>
      <c r="AU37" s="231"/>
      <c r="AV37" s="41"/>
      <c r="AW37" s="41"/>
      <c r="AX37" s="41"/>
      <c r="BB37" s="41"/>
      <c r="BC37" s="41"/>
      <c r="BD37" s="41"/>
      <c r="BE37" s="41"/>
      <c r="BF37" s="42"/>
      <c r="BG37" s="33"/>
    </row>
    <row r="38" spans="1:59" s="5" customFormat="1" ht="11.25" customHeight="1" thickBot="1">
      <c r="A38" s="50"/>
      <c r="B38" s="50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53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4"/>
      <c r="AD38" s="52"/>
      <c r="AE38" s="52"/>
      <c r="AF38" s="52"/>
      <c r="AG38" s="52"/>
      <c r="AH38" s="52"/>
      <c r="AI38" s="9"/>
      <c r="AJ38" s="55"/>
      <c r="AK38" s="50"/>
      <c r="BB38" s="41"/>
      <c r="BC38" s="41"/>
      <c r="BD38" s="41"/>
      <c r="BE38" s="41"/>
      <c r="BF38" s="56"/>
      <c r="BG38" s="57"/>
    </row>
    <row r="39" spans="1:59" ht="12.75" customHeight="1" thickBot="1">
      <c r="A39" s="1"/>
      <c r="B39" s="416" t="s">
        <v>87</v>
      </c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  <c r="AC39" s="417"/>
      <c r="AD39" s="417"/>
      <c r="AE39" s="417"/>
      <c r="AF39" s="417"/>
      <c r="AG39" s="417"/>
      <c r="AH39" s="418"/>
      <c r="AI39" s="422" t="s">
        <v>116</v>
      </c>
      <c r="AJ39" s="422"/>
      <c r="AK39" s="422"/>
      <c r="AL39" s="422"/>
      <c r="AM39" s="422"/>
      <c r="AN39" s="78"/>
      <c r="AO39" s="78"/>
      <c r="AP39" s="78"/>
      <c r="AR39" s="10"/>
      <c r="AS39" s="423" t="s">
        <v>110</v>
      </c>
      <c r="AT39" s="424"/>
      <c r="AU39" s="424"/>
      <c r="AV39" s="424"/>
      <c r="AW39" s="425"/>
      <c r="AX39" s="7"/>
    </row>
    <row r="40" spans="1:59" s="7" customFormat="1" ht="12.75" customHeight="1" thickBot="1">
      <c r="A40" s="39"/>
      <c r="B40" s="419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1"/>
      <c r="AI40" s="208" t="s">
        <v>88</v>
      </c>
      <c r="AJ40" s="208" t="s">
        <v>34</v>
      </c>
      <c r="AK40" s="208" t="s">
        <v>89</v>
      </c>
      <c r="AL40" s="208" t="s">
        <v>13</v>
      </c>
      <c r="AM40" s="208" t="s">
        <v>12</v>
      </c>
      <c r="AN40" s="219"/>
      <c r="AO40" s="81"/>
      <c r="AP40" s="81"/>
      <c r="AS40" s="111" t="s">
        <v>103</v>
      </c>
      <c r="AT40" s="112" t="s">
        <v>104</v>
      </c>
      <c r="AU40" s="111" t="s">
        <v>105</v>
      </c>
      <c r="AV40" s="112" t="s">
        <v>106</v>
      </c>
      <c r="AW40" s="111" t="s">
        <v>107</v>
      </c>
    </row>
    <row r="41" spans="1:59" s="7" customFormat="1" ht="12.75" customHeight="1" thickBot="1">
      <c r="A41" s="39"/>
      <c r="B41" s="370" t="s">
        <v>129</v>
      </c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64">
        <v>63</v>
      </c>
      <c r="AJ41" s="65" t="s">
        <v>48</v>
      </c>
      <c r="AK41" s="241">
        <v>1</v>
      </c>
      <c r="AL41" s="66">
        <v>0.46875</v>
      </c>
      <c r="AM41" s="237">
        <v>43160</v>
      </c>
      <c r="AN41" s="82"/>
      <c r="AO41" s="82"/>
      <c r="AP41" s="82"/>
      <c r="AQ41" s="397" t="s">
        <v>108</v>
      </c>
      <c r="AR41" s="398"/>
      <c r="AS41" s="113">
        <f>AI27+AI26</f>
        <v>0</v>
      </c>
      <c r="AT41" s="114">
        <f>AI32+AI33</f>
        <v>0</v>
      </c>
      <c r="AU41" s="113">
        <f>AI6</f>
        <v>0</v>
      </c>
      <c r="AV41" s="114">
        <f>AI12</f>
        <v>0</v>
      </c>
      <c r="AW41" s="113">
        <f>AI18</f>
        <v>0</v>
      </c>
    </row>
    <row r="42" spans="1:59" s="7" customFormat="1" ht="12.75" customHeight="1" thickBot="1">
      <c r="A42" s="39"/>
      <c r="B42" s="370" t="s">
        <v>133</v>
      </c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0"/>
      <c r="AC42" s="370"/>
      <c r="AD42" s="370"/>
      <c r="AE42" s="370"/>
      <c r="AF42" s="370"/>
      <c r="AG42" s="370"/>
      <c r="AH42" s="370"/>
      <c r="AI42" s="64">
        <v>63</v>
      </c>
      <c r="AJ42" s="65" t="s">
        <v>45</v>
      </c>
      <c r="AK42" s="65">
        <v>1</v>
      </c>
      <c r="AL42" s="66">
        <v>0.4861111111111111</v>
      </c>
      <c r="AM42" s="237">
        <v>43160</v>
      </c>
      <c r="AN42" s="82"/>
      <c r="AO42" s="82"/>
      <c r="AP42" s="82"/>
      <c r="AQ42" s="399" t="s">
        <v>109</v>
      </c>
      <c r="AR42" s="400"/>
      <c r="AS42" s="125">
        <f>SUM(AI28:AI31)</f>
        <v>0</v>
      </c>
      <c r="AT42" s="126">
        <f>SUM(AI34:AI37)</f>
        <v>0</v>
      </c>
      <c r="AU42" s="125">
        <f>AI2-AI6</f>
        <v>744</v>
      </c>
      <c r="AV42" s="126">
        <f>AI2-AI12</f>
        <v>744</v>
      </c>
      <c r="AW42" s="125">
        <f>AI2-AI18</f>
        <v>744</v>
      </c>
      <c r="AX42" s="228" t="s">
        <v>10</v>
      </c>
      <c r="AZ42" s="225"/>
      <c r="BA42" s="225"/>
    </row>
    <row r="43" spans="1:59" s="7" customFormat="1" ht="12.75" customHeight="1">
      <c r="A43" s="39"/>
      <c r="B43" s="371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3"/>
      <c r="AI43" s="64">
        <v>63</v>
      </c>
      <c r="AJ43" s="65" t="s">
        <v>46</v>
      </c>
      <c r="AK43" s="65">
        <v>1</v>
      </c>
      <c r="AL43" s="66">
        <v>0.51736111111111105</v>
      </c>
      <c r="AM43" s="237">
        <v>43160</v>
      </c>
      <c r="AN43" s="82"/>
      <c r="AO43" s="82"/>
      <c r="AP43" s="82"/>
      <c r="AQ43" s="401" t="s">
        <v>111</v>
      </c>
      <c r="AR43" s="402"/>
      <c r="AS43" s="268">
        <f>AS41*0.012</f>
        <v>0</v>
      </c>
      <c r="AT43" s="269">
        <f>AT41*0.012</f>
        <v>0</v>
      </c>
      <c r="AU43" s="268">
        <f>AU41*0.012</f>
        <v>0</v>
      </c>
      <c r="AV43" s="268">
        <f>AV41*0.012</f>
        <v>0</v>
      </c>
      <c r="AW43" s="268">
        <f>AW41*0.012</f>
        <v>0</v>
      </c>
      <c r="AX43" s="270">
        <f>SUM(AS43:AW43)</f>
        <v>0</v>
      </c>
      <c r="AZ43" s="226"/>
      <c r="BA43" s="226"/>
    </row>
    <row r="44" spans="1:59" s="7" customFormat="1" ht="12.75" customHeight="1" thickBot="1">
      <c r="A44" s="39"/>
      <c r="B44" s="371" t="s">
        <v>138</v>
      </c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3"/>
      <c r="AI44" s="64">
        <v>61</v>
      </c>
      <c r="AJ44" s="65" t="s">
        <v>65</v>
      </c>
      <c r="AK44" s="65">
        <v>1</v>
      </c>
      <c r="AL44" s="66">
        <v>0.51736111111111105</v>
      </c>
      <c r="AM44" s="237">
        <v>43160</v>
      </c>
      <c r="AN44" s="82"/>
      <c r="AO44" s="82"/>
      <c r="AP44" s="82"/>
      <c r="AQ44" s="440" t="s">
        <v>112</v>
      </c>
      <c r="AR44" s="441"/>
      <c r="AS44" s="271">
        <f>AS43*1.072</f>
        <v>0</v>
      </c>
      <c r="AT44" s="272">
        <f>AT43*1.072</f>
        <v>0</v>
      </c>
      <c r="AU44" s="271">
        <f>AU43*1.072</f>
        <v>0</v>
      </c>
      <c r="AV44" s="271">
        <f>AV43*1.072</f>
        <v>0</v>
      </c>
      <c r="AW44" s="271">
        <f>AW43*1.072</f>
        <v>0</v>
      </c>
      <c r="AX44" s="271">
        <f>SUM(AS44:AW44)</f>
        <v>0</v>
      </c>
      <c r="AZ44" s="227"/>
      <c r="BA44" s="227"/>
    </row>
    <row r="45" spans="1:59" s="7" customFormat="1" ht="12.75" customHeight="1" thickBot="1">
      <c r="A45" s="133"/>
      <c r="B45" s="371" t="s">
        <v>138</v>
      </c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3"/>
      <c r="AI45" s="64">
        <v>63</v>
      </c>
      <c r="AJ45" s="65" t="s">
        <v>66</v>
      </c>
      <c r="AK45" s="65">
        <v>1</v>
      </c>
      <c r="AL45" s="66">
        <v>0.51736111111111105</v>
      </c>
      <c r="AM45" s="237">
        <v>43160</v>
      </c>
      <c r="AN45" s="82"/>
      <c r="AO45" s="82"/>
      <c r="AP45" s="82"/>
    </row>
    <row r="46" spans="1:59" s="7" customFormat="1" ht="12.75" customHeight="1" thickBot="1">
      <c r="A46" s="39"/>
      <c r="B46" s="371" t="s">
        <v>139</v>
      </c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3"/>
      <c r="AI46" s="64">
        <v>61</v>
      </c>
      <c r="AJ46" s="65" t="s">
        <v>19</v>
      </c>
      <c r="AK46" s="65">
        <v>1</v>
      </c>
      <c r="AL46" s="66">
        <v>0.53472222222222221</v>
      </c>
      <c r="AM46" s="237">
        <v>43160</v>
      </c>
      <c r="AN46" s="82"/>
      <c r="AO46" s="82"/>
      <c r="AP46" s="82"/>
      <c r="AQ46" s="442" t="s">
        <v>93</v>
      </c>
      <c r="AR46" s="443"/>
      <c r="AS46" s="443"/>
      <c r="AT46" s="443"/>
      <c r="AU46" s="443"/>
      <c r="AV46" s="444"/>
      <c r="AX46" s="87"/>
    </row>
    <row r="47" spans="1:59" s="7" customFormat="1" ht="12.75" customHeight="1" thickBot="1">
      <c r="A47" s="39"/>
      <c r="B47" s="371" t="s">
        <v>140</v>
      </c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3"/>
      <c r="AI47" s="64">
        <v>61</v>
      </c>
      <c r="AJ47" s="65" t="s">
        <v>49</v>
      </c>
      <c r="AK47" s="65">
        <v>2</v>
      </c>
      <c r="AL47" s="66">
        <v>0.54166666666666663</v>
      </c>
      <c r="AM47" s="237">
        <v>43160</v>
      </c>
      <c r="AN47" s="82"/>
      <c r="AO47" s="82"/>
      <c r="AP47" s="82"/>
      <c r="AQ47" s="437" t="s">
        <v>91</v>
      </c>
      <c r="AR47" s="438"/>
      <c r="AS47" s="439"/>
      <c r="AT47" s="195">
        <v>61</v>
      </c>
      <c r="AU47" s="194">
        <v>62</v>
      </c>
      <c r="AV47" s="80">
        <v>63</v>
      </c>
      <c r="AW47" s="200" t="s">
        <v>92</v>
      </c>
    </row>
    <row r="48" spans="1:59" s="7" customFormat="1" ht="12.75" customHeight="1">
      <c r="A48" s="39"/>
      <c r="B48" s="430" t="s">
        <v>127</v>
      </c>
      <c r="C48" s="430"/>
      <c r="D48" s="430"/>
      <c r="E48" s="430"/>
      <c r="F48" s="430"/>
      <c r="G48" s="430"/>
      <c r="H48" s="430"/>
      <c r="I48" s="430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262" t="s">
        <v>81</v>
      </c>
      <c r="AJ48" s="263" t="s">
        <v>126</v>
      </c>
      <c r="AK48" s="263">
        <v>1</v>
      </c>
      <c r="AL48" s="264">
        <v>0.39583333333333331</v>
      </c>
      <c r="AM48" s="265">
        <v>43165</v>
      </c>
      <c r="AN48" s="82"/>
      <c r="AO48" s="82"/>
      <c r="AP48" s="82"/>
      <c r="AQ48" s="431" t="s">
        <v>115</v>
      </c>
      <c r="AR48" s="432"/>
      <c r="AS48" s="433"/>
      <c r="AT48" s="196">
        <f>ROUNDDOWN((AW48*AI5),0)</f>
        <v>39</v>
      </c>
      <c r="AU48" s="77">
        <f>ROUNDDOWN((AW48*AI11),0)</f>
        <v>59</v>
      </c>
      <c r="AV48" s="76">
        <f>ROUNDDOWN((AW48*AI17),0)</f>
        <v>0</v>
      </c>
      <c r="AW48" s="201">
        <v>0.3</v>
      </c>
    </row>
    <row r="49" spans="1:50" s="7" customFormat="1" ht="12.75" customHeight="1" thickBot="1">
      <c r="A49" s="39"/>
      <c r="B49" s="430" t="s">
        <v>131</v>
      </c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262" t="s">
        <v>82</v>
      </c>
      <c r="AJ49" s="263" t="s">
        <v>126</v>
      </c>
      <c r="AK49" s="263">
        <v>1</v>
      </c>
      <c r="AL49" s="264">
        <v>0.39583333333333331</v>
      </c>
      <c r="AM49" s="265">
        <v>43165</v>
      </c>
      <c r="AN49" s="82"/>
      <c r="AO49" s="82"/>
      <c r="AP49" s="82"/>
      <c r="AQ49" s="434" t="s">
        <v>90</v>
      </c>
      <c r="AR49" s="435"/>
      <c r="AS49" s="436"/>
      <c r="AT49" s="197">
        <f>ROUNDDOWN((AW49*AI11),0)</f>
        <v>19</v>
      </c>
      <c r="AU49" s="75">
        <f>ROUNDDOWN((AW49*AI11),0)</f>
        <v>19</v>
      </c>
      <c r="AV49" s="73">
        <f>ROUNDDOWN((AW49*AI17),0)</f>
        <v>0</v>
      </c>
      <c r="AW49" s="199">
        <v>0.1</v>
      </c>
    </row>
    <row r="50" spans="1:50" s="7" customFormat="1" ht="12.75" customHeight="1" thickBot="1">
      <c r="A50" s="39"/>
      <c r="B50" s="371" t="s">
        <v>128</v>
      </c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3"/>
      <c r="AI50" s="64" t="s">
        <v>81</v>
      </c>
      <c r="AJ50" s="65" t="s">
        <v>121</v>
      </c>
      <c r="AK50" s="65">
        <v>1</v>
      </c>
      <c r="AL50" s="92" t="s">
        <v>141</v>
      </c>
      <c r="AM50" s="63">
        <v>43169</v>
      </c>
      <c r="AN50" s="82"/>
      <c r="AO50" s="82"/>
      <c r="AP50" s="82"/>
      <c r="AQ50" s="437" t="s">
        <v>114</v>
      </c>
      <c r="AR50" s="438"/>
      <c r="AS50" s="439"/>
      <c r="AT50" s="216">
        <f>AT49+AT48</f>
        <v>58</v>
      </c>
      <c r="AU50" s="217">
        <f>AU49+AU48</f>
        <v>78</v>
      </c>
      <c r="AV50" s="217">
        <f>AV49+AV48</f>
        <v>0</v>
      </c>
    </row>
    <row r="51" spans="1:50" s="7" customFormat="1" ht="13.5" customHeight="1" thickBot="1">
      <c r="A51" s="39"/>
      <c r="B51" s="371" t="s">
        <v>135</v>
      </c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3"/>
      <c r="AI51" s="64" t="s">
        <v>81</v>
      </c>
      <c r="AJ51" s="65" t="s">
        <v>19</v>
      </c>
      <c r="AK51" s="65">
        <v>1</v>
      </c>
      <c r="AL51" s="92" t="s">
        <v>136</v>
      </c>
      <c r="AM51" s="237">
        <v>43169</v>
      </c>
      <c r="AN51" s="82"/>
      <c r="AO51" s="82"/>
      <c r="AP51" s="82"/>
      <c r="AQ51" s="442" t="s">
        <v>94</v>
      </c>
      <c r="AR51" s="443"/>
      <c r="AS51" s="443"/>
      <c r="AT51" s="443"/>
      <c r="AU51" s="443"/>
      <c r="AV51" s="444"/>
      <c r="AX51" s="198"/>
    </row>
    <row r="52" spans="1:50" s="7" customFormat="1" ht="13.5" customHeight="1" thickBot="1">
      <c r="A52" s="39"/>
      <c r="B52" s="371" t="s">
        <v>143</v>
      </c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3"/>
      <c r="AI52" s="64">
        <v>61</v>
      </c>
      <c r="AJ52" s="65" t="s">
        <v>48</v>
      </c>
      <c r="AK52" s="65">
        <v>1</v>
      </c>
      <c r="AL52" s="92" t="s">
        <v>142</v>
      </c>
      <c r="AM52" s="237">
        <v>43169</v>
      </c>
      <c r="AN52" s="82"/>
      <c r="AO52" s="82"/>
      <c r="AP52" s="82"/>
      <c r="AQ52" s="437" t="s">
        <v>91</v>
      </c>
      <c r="AR52" s="438"/>
      <c r="AS52" s="439"/>
      <c r="AT52" s="74">
        <v>61</v>
      </c>
      <c r="AU52" s="234">
        <v>62</v>
      </c>
      <c r="AV52" s="74">
        <v>63</v>
      </c>
      <c r="AX52"/>
    </row>
    <row r="53" spans="1:50" s="7" customFormat="1" ht="12.75" customHeight="1">
      <c r="A53" s="39"/>
      <c r="B53" s="430" t="s">
        <v>127</v>
      </c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262" t="s">
        <v>81</v>
      </c>
      <c r="AJ53" s="263" t="s">
        <v>126</v>
      </c>
      <c r="AK53" s="263">
        <v>1</v>
      </c>
      <c r="AL53" s="92" t="s">
        <v>144</v>
      </c>
      <c r="AM53" s="265">
        <v>43174</v>
      </c>
      <c r="AN53" s="82"/>
      <c r="AO53" s="82"/>
      <c r="AP53" s="82"/>
      <c r="AQ53" s="431" t="s">
        <v>98</v>
      </c>
      <c r="AR53" s="432"/>
      <c r="AS53" s="433"/>
      <c r="AT53" s="211">
        <v>0.15</v>
      </c>
      <c r="AU53" s="212">
        <v>0.15</v>
      </c>
      <c r="AV53" s="212">
        <v>0.15</v>
      </c>
      <c r="AX53"/>
    </row>
    <row r="54" spans="1:50" s="7" customFormat="1" ht="13.5" customHeight="1" thickBot="1">
      <c r="A54" s="39"/>
      <c r="B54" s="430" t="s">
        <v>131</v>
      </c>
      <c r="C54" s="430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430"/>
      <c r="AH54" s="430"/>
      <c r="AI54" s="262" t="s">
        <v>82</v>
      </c>
      <c r="AJ54" s="263" t="s">
        <v>126</v>
      </c>
      <c r="AK54" s="263">
        <v>1</v>
      </c>
      <c r="AL54" s="92" t="s">
        <v>145</v>
      </c>
      <c r="AM54" s="265">
        <v>43174</v>
      </c>
      <c r="AN54" s="82"/>
      <c r="AO54" s="82"/>
      <c r="AP54" s="82"/>
      <c r="AQ54" s="434" t="s">
        <v>101</v>
      </c>
      <c r="AR54" s="435"/>
      <c r="AS54" s="436"/>
      <c r="AT54" s="209">
        <f>ROUNDDOWN((AT53*AI5),0)</f>
        <v>19</v>
      </c>
      <c r="AU54" s="210">
        <f>ROUNDDOWN((AU53*AI11),0)</f>
        <v>29</v>
      </c>
      <c r="AV54" s="210">
        <f>ROUNDDOWN((AV53*AI17),0)</f>
        <v>0</v>
      </c>
      <c r="AX54" s="79"/>
    </row>
    <row r="55" spans="1:50" s="7" customFormat="1" ht="12.75" customHeight="1">
      <c r="A55" s="39"/>
      <c r="B55" s="371" t="s">
        <v>147</v>
      </c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3"/>
      <c r="AI55" s="64">
        <v>62</v>
      </c>
      <c r="AJ55" s="65" t="s">
        <v>146</v>
      </c>
      <c r="AK55" s="65">
        <v>1</v>
      </c>
      <c r="AL55" s="66">
        <v>0.50694444444444442</v>
      </c>
      <c r="AM55" s="237">
        <v>43175</v>
      </c>
      <c r="AN55" s="82"/>
      <c r="AO55" s="82"/>
      <c r="AP55" s="82"/>
      <c r="AQ55" s="431" t="s">
        <v>99</v>
      </c>
      <c r="AR55" s="432"/>
      <c r="AS55" s="433"/>
      <c r="AT55" s="113">
        <v>0.05</v>
      </c>
      <c r="AU55" s="215">
        <v>0.05</v>
      </c>
      <c r="AV55" s="215">
        <v>0.05</v>
      </c>
      <c r="AX55" s="79"/>
    </row>
    <row r="56" spans="1:50" s="7" customFormat="1" ht="13.5" customHeight="1" thickBot="1">
      <c r="A56" s="39"/>
      <c r="B56" s="371" t="s">
        <v>132</v>
      </c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3"/>
      <c r="AI56" s="64">
        <v>61</v>
      </c>
      <c r="AJ56" s="65" t="s">
        <v>48</v>
      </c>
      <c r="AK56" s="65">
        <v>1</v>
      </c>
      <c r="AL56" s="66">
        <v>0.5083333333333333</v>
      </c>
      <c r="AM56" s="237">
        <v>43175</v>
      </c>
      <c r="AN56" s="82"/>
      <c r="AO56" s="82"/>
      <c r="AP56" s="82"/>
      <c r="AQ56" s="434" t="s">
        <v>100</v>
      </c>
      <c r="AR56" s="435"/>
      <c r="AS56" s="436"/>
      <c r="AT56" s="213">
        <f>ROUNDDOWN((AT55*AI5),0)</f>
        <v>6</v>
      </c>
      <c r="AU56" s="214">
        <f>ROUNDDOWN((AU55*AI11),0)</f>
        <v>9</v>
      </c>
      <c r="AV56" s="214">
        <f>ROUNDDOWN((AV55*AI17),0)</f>
        <v>0</v>
      </c>
      <c r="AX56" s="233"/>
    </row>
    <row r="57" spans="1:50" s="7" customFormat="1" ht="13.5" customHeight="1" thickBot="1">
      <c r="A57" s="39"/>
      <c r="B57" s="371" t="s">
        <v>137</v>
      </c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3"/>
      <c r="AI57" s="64">
        <v>61</v>
      </c>
      <c r="AJ57" s="65" t="s">
        <v>45</v>
      </c>
      <c r="AK57" s="65">
        <v>1</v>
      </c>
      <c r="AL57" s="66">
        <v>0.52777777777777779</v>
      </c>
      <c r="AM57" s="237">
        <v>43175</v>
      </c>
      <c r="AN57" s="82"/>
      <c r="AO57" s="82"/>
      <c r="AP57" s="82"/>
      <c r="AQ57" s="437" t="s">
        <v>114</v>
      </c>
      <c r="AR57" s="438"/>
      <c r="AS57" s="439"/>
      <c r="AT57" s="247">
        <f>AT56+AT54</f>
        <v>25</v>
      </c>
      <c r="AU57" s="247">
        <f>AU56+AU54</f>
        <v>38</v>
      </c>
      <c r="AV57" s="247">
        <f>AV56+AV54</f>
        <v>0</v>
      </c>
      <c r="AX57" s="233"/>
    </row>
    <row r="58" spans="1:50" s="7" customFormat="1" ht="12.75" customHeight="1">
      <c r="A58" s="39"/>
      <c r="B58" s="371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3"/>
      <c r="AI58" s="64">
        <v>61</v>
      </c>
      <c r="AJ58" s="65" t="s">
        <v>46</v>
      </c>
      <c r="AK58" s="65">
        <v>1</v>
      </c>
      <c r="AL58" s="66"/>
      <c r="AM58" s="237">
        <v>43175</v>
      </c>
      <c r="AN58" s="82"/>
      <c r="AO58" s="82"/>
      <c r="AP58" s="82"/>
      <c r="AQ58" s="451" t="s">
        <v>95</v>
      </c>
      <c r="AR58" s="452"/>
      <c r="AS58" s="453"/>
      <c r="AT58" s="454">
        <f>SUM(AT57:AV57)</f>
        <v>63</v>
      </c>
      <c r="AU58" s="455"/>
      <c r="AV58" s="456"/>
      <c r="AW58" s="218"/>
      <c r="AX58"/>
    </row>
    <row r="59" spans="1:50" s="7" customFormat="1" ht="12.75" customHeight="1">
      <c r="A59" s="39"/>
      <c r="B59" s="371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3"/>
      <c r="AI59" s="64">
        <v>61</v>
      </c>
      <c r="AJ59" s="65" t="s">
        <v>66</v>
      </c>
      <c r="AK59" s="65">
        <v>1</v>
      </c>
      <c r="AL59" s="66"/>
      <c r="AM59" s="237">
        <v>43175</v>
      </c>
      <c r="AN59" s="82"/>
      <c r="AO59" s="82"/>
      <c r="AP59" s="82"/>
      <c r="AQ59" s="457" t="s">
        <v>96</v>
      </c>
      <c r="AR59" s="458"/>
      <c r="AS59" s="459"/>
      <c r="AT59" s="460" t="e">
        <f>#REF!</f>
        <v>#REF!</v>
      </c>
      <c r="AU59" s="461"/>
      <c r="AV59" s="462"/>
      <c r="AX59" s="233"/>
    </row>
    <row r="60" spans="1:50" s="7" customFormat="1" ht="12.75" customHeight="1" thickBot="1">
      <c r="A60" s="39"/>
      <c r="B60" s="371" t="s">
        <v>130</v>
      </c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3"/>
      <c r="AI60" s="64">
        <v>62</v>
      </c>
      <c r="AJ60" s="65" t="s">
        <v>48</v>
      </c>
      <c r="AK60" s="65">
        <v>1</v>
      </c>
      <c r="AL60" s="66">
        <v>0.4513888888888889</v>
      </c>
      <c r="AM60" s="237">
        <v>43176</v>
      </c>
      <c r="AN60" s="82"/>
      <c r="AO60" s="82"/>
      <c r="AP60" s="82"/>
      <c r="AQ60" s="445" t="s">
        <v>97</v>
      </c>
      <c r="AR60" s="446"/>
      <c r="AS60" s="447"/>
      <c r="AT60" s="448" t="e">
        <f>AT59-AT58</f>
        <v>#REF!</v>
      </c>
      <c r="AU60" s="449"/>
      <c r="AV60" s="450"/>
      <c r="AX60" s="78"/>
    </row>
    <row r="61" spans="1:50" s="7" customFormat="1" ht="12.75" customHeight="1">
      <c r="A61" s="39"/>
      <c r="B61" s="371" t="s">
        <v>134</v>
      </c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3"/>
      <c r="AI61" s="64">
        <v>62</v>
      </c>
      <c r="AJ61" s="65" t="s">
        <v>53</v>
      </c>
      <c r="AK61" s="65">
        <v>1</v>
      </c>
      <c r="AL61" s="66">
        <v>0.47222222222222227</v>
      </c>
      <c r="AM61" s="237">
        <v>43176</v>
      </c>
      <c r="AN61" s="82"/>
      <c r="AO61" s="82"/>
      <c r="AP61" s="82"/>
      <c r="AR61" s="26"/>
      <c r="AS61"/>
      <c r="AT61" s="46"/>
      <c r="AU61" s="6"/>
      <c r="AV61" s="46"/>
      <c r="AX61" s="78"/>
    </row>
    <row r="62" spans="1:50" s="7" customFormat="1" ht="12.75" customHeight="1">
      <c r="A62" s="39"/>
      <c r="B62" s="371" t="s">
        <v>148</v>
      </c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3"/>
      <c r="AI62" s="64">
        <v>62</v>
      </c>
      <c r="AJ62" s="65" t="s">
        <v>45</v>
      </c>
      <c r="AK62" s="65">
        <v>1</v>
      </c>
      <c r="AL62" s="66">
        <v>0.52847222222222223</v>
      </c>
      <c r="AM62" s="237">
        <v>43176</v>
      </c>
      <c r="AN62" s="82"/>
      <c r="AO62" s="82"/>
      <c r="AP62" s="82"/>
      <c r="AX62"/>
    </row>
    <row r="63" spans="1:50" s="7" customFormat="1" ht="12.75" customHeight="1">
      <c r="A63" s="39"/>
      <c r="B63" s="374"/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O63" s="375"/>
      <c r="P63" s="375"/>
      <c r="Q63" s="375"/>
      <c r="R63" s="375"/>
      <c r="S63" s="375"/>
      <c r="T63" s="375"/>
      <c r="U63" s="375"/>
      <c r="V63" s="375"/>
      <c r="W63" s="375"/>
      <c r="X63" s="375"/>
      <c r="Y63" s="375"/>
      <c r="Z63" s="375"/>
      <c r="AA63" s="375"/>
      <c r="AB63" s="375"/>
      <c r="AC63" s="375"/>
      <c r="AD63" s="375"/>
      <c r="AE63" s="375"/>
      <c r="AF63" s="375"/>
      <c r="AG63" s="375"/>
      <c r="AH63" s="376"/>
      <c r="AI63" s="64">
        <v>62</v>
      </c>
      <c r="AJ63" s="65" t="s">
        <v>46</v>
      </c>
      <c r="AK63" s="65">
        <v>1</v>
      </c>
      <c r="AL63" s="66"/>
      <c r="AM63" s="237">
        <v>43176</v>
      </c>
      <c r="AN63" s="82"/>
      <c r="AO63" s="82"/>
      <c r="AP63" s="82"/>
      <c r="AX63"/>
    </row>
    <row r="64" spans="1:50" s="7" customFormat="1" ht="12.75" customHeight="1">
      <c r="A64" s="39"/>
      <c r="B64" s="371" t="s">
        <v>161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3"/>
      <c r="AI64" s="64">
        <v>61</v>
      </c>
      <c r="AJ64" s="65" t="s">
        <v>65</v>
      </c>
      <c r="AK64" s="65">
        <v>1</v>
      </c>
      <c r="AL64" s="66"/>
      <c r="AM64" s="237">
        <v>43176</v>
      </c>
      <c r="AN64" s="82"/>
      <c r="AO64" s="82"/>
      <c r="AP64" s="82"/>
      <c r="AX64"/>
    </row>
    <row r="65" spans="1:50" s="7" customFormat="1" ht="12.75" customHeight="1">
      <c r="A65" s="39"/>
      <c r="B65" s="371" t="s">
        <v>161</v>
      </c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3"/>
      <c r="AI65" s="64">
        <v>62</v>
      </c>
      <c r="AJ65" s="65" t="s">
        <v>66</v>
      </c>
      <c r="AK65" s="65">
        <v>1</v>
      </c>
      <c r="AL65" s="66"/>
      <c r="AM65" s="237">
        <v>43176</v>
      </c>
      <c r="AN65" s="82"/>
      <c r="AO65" s="82"/>
      <c r="AP65" s="82"/>
      <c r="AX65"/>
    </row>
    <row r="66" spans="1:50" s="7" customFormat="1" ht="12.75" customHeight="1">
      <c r="A66" s="39"/>
      <c r="B66" s="371" t="s">
        <v>139</v>
      </c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3"/>
      <c r="AI66" s="64">
        <v>61</v>
      </c>
      <c r="AJ66" s="65" t="s">
        <v>19</v>
      </c>
      <c r="AK66" s="65">
        <v>1</v>
      </c>
      <c r="AL66" s="66">
        <v>0.625</v>
      </c>
      <c r="AM66" s="237">
        <v>43176</v>
      </c>
      <c r="AN66" s="82"/>
      <c r="AO66" s="82"/>
      <c r="AP66" s="82"/>
      <c r="AX66"/>
    </row>
    <row r="67" spans="1:50" s="7" customFormat="1" ht="12.75" customHeight="1">
      <c r="A67" s="39"/>
      <c r="B67" s="371" t="s">
        <v>140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3"/>
      <c r="AI67" s="64">
        <v>61</v>
      </c>
      <c r="AJ67" s="65" t="s">
        <v>49</v>
      </c>
      <c r="AK67" s="65">
        <v>2</v>
      </c>
      <c r="AL67" s="66"/>
      <c r="AM67" s="237">
        <v>43176</v>
      </c>
      <c r="AN67" s="82"/>
      <c r="AO67" s="82"/>
      <c r="AP67" s="82"/>
      <c r="AX67"/>
    </row>
    <row r="68" spans="1:50" s="7" customFormat="1" ht="12.75" customHeight="1">
      <c r="A68" s="39"/>
      <c r="B68" s="370" t="s">
        <v>149</v>
      </c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/>
      <c r="X68" s="370"/>
      <c r="Y68" s="370"/>
      <c r="Z68" s="370"/>
      <c r="AA68" s="370"/>
      <c r="AB68" s="370"/>
      <c r="AC68" s="370"/>
      <c r="AD68" s="370"/>
      <c r="AE68" s="370"/>
      <c r="AF68" s="370"/>
      <c r="AG68" s="370"/>
      <c r="AH68" s="370"/>
      <c r="AI68" s="64" t="s">
        <v>82</v>
      </c>
      <c r="AJ68" s="65" t="s">
        <v>126</v>
      </c>
      <c r="AK68" s="65">
        <v>1</v>
      </c>
      <c r="AL68" s="66">
        <v>0.38194444444444442</v>
      </c>
      <c r="AM68" s="237">
        <v>43179</v>
      </c>
      <c r="AN68" s="82"/>
      <c r="AO68" s="82"/>
      <c r="AP68" s="82"/>
      <c r="AX68"/>
    </row>
    <row r="69" spans="1:50" s="7" customFormat="1" ht="12.75" customHeight="1">
      <c r="A69" s="39"/>
      <c r="B69" s="370" t="s">
        <v>150</v>
      </c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/>
      <c r="V69" s="370"/>
      <c r="W69" s="370"/>
      <c r="X69" s="370"/>
      <c r="Y69" s="370"/>
      <c r="Z69" s="370"/>
      <c r="AA69" s="370"/>
      <c r="AB69" s="370"/>
      <c r="AC69" s="370"/>
      <c r="AD69" s="370"/>
      <c r="AE69" s="370"/>
      <c r="AF69" s="370"/>
      <c r="AG69" s="370"/>
      <c r="AH69" s="370"/>
      <c r="AI69" s="64" t="s">
        <v>81</v>
      </c>
      <c r="AJ69" s="65" t="s">
        <v>126</v>
      </c>
      <c r="AK69" s="65">
        <v>1</v>
      </c>
      <c r="AL69" s="66">
        <v>0.3888888888888889</v>
      </c>
      <c r="AM69" s="237">
        <v>43179</v>
      </c>
      <c r="AN69" s="82"/>
      <c r="AO69" s="82"/>
      <c r="AP69" s="82"/>
      <c r="AR69" s="26"/>
      <c r="AS69" s="26"/>
      <c r="AT69" s="26"/>
      <c r="AU69" s="26"/>
      <c r="AV69" s="26"/>
      <c r="AW69" s="26"/>
    </row>
    <row r="70" spans="1:50" s="7" customFormat="1" ht="12.75" customHeight="1">
      <c r="A70" s="39"/>
      <c r="B70" s="371" t="s">
        <v>151</v>
      </c>
      <c r="C70" s="372"/>
      <c r="D70" s="372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372"/>
      <c r="AC70" s="372"/>
      <c r="AD70" s="372"/>
      <c r="AE70" s="372"/>
      <c r="AF70" s="372"/>
      <c r="AG70" s="372"/>
      <c r="AH70" s="373"/>
      <c r="AI70" s="64" t="s">
        <v>82</v>
      </c>
      <c r="AJ70" s="65" t="s">
        <v>19</v>
      </c>
      <c r="AK70" s="65">
        <v>1</v>
      </c>
      <c r="AL70" s="66">
        <v>0.40277777777777773</v>
      </c>
      <c r="AM70" s="237">
        <v>43179</v>
      </c>
      <c r="AN70" s="82"/>
      <c r="AO70" s="82"/>
      <c r="AP70" s="82"/>
      <c r="AR70" s="26"/>
      <c r="AS70" s="26"/>
      <c r="AT70" s="26"/>
      <c r="AU70" s="26"/>
      <c r="AV70" s="26"/>
      <c r="AW70" s="26"/>
    </row>
    <row r="71" spans="1:50" s="7" customFormat="1" ht="12.75" customHeight="1">
      <c r="A71" s="39"/>
      <c r="B71" s="371" t="s">
        <v>152</v>
      </c>
      <c r="C71" s="372"/>
      <c r="D71" s="372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372"/>
      <c r="AC71" s="372"/>
      <c r="AD71" s="372"/>
      <c r="AE71" s="372"/>
      <c r="AF71" s="372"/>
      <c r="AG71" s="372"/>
      <c r="AH71" s="373"/>
      <c r="AI71" s="64" t="s">
        <v>81</v>
      </c>
      <c r="AJ71" s="65" t="s">
        <v>126</v>
      </c>
      <c r="AK71" s="65">
        <v>1</v>
      </c>
      <c r="AL71" s="66">
        <v>0.56944444444444442</v>
      </c>
      <c r="AM71" s="237">
        <v>43184</v>
      </c>
      <c r="AN71" s="82"/>
      <c r="AO71" s="82"/>
      <c r="AP71" s="82"/>
      <c r="AR71" s="26"/>
      <c r="AS71" s="26"/>
      <c r="AT71" s="26"/>
      <c r="AU71" s="26"/>
      <c r="AV71" s="26"/>
      <c r="AW71" s="26"/>
    </row>
    <row r="72" spans="1:50" s="7" customFormat="1" ht="12.75" customHeight="1">
      <c r="A72" s="39"/>
      <c r="B72" s="371" t="s">
        <v>153</v>
      </c>
      <c r="C72" s="372"/>
      <c r="D72" s="372"/>
      <c r="E72" s="372"/>
      <c r="F72" s="372"/>
      <c r="G72" s="372"/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372"/>
      <c r="AC72" s="372"/>
      <c r="AD72" s="372"/>
      <c r="AE72" s="372"/>
      <c r="AF72" s="372"/>
      <c r="AG72" s="372"/>
      <c r="AH72" s="373"/>
      <c r="AI72" s="64" t="s">
        <v>82</v>
      </c>
      <c r="AJ72" s="65" t="s">
        <v>126</v>
      </c>
      <c r="AK72" s="65">
        <v>1</v>
      </c>
      <c r="AL72" s="66">
        <v>0.57291666666666663</v>
      </c>
      <c r="AM72" s="237">
        <v>43184</v>
      </c>
      <c r="AN72" s="82"/>
      <c r="AO72" s="82"/>
      <c r="AP72" s="82"/>
      <c r="AR72" s="26"/>
      <c r="AS72" s="26"/>
      <c r="AT72" s="26"/>
      <c r="AU72" s="26"/>
      <c r="AV72" s="26"/>
      <c r="AW72" s="26"/>
    </row>
    <row r="73" spans="1:50" s="7" customFormat="1" ht="12.75" customHeight="1">
      <c r="A73" s="39"/>
      <c r="B73" s="371" t="s">
        <v>154</v>
      </c>
      <c r="C73" s="372"/>
      <c r="D73" s="372"/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372"/>
      <c r="AC73" s="372"/>
      <c r="AD73" s="372"/>
      <c r="AE73" s="372"/>
      <c r="AF73" s="372"/>
      <c r="AG73" s="372"/>
      <c r="AH73" s="373"/>
      <c r="AI73" s="64">
        <v>61</v>
      </c>
      <c r="AJ73" s="65" t="s">
        <v>48</v>
      </c>
      <c r="AK73" s="65">
        <v>1</v>
      </c>
      <c r="AL73" s="66">
        <v>0.51388888888888895</v>
      </c>
      <c r="AM73" s="237">
        <v>43186</v>
      </c>
      <c r="AN73" s="82"/>
      <c r="AO73" s="82"/>
      <c r="AP73" s="82"/>
      <c r="AR73" s="26"/>
      <c r="AS73" s="26"/>
      <c r="AT73" s="26"/>
      <c r="AU73" s="26"/>
      <c r="AV73" s="26"/>
      <c r="AW73" s="26"/>
    </row>
    <row r="74" spans="1:50" s="7" customFormat="1" ht="12.75" customHeight="1">
      <c r="A74" s="39"/>
      <c r="B74" s="371" t="s">
        <v>137</v>
      </c>
      <c r="C74" s="372"/>
      <c r="D74" s="372"/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372"/>
      <c r="AC74" s="372"/>
      <c r="AD74" s="372"/>
      <c r="AE74" s="372"/>
      <c r="AF74" s="372"/>
      <c r="AG74" s="372"/>
      <c r="AH74" s="373"/>
      <c r="AI74" s="64">
        <v>61</v>
      </c>
      <c r="AJ74" s="65" t="s">
        <v>45</v>
      </c>
      <c r="AK74" s="65">
        <v>1</v>
      </c>
      <c r="AL74" s="66">
        <v>0.5625</v>
      </c>
      <c r="AM74" s="237">
        <v>43186</v>
      </c>
      <c r="AN74" s="82"/>
      <c r="AO74" s="82"/>
      <c r="AP74" s="82"/>
      <c r="AR74" s="26"/>
      <c r="AS74" s="26"/>
      <c r="AT74" s="26"/>
      <c r="AU74" s="26"/>
      <c r="AV74" s="26"/>
      <c r="AW74" s="26"/>
    </row>
    <row r="75" spans="1:50" s="7" customFormat="1" ht="12.75" customHeight="1">
      <c r="B75" s="371" t="s">
        <v>156</v>
      </c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3"/>
      <c r="AI75" s="64">
        <v>61</v>
      </c>
      <c r="AJ75" s="65" t="s">
        <v>155</v>
      </c>
      <c r="AK75" s="65">
        <v>1</v>
      </c>
      <c r="AL75" s="66">
        <v>0.57638888888888895</v>
      </c>
      <c r="AM75" s="237">
        <v>43186</v>
      </c>
      <c r="AN75" s="82"/>
      <c r="AO75" s="82"/>
      <c r="AP75" s="82"/>
      <c r="AR75" s="26"/>
      <c r="AS75" s="26"/>
      <c r="AT75" s="26"/>
      <c r="AU75" s="26"/>
      <c r="AV75" s="26"/>
      <c r="AW75" s="26"/>
    </row>
    <row r="76" spans="1:50" s="7" customFormat="1" ht="12.75" customHeight="1">
      <c r="B76" s="371" t="s">
        <v>137</v>
      </c>
      <c r="C76" s="372"/>
      <c r="D76" s="372"/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372"/>
      <c r="AC76" s="372"/>
      <c r="AD76" s="372"/>
      <c r="AE76" s="372"/>
      <c r="AF76" s="372"/>
      <c r="AG76" s="372"/>
      <c r="AH76" s="373"/>
      <c r="AI76" s="64">
        <v>61</v>
      </c>
      <c r="AJ76" s="65" t="s">
        <v>45</v>
      </c>
      <c r="AK76" s="65">
        <v>1</v>
      </c>
      <c r="AL76" s="66">
        <v>0.60833333333333328</v>
      </c>
      <c r="AM76" s="237">
        <v>43186</v>
      </c>
      <c r="AN76" s="82"/>
      <c r="AO76" s="82"/>
      <c r="AP76" s="82"/>
      <c r="AR76" s="26"/>
      <c r="AS76" s="26"/>
      <c r="AT76" s="26"/>
      <c r="AU76" s="26"/>
      <c r="AV76" s="26"/>
      <c r="AW76" s="26"/>
    </row>
    <row r="77" spans="1:50" s="7" customFormat="1" ht="12.75" customHeight="1">
      <c r="B77" s="371" t="s">
        <v>156</v>
      </c>
      <c r="C77" s="372"/>
      <c r="D77" s="372"/>
      <c r="E77" s="372"/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372"/>
      <c r="AC77" s="372"/>
      <c r="AD77" s="372"/>
      <c r="AE77" s="372"/>
      <c r="AF77" s="372"/>
      <c r="AG77" s="372"/>
      <c r="AH77" s="373"/>
      <c r="AI77" s="64">
        <v>61</v>
      </c>
      <c r="AJ77" s="65" t="s">
        <v>155</v>
      </c>
      <c r="AK77" s="65">
        <v>1</v>
      </c>
      <c r="AL77" s="66">
        <v>0.62222222222222223</v>
      </c>
      <c r="AM77" s="237">
        <v>43186</v>
      </c>
      <c r="AN77" s="82"/>
      <c r="AO77" s="82"/>
      <c r="AP77" s="82"/>
      <c r="AR77" s="26"/>
      <c r="AS77" s="26"/>
      <c r="AT77" s="26"/>
      <c r="AU77" s="26"/>
      <c r="AV77" s="26"/>
      <c r="AW77" s="26"/>
    </row>
    <row r="78" spans="1:50" s="7" customFormat="1" ht="12.75" customHeight="1">
      <c r="B78" s="371" t="s">
        <v>137</v>
      </c>
      <c r="C78" s="372"/>
      <c r="D78" s="372"/>
      <c r="E78" s="372"/>
      <c r="F78" s="372"/>
      <c r="G78" s="372"/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  <c r="V78" s="372"/>
      <c r="W78" s="372"/>
      <c r="X78" s="372"/>
      <c r="Y78" s="372"/>
      <c r="Z78" s="372"/>
      <c r="AA78" s="372"/>
      <c r="AB78" s="372"/>
      <c r="AC78" s="372"/>
      <c r="AD78" s="372"/>
      <c r="AE78" s="372"/>
      <c r="AF78" s="372"/>
      <c r="AG78" s="372"/>
      <c r="AH78" s="373"/>
      <c r="AI78" s="64">
        <v>61</v>
      </c>
      <c r="AJ78" s="65" t="s">
        <v>45</v>
      </c>
      <c r="AK78" s="65">
        <v>1</v>
      </c>
      <c r="AL78" s="66">
        <v>0.63055555555555554</v>
      </c>
      <c r="AM78" s="237">
        <v>43186</v>
      </c>
      <c r="AN78" s="82"/>
      <c r="AO78" s="82"/>
      <c r="AP78" s="82"/>
      <c r="AR78" s="26"/>
      <c r="AS78" s="26"/>
      <c r="AT78" s="26"/>
      <c r="AU78" s="26"/>
      <c r="AV78" s="26"/>
      <c r="AW78" s="26"/>
    </row>
    <row r="79" spans="1:50" s="7" customFormat="1" ht="12.75" customHeight="1">
      <c r="B79" s="371" t="s">
        <v>156</v>
      </c>
      <c r="C79" s="372"/>
      <c r="D79" s="372"/>
      <c r="E79" s="372"/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372"/>
      <c r="AC79" s="372"/>
      <c r="AD79" s="372"/>
      <c r="AE79" s="372"/>
      <c r="AF79" s="372"/>
      <c r="AG79" s="372"/>
      <c r="AH79" s="373"/>
      <c r="AI79" s="64">
        <v>61</v>
      </c>
      <c r="AJ79" s="65" t="s">
        <v>155</v>
      </c>
      <c r="AK79" s="65">
        <v>1</v>
      </c>
      <c r="AL79" s="66">
        <v>0.64444444444444449</v>
      </c>
      <c r="AM79" s="237">
        <v>43186</v>
      </c>
      <c r="AN79" s="82"/>
      <c r="AO79" s="82"/>
      <c r="AP79" s="82"/>
      <c r="AR79" s="26"/>
      <c r="AS79" s="26"/>
      <c r="AT79" s="26"/>
      <c r="AU79" s="26"/>
      <c r="AV79" s="26"/>
      <c r="AW79" s="26"/>
    </row>
    <row r="80" spans="1:50" s="7" customFormat="1" ht="12.75" customHeight="1">
      <c r="B80" s="371" t="s">
        <v>158</v>
      </c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372"/>
      <c r="Y80" s="372"/>
      <c r="Z80" s="372"/>
      <c r="AA80" s="372"/>
      <c r="AB80" s="372"/>
      <c r="AC80" s="372"/>
      <c r="AD80" s="372"/>
      <c r="AE80" s="372"/>
      <c r="AF80" s="372"/>
      <c r="AG80" s="372"/>
      <c r="AH80" s="373"/>
      <c r="AI80" s="64">
        <v>61</v>
      </c>
      <c r="AJ80" s="65" t="s">
        <v>45</v>
      </c>
      <c r="AK80" s="65">
        <v>1</v>
      </c>
      <c r="AL80" s="66">
        <v>0.65972222222222221</v>
      </c>
      <c r="AM80" s="237">
        <v>43186</v>
      </c>
      <c r="AN80" s="82"/>
      <c r="AO80" s="82"/>
      <c r="AP80" s="82"/>
      <c r="AR80" s="26"/>
      <c r="AS80" s="26"/>
      <c r="AT80" s="26"/>
      <c r="AU80" s="26"/>
      <c r="AV80" s="26"/>
      <c r="AW80" s="26"/>
    </row>
    <row r="81" spans="2:49" s="7" customFormat="1" ht="12.75" customHeight="1">
      <c r="B81" s="374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6"/>
      <c r="AI81" s="64">
        <v>61</v>
      </c>
      <c r="AJ81" s="65" t="s">
        <v>46</v>
      </c>
      <c r="AK81" s="65">
        <v>1</v>
      </c>
      <c r="AL81" s="66"/>
      <c r="AM81" s="237">
        <v>43186</v>
      </c>
      <c r="AN81" s="82"/>
      <c r="AO81" s="82"/>
      <c r="AP81" s="82"/>
      <c r="AR81" s="26"/>
      <c r="AS81" s="26"/>
      <c r="AT81" s="26"/>
      <c r="AU81" s="26"/>
      <c r="AV81" s="26"/>
      <c r="AW81" s="26"/>
    </row>
    <row r="82" spans="2:49" s="7" customFormat="1" ht="12.75" customHeight="1">
      <c r="B82" s="371" t="s">
        <v>159</v>
      </c>
      <c r="C82" s="372"/>
      <c r="D82" s="372"/>
      <c r="E82" s="372"/>
      <c r="F82" s="372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372"/>
      <c r="AC82" s="372"/>
      <c r="AD82" s="372"/>
      <c r="AE82" s="372"/>
      <c r="AF82" s="372"/>
      <c r="AG82" s="372"/>
      <c r="AH82" s="373"/>
      <c r="AI82" s="64">
        <v>62</v>
      </c>
      <c r="AJ82" s="65" t="s">
        <v>65</v>
      </c>
      <c r="AK82" s="241">
        <v>1</v>
      </c>
      <c r="AL82" s="66">
        <v>0.68055555555555547</v>
      </c>
      <c r="AM82" s="237">
        <v>43186</v>
      </c>
      <c r="AN82" s="82"/>
      <c r="AO82" s="82"/>
      <c r="AP82" s="82"/>
      <c r="AR82" s="26"/>
      <c r="AS82" s="26"/>
      <c r="AT82" s="26"/>
      <c r="AU82" s="26"/>
      <c r="AV82" s="26"/>
      <c r="AW82" s="26"/>
    </row>
    <row r="83" spans="2:49" s="7" customFormat="1" ht="12.75" customHeight="1">
      <c r="B83" s="371" t="s">
        <v>159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  <c r="V83" s="372"/>
      <c r="W83" s="372"/>
      <c r="X83" s="372"/>
      <c r="Y83" s="372"/>
      <c r="Z83" s="372"/>
      <c r="AA83" s="372"/>
      <c r="AB83" s="372"/>
      <c r="AC83" s="372"/>
      <c r="AD83" s="372"/>
      <c r="AE83" s="372"/>
      <c r="AF83" s="372"/>
      <c r="AG83" s="372"/>
      <c r="AH83" s="373"/>
      <c r="AI83" s="64">
        <v>61</v>
      </c>
      <c r="AJ83" s="65" t="s">
        <v>66</v>
      </c>
      <c r="AK83" s="241">
        <v>1</v>
      </c>
      <c r="AL83" s="66">
        <v>0.68055555555555547</v>
      </c>
      <c r="AM83" s="237">
        <v>43186</v>
      </c>
      <c r="AN83" s="82"/>
      <c r="AO83" s="82"/>
      <c r="AP83" s="82"/>
      <c r="AR83" s="26"/>
      <c r="AS83" s="26"/>
      <c r="AT83" s="26"/>
      <c r="AU83" s="26"/>
      <c r="AV83" s="26"/>
      <c r="AW83" s="26"/>
    </row>
    <row r="84" spans="2:49" s="7" customFormat="1" ht="12.75" customHeight="1">
      <c r="B84" s="370" t="s">
        <v>160</v>
      </c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64">
        <v>62</v>
      </c>
      <c r="AJ84" s="65" t="s">
        <v>19</v>
      </c>
      <c r="AK84" s="65">
        <v>1</v>
      </c>
      <c r="AL84" s="66">
        <v>0.70833333333333337</v>
      </c>
      <c r="AM84" s="237">
        <v>43186</v>
      </c>
      <c r="AN84" s="82"/>
      <c r="AO84" s="82"/>
      <c r="AP84" s="82"/>
      <c r="AR84" s="26"/>
      <c r="AS84" s="26"/>
      <c r="AT84" s="26"/>
      <c r="AU84" s="26"/>
      <c r="AV84" s="26"/>
      <c r="AW84" s="26"/>
    </row>
    <row r="85" spans="2:49" s="7" customFormat="1" ht="12.75" customHeight="1">
      <c r="B85" s="371" t="s">
        <v>157</v>
      </c>
      <c r="C85" s="372"/>
      <c r="D85" s="372"/>
      <c r="E85" s="372"/>
      <c r="F85" s="372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372"/>
      <c r="AC85" s="372"/>
      <c r="AD85" s="372"/>
      <c r="AE85" s="372"/>
      <c r="AF85" s="372"/>
      <c r="AG85" s="372"/>
      <c r="AH85" s="373"/>
      <c r="AI85" s="64">
        <v>62</v>
      </c>
      <c r="AJ85" s="65" t="s">
        <v>49</v>
      </c>
      <c r="AK85" s="65">
        <v>2</v>
      </c>
      <c r="AL85" s="66">
        <v>0.71666666666666667</v>
      </c>
      <c r="AM85" s="237">
        <v>43186</v>
      </c>
      <c r="AN85" s="82"/>
      <c r="AO85" s="82"/>
      <c r="AP85" s="82"/>
      <c r="AR85" s="26"/>
      <c r="AS85" s="26"/>
      <c r="AT85" s="26"/>
      <c r="AU85" s="26"/>
      <c r="AV85" s="26"/>
      <c r="AW85" s="26"/>
    </row>
    <row r="86" spans="2:49" s="7" customFormat="1" ht="12.75" customHeight="1">
      <c r="B86" s="463" t="s">
        <v>166</v>
      </c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  <c r="AA86" s="463"/>
      <c r="AB86" s="463"/>
      <c r="AC86" s="463"/>
      <c r="AD86" s="463"/>
      <c r="AE86" s="463"/>
      <c r="AF86" s="463"/>
      <c r="AG86" s="463"/>
      <c r="AH86" s="463"/>
      <c r="AI86" s="273" t="s">
        <v>81</v>
      </c>
      <c r="AJ86" s="274" t="s">
        <v>126</v>
      </c>
      <c r="AK86" s="274">
        <v>1</v>
      </c>
      <c r="AL86" s="275">
        <v>0.66666666666666663</v>
      </c>
      <c r="AM86" s="276">
        <v>43190</v>
      </c>
      <c r="AN86" s="82"/>
      <c r="AO86" s="82"/>
      <c r="AP86" s="82"/>
      <c r="AR86" s="26"/>
      <c r="AS86" s="26"/>
      <c r="AT86" s="26"/>
      <c r="AU86" s="26"/>
      <c r="AV86" s="26"/>
      <c r="AW86" s="26"/>
    </row>
    <row r="87" spans="2:49" s="7" customFormat="1" ht="12.75" customHeight="1">
      <c r="B87" s="463" t="s">
        <v>150</v>
      </c>
      <c r="C87" s="463"/>
      <c r="D87" s="463"/>
      <c r="E87" s="463"/>
      <c r="F87" s="463"/>
      <c r="G87" s="463"/>
      <c r="H87" s="463"/>
      <c r="I87" s="463"/>
      <c r="J87" s="463"/>
      <c r="K87" s="463"/>
      <c r="L87" s="463"/>
      <c r="M87" s="463"/>
      <c r="N87" s="463"/>
      <c r="O87" s="463"/>
      <c r="P87" s="463"/>
      <c r="Q87" s="463"/>
      <c r="R87" s="463"/>
      <c r="S87" s="463"/>
      <c r="T87" s="463"/>
      <c r="U87" s="463"/>
      <c r="V87" s="463"/>
      <c r="W87" s="463"/>
      <c r="X87" s="463"/>
      <c r="Y87" s="463"/>
      <c r="Z87" s="463"/>
      <c r="AA87" s="463"/>
      <c r="AB87" s="463"/>
      <c r="AC87" s="463"/>
      <c r="AD87" s="463"/>
      <c r="AE87" s="463"/>
      <c r="AF87" s="463"/>
      <c r="AG87" s="463"/>
      <c r="AH87" s="463"/>
      <c r="AI87" s="273" t="s">
        <v>82</v>
      </c>
      <c r="AJ87" s="274" t="s">
        <v>126</v>
      </c>
      <c r="AK87" s="274">
        <v>1</v>
      </c>
      <c r="AL87" s="275">
        <v>0.67708333333333337</v>
      </c>
      <c r="AM87" s="276">
        <v>43190</v>
      </c>
      <c r="AN87" s="82"/>
      <c r="AO87" s="82"/>
      <c r="AP87" s="82"/>
      <c r="AR87" s="26"/>
      <c r="AS87" s="26"/>
      <c r="AT87" s="26"/>
      <c r="AU87" s="26"/>
      <c r="AV87" s="26"/>
      <c r="AW87" s="26"/>
    </row>
    <row r="88" spans="2:49" s="7" customFormat="1">
      <c r="B88" s="370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370"/>
      <c r="AE88" s="370"/>
      <c r="AF88" s="370"/>
      <c r="AG88" s="370"/>
      <c r="AH88" s="370"/>
      <c r="AI88" s="64"/>
      <c r="AJ88" s="65"/>
      <c r="AK88" s="65"/>
      <c r="AL88" s="66"/>
      <c r="AM88" s="237"/>
      <c r="AN88" s="82"/>
      <c r="AO88" s="82"/>
      <c r="AP88" s="82"/>
      <c r="AR88" s="26"/>
      <c r="AS88" s="26"/>
      <c r="AT88" s="26"/>
      <c r="AU88" s="26"/>
      <c r="AV88" s="26"/>
      <c r="AW88" s="26"/>
    </row>
    <row r="89" spans="2:49" s="7" customFormat="1" ht="12.75" customHeight="1">
      <c r="B89" s="371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2"/>
      <c r="X89" s="372"/>
      <c r="Y89" s="372"/>
      <c r="Z89" s="372"/>
      <c r="AA89" s="372"/>
      <c r="AB89" s="372"/>
      <c r="AC89" s="372"/>
      <c r="AD89" s="372"/>
      <c r="AE89" s="372"/>
      <c r="AF89" s="372"/>
      <c r="AG89" s="372"/>
      <c r="AH89" s="373"/>
      <c r="AI89" s="64"/>
      <c r="AJ89" s="65"/>
      <c r="AK89" s="65"/>
      <c r="AL89" s="66"/>
      <c r="AM89" s="237"/>
      <c r="AN89" s="82"/>
      <c r="AO89" s="82"/>
      <c r="AP89" s="82"/>
      <c r="AR89" s="26"/>
      <c r="AS89" s="26"/>
      <c r="AT89" s="26"/>
      <c r="AU89" s="26"/>
      <c r="AV89" s="26"/>
      <c r="AW89" s="26"/>
    </row>
    <row r="90" spans="2:49" s="7" customFormat="1" ht="12.75" customHeight="1">
      <c r="B90" s="371"/>
      <c r="C90" s="372"/>
      <c r="D90" s="372"/>
      <c r="E90" s="372"/>
      <c r="F90" s="372"/>
      <c r="G90" s="372"/>
      <c r="H90" s="372"/>
      <c r="I90" s="372"/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372"/>
      <c r="AC90" s="372"/>
      <c r="AD90" s="372"/>
      <c r="AE90" s="372"/>
      <c r="AF90" s="372"/>
      <c r="AG90" s="372"/>
      <c r="AH90" s="373"/>
      <c r="AI90" s="64"/>
      <c r="AJ90" s="65"/>
      <c r="AK90" s="65"/>
      <c r="AL90" s="66"/>
      <c r="AM90" s="237"/>
      <c r="AN90" s="82"/>
      <c r="AO90" s="82"/>
      <c r="AP90" s="82"/>
      <c r="AR90" s="26"/>
      <c r="AS90" s="26"/>
      <c r="AT90" s="26"/>
      <c r="AU90" s="26"/>
      <c r="AV90" s="26"/>
      <c r="AW90" s="26"/>
    </row>
    <row r="91" spans="2:49" s="7" customFormat="1" ht="12.75" customHeight="1">
      <c r="B91" s="371"/>
      <c r="C91" s="372"/>
      <c r="D91" s="372"/>
      <c r="E91" s="372"/>
      <c r="F91" s="372"/>
      <c r="G91" s="372"/>
      <c r="H91" s="372"/>
      <c r="I91" s="372"/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372"/>
      <c r="AC91" s="372"/>
      <c r="AD91" s="372"/>
      <c r="AE91" s="372"/>
      <c r="AF91" s="372"/>
      <c r="AG91" s="372"/>
      <c r="AH91" s="373"/>
      <c r="AI91" s="64"/>
      <c r="AJ91" s="65"/>
      <c r="AK91" s="65"/>
      <c r="AL91" s="66"/>
      <c r="AM91" s="237"/>
      <c r="AN91" s="82"/>
      <c r="AO91" s="82"/>
      <c r="AP91" s="82"/>
      <c r="AR91" s="26"/>
      <c r="AS91" s="26"/>
      <c r="AT91" s="26"/>
      <c r="AU91" s="26"/>
      <c r="AV91" s="26"/>
      <c r="AW91" s="26"/>
    </row>
    <row r="92" spans="2:49" s="7" customFormat="1" ht="12.75" customHeight="1">
      <c r="B92" s="371"/>
      <c r="C92" s="372"/>
      <c r="D92" s="372"/>
      <c r="E92" s="372"/>
      <c r="F92" s="372"/>
      <c r="G92" s="372"/>
      <c r="H92" s="372"/>
      <c r="I92" s="372"/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3"/>
      <c r="AI92" s="64"/>
      <c r="AJ92" s="65"/>
      <c r="AK92" s="65"/>
      <c r="AL92" s="66"/>
      <c r="AM92" s="237"/>
      <c r="AN92" s="82"/>
      <c r="AO92" s="82"/>
      <c r="AP92" s="82"/>
      <c r="AR92" s="26"/>
      <c r="AS92" s="26"/>
      <c r="AT92" s="26"/>
      <c r="AU92" s="26"/>
      <c r="AV92" s="26"/>
      <c r="AW92" s="26"/>
    </row>
    <row r="93" spans="2:49" s="7" customFormat="1" ht="12.75" customHeight="1">
      <c r="B93" s="370"/>
      <c r="C93" s="370"/>
      <c r="D93" s="370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370"/>
      <c r="AC93" s="370"/>
      <c r="AD93" s="370"/>
      <c r="AE93" s="370"/>
      <c r="AF93" s="370"/>
      <c r="AG93" s="370"/>
      <c r="AH93" s="370"/>
      <c r="AI93" s="64"/>
      <c r="AJ93" s="65"/>
      <c r="AK93" s="65"/>
      <c r="AL93" s="66"/>
      <c r="AM93" s="237"/>
      <c r="AN93" s="82"/>
      <c r="AO93" s="82"/>
      <c r="AP93" s="82"/>
      <c r="AR93" s="26"/>
      <c r="AS93" s="26"/>
      <c r="AT93" s="26"/>
      <c r="AU93" s="26"/>
      <c r="AV93" s="26"/>
      <c r="AW93" s="26"/>
    </row>
    <row r="94" spans="2:49" s="7" customFormat="1" ht="12.75" customHeight="1"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64"/>
      <c r="AJ94" s="65"/>
      <c r="AK94" s="65"/>
      <c r="AL94" s="66"/>
      <c r="AM94" s="237"/>
      <c r="AN94" s="82"/>
      <c r="AO94" s="82"/>
      <c r="AP94" s="82"/>
      <c r="AR94" s="26"/>
      <c r="AS94" s="26"/>
      <c r="AT94" s="26"/>
      <c r="AU94" s="26"/>
      <c r="AV94" s="26"/>
      <c r="AW94" s="26"/>
    </row>
    <row r="95" spans="2:49" s="7" customFormat="1" ht="12.75" customHeight="1">
      <c r="B95" s="371"/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372"/>
      <c r="AC95" s="372"/>
      <c r="AD95" s="372"/>
      <c r="AE95" s="372"/>
      <c r="AF95" s="372"/>
      <c r="AG95" s="372"/>
      <c r="AH95" s="373"/>
      <c r="AI95" s="64"/>
      <c r="AJ95" s="65"/>
      <c r="AK95" s="65"/>
      <c r="AL95" s="66"/>
      <c r="AM95" s="237"/>
      <c r="AN95" s="82"/>
      <c r="AO95" s="82"/>
      <c r="AP95" s="82"/>
      <c r="AR95" s="26"/>
      <c r="AS95" s="26"/>
      <c r="AT95" s="26"/>
      <c r="AU95" s="26"/>
      <c r="AV95" s="26"/>
      <c r="AW95" s="26"/>
    </row>
    <row r="96" spans="2:49" s="7" customFormat="1">
      <c r="B96" s="371"/>
      <c r="C96" s="372"/>
      <c r="D96" s="372"/>
      <c r="E96" s="372"/>
      <c r="F96" s="372"/>
      <c r="G96" s="372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2"/>
      <c r="X96" s="372"/>
      <c r="Y96" s="372"/>
      <c r="Z96" s="372"/>
      <c r="AA96" s="372"/>
      <c r="AB96" s="372"/>
      <c r="AC96" s="372"/>
      <c r="AD96" s="372"/>
      <c r="AE96" s="372"/>
      <c r="AF96" s="372"/>
      <c r="AG96" s="372"/>
      <c r="AH96" s="373"/>
      <c r="AI96" s="64"/>
      <c r="AJ96" s="65"/>
      <c r="AK96" s="65"/>
      <c r="AL96" s="66"/>
      <c r="AM96" s="237"/>
      <c r="AN96" s="82"/>
      <c r="AO96" s="82"/>
      <c r="AP96" s="82"/>
    </row>
    <row r="97" spans="2:42" s="7" customFormat="1">
      <c r="B97" s="371"/>
      <c r="C97" s="372"/>
      <c r="D97" s="372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2"/>
      <c r="AE97" s="372"/>
      <c r="AF97" s="372"/>
      <c r="AG97" s="372"/>
      <c r="AH97" s="373"/>
      <c r="AI97" s="64"/>
      <c r="AJ97" s="65"/>
      <c r="AK97" s="65"/>
      <c r="AL97" s="66"/>
      <c r="AM97" s="237"/>
      <c r="AN97" s="82"/>
      <c r="AO97" s="82"/>
      <c r="AP97" s="82"/>
    </row>
    <row r="98" spans="2:42" s="7" customFormat="1">
      <c r="B98" s="371"/>
      <c r="C98" s="372"/>
      <c r="D98" s="372"/>
      <c r="E98" s="372"/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372"/>
      <c r="Z98" s="372"/>
      <c r="AA98" s="372"/>
      <c r="AB98" s="372"/>
      <c r="AC98" s="372"/>
      <c r="AD98" s="372"/>
      <c r="AE98" s="372"/>
      <c r="AF98" s="372"/>
      <c r="AG98" s="372"/>
      <c r="AH98" s="373"/>
      <c r="AI98" s="64"/>
      <c r="AJ98" s="65"/>
      <c r="AK98" s="65"/>
      <c r="AL98" s="66"/>
      <c r="AM98" s="237"/>
      <c r="AN98" s="82"/>
      <c r="AO98" s="82"/>
      <c r="AP98" s="82"/>
    </row>
    <row r="99" spans="2:42" s="7" customFormat="1">
      <c r="B99" s="371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372"/>
      <c r="AC99" s="372"/>
      <c r="AD99" s="372"/>
      <c r="AE99" s="372"/>
      <c r="AF99" s="372"/>
      <c r="AG99" s="372"/>
      <c r="AH99" s="373"/>
      <c r="AI99" s="64"/>
      <c r="AJ99" s="65"/>
      <c r="AK99" s="65"/>
      <c r="AL99" s="66"/>
      <c r="AM99" s="237"/>
      <c r="AN99" s="82"/>
      <c r="AO99" s="82"/>
      <c r="AP99" s="82"/>
    </row>
    <row r="100" spans="2:42" s="7" customFormat="1">
      <c r="B100" s="371"/>
      <c r="C100" s="372"/>
      <c r="D100" s="372"/>
      <c r="E100" s="372"/>
      <c r="F100" s="372"/>
      <c r="G100" s="372"/>
      <c r="H100" s="372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372"/>
      <c r="AC100" s="372"/>
      <c r="AD100" s="372"/>
      <c r="AE100" s="372"/>
      <c r="AF100" s="372"/>
      <c r="AG100" s="372"/>
      <c r="AH100" s="373"/>
      <c r="AI100" s="64"/>
      <c r="AJ100" s="65"/>
      <c r="AK100" s="65"/>
      <c r="AL100" s="66"/>
      <c r="AM100" s="237"/>
      <c r="AN100" s="82"/>
      <c r="AO100" s="82"/>
      <c r="AP100" s="82"/>
    </row>
    <row r="101" spans="2:42" s="7" customFormat="1" ht="12.75" customHeight="1">
      <c r="B101" s="371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  <c r="Z101" s="372"/>
      <c r="AA101" s="372"/>
      <c r="AB101" s="372"/>
      <c r="AC101" s="372"/>
      <c r="AD101" s="372"/>
      <c r="AE101" s="372"/>
      <c r="AF101" s="372"/>
      <c r="AG101" s="372"/>
      <c r="AH101" s="373"/>
      <c r="AI101" s="64"/>
      <c r="AJ101" s="65"/>
      <c r="AK101" s="65"/>
      <c r="AL101" s="66"/>
      <c r="AM101" s="237"/>
      <c r="AN101" s="82"/>
      <c r="AO101" s="82"/>
      <c r="AP101" s="82"/>
    </row>
    <row r="102" spans="2:42" s="7" customFormat="1" ht="12.75" customHeight="1">
      <c r="B102" s="371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  <c r="AA102" s="372"/>
      <c r="AB102" s="372"/>
      <c r="AC102" s="372"/>
      <c r="AD102" s="372"/>
      <c r="AE102" s="372"/>
      <c r="AF102" s="372"/>
      <c r="AG102" s="372"/>
      <c r="AH102" s="373"/>
      <c r="AI102" s="64"/>
      <c r="AJ102" s="65"/>
      <c r="AK102" s="65"/>
      <c r="AL102" s="66"/>
      <c r="AM102" s="237"/>
      <c r="AN102" s="82"/>
      <c r="AO102" s="82"/>
      <c r="AP102" s="82"/>
    </row>
    <row r="103" spans="2:42" s="7" customFormat="1">
      <c r="B103" s="371"/>
      <c r="C103" s="372"/>
      <c r="D103" s="372"/>
      <c r="E103" s="372"/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372"/>
      <c r="Z103" s="372"/>
      <c r="AA103" s="372"/>
      <c r="AB103" s="372"/>
      <c r="AC103" s="372"/>
      <c r="AD103" s="372"/>
      <c r="AE103" s="372"/>
      <c r="AF103" s="372"/>
      <c r="AG103" s="372"/>
      <c r="AH103" s="373"/>
      <c r="AI103" s="64"/>
      <c r="AJ103" s="65"/>
      <c r="AK103" s="65"/>
      <c r="AL103" s="66"/>
      <c r="AM103" s="237"/>
      <c r="AN103" s="82"/>
      <c r="AO103" s="82"/>
      <c r="AP103" s="82"/>
    </row>
    <row r="104" spans="2:42" s="7" customFormat="1">
      <c r="B104" s="371"/>
      <c r="C104" s="372"/>
      <c r="D104" s="372"/>
      <c r="E104" s="372"/>
      <c r="F104" s="372"/>
      <c r="G104" s="372"/>
      <c r="H104" s="372"/>
      <c r="I104" s="372"/>
      <c r="J104" s="372"/>
      <c r="K104" s="372"/>
      <c r="L104" s="372"/>
      <c r="M104" s="372"/>
      <c r="N104" s="372"/>
      <c r="O104" s="372"/>
      <c r="P104" s="372"/>
      <c r="Q104" s="372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  <c r="AB104" s="372"/>
      <c r="AC104" s="372"/>
      <c r="AD104" s="372"/>
      <c r="AE104" s="372"/>
      <c r="AF104" s="372"/>
      <c r="AG104" s="372"/>
      <c r="AH104" s="373"/>
      <c r="AI104" s="64"/>
      <c r="AJ104" s="65"/>
      <c r="AK104" s="65"/>
      <c r="AL104" s="66"/>
      <c r="AM104" s="237"/>
      <c r="AN104" s="82"/>
      <c r="AO104" s="82"/>
      <c r="AP104" s="82"/>
    </row>
    <row r="105" spans="2:42" s="7" customFormat="1">
      <c r="B105" s="371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2"/>
      <c r="X105" s="372"/>
      <c r="Y105" s="372"/>
      <c r="Z105" s="372"/>
      <c r="AA105" s="372"/>
      <c r="AB105" s="372"/>
      <c r="AC105" s="372"/>
      <c r="AD105" s="372"/>
      <c r="AE105" s="372"/>
      <c r="AF105" s="372"/>
      <c r="AG105" s="372"/>
      <c r="AH105" s="373"/>
      <c r="AI105" s="64"/>
      <c r="AJ105" s="65"/>
      <c r="AK105" s="65"/>
      <c r="AL105" s="66"/>
      <c r="AM105" s="237"/>
      <c r="AN105" s="82"/>
      <c r="AO105" s="82"/>
      <c r="AP105" s="82"/>
    </row>
    <row r="106" spans="2:42" s="7" customFormat="1">
      <c r="B106" s="371"/>
      <c r="C106" s="37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  <c r="AA106" s="372"/>
      <c r="AB106" s="372"/>
      <c r="AC106" s="372"/>
      <c r="AD106" s="372"/>
      <c r="AE106" s="372"/>
      <c r="AF106" s="372"/>
      <c r="AG106" s="372"/>
      <c r="AH106" s="373"/>
      <c r="AI106" s="64"/>
      <c r="AJ106" s="65"/>
      <c r="AK106" s="241"/>
      <c r="AL106" s="66"/>
      <c r="AM106" s="237"/>
      <c r="AN106" s="82"/>
      <c r="AO106" s="82"/>
      <c r="AP106" s="82"/>
    </row>
    <row r="107" spans="2:42" s="7" customFormat="1">
      <c r="B107" s="371"/>
      <c r="C107" s="372"/>
      <c r="D107" s="372"/>
      <c r="E107" s="372"/>
      <c r="F107" s="372"/>
      <c r="G107" s="372"/>
      <c r="H107" s="372"/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372"/>
      <c r="AC107" s="372"/>
      <c r="AD107" s="372"/>
      <c r="AE107" s="372"/>
      <c r="AF107" s="372"/>
      <c r="AG107" s="372"/>
      <c r="AH107" s="373"/>
      <c r="AI107" s="64"/>
      <c r="AJ107" s="65"/>
      <c r="AK107" s="241"/>
      <c r="AL107" s="66"/>
      <c r="AM107" s="237"/>
      <c r="AN107" s="82"/>
      <c r="AO107" s="82"/>
      <c r="AP107" s="82"/>
    </row>
    <row r="108" spans="2:42" s="7" customFormat="1">
      <c r="B108" s="370"/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0"/>
      <c r="Y108" s="370"/>
      <c r="Z108" s="370"/>
      <c r="AA108" s="370"/>
      <c r="AB108" s="370"/>
      <c r="AC108" s="370"/>
      <c r="AD108" s="370"/>
      <c r="AE108" s="370"/>
      <c r="AF108" s="370"/>
      <c r="AG108" s="370"/>
      <c r="AH108" s="370"/>
      <c r="AI108" s="64"/>
      <c r="AJ108" s="65"/>
      <c r="AK108" s="65"/>
      <c r="AL108" s="66"/>
      <c r="AM108" s="237"/>
      <c r="AN108" s="82"/>
      <c r="AO108" s="82"/>
      <c r="AP108" s="82"/>
    </row>
    <row r="109" spans="2:42" s="7" customFormat="1">
      <c r="B109" s="371"/>
      <c r="C109" s="372"/>
      <c r="D109" s="372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2"/>
      <c r="Z109" s="372"/>
      <c r="AA109" s="372"/>
      <c r="AB109" s="372"/>
      <c r="AC109" s="372"/>
      <c r="AD109" s="372"/>
      <c r="AE109" s="372"/>
      <c r="AF109" s="372"/>
      <c r="AG109" s="372"/>
      <c r="AH109" s="373"/>
      <c r="AI109" s="64"/>
      <c r="AJ109" s="65"/>
      <c r="AK109" s="65"/>
      <c r="AL109" s="66"/>
      <c r="AM109" s="237"/>
      <c r="AN109" s="82"/>
      <c r="AO109" s="82"/>
      <c r="AP109" s="82"/>
    </row>
    <row r="110" spans="2:42" s="7" customFormat="1">
      <c r="B110" s="371"/>
      <c r="C110" s="372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372"/>
      <c r="O110" s="372"/>
      <c r="P110" s="372"/>
      <c r="Q110" s="372"/>
      <c r="R110" s="372"/>
      <c r="S110" s="372"/>
      <c r="T110" s="372"/>
      <c r="U110" s="372"/>
      <c r="V110" s="372"/>
      <c r="W110" s="372"/>
      <c r="X110" s="372"/>
      <c r="Y110" s="372"/>
      <c r="Z110" s="372"/>
      <c r="AA110" s="372"/>
      <c r="AB110" s="372"/>
      <c r="AC110" s="372"/>
      <c r="AD110" s="372"/>
      <c r="AE110" s="372"/>
      <c r="AF110" s="372"/>
      <c r="AG110" s="372"/>
      <c r="AH110" s="373"/>
      <c r="AI110" s="64"/>
      <c r="AJ110" s="65"/>
      <c r="AK110" s="65"/>
      <c r="AL110" s="66"/>
      <c r="AM110" s="237"/>
      <c r="AN110" s="82"/>
      <c r="AO110" s="82"/>
      <c r="AP110" s="82"/>
    </row>
    <row r="111" spans="2:42" s="7" customFormat="1">
      <c r="B111" s="371"/>
      <c r="C111" s="372"/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  <c r="N111" s="372"/>
      <c r="O111" s="372"/>
      <c r="P111" s="372"/>
      <c r="Q111" s="372"/>
      <c r="R111" s="372"/>
      <c r="S111" s="372"/>
      <c r="T111" s="372"/>
      <c r="U111" s="372"/>
      <c r="V111" s="372"/>
      <c r="W111" s="372"/>
      <c r="X111" s="372"/>
      <c r="Y111" s="372"/>
      <c r="Z111" s="372"/>
      <c r="AA111" s="372"/>
      <c r="AB111" s="372"/>
      <c r="AC111" s="372"/>
      <c r="AD111" s="372"/>
      <c r="AE111" s="372"/>
      <c r="AF111" s="372"/>
      <c r="AG111" s="372"/>
      <c r="AH111" s="373"/>
      <c r="AI111" s="64"/>
      <c r="AJ111" s="65"/>
      <c r="AK111" s="65"/>
      <c r="AL111" s="66"/>
      <c r="AM111" s="237"/>
      <c r="AN111" s="82"/>
      <c r="AO111" s="82"/>
      <c r="AP111" s="82"/>
    </row>
    <row r="112" spans="2:42" s="7" customFormat="1">
      <c r="B112" s="371"/>
      <c r="C112" s="372"/>
      <c r="D112" s="372"/>
      <c r="E112" s="372"/>
      <c r="F112" s="372"/>
      <c r="G112" s="372"/>
      <c r="H112" s="372"/>
      <c r="I112" s="372"/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72"/>
      <c r="X112" s="372"/>
      <c r="Y112" s="372"/>
      <c r="Z112" s="372"/>
      <c r="AA112" s="372"/>
      <c r="AB112" s="372"/>
      <c r="AC112" s="372"/>
      <c r="AD112" s="372"/>
      <c r="AE112" s="372"/>
      <c r="AF112" s="372"/>
      <c r="AG112" s="372"/>
      <c r="AH112" s="373"/>
      <c r="AI112" s="64"/>
      <c r="AJ112" s="65"/>
      <c r="AK112" s="65"/>
      <c r="AL112" s="66"/>
      <c r="AM112" s="237"/>
      <c r="AN112" s="82"/>
      <c r="AO112" s="82"/>
      <c r="AP112" s="82"/>
    </row>
    <row r="113" spans="2:42" s="7" customFormat="1">
      <c r="B113" s="371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2"/>
      <c r="X113" s="372"/>
      <c r="Y113" s="372"/>
      <c r="Z113" s="372"/>
      <c r="AA113" s="372"/>
      <c r="AB113" s="372"/>
      <c r="AC113" s="372"/>
      <c r="AD113" s="372"/>
      <c r="AE113" s="372"/>
      <c r="AF113" s="372"/>
      <c r="AG113" s="372"/>
      <c r="AH113" s="373"/>
      <c r="AI113" s="64"/>
      <c r="AJ113" s="65"/>
      <c r="AK113" s="65"/>
      <c r="AL113" s="66"/>
      <c r="AM113" s="237"/>
      <c r="AN113" s="82"/>
      <c r="AO113" s="82"/>
      <c r="AP113" s="82"/>
    </row>
    <row r="114" spans="2:42" s="7" customFormat="1" ht="12.75" customHeight="1">
      <c r="B114" s="371"/>
      <c r="C114" s="372"/>
      <c r="D114" s="372"/>
      <c r="E114" s="372"/>
      <c r="F114" s="372"/>
      <c r="G114" s="372"/>
      <c r="H114" s="372"/>
      <c r="I114" s="372"/>
      <c r="J114" s="372"/>
      <c r="K114" s="372"/>
      <c r="L114" s="372"/>
      <c r="M114" s="372"/>
      <c r="N114" s="372"/>
      <c r="O114" s="372"/>
      <c r="P114" s="372"/>
      <c r="Q114" s="372"/>
      <c r="R114" s="372"/>
      <c r="S114" s="372"/>
      <c r="T114" s="372"/>
      <c r="U114" s="372"/>
      <c r="V114" s="372"/>
      <c r="W114" s="372"/>
      <c r="X114" s="372"/>
      <c r="Y114" s="372"/>
      <c r="Z114" s="372"/>
      <c r="AA114" s="372"/>
      <c r="AB114" s="372"/>
      <c r="AC114" s="372"/>
      <c r="AD114" s="372"/>
      <c r="AE114" s="372"/>
      <c r="AF114" s="372"/>
      <c r="AG114" s="372"/>
      <c r="AH114" s="373"/>
      <c r="AI114" s="64"/>
      <c r="AJ114" s="65"/>
      <c r="AK114" s="65"/>
      <c r="AL114" s="66"/>
      <c r="AM114" s="237"/>
      <c r="AN114" s="82"/>
      <c r="AO114" s="82"/>
      <c r="AP114" s="82"/>
    </row>
    <row r="115" spans="2:42" s="7" customFormat="1" ht="12.75" customHeight="1">
      <c r="B115" s="371"/>
      <c r="C115" s="372"/>
      <c r="D115" s="372"/>
      <c r="E115" s="372"/>
      <c r="F115" s="372"/>
      <c r="G115" s="372"/>
      <c r="H115" s="372"/>
      <c r="I115" s="372"/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72"/>
      <c r="X115" s="372"/>
      <c r="Y115" s="372"/>
      <c r="Z115" s="372"/>
      <c r="AA115" s="372"/>
      <c r="AB115" s="372"/>
      <c r="AC115" s="372"/>
      <c r="AD115" s="372"/>
      <c r="AE115" s="372"/>
      <c r="AF115" s="372"/>
      <c r="AG115" s="372"/>
      <c r="AH115" s="373"/>
      <c r="AI115" s="64"/>
      <c r="AJ115" s="65"/>
      <c r="AK115" s="241"/>
      <c r="AL115" s="66"/>
      <c r="AM115" s="237"/>
      <c r="AN115" s="82"/>
      <c r="AO115" s="82"/>
      <c r="AP115" s="82"/>
    </row>
    <row r="116" spans="2:42" s="7" customFormat="1">
      <c r="B116" s="371"/>
      <c r="C116" s="372"/>
      <c r="D116" s="372"/>
      <c r="E116" s="372"/>
      <c r="F116" s="372"/>
      <c r="G116" s="372"/>
      <c r="H116" s="372"/>
      <c r="I116" s="372"/>
      <c r="J116" s="372"/>
      <c r="K116" s="372"/>
      <c r="L116" s="372"/>
      <c r="M116" s="372"/>
      <c r="N116" s="372"/>
      <c r="O116" s="372"/>
      <c r="P116" s="372"/>
      <c r="Q116" s="372"/>
      <c r="R116" s="372"/>
      <c r="S116" s="372"/>
      <c r="T116" s="372"/>
      <c r="U116" s="372"/>
      <c r="V116" s="372"/>
      <c r="W116" s="372"/>
      <c r="X116" s="372"/>
      <c r="Y116" s="372"/>
      <c r="Z116" s="372"/>
      <c r="AA116" s="372"/>
      <c r="AB116" s="372"/>
      <c r="AC116" s="372"/>
      <c r="AD116" s="372"/>
      <c r="AE116" s="372"/>
      <c r="AF116" s="372"/>
      <c r="AG116" s="372"/>
      <c r="AH116" s="373"/>
      <c r="AI116" s="64"/>
      <c r="AJ116" s="65"/>
      <c r="AK116" s="241"/>
      <c r="AL116" s="66"/>
      <c r="AM116" s="237"/>
      <c r="AN116" s="82"/>
      <c r="AO116" s="82"/>
      <c r="AP116" s="82"/>
    </row>
    <row r="117" spans="2:42" s="7" customFormat="1">
      <c r="B117" s="370"/>
      <c r="C117" s="370"/>
      <c r="D117" s="370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0"/>
      <c r="W117" s="370"/>
      <c r="X117" s="370"/>
      <c r="Y117" s="370"/>
      <c r="Z117" s="370"/>
      <c r="AA117" s="370"/>
      <c r="AB117" s="370"/>
      <c r="AC117" s="370"/>
      <c r="AD117" s="370"/>
      <c r="AE117" s="370"/>
      <c r="AF117" s="370"/>
      <c r="AG117" s="370"/>
      <c r="AH117" s="370"/>
      <c r="AI117" s="64"/>
      <c r="AJ117" s="65"/>
      <c r="AK117" s="65"/>
      <c r="AL117" s="66"/>
      <c r="AM117" s="237"/>
    </row>
    <row r="118" spans="2:42" s="7" customFormat="1">
      <c r="B118" s="371"/>
      <c r="C118" s="372"/>
      <c r="D118" s="372"/>
      <c r="E118" s="372"/>
      <c r="F118" s="372"/>
      <c r="G118" s="372"/>
      <c r="H118" s="372"/>
      <c r="I118" s="372"/>
      <c r="J118" s="372"/>
      <c r="K118" s="372"/>
      <c r="L118" s="372"/>
      <c r="M118" s="372"/>
      <c r="N118" s="372"/>
      <c r="O118" s="372"/>
      <c r="P118" s="372"/>
      <c r="Q118" s="372"/>
      <c r="R118" s="372"/>
      <c r="S118" s="372"/>
      <c r="T118" s="372"/>
      <c r="U118" s="372"/>
      <c r="V118" s="372"/>
      <c r="W118" s="372"/>
      <c r="X118" s="372"/>
      <c r="Y118" s="372"/>
      <c r="Z118" s="372"/>
      <c r="AA118" s="372"/>
      <c r="AB118" s="372"/>
      <c r="AC118" s="372"/>
      <c r="AD118" s="372"/>
      <c r="AE118" s="372"/>
      <c r="AF118" s="372"/>
      <c r="AG118" s="372"/>
      <c r="AH118" s="373"/>
      <c r="AI118" s="64"/>
      <c r="AJ118" s="65"/>
      <c r="AK118" s="65"/>
      <c r="AL118" s="66"/>
      <c r="AM118" s="237"/>
    </row>
    <row r="119" spans="2:42" s="7" customFormat="1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70"/>
      <c r="AJ119" s="70"/>
      <c r="AK119" s="70"/>
    </row>
    <row r="120" spans="2:42" s="7" customFormat="1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2"/>
      <c r="AJ120" s="72"/>
      <c r="AK120" s="72"/>
      <c r="AL120" s="72"/>
      <c r="AM120" s="72"/>
      <c r="AN120" s="72"/>
      <c r="AO120" s="72"/>
      <c r="AP120" s="72"/>
    </row>
    <row r="121" spans="2:42" s="7" customFormat="1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2"/>
      <c r="AJ121" s="72"/>
      <c r="AK121" s="72"/>
      <c r="AL121" s="72"/>
      <c r="AM121" s="72"/>
      <c r="AN121" s="72"/>
      <c r="AO121" s="72"/>
      <c r="AP121" s="72"/>
    </row>
    <row r="122" spans="2:42" s="7" customFormat="1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2"/>
      <c r="AJ122" s="72"/>
      <c r="AK122" s="72"/>
      <c r="AL122" s="72"/>
      <c r="AM122" s="72"/>
      <c r="AN122" s="72"/>
      <c r="AO122" s="72"/>
      <c r="AP122" s="72"/>
    </row>
    <row r="123" spans="2:42" s="7" customFormat="1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2"/>
      <c r="AJ123" s="72"/>
      <c r="AK123" s="72"/>
      <c r="AL123" s="72"/>
      <c r="AM123" s="72"/>
      <c r="AN123" s="72"/>
      <c r="AO123" s="72"/>
      <c r="AP123" s="72"/>
    </row>
    <row r="124" spans="2:42" s="7" customFormat="1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2"/>
      <c r="AJ124" s="72"/>
      <c r="AK124" s="72"/>
      <c r="AL124" s="72"/>
      <c r="AM124" s="72"/>
      <c r="AN124" s="72"/>
      <c r="AO124" s="72"/>
      <c r="AP124" s="72"/>
    </row>
    <row r="125" spans="2:42" s="7" customFormat="1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2"/>
      <c r="AJ125" s="72"/>
      <c r="AK125" s="72"/>
      <c r="AL125" s="72"/>
      <c r="AM125" s="72"/>
      <c r="AN125" s="72"/>
      <c r="AO125" s="72"/>
      <c r="AP125" s="72"/>
    </row>
    <row r="126" spans="2:42" s="7" customFormat="1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2"/>
      <c r="AJ126" s="72"/>
      <c r="AK126" s="72"/>
      <c r="AL126" s="72"/>
      <c r="AM126" s="72"/>
      <c r="AN126" s="72"/>
      <c r="AO126" s="72"/>
      <c r="AP126" s="72"/>
    </row>
    <row r="127" spans="2:42" s="7" customFormat="1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2"/>
      <c r="AJ127" s="72"/>
      <c r="AK127" s="72"/>
      <c r="AL127" s="72"/>
      <c r="AM127" s="72"/>
      <c r="AN127" s="72"/>
      <c r="AO127" s="72"/>
      <c r="AP127" s="72"/>
    </row>
    <row r="128" spans="2:42" s="7" customFormat="1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2"/>
      <c r="AJ128" s="72"/>
      <c r="AK128" s="72"/>
      <c r="AL128" s="72"/>
      <c r="AM128" s="72"/>
      <c r="AN128" s="72"/>
      <c r="AO128" s="72"/>
      <c r="AP128" s="72"/>
    </row>
    <row r="129" spans="2:42" s="7" customFormat="1"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2"/>
      <c r="AJ129" s="72"/>
      <c r="AK129" s="72"/>
      <c r="AL129" s="72"/>
      <c r="AM129" s="72"/>
      <c r="AN129" s="72"/>
      <c r="AO129" s="72"/>
      <c r="AP129" s="72"/>
    </row>
    <row r="130" spans="2:42" s="7" customFormat="1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2"/>
      <c r="AJ130" s="72"/>
      <c r="AK130" s="72"/>
      <c r="AL130" s="72"/>
      <c r="AM130" s="72"/>
      <c r="AN130" s="72"/>
      <c r="AO130" s="72"/>
      <c r="AP130" s="72"/>
    </row>
    <row r="131" spans="2:42" s="7" customFormat="1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2"/>
      <c r="AJ131" s="72"/>
      <c r="AK131" s="72"/>
      <c r="AL131" s="72"/>
      <c r="AM131" s="72"/>
      <c r="AN131" s="72"/>
      <c r="AO131" s="72"/>
      <c r="AP131" s="72"/>
    </row>
    <row r="132" spans="2:42" s="7" customFormat="1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2"/>
      <c r="AJ132" s="72"/>
      <c r="AK132" s="72"/>
      <c r="AL132" s="72"/>
      <c r="AM132" s="72"/>
      <c r="AN132" s="72"/>
      <c r="AO132" s="72"/>
      <c r="AP132" s="72"/>
    </row>
    <row r="133" spans="2:42" s="7" customFormat="1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2"/>
      <c r="AJ133" s="72"/>
      <c r="AK133" s="72"/>
      <c r="AL133" s="72"/>
      <c r="AM133" s="72"/>
      <c r="AN133" s="72"/>
      <c r="AO133" s="72"/>
      <c r="AP133" s="72"/>
    </row>
    <row r="134" spans="2:42" s="7" customFormat="1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2"/>
      <c r="AJ134" s="72"/>
      <c r="AK134" s="72"/>
      <c r="AL134" s="72"/>
      <c r="AM134" s="72"/>
      <c r="AN134" s="72"/>
      <c r="AO134" s="72"/>
      <c r="AP134" s="72"/>
    </row>
    <row r="135" spans="2:42" s="7" customFormat="1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2"/>
      <c r="AJ135" s="72"/>
      <c r="AK135" s="72"/>
      <c r="AL135" s="72"/>
      <c r="AM135" s="72"/>
      <c r="AN135" s="72"/>
      <c r="AO135" s="72"/>
      <c r="AP135" s="72"/>
    </row>
    <row r="136" spans="2:42" s="7" customFormat="1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2"/>
      <c r="AJ136" s="72"/>
      <c r="AK136" s="72"/>
      <c r="AL136" s="72"/>
      <c r="AM136" s="72"/>
      <c r="AN136" s="72"/>
      <c r="AO136" s="72"/>
      <c r="AP136" s="72"/>
    </row>
    <row r="137" spans="2:42" s="7" customFormat="1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2"/>
      <c r="AJ137" s="72"/>
      <c r="AK137" s="72"/>
      <c r="AL137" s="72"/>
      <c r="AM137" s="72"/>
      <c r="AN137" s="72"/>
      <c r="AO137" s="72"/>
      <c r="AP137" s="72"/>
    </row>
    <row r="138" spans="2:42" s="7" customFormat="1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2"/>
      <c r="AJ138" s="72"/>
      <c r="AK138" s="72"/>
      <c r="AL138" s="72"/>
      <c r="AM138" s="72"/>
      <c r="AN138" s="72"/>
      <c r="AO138" s="72"/>
      <c r="AP138" s="72"/>
    </row>
    <row r="139" spans="2:42" s="7" customFormat="1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2"/>
      <c r="AJ139" s="72"/>
      <c r="AK139" s="72"/>
      <c r="AL139" s="72"/>
      <c r="AM139" s="72"/>
      <c r="AN139" s="72"/>
      <c r="AO139" s="72"/>
      <c r="AP139" s="72"/>
    </row>
    <row r="140" spans="2:42" s="7" customFormat="1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2"/>
      <c r="AJ140" s="72"/>
      <c r="AK140" s="72"/>
      <c r="AL140" s="72"/>
      <c r="AM140" s="72"/>
      <c r="AN140" s="72"/>
      <c r="AO140" s="72"/>
      <c r="AP140" s="72"/>
    </row>
    <row r="141" spans="2:42" s="7" customFormat="1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2"/>
      <c r="AJ141" s="72"/>
      <c r="AK141" s="72"/>
      <c r="AL141" s="72"/>
      <c r="AM141" s="72"/>
      <c r="AN141" s="72"/>
      <c r="AO141" s="72"/>
      <c r="AP141" s="72"/>
    </row>
    <row r="142" spans="2:42" s="7" customFormat="1"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2"/>
      <c r="AJ142" s="72"/>
      <c r="AK142" s="72"/>
      <c r="AL142" s="72"/>
      <c r="AM142" s="72"/>
      <c r="AN142" s="72"/>
      <c r="AO142" s="72"/>
      <c r="AP142" s="72"/>
    </row>
    <row r="143" spans="2:42" s="7" customFormat="1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2"/>
      <c r="AJ143" s="72"/>
      <c r="AK143" s="72"/>
      <c r="AL143" s="72"/>
      <c r="AM143" s="72"/>
      <c r="AN143" s="72"/>
      <c r="AO143" s="72"/>
      <c r="AP143" s="72"/>
    </row>
    <row r="144" spans="2:42" s="7" customFormat="1"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2"/>
      <c r="AJ144" s="72"/>
      <c r="AK144" s="72"/>
      <c r="AL144" s="72"/>
      <c r="AM144" s="72"/>
      <c r="AN144" s="72"/>
      <c r="AO144" s="72"/>
      <c r="AP144" s="72"/>
    </row>
    <row r="145" spans="2:42" s="7" customFormat="1" ht="13.5" customHeight="1"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2"/>
      <c r="AJ145" s="72"/>
      <c r="AK145" s="72"/>
      <c r="AL145" s="72"/>
      <c r="AM145" s="72"/>
      <c r="AN145" s="72"/>
      <c r="AO145" s="72"/>
      <c r="AP145" s="72"/>
    </row>
    <row r="146" spans="2:42" s="7" customFormat="1" ht="13.5" customHeight="1"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2"/>
      <c r="AJ146" s="72"/>
      <c r="AK146" s="72"/>
      <c r="AL146" s="72"/>
      <c r="AM146" s="72"/>
      <c r="AN146" s="72"/>
      <c r="AO146" s="72"/>
      <c r="AP146" s="72"/>
    </row>
    <row r="147" spans="2:42" s="7" customFormat="1"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2"/>
      <c r="AJ147" s="72"/>
      <c r="AK147" s="72"/>
      <c r="AL147" s="72"/>
      <c r="AM147" s="72"/>
      <c r="AN147" s="72"/>
      <c r="AO147" s="72"/>
      <c r="AP147" s="72"/>
    </row>
    <row r="148" spans="2:42" s="7" customFormat="1"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2"/>
      <c r="AJ148" s="72"/>
      <c r="AK148" s="72"/>
      <c r="AL148" s="72"/>
      <c r="AM148" s="72"/>
      <c r="AN148" s="72"/>
      <c r="AO148" s="72"/>
      <c r="AP148" s="72"/>
    </row>
    <row r="149" spans="2:42" s="7" customFormat="1"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2"/>
      <c r="AJ149" s="72"/>
      <c r="AK149" s="72"/>
      <c r="AL149" s="72"/>
      <c r="AM149" s="72"/>
      <c r="AN149" s="72"/>
      <c r="AO149" s="72"/>
      <c r="AP149" s="72"/>
    </row>
    <row r="150" spans="2:42" s="7" customFormat="1" ht="16.5" customHeight="1"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2"/>
      <c r="AJ150" s="72"/>
      <c r="AK150" s="72"/>
      <c r="AL150" s="72"/>
      <c r="AM150" s="72"/>
      <c r="AN150" s="72"/>
      <c r="AO150" s="72"/>
      <c r="AP150" s="72"/>
    </row>
    <row r="151" spans="2:42" s="7" customFormat="1"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2"/>
      <c r="AJ151" s="72"/>
      <c r="AK151" s="72"/>
      <c r="AL151" s="72"/>
      <c r="AM151" s="72"/>
      <c r="AN151" s="72"/>
      <c r="AO151" s="72"/>
      <c r="AP151" s="72"/>
    </row>
    <row r="152" spans="2:42" s="7" customFormat="1" ht="13.5" customHeight="1"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2"/>
      <c r="AJ152" s="72"/>
      <c r="AK152" s="72"/>
      <c r="AL152" s="72"/>
      <c r="AM152" s="72"/>
      <c r="AN152" s="72"/>
      <c r="AO152" s="72"/>
      <c r="AP152" s="72"/>
    </row>
    <row r="153" spans="2:42" s="7" customFormat="1" ht="13.5" customHeight="1"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2"/>
      <c r="AJ153" s="72"/>
      <c r="AK153" s="72"/>
      <c r="AL153" s="72"/>
      <c r="AM153" s="72"/>
      <c r="AN153" s="72"/>
      <c r="AO153" s="72"/>
      <c r="AP153" s="72"/>
    </row>
    <row r="154" spans="2:42" s="7" customFormat="1"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2"/>
      <c r="AJ154" s="72"/>
      <c r="AK154" s="72"/>
      <c r="AL154" s="72"/>
      <c r="AM154" s="72"/>
      <c r="AN154" s="72"/>
      <c r="AO154" s="72"/>
      <c r="AP154" s="72"/>
    </row>
    <row r="155" spans="2:42" s="7" customFormat="1">
      <c r="AO155" s="72"/>
      <c r="AP155" s="72"/>
    </row>
    <row r="156" spans="2:42" s="7" customFormat="1">
      <c r="AO156" s="72"/>
      <c r="AP156" s="72"/>
    </row>
    <row r="157" spans="2:42" s="7" customFormat="1">
      <c r="AO157" s="72"/>
      <c r="AP157" s="72"/>
    </row>
    <row r="158" spans="2:42" s="7" customFormat="1">
      <c r="AO158" s="72"/>
      <c r="AP158" s="72"/>
    </row>
    <row r="159" spans="2:42" s="7" customFormat="1">
      <c r="AO159" s="72"/>
      <c r="AP159" s="72"/>
    </row>
    <row r="160" spans="2:42" s="7" customFormat="1" ht="13.5" customHeight="1">
      <c r="AO160" s="72"/>
      <c r="AP160" s="72"/>
    </row>
    <row r="161" spans="41:42" s="7" customFormat="1">
      <c r="AO161" s="72"/>
      <c r="AP161" s="72"/>
    </row>
    <row r="162" spans="41:42" s="7" customFormat="1">
      <c r="AO162" s="72"/>
      <c r="AP162" s="72"/>
    </row>
    <row r="163" spans="41:42" s="7" customFormat="1">
      <c r="AO163" s="72"/>
      <c r="AP163" s="72"/>
    </row>
    <row r="164" spans="41:42" s="7" customFormat="1">
      <c r="AO164" s="72"/>
      <c r="AP164" s="72"/>
    </row>
    <row r="165" spans="41:42" s="7" customFormat="1">
      <c r="AO165" s="72"/>
      <c r="AP165" s="72"/>
    </row>
    <row r="166" spans="41:42" s="7" customFormat="1">
      <c r="AO166" s="72"/>
      <c r="AP166" s="72"/>
    </row>
    <row r="167" spans="41:42" s="7" customFormat="1">
      <c r="AO167" s="72"/>
      <c r="AP167" s="72"/>
    </row>
    <row r="168" spans="41:42" s="7" customFormat="1">
      <c r="AO168" s="72"/>
      <c r="AP168" s="72"/>
    </row>
    <row r="169" spans="41:42" s="7" customFormat="1">
      <c r="AO169" s="72"/>
      <c r="AP169" s="72"/>
    </row>
    <row r="170" spans="41:42" s="7" customFormat="1">
      <c r="AO170" s="72"/>
      <c r="AP170" s="72"/>
    </row>
    <row r="171" spans="41:42" s="7" customFormat="1">
      <c r="AO171" s="72"/>
      <c r="AP171" s="72"/>
    </row>
    <row r="172" spans="41:42" s="7" customFormat="1">
      <c r="AO172" s="72"/>
      <c r="AP172" s="72"/>
    </row>
    <row r="173" spans="41:42" s="7" customFormat="1">
      <c r="AO173" s="72"/>
      <c r="AP173" s="72"/>
    </row>
    <row r="174" spans="41:42" s="7" customFormat="1">
      <c r="AO174" s="72"/>
      <c r="AP174" s="72"/>
    </row>
    <row r="175" spans="41:42" s="7" customFormat="1">
      <c r="AO175" s="72"/>
      <c r="AP175" s="72"/>
    </row>
    <row r="176" spans="41:42" s="7" customFormat="1">
      <c r="AO176" s="72"/>
      <c r="AP176" s="72"/>
    </row>
    <row r="177" spans="41:42" s="7" customFormat="1">
      <c r="AO177" s="72"/>
      <c r="AP177" s="72"/>
    </row>
    <row r="178" spans="41:42" s="7" customFormat="1">
      <c r="AO178" s="72"/>
      <c r="AP178" s="72"/>
    </row>
    <row r="179" spans="41:42" s="7" customFormat="1">
      <c r="AO179" s="72"/>
      <c r="AP179" s="72"/>
    </row>
    <row r="180" spans="41:42" s="7" customFormat="1">
      <c r="AO180" s="72"/>
      <c r="AP180" s="72"/>
    </row>
    <row r="181" spans="41:42" s="7" customFormat="1">
      <c r="AO181" s="72"/>
      <c r="AP181" s="72"/>
    </row>
    <row r="182" spans="41:42" s="7" customFormat="1">
      <c r="AO182" s="72"/>
      <c r="AP182" s="72"/>
    </row>
    <row r="183" spans="41:42" s="7" customFormat="1">
      <c r="AO183" s="72"/>
      <c r="AP183" s="72"/>
    </row>
    <row r="184" spans="41:42" s="7" customFormat="1">
      <c r="AO184" s="72"/>
      <c r="AP184" s="72"/>
    </row>
    <row r="185" spans="41:42">
      <c r="AO185" s="62"/>
      <c r="AP185" s="62"/>
    </row>
    <row r="186" spans="41:42">
      <c r="AO186" s="62"/>
      <c r="AP186" s="62"/>
    </row>
    <row r="187" spans="41:42">
      <c r="AO187" s="62"/>
      <c r="AP187" s="62"/>
    </row>
    <row r="188" spans="41:42">
      <c r="AO188" s="62"/>
      <c r="AP188" s="62"/>
    </row>
    <row r="189" spans="41:42">
      <c r="AO189" s="62"/>
      <c r="AP189" s="62"/>
    </row>
    <row r="190" spans="41:42">
      <c r="AO190" s="62"/>
      <c r="AP190" s="62"/>
    </row>
    <row r="191" spans="41:42">
      <c r="AO191" s="62"/>
      <c r="AP191" s="62"/>
    </row>
    <row r="192" spans="41:42">
      <c r="AO192" s="62"/>
      <c r="AP192" s="62"/>
    </row>
    <row r="193" spans="41:42">
      <c r="AO193" s="62"/>
      <c r="AP193" s="62"/>
    </row>
    <row r="194" spans="41:42">
      <c r="AO194" s="62"/>
      <c r="AP194" s="62"/>
    </row>
    <row r="195" spans="41:42">
      <c r="AO195" s="62"/>
      <c r="AP195" s="62"/>
    </row>
    <row r="196" spans="41:42">
      <c r="AO196" s="62"/>
      <c r="AP196" s="62"/>
    </row>
    <row r="197" spans="41:42">
      <c r="AO197" s="62"/>
      <c r="AP197" s="62"/>
    </row>
    <row r="198" spans="41:42">
      <c r="AO198" s="62"/>
      <c r="AP198" s="62"/>
    </row>
    <row r="199" spans="41:42">
      <c r="AO199" s="62"/>
      <c r="AP199" s="62"/>
    </row>
    <row r="226" spans="2:37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4"/>
      <c r="AJ226" s="4"/>
      <c r="AK226" s="4"/>
    </row>
    <row r="227" spans="2:37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4"/>
      <c r="AJ227" s="4"/>
      <c r="AK227" s="4"/>
    </row>
    <row r="228" spans="2:37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4"/>
      <c r="AJ228" s="4"/>
      <c r="AK228" s="4"/>
    </row>
    <row r="229" spans="2:37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4"/>
      <c r="AJ229" s="4"/>
      <c r="AK229" s="4"/>
    </row>
    <row r="230" spans="2:37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4"/>
      <c r="AJ230" s="4"/>
      <c r="AK230" s="4"/>
    </row>
    <row r="231" spans="2:37"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2:37"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2:37"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2:37"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2:37"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2:37"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2:37"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2:37"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2:37"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2:37"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5:37"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5:37"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5:37"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5:37"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5:37"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5:37"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5:37"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5:37"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5:37"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5:37"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5:37"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5:37"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5:37"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5:37"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5:37"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5:37"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5:37"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5:37"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5:37"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5:37"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5:37"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5:37"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5:37"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5:37"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5:37"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5:37"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5:37"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5:37"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5:37"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5:37"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5:37"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5:37"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5:37"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5:37"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5:37"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5:37"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5:37"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5:37"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5:37"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5:37"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5:37"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5:37"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5:37"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5:37"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5:37"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5:37"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5:37"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5:37"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5:37"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5:37"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5:37"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5:37"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5:37"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5:37"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5:37"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5:37"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5:37"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5:37"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5:37"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5:37"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5:37"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5:37"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5:37"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5:37"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5:37"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5:37"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5:37"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5:37"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5:37"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5:37"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5:37"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5:37"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5:37"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5:37"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5:37"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5:37"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5:37"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5:37"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5:37"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5:37"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5:37"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5:37"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5:37"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5:37"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5:37"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5:37"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5:37"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5:37"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5:37"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5:37"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5:37"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5:37"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5:37"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5:37"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5:37"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5:37"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5:37"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5:37"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5:37"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5:37"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5:37"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5:37"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5:37"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5:37"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5:37"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5:37"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5:37"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5:37"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5:37"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5:37"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5:37"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5:37"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5:37"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5:37"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5:37"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5:37"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5:37"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5:37"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5:37"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5:37"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5:37"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5:37"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5:37"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5:37"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5:37"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5:37"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5:37"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5:37"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5:37"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5:37"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5:37"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5:37"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5:37"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5:37"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5:37"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5:37"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5:37"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5:37"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5:37"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5:37"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5:37"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5:37"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5:37"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5:37"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5:37"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5:37"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5:37"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5:37"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5:37"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5:37"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5:37"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5:37"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5:37"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5:37"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5:37"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5:37"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5:37"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5:37"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5:37"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5:37"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5:37"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5:37"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5:37"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5:37"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5:37"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5:37"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5:37"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5:37"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5:37"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5:37"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5:37"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5:37"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5:37"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5:37"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5:37"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5:37"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5:37"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5:37"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5:37"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5:37"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5:37"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5:37"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5:37"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5:37"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5:37"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5:37"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5:37"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5:37"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5:37"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5:37"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5:37"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5:37"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5:37"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5:37"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5:37"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5:37"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5:37"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5:37"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5:37"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5:37"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5:37"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5:37"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5:37"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5:37"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5:37"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5:37"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5:37"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5:37"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5:37"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5:37"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5:37"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5:37"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5:37"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5:37"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5:37"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5:37"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5:37"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5:37"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5:37"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5:37"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5:37"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5:37"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5:37"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5:37"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5:37"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5:37"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5:37"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5:37"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5:37"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5:37"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5:37"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5:37"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5:37"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5:37"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5:37"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5:37"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5:37"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5:37"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5:37"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5:37"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5:37"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5:37"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5:37"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5:37"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5:37"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5:37"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5:37"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5:37"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5:37"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5:37"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5:37"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5:37"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5:37"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5:37"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5:37"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5:37"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5:37"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5:37"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5:37"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5:37"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5:37"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5:37"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5:37"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5:37"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5:37"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5:37"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5:37"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5:37"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5:37"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5:37"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5:37"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spans="15:37"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spans="15:37"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spans="15:37"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spans="15:37"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spans="15:37"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spans="15:37"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spans="15:37"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5:37"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spans="15:37"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5:37"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5:37"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spans="15:37"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5:37"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5:37"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5:37"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5:37"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5:37"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5:37"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5:37"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5:37"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5:37"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5:37"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5:37"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5:37"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5:37"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5:37"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spans="15:37"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spans="15:37"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spans="15:37"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5:37"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5:37"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spans="15:37"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spans="15:37"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5:37"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spans="15:37"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spans="15:37"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5:37"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spans="15:37"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5:37"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5:37"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spans="15:37"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5:37"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5:37"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spans="15:37"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spans="15:37"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5:37"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spans="15:37"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spans="15:37"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5:37"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spans="15:37"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5:37"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spans="15:37"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spans="15:37"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spans="15:37"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5:37"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5:37"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5:37"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5:37"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spans="15:37"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5:37"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5:37"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5:37"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5:37"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5:37"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5:37"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5:37"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5:37"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spans="15:37"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spans="15:37"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5:37"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5:37"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spans="15:37"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spans="15:37"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5:37"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5:37"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spans="15:37"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5:37"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spans="15:37"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5:37"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5:37"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5:37"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spans="15:37"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spans="15:37"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5:37"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5:37"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5:37"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5:37"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5:37"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spans="15:37"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spans="15:37"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spans="15:37"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spans="15:37"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spans="15:37"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spans="15:37"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spans="15:37"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spans="15:37"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spans="15:37"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spans="15:37"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spans="15:37"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5:37"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spans="15:37"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spans="15:37"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spans="15:37"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spans="15:37"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5:37"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5:37"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5:37"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5:37"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5:37"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5:37"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5:37"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5:37"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5:37"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5:37"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spans="15:37"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spans="15:37"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spans="15:37"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spans="15:37"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spans="15:37"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spans="15:37"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spans="15:37"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spans="15:37"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spans="15:37"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spans="15:37"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spans="15:37"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spans="15:37"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spans="15:37"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spans="15:37"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spans="15:37"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spans="15:37"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spans="15:37"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spans="15:37"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spans="15:37"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spans="15:37"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spans="15:37"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spans="15:37"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spans="15:37"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spans="15:37"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spans="15:37"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spans="15:37"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spans="15:37"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spans="15:37"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spans="15:37"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spans="15:37"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spans="15:37"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spans="15:37"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spans="15:37"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spans="15:37"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spans="15:37"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spans="15:37"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spans="15:37"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spans="15:37"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spans="15:37"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spans="15:37"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spans="15:37"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spans="15:37"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spans="15:37"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spans="15:37"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spans="15:37"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spans="15:37"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spans="15:37"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spans="15:37"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spans="15:37"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spans="15:37"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spans="15:37"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spans="15:37"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spans="15:37"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spans="15:37"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spans="15:37"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spans="15:37"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spans="15:37"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spans="15:37"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spans="15:37"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spans="15:37"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spans="15:37"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spans="15:37"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spans="15:37"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spans="15:37"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spans="15:37"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spans="15:37"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spans="15:37"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spans="15:37"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spans="15:37"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spans="15:37"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spans="15:37"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spans="15:37"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spans="15:37"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spans="15:37"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spans="15:37"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spans="15:37"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spans="15:37"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spans="15:37"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spans="15:37"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spans="15:37"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spans="15:37"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spans="15:37"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spans="15:37"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spans="15:37"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spans="15:37"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spans="15:37"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spans="15:37"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spans="15:37"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spans="15:37"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spans="15:37"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spans="15:37"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spans="15:37"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spans="15:37"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spans="15:37"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spans="15:37"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spans="15:37"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spans="15:37"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spans="15:37"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spans="15:37"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spans="15:37"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spans="15:37">
      <c r="AI726" s="4"/>
      <c r="AJ726" s="4"/>
      <c r="AK726" s="4"/>
    </row>
    <row r="727" spans="15:37">
      <c r="AI727" s="4"/>
      <c r="AJ727" s="4"/>
      <c r="AK727" s="4"/>
    </row>
    <row r="728" spans="15:37">
      <c r="AI728" s="4"/>
      <c r="AJ728" s="4"/>
      <c r="AK728" s="4"/>
    </row>
    <row r="729" spans="15:37">
      <c r="AI729" s="4"/>
      <c r="AJ729" s="4"/>
      <c r="AK729" s="4"/>
    </row>
    <row r="730" spans="15:37">
      <c r="AI730" s="4"/>
      <c r="AJ730" s="4"/>
      <c r="AK730" s="4"/>
    </row>
    <row r="731" spans="15:37">
      <c r="AI731" s="4"/>
      <c r="AJ731" s="4"/>
      <c r="AK731" s="4"/>
    </row>
  </sheetData>
  <autoFilter ref="A40:BR85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</autoFilter>
  <dataConsolidate link="1"/>
  <mergeCells count="128">
    <mergeCell ref="B113:AH113"/>
    <mergeCell ref="B114:AH114"/>
    <mergeCell ref="B115:AH115"/>
    <mergeCell ref="B116:AH116"/>
    <mergeCell ref="B107:AH107"/>
    <mergeCell ref="B108:AH108"/>
    <mergeCell ref="B109:AH109"/>
    <mergeCell ref="B110:AH110"/>
    <mergeCell ref="B111:AH111"/>
    <mergeCell ref="B112:AH112"/>
    <mergeCell ref="B101:AH101"/>
    <mergeCell ref="B102:AH102"/>
    <mergeCell ref="B103:AH103"/>
    <mergeCell ref="B104:AH104"/>
    <mergeCell ref="B105:AH105"/>
    <mergeCell ref="B106:AH106"/>
    <mergeCell ref="B95:AH95"/>
    <mergeCell ref="B96:AH96"/>
    <mergeCell ref="B97:AH97"/>
    <mergeCell ref="B98:AH98"/>
    <mergeCell ref="B99:AH99"/>
    <mergeCell ref="B100:AH100"/>
    <mergeCell ref="B90:AH90"/>
    <mergeCell ref="B91:AH91"/>
    <mergeCell ref="B92:AH92"/>
    <mergeCell ref="B93:AH93"/>
    <mergeCell ref="B94:AH94"/>
    <mergeCell ref="B85:AH85"/>
    <mergeCell ref="B86:AH86"/>
    <mergeCell ref="B87:AH87"/>
    <mergeCell ref="B88:AH88"/>
    <mergeCell ref="B60:AH60"/>
    <mergeCell ref="AQ60:AS60"/>
    <mergeCell ref="AT60:AV60"/>
    <mergeCell ref="B61:AH61"/>
    <mergeCell ref="B62:AH62"/>
    <mergeCell ref="B66:AH66"/>
    <mergeCell ref="B57:AH57"/>
    <mergeCell ref="AQ57:AS57"/>
    <mergeCell ref="B58:AH58"/>
    <mergeCell ref="AQ58:AS58"/>
    <mergeCell ref="AT58:AV58"/>
    <mergeCell ref="B59:AH59"/>
    <mergeCell ref="AQ59:AS59"/>
    <mergeCell ref="AT59:AV59"/>
    <mergeCell ref="B54:AH54"/>
    <mergeCell ref="AQ54:AS54"/>
    <mergeCell ref="B55:AH55"/>
    <mergeCell ref="AQ55:AS55"/>
    <mergeCell ref="B56:AH56"/>
    <mergeCell ref="AQ56:AS56"/>
    <mergeCell ref="B51:AH51"/>
    <mergeCell ref="AQ51:AV51"/>
    <mergeCell ref="B52:AH52"/>
    <mergeCell ref="AQ52:AS52"/>
    <mergeCell ref="B53:AH53"/>
    <mergeCell ref="AQ53:AS53"/>
    <mergeCell ref="B48:AH48"/>
    <mergeCell ref="AQ48:AS48"/>
    <mergeCell ref="B49:AH49"/>
    <mergeCell ref="AQ49:AS49"/>
    <mergeCell ref="B50:AH50"/>
    <mergeCell ref="AQ50:AS50"/>
    <mergeCell ref="B44:AH44"/>
    <mergeCell ref="AQ44:AR44"/>
    <mergeCell ref="B45:AH45"/>
    <mergeCell ref="B46:AH46"/>
    <mergeCell ref="AQ46:AV46"/>
    <mergeCell ref="B47:AH47"/>
    <mergeCell ref="AQ47:AS47"/>
    <mergeCell ref="B41:AH41"/>
    <mergeCell ref="AQ41:AR41"/>
    <mergeCell ref="B42:AH42"/>
    <mergeCell ref="AQ42:AR42"/>
    <mergeCell ref="B43:AH43"/>
    <mergeCell ref="AQ43:AR43"/>
    <mergeCell ref="AT24:AT25"/>
    <mergeCell ref="AU24:AU25"/>
    <mergeCell ref="D1:V1"/>
    <mergeCell ref="W1:AA1"/>
    <mergeCell ref="AF2:AH2"/>
    <mergeCell ref="B3:C3"/>
    <mergeCell ref="AI3:AP3"/>
    <mergeCell ref="B17:B22"/>
    <mergeCell ref="AI23:AM23"/>
    <mergeCell ref="AR23:AT23"/>
    <mergeCell ref="B26:B31"/>
    <mergeCell ref="B32:B37"/>
    <mergeCell ref="B39:AH40"/>
    <mergeCell ref="AI39:AM39"/>
    <mergeCell ref="AS39:AW39"/>
    <mergeCell ref="AR3:AT3"/>
    <mergeCell ref="AU3:AX3"/>
    <mergeCell ref="BB3:BB4"/>
    <mergeCell ref="BC3:BE3"/>
    <mergeCell ref="B5:B10"/>
    <mergeCell ref="B11:B16"/>
    <mergeCell ref="AI24:AI25"/>
    <mergeCell ref="AJ24:AJ25"/>
    <mergeCell ref="AK24:AK25"/>
    <mergeCell ref="AL24:AL25"/>
    <mergeCell ref="AM24:AM25"/>
    <mergeCell ref="AR24:AR25"/>
    <mergeCell ref="AS24:AS25"/>
    <mergeCell ref="B117:AH117"/>
    <mergeCell ref="B118:AH118"/>
    <mergeCell ref="B63:AH63"/>
    <mergeCell ref="B64:AH64"/>
    <mergeCell ref="B65:AH65"/>
    <mergeCell ref="B67:AH67"/>
    <mergeCell ref="B81:AH81"/>
    <mergeCell ref="B84:AH84"/>
    <mergeCell ref="B83:AH83"/>
    <mergeCell ref="B82:AH82"/>
    <mergeCell ref="B74:AH74"/>
    <mergeCell ref="B75:AH75"/>
    <mergeCell ref="B76:AH76"/>
    <mergeCell ref="B78:AH78"/>
    <mergeCell ref="B79:AH79"/>
    <mergeCell ref="B80:AH80"/>
    <mergeCell ref="B68:AH68"/>
    <mergeCell ref="B69:AH69"/>
    <mergeCell ref="B70:AH70"/>
    <mergeCell ref="B71:AH71"/>
    <mergeCell ref="B72:AH72"/>
    <mergeCell ref="B73:AH73"/>
    <mergeCell ref="B77:AH77"/>
    <mergeCell ref="B89:AH89"/>
  </mergeCells>
  <dataValidations disablePrompts="1" count="3">
    <dataValidation type="time" allowBlank="1" showInputMessage="1" showErrorMessage="1" sqref="AL41:AL42 AL115:AL117 AL106:AL108 AL82:AL84">
      <formula1>0</formula1>
      <formula2>0.999988425925926</formula2>
    </dataValidation>
    <dataValidation type="list" allowBlank="1" showInputMessage="1" showErrorMessage="1" sqref="AI41:AI118">
      <formula1>$BC$4:$BG$4</formula1>
    </dataValidation>
    <dataValidation type="list" allowBlank="1" showInputMessage="1" showErrorMessage="1" sqref="AJ41:AJ118">
      <formula1>$BB$5:$BB$22</formula1>
    </dataValidation>
  </dataValidations>
  <pageMargins left="0.19685039370078741" right="0.15748031496062992" top="0.78740157480314965" bottom="0.98425196850393704" header="0.23622047244094491" footer="0.51181102362204722"/>
  <pageSetup paperSize="9" fitToHeight="0" orientation="landscape" r:id="rId1"/>
  <headerFooter alignWithMargins="0">
    <oddHeader>&amp;L&amp;Bmgpu Конфиденциально&amp;B&amp;C&amp;D&amp;RСтраница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Н металлорукавов на 01.01.10</vt:lpstr>
      <vt:lpstr>Август</vt:lpstr>
      <vt:lpstr>Март3</vt:lpstr>
      <vt:lpstr>Март3!Print_Area</vt:lpstr>
      <vt:lpstr>'Н металлорукавов на 01.01.10'!Print_Area</vt:lpstr>
      <vt:lpstr>Март3!работа</vt:lpstr>
      <vt:lpstr>Март3!Состояние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Tkachenko</dc:creator>
  <cp:lastModifiedBy>Michael Bliznuk</cp:lastModifiedBy>
  <cp:lastPrinted>2020-08-01T10:11:29Z</cp:lastPrinted>
  <dcterms:created xsi:type="dcterms:W3CDTF">2002-12-01T19:24:14Z</dcterms:created>
  <dcterms:modified xsi:type="dcterms:W3CDTF">2020-09-30T18:21:06Z</dcterms:modified>
</cp:coreProperties>
</file>