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<sst xmlns="http://schemas.openxmlformats.org/spreadsheetml/2006/main" count="44" uniqueCount="33">
  <si>
    <t xml:space="preserve">Объём </t>
  </si>
  <si>
    <t>Итого 22.04-28.04</t>
  </si>
  <si>
    <t>АГТ</t>
  </si>
  <si>
    <t xml:space="preserve"> УГК</t>
  </si>
  <si>
    <t>Престол</t>
  </si>
  <si>
    <t>ИТОГО ЗАЯВОК  ГРАНИТ</t>
  </si>
  <si>
    <t>нет объёма</t>
  </si>
  <si>
    <t>от 10 000м2 и выше</t>
  </si>
  <si>
    <t>от 5 000м2 до 10 000м2</t>
  </si>
  <si>
    <t>от 2 000м2 до 5 000м2</t>
  </si>
  <si>
    <t>от 1 000м2 до 2 000м2</t>
  </si>
  <si>
    <t>от 500м2 до 1 000м2</t>
  </si>
  <si>
    <t xml:space="preserve">от 50м2 до 500м2 </t>
  </si>
  <si>
    <t xml:space="preserve">Мелочь до 50м2 </t>
  </si>
  <si>
    <t>Ждем ТЗ</t>
  </si>
  <si>
    <t>Отказ</t>
  </si>
  <si>
    <t>Передано в работу ОП</t>
  </si>
  <si>
    <t>Процент целевых</t>
  </si>
  <si>
    <t>Недозвон</t>
  </si>
  <si>
    <t>Некоррект</t>
  </si>
  <si>
    <t>Дубль</t>
  </si>
  <si>
    <t>ИТОГО ЗАЯВОК ПЛИТНЯКИ</t>
  </si>
  <si>
    <t>Мелочь</t>
  </si>
  <si>
    <t>до 5 поддонов</t>
  </si>
  <si>
    <t>5-8 поддонов</t>
  </si>
  <si>
    <t>8-12 поддонв</t>
  </si>
  <si>
    <t>от 12 поддонов</t>
  </si>
  <si>
    <t>без объёма</t>
  </si>
  <si>
    <t>Неизвестное</t>
  </si>
  <si>
    <t>Итого 03.06-09.06</t>
  </si>
  <si>
    <t xml:space="preserve">Дубль </t>
  </si>
  <si>
    <t xml:space="preserve">Недозвон </t>
  </si>
  <si>
    <t>мелочь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</si>
</sst>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i/>
      <color rgb="FF000000"/>
      <name val="Arial"/>
    </font>
    <font>
      <b/>
      <color theme="1"/>
      <name val="Arial"/>
    </font>
    <font>
      <b/>
      <color rgb="FF000000"/>
      <name val="Arial"/>
    </font>
    <font>
      <i/>
      <color rgb="FF000000"/>
      <name val="Arial"/>
    </font>
    <font>
      <color theme="1"/>
      <name val="Arial"/>
    </font>
    <font>
      <i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1" fillId="2" fontId="2" numFmtId="0" xfId="0" applyAlignment="1" applyBorder="1" applyFill="1" applyFont="1">
      <alignment shrinkToFit="0" vertical="bottom" wrapText="1"/>
    </xf>
    <xf borderId="1" fillId="0" fontId="2" numFmtId="0" xfId="0" applyAlignment="1" applyBorder="1" applyFont="1">
      <alignment shrinkToFit="0" vertical="bottom" wrapText="1"/>
    </xf>
    <xf borderId="0" fillId="2" fontId="3" numFmtId="0" xfId="0" applyAlignment="1" applyFont="1">
      <alignment vertical="bottom"/>
    </xf>
    <xf borderId="0" fillId="2" fontId="2" numFmtId="0" xfId="0" applyAlignment="1" applyFont="1">
      <alignment horizontal="right" vertical="bottom"/>
    </xf>
    <xf borderId="0" fillId="2" fontId="2" numFmtId="0" xfId="0" applyAlignment="1" applyFont="1">
      <alignment horizontal="right" readingOrder="0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horizontal="right" shrinkToFit="0" vertical="bottom" wrapText="1"/>
    </xf>
    <xf borderId="0" fillId="0" fontId="5" numFmtId="0" xfId="0" applyAlignment="1" applyFont="1">
      <alignment shrinkToFit="0" vertical="bottom" wrapText="1"/>
    </xf>
    <xf borderId="0" fillId="3" fontId="5" numFmtId="0" xfId="0" applyAlignment="1" applyFill="1" applyFont="1">
      <alignment shrinkToFit="0" vertical="bottom" wrapText="1"/>
    </xf>
    <xf borderId="0" fillId="3" fontId="2" numFmtId="0" xfId="0" applyAlignment="1" applyFont="1">
      <alignment horizontal="right" vertical="bottom"/>
    </xf>
    <xf borderId="0" fillId="3" fontId="5" numFmtId="0" xfId="0" applyAlignment="1" applyFont="1">
      <alignment horizontal="right" vertical="bottom"/>
    </xf>
    <xf borderId="0" fillId="3" fontId="5" numFmtId="0" xfId="0" applyAlignment="1" applyFont="1">
      <alignment horizontal="right" shrinkToFit="0" vertical="bottom" wrapText="1"/>
    </xf>
    <xf borderId="0" fillId="2" fontId="2" numFmtId="10" xfId="0" applyAlignment="1" applyFont="1" applyNumberFormat="1">
      <alignment shrinkToFit="0" vertical="bottom" wrapText="1"/>
    </xf>
    <xf borderId="0" fillId="2" fontId="2" numFmtId="10" xfId="0" applyAlignment="1" applyFont="1" applyNumberFormat="1">
      <alignment horizontal="right" vertical="bottom"/>
    </xf>
    <xf borderId="0" fillId="4" fontId="5" numFmtId="0" xfId="0" applyAlignment="1" applyFill="1" applyFont="1">
      <alignment shrinkToFit="0" vertical="bottom" wrapText="1"/>
    </xf>
    <xf borderId="0" fillId="4" fontId="5" numFmtId="0" xfId="0" applyAlignment="1" applyFont="1">
      <alignment vertical="bottom"/>
    </xf>
    <xf borderId="0" fillId="2" fontId="2" numFmtId="0" xfId="0" applyAlignment="1" applyFont="1">
      <alignment shrinkToFit="0" vertical="bottom" wrapText="1"/>
    </xf>
    <xf borderId="0" fillId="0" fontId="6" numFmtId="0" xfId="0" applyAlignment="1" applyFont="1">
      <alignment vertical="bottom"/>
    </xf>
    <xf borderId="0" fillId="0" fontId="6" numFmtId="0" xfId="0" applyAlignment="1" applyFont="1">
      <alignment shrinkToFit="0" vertical="bottom" wrapText="1"/>
    </xf>
    <xf borderId="0" fillId="2" fontId="5" numFmtId="10" xfId="0" applyAlignment="1" applyFont="1" applyNumberFormat="1">
      <alignment shrinkToFit="0" vertical="bottom" wrapText="1"/>
    </xf>
    <xf borderId="0" fillId="2" fontId="5" numFmtId="10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2" fontId="5" numFmtId="0" xfId="0" applyAlignment="1" applyFont="1">
      <alignment vertical="bottom"/>
    </xf>
    <xf borderId="1" fillId="0" fontId="5" numFmtId="0" xfId="0" applyAlignment="1" applyBorder="1" applyFont="1">
      <alignment vertical="bottom"/>
    </xf>
    <xf borderId="0" fillId="5" fontId="3" numFmtId="0" xfId="0" applyAlignment="1" applyFill="1" applyFont="1">
      <alignment vertical="bottom"/>
    </xf>
    <xf borderId="1" fillId="5" fontId="2" numFmtId="0" xfId="0" applyAlignment="1" applyBorder="1" applyFont="1">
      <alignment shrinkToFit="0" vertical="bottom" wrapText="1"/>
    </xf>
    <xf borderId="0" fillId="2" fontId="5" numFmtId="0" xfId="0" applyAlignment="1" applyFont="1">
      <alignment horizontal="right" vertical="bottom"/>
    </xf>
    <xf borderId="0" fillId="6" fontId="5" numFmtId="0" xfId="0" applyAlignment="1" applyFill="1" applyFont="1">
      <alignment horizontal="right" vertical="bottom"/>
    </xf>
    <xf borderId="0" fillId="6" fontId="4" numFmtId="0" xfId="0" applyAlignment="1" applyFont="1">
      <alignment vertical="bottom"/>
    </xf>
    <xf borderId="0" fillId="6" fontId="5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5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</row>
    <row r="6">
      <c r="A6" s="4" t="s">
        <v>5</v>
      </c>
      <c r="B6" s="5">
        <f t="shared" ref="B6:B14" si="1">SUM(C6:E6)</f>
        <v>897</v>
      </c>
      <c r="C6" s="6">
        <f>IFERROR(__xludf.DUMMYFUNCTION("IMPORTRANGE(""https://docs.google.com/spreadsheets/d/1L04n7rXSiAu53_-eItvViDeZtV-5IlseCAytoYDM8Xg"", ""Лист1!C19"")"),195.0)</f>
        <v>195</v>
      </c>
      <c r="D6" s="5">
        <f>IFERROR(__xludf.DUMMYFUNCTION("IMPORTRANGE(""https://docs.google.com/spreadsheets/d/1ffGaDn9sZCcbaIDfQEoyZVaO0QPQ6Df7a4EJhO5LMio"", ""Лист1!G26"")"),355.0)</f>
        <v>355</v>
      </c>
      <c r="E6" s="5">
        <f>IFERROR(__xludf.DUMMYFUNCTION("IMPORTRANGE(""https://docs.google.com/spreadsheets/d/1WdwijEGqZl6JuZEKli8PMXkMsjLAltYS3aU4ZxEhMEg"", ""Лист1!F23"")"),347.0)</f>
        <v>347</v>
      </c>
    </row>
    <row r="7">
      <c r="A7" s="7" t="s">
        <v>6</v>
      </c>
      <c r="B7" s="5">
        <f t="shared" si="1"/>
        <v>27</v>
      </c>
      <c r="C7" s="8">
        <v>11.0</v>
      </c>
      <c r="D7" s="9">
        <v>16.0</v>
      </c>
      <c r="E7" s="8">
        <v>0.0</v>
      </c>
    </row>
    <row r="8">
      <c r="A8" s="7" t="s">
        <v>7</v>
      </c>
      <c r="B8" s="5">
        <f t="shared" si="1"/>
        <v>1</v>
      </c>
      <c r="C8" s="8">
        <v>1.0</v>
      </c>
      <c r="D8" s="8">
        <v>0.0</v>
      </c>
      <c r="E8" s="8">
        <v>0.0</v>
      </c>
    </row>
    <row r="9">
      <c r="A9" s="7" t="s">
        <v>8</v>
      </c>
      <c r="B9" s="5">
        <f t="shared" si="1"/>
        <v>2</v>
      </c>
      <c r="C9" s="8">
        <v>1.0</v>
      </c>
      <c r="D9" s="8">
        <v>1.0</v>
      </c>
      <c r="E9" s="8">
        <v>0.0</v>
      </c>
    </row>
    <row r="10">
      <c r="A10" s="7" t="s">
        <v>9</v>
      </c>
      <c r="B10" s="5">
        <f t="shared" si="1"/>
        <v>12</v>
      </c>
      <c r="C10" s="8">
        <v>6.0</v>
      </c>
      <c r="D10" s="8">
        <v>6.0</v>
      </c>
      <c r="E10" s="8">
        <v>0.0</v>
      </c>
    </row>
    <row r="11">
      <c r="A11" s="7" t="s">
        <v>10</v>
      </c>
      <c r="B11" s="5">
        <f t="shared" si="1"/>
        <v>7</v>
      </c>
      <c r="C11" s="8">
        <v>5.0</v>
      </c>
      <c r="D11" s="8">
        <v>1.0</v>
      </c>
      <c r="E11" s="8">
        <v>1.0</v>
      </c>
    </row>
    <row r="12">
      <c r="A12" s="7" t="s">
        <v>11</v>
      </c>
      <c r="B12" s="5">
        <f t="shared" si="1"/>
        <v>10</v>
      </c>
      <c r="C12" s="9">
        <v>7.0</v>
      </c>
      <c r="D12" s="9">
        <v>3.0</v>
      </c>
      <c r="E12" s="9">
        <v>0.0</v>
      </c>
    </row>
    <row r="13">
      <c r="A13" s="7" t="s">
        <v>12</v>
      </c>
      <c r="B13" s="5">
        <f t="shared" si="1"/>
        <v>137</v>
      </c>
      <c r="C13" s="8">
        <v>68.0</v>
      </c>
      <c r="D13" s="9">
        <v>63.0</v>
      </c>
      <c r="E13" s="9">
        <v>6.0</v>
      </c>
    </row>
    <row r="14">
      <c r="A14" s="7" t="s">
        <v>13</v>
      </c>
      <c r="B14" s="5">
        <f t="shared" si="1"/>
        <v>74</v>
      </c>
      <c r="C14" s="8">
        <v>27.0</v>
      </c>
      <c r="D14" s="9">
        <v>44.0</v>
      </c>
      <c r="E14" s="9">
        <v>3.0</v>
      </c>
    </row>
    <row r="15">
      <c r="A15" s="10" t="s">
        <v>14</v>
      </c>
      <c r="B15" s="5"/>
      <c r="C15" s="8"/>
      <c r="D15" s="9"/>
      <c r="E15" s="9"/>
    </row>
    <row r="16">
      <c r="A16" s="10" t="s">
        <v>15</v>
      </c>
      <c r="B16" s="5">
        <f t="shared" ref="B16:B17" si="2">SUM(C16:E16)</f>
        <v>0</v>
      </c>
      <c r="C16" s="8">
        <v>0.0</v>
      </c>
      <c r="D16" s="9">
        <v>0.0</v>
      </c>
      <c r="E16" s="9">
        <v>0.0</v>
      </c>
    </row>
    <row r="17">
      <c r="A17" s="11" t="s">
        <v>16</v>
      </c>
      <c r="B17" s="12">
        <f t="shared" si="2"/>
        <v>269</v>
      </c>
      <c r="C17" s="13">
        <f>IFERROR(__xludf.DUMMYFUNCTION("IMPORTRANGE(""https://docs.google.com/spreadsheets/d/1L04n7rXSiAu53_-eItvViDeZtV-5IlseCAytoYDM8Xg"", ""Лист1!C18"")"),55.0)</f>
        <v>55</v>
      </c>
      <c r="D17" s="14">
        <f>IFERROR(__xludf.DUMMYFUNCTION("IMPORTRANGE(""https://docs.google.com/spreadsheets/d/1ffGaDn9sZCcbaIDfQEoyZVaO0QPQ6Df7a4EJhO5LMio"", ""Лист1!G25"")"),107.0)</f>
        <v>107</v>
      </c>
      <c r="E17" s="14">
        <f>IFERROR(__xludf.DUMMYFUNCTION("IMPORTRANGE(""https://docs.google.com/spreadsheets/d/1WdwijEGqZl6JuZEKli8PMXkMsjLAltYS3aU4ZxEhMEg"", ""Лист1!F22"")"),107.0)</f>
        <v>107</v>
      </c>
    </row>
    <row r="18">
      <c r="A18" s="15" t="s">
        <v>17</v>
      </c>
      <c r="B18" s="16">
        <f t="shared" ref="B18:E18" si="3">B17/B6</f>
        <v>0.2998885173</v>
      </c>
      <c r="C18" s="16">
        <f t="shared" si="3"/>
        <v>0.2820512821</v>
      </c>
      <c r="D18" s="16">
        <f t="shared" si="3"/>
        <v>0.3014084507</v>
      </c>
      <c r="E18" s="16">
        <f t="shared" si="3"/>
        <v>0.3083573487</v>
      </c>
    </row>
    <row r="19">
      <c r="A19" s="17" t="s">
        <v>18</v>
      </c>
      <c r="B19" s="18"/>
      <c r="C19" s="18"/>
      <c r="D19" s="18"/>
      <c r="E19" s="18"/>
    </row>
    <row r="20">
      <c r="A20" s="17" t="s">
        <v>19</v>
      </c>
      <c r="B20" s="18"/>
      <c r="C20" s="18"/>
      <c r="D20" s="18"/>
      <c r="E20" s="18"/>
    </row>
    <row r="21">
      <c r="A21" s="17" t="s">
        <v>20</v>
      </c>
      <c r="B21" s="18"/>
      <c r="C21" s="18"/>
      <c r="D21" s="18"/>
      <c r="E21" s="18"/>
    </row>
    <row r="22">
      <c r="A22" s="19" t="s">
        <v>21</v>
      </c>
      <c r="B22" s="5">
        <f>SUM(C22:E22)</f>
        <v>846</v>
      </c>
      <c r="C22" s="5">
        <f>SUM(C24:C28)</f>
        <v>0</v>
      </c>
      <c r="D22" s="5">
        <f t="shared" ref="D22:E22" si="4">SUM(D24:D29)+D32+D33</f>
        <v>377</v>
      </c>
      <c r="E22" s="5">
        <f t="shared" si="4"/>
        <v>469</v>
      </c>
    </row>
    <row r="23">
      <c r="A23" s="20" t="s">
        <v>22</v>
      </c>
      <c r="B23" s="5"/>
      <c r="C23" s="8"/>
      <c r="D23" s="9"/>
      <c r="E23" s="9"/>
    </row>
    <row r="24">
      <c r="A24" s="20" t="s">
        <v>23</v>
      </c>
      <c r="B24" s="5">
        <f t="shared" ref="B24:B30" si="5">SUM(C24:E24)</f>
        <v>464</v>
      </c>
      <c r="C24" s="8">
        <v>0.0</v>
      </c>
      <c r="D24" s="9">
        <v>212.0</v>
      </c>
      <c r="E24" s="9">
        <v>252.0</v>
      </c>
    </row>
    <row r="25">
      <c r="A25" s="20" t="s">
        <v>24</v>
      </c>
      <c r="B25" s="5">
        <f t="shared" si="5"/>
        <v>35</v>
      </c>
      <c r="C25" s="8">
        <v>0.0</v>
      </c>
      <c r="D25" s="9">
        <v>16.0</v>
      </c>
      <c r="E25" s="9">
        <v>19.0</v>
      </c>
    </row>
    <row r="26">
      <c r="A26" s="20" t="s">
        <v>25</v>
      </c>
      <c r="B26" s="5">
        <f t="shared" si="5"/>
        <v>19</v>
      </c>
      <c r="C26" s="8">
        <v>0.0</v>
      </c>
      <c r="D26" s="9">
        <v>8.0</v>
      </c>
      <c r="E26" s="9">
        <v>11.0</v>
      </c>
    </row>
    <row r="27">
      <c r="A27" s="21" t="s">
        <v>26</v>
      </c>
      <c r="B27" s="5">
        <f t="shared" si="5"/>
        <v>15</v>
      </c>
      <c r="C27" s="8">
        <v>0.0</v>
      </c>
      <c r="D27" s="9">
        <v>10.0</v>
      </c>
      <c r="E27" s="9">
        <v>5.0</v>
      </c>
    </row>
    <row r="28">
      <c r="A28" s="21" t="s">
        <v>27</v>
      </c>
      <c r="B28" s="5">
        <f t="shared" si="5"/>
        <v>59</v>
      </c>
      <c r="C28" s="9">
        <v>0.0</v>
      </c>
      <c r="D28" s="8">
        <v>15.0</v>
      </c>
      <c r="E28" s="9">
        <v>44.0</v>
      </c>
    </row>
    <row r="29">
      <c r="A29" s="10" t="s">
        <v>15</v>
      </c>
      <c r="B29" s="5">
        <f t="shared" si="5"/>
        <v>34</v>
      </c>
      <c r="C29" s="9">
        <v>0.0</v>
      </c>
      <c r="D29" s="9">
        <v>22.0</v>
      </c>
      <c r="E29" s="9">
        <v>12.0</v>
      </c>
    </row>
    <row r="30">
      <c r="A30" s="11" t="s">
        <v>16</v>
      </c>
      <c r="B30" s="12">
        <f t="shared" si="5"/>
        <v>321</v>
      </c>
      <c r="C30" s="14">
        <v>0.0</v>
      </c>
      <c r="D30" s="14">
        <v>160.0</v>
      </c>
      <c r="E30" s="14">
        <v>161.0</v>
      </c>
    </row>
    <row r="31">
      <c r="A31" s="22" t="s">
        <v>17</v>
      </c>
      <c r="B31" s="16">
        <f>B30/B22</f>
        <v>0.3794326241</v>
      </c>
      <c r="C31" s="23"/>
      <c r="D31" s="23">
        <f t="shared" ref="D31:E31" si="6">D30/D22</f>
        <v>0.424403183</v>
      </c>
      <c r="E31" s="23">
        <f t="shared" si="6"/>
        <v>0.3432835821</v>
      </c>
    </row>
    <row r="32">
      <c r="A32" s="10" t="s">
        <v>18</v>
      </c>
      <c r="B32" s="5">
        <f t="shared" ref="B32:B33" si="7">SUM(C32:E32)</f>
        <v>46</v>
      </c>
      <c r="C32" s="8">
        <v>3.0</v>
      </c>
      <c r="D32" s="8">
        <v>13.0</v>
      </c>
      <c r="E32" s="9">
        <v>30.0</v>
      </c>
    </row>
    <row r="33">
      <c r="A33" s="10" t="s">
        <v>19</v>
      </c>
      <c r="B33" s="5">
        <f t="shared" si="7"/>
        <v>210</v>
      </c>
      <c r="C33" s="8">
        <v>33.0</v>
      </c>
      <c r="D33" s="8">
        <v>81.0</v>
      </c>
      <c r="E33" s="9">
        <v>96.0</v>
      </c>
    </row>
    <row r="34">
      <c r="A34" s="24" t="s">
        <v>20</v>
      </c>
      <c r="B34" s="25"/>
      <c r="C34" s="26"/>
      <c r="D34" s="26"/>
      <c r="E34" s="26"/>
    </row>
    <row r="35">
      <c r="A35" s="27" t="s">
        <v>28</v>
      </c>
      <c r="B35" s="28" t="s">
        <v>29</v>
      </c>
      <c r="C35" s="28" t="s">
        <v>2</v>
      </c>
      <c r="D35" s="28" t="s">
        <v>3</v>
      </c>
      <c r="E35" s="28" t="s">
        <v>4</v>
      </c>
    </row>
    <row r="36">
      <c r="A36" s="24" t="s">
        <v>30</v>
      </c>
      <c r="B36" s="5"/>
      <c r="C36" s="5"/>
      <c r="D36" s="5"/>
      <c r="E36" s="5"/>
    </row>
    <row r="37">
      <c r="A37" s="24" t="s">
        <v>31</v>
      </c>
      <c r="B37" s="29"/>
      <c r="C37" s="30"/>
      <c r="D37" s="24"/>
      <c r="E37" s="24"/>
    </row>
    <row r="38">
      <c r="A38" s="24" t="s">
        <v>19</v>
      </c>
      <c r="B38" s="29"/>
      <c r="C38" s="30"/>
      <c r="D38" s="24"/>
      <c r="E38" s="24"/>
    </row>
    <row r="39">
      <c r="A39" s="24" t="s">
        <v>15</v>
      </c>
      <c r="B39" s="29"/>
      <c r="C39" s="30"/>
      <c r="D39" s="24"/>
      <c r="E39" s="24"/>
    </row>
    <row r="40">
      <c r="A40" s="31" t="s">
        <v>32</v>
      </c>
      <c r="B40" s="29"/>
      <c r="C40" s="30"/>
      <c r="D40" s="8"/>
      <c r="E40" s="24"/>
    </row>
    <row r="41">
      <c r="A41" s="32"/>
      <c r="B41" s="29"/>
      <c r="C41" s="30"/>
      <c r="D41" s="8"/>
      <c r="E41" s="24"/>
    </row>
  </sheetData>
  <drawing r:id="rId1"/>
</worksheet>
</file>