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Users/zor14/Desktop/Документы UMG/Оценка качества/Мое/"/>
    </mc:Choice>
  </mc:AlternateContent>
  <bookViews>
    <workbookView xWindow="0" yWindow="460" windowWidth="25600" windowHeight="14180" tabRatio="500"/>
  </bookViews>
  <sheets>
    <sheet name="Лист1" sheetId="1" r:id="rId1"/>
  </sheets>
  <definedNames>
    <definedName name="_xlnm._FilterDatabase" localSheetId="0" hidden="1">Лист1!$A$2:$H$14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19" i="1"/>
  <c r="C17" i="1"/>
  <c r="AD6" i="1"/>
  <c r="AD7" i="1"/>
  <c r="AD8" i="1"/>
  <c r="AD9" i="1"/>
  <c r="AD10" i="1"/>
  <c r="AD5" i="1"/>
  <c r="Z11" i="1"/>
  <c r="X11" i="1"/>
  <c r="V11" i="1"/>
  <c r="T11" i="1"/>
  <c r="R11" i="1"/>
  <c r="P11" i="1"/>
  <c r="N11" i="1"/>
  <c r="L11" i="1"/>
  <c r="J11" i="1"/>
  <c r="B13" i="1"/>
  <c r="B14" i="1"/>
  <c r="C13" i="1"/>
  <c r="C14" i="1"/>
  <c r="E13" i="1"/>
  <c r="D13" i="1"/>
  <c r="D14" i="1"/>
</calcChain>
</file>

<file path=xl/sharedStrings.xml><?xml version="1.0" encoding="utf-8"?>
<sst xmlns="http://schemas.openxmlformats.org/spreadsheetml/2006/main" count="90" uniqueCount="60">
  <si>
    <t>№</t>
  </si>
  <si>
    <t>Владелец</t>
  </si>
  <si>
    <t>Контактное лицо</t>
  </si>
  <si>
    <t>Изготовитель</t>
  </si>
  <si>
    <t>Дилер</t>
  </si>
  <si>
    <t>Оценка</t>
  </si>
  <si>
    <t>Комментарии</t>
  </si>
  <si>
    <t>Качество Продукции</t>
  </si>
  <si>
    <t>Сроки выполнения работ</t>
  </si>
  <si>
    <t>Стоимость обслуживания</t>
  </si>
  <si>
    <t>Процесс гарантийного ремонта</t>
  </si>
  <si>
    <t>Процесс коммерческого ремонта</t>
  </si>
  <si>
    <t>Вопрос 1</t>
  </si>
  <si>
    <t>Вопрос 2</t>
  </si>
  <si>
    <t>Вопрос 3</t>
  </si>
  <si>
    <t>Вопрос 4</t>
  </si>
  <si>
    <t>Вопрос 5</t>
  </si>
  <si>
    <t>Вопрос 6</t>
  </si>
  <si>
    <t>Вопрос 7</t>
  </si>
  <si>
    <t>Вопрос 8</t>
  </si>
  <si>
    <t>Вероятность следующей покупки Продукции у нас</t>
  </si>
  <si>
    <t>Полнота сопроводительной документации</t>
  </si>
  <si>
    <t>Вопрос 9</t>
  </si>
  <si>
    <t>Доступность ЗЧ у Дилера?</t>
  </si>
  <si>
    <t>ААА</t>
  </si>
  <si>
    <t>БББ</t>
  </si>
  <si>
    <t>ВВВ</t>
  </si>
  <si>
    <t>Дата опроса</t>
  </si>
  <si>
    <t>Период оценки</t>
  </si>
  <si>
    <t>Удобно ли сейчас отвечать</t>
  </si>
  <si>
    <t>Вопрос 10</t>
  </si>
  <si>
    <t>да</t>
  </si>
  <si>
    <t>перез. 10.10</t>
  </si>
  <si>
    <t>Вопрос 0</t>
  </si>
  <si>
    <t>Порекомендуете ли нас?</t>
  </si>
  <si>
    <t>Удовлетворенность процесом покупки</t>
  </si>
  <si>
    <t>NPS</t>
  </si>
  <si>
    <t>PROMOTERS (10, 9)👍</t>
  </si>
  <si>
    <t>DETRACTORS
(0-6)👎</t>
  </si>
  <si>
    <t>PASSIVES (7, 8)🤔</t>
  </si>
  <si>
    <t>Среднее</t>
  </si>
  <si>
    <t>Приложение №2</t>
  </si>
  <si>
    <t>А</t>
  </si>
  <si>
    <t>Б</t>
  </si>
  <si>
    <t>В</t>
  </si>
  <si>
    <t>Г</t>
  </si>
  <si>
    <t>Д</t>
  </si>
  <si>
    <t>З</t>
  </si>
  <si>
    <t>2017-2020</t>
  </si>
  <si>
    <t>2017-2021</t>
  </si>
  <si>
    <t>2017-2022</t>
  </si>
  <si>
    <t>2017-2023</t>
  </si>
  <si>
    <t>2017-2024</t>
  </si>
  <si>
    <t>2017-2025</t>
  </si>
  <si>
    <t>Наименование Продукции</t>
  </si>
  <si>
    <t>Средний бал по Заводам (вопросы 1-9)</t>
  </si>
  <si>
    <t>ГГГ</t>
  </si>
  <si>
    <t>ааа</t>
  </si>
  <si>
    <t>ббб</t>
  </si>
  <si>
    <t>ввв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</si>
</sst>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i/>
      <sz val="10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</font>
    <font>
      <b/>
      <sz val="10"/>
      <color theme="1"/>
      <name val="Calibri"/>
      <family val="2"/>
      <scheme val="minor"/>
    </font>
    <font>
      <b/>
      <sz val="12"/>
      <color rgb="FF000000"/>
      <name val="Arial"/>
    </font>
    <font>
      <b/>
      <sz val="14"/>
      <color theme="1"/>
      <name val="Calibri"/>
      <scheme val="minor"/>
    </font>
    <font>
      <i/>
      <sz val="12"/>
      <color theme="1"/>
      <name val="Calibri"/>
      <scheme val="minor"/>
    </font>
    <font>
      <sz val="15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14" fontId="0" fillId="0" borderId="1" xfId="0" applyNumberFormat="1" applyBorder="1"/>
    <xf numFmtId="1" fontId="0" fillId="0" borderId="5" xfId="0" applyNumberFormat="1" applyBorder="1"/>
    <xf numFmtId="0" fontId="3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1" fontId="0" fillId="0" borderId="12" xfId="0" applyNumberFormat="1" applyBorder="1"/>
    <xf numFmtId="0" fontId="0" fillId="0" borderId="16" xfId="0" applyBorder="1"/>
    <xf numFmtId="1" fontId="0" fillId="0" borderId="1" xfId="0" applyNumberFormat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8" fillId="0" borderId="0" xfId="0" applyNumberFormat="1" applyFont="1"/>
    <xf numFmtId="0" fontId="0" fillId="0" borderId="1" xfId="0" applyNumberFormat="1" applyBorder="1" applyAlignment="1"/>
    <xf numFmtId="0" fontId="0" fillId="0" borderId="1" xfId="0" applyNumberFormat="1" applyBorder="1"/>
    <xf numFmtId="9" fontId="6" fillId="6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NumberFormat="1" applyFill="1" applyBorder="1" applyAlignment="1"/>
    <xf numFmtId="0" fontId="0" fillId="0" borderId="0" xfId="0" applyNumberFormat="1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zoomScale="90" zoomScaleNormal="90" zoomScalePageLayoutView="90" workbookViewId="0">
      <selection activeCell="L24" sqref="L24"/>
    </sheetView>
  </sheetViews>
  <sheetFormatPr baseColWidth="10" defaultRowHeight="16" x14ac:dyDescent="0.2"/>
  <cols>
    <col min="1" max="1" width="4.83203125" customWidth="1"/>
    <col min="2" max="2" width="11.6640625" customWidth="1"/>
    <col min="3" max="3" width="12.6640625" bestFit="1" customWidth="1"/>
    <col min="4" max="4" width="14.1640625" customWidth="1"/>
    <col min="5" max="6" width="16.83203125" customWidth="1"/>
    <col min="7" max="7" width="14" customWidth="1"/>
    <col min="9" max="9" width="13.83203125" customWidth="1"/>
    <col min="10" max="10" width="7" customWidth="1"/>
    <col min="11" max="11" width="30.83203125" customWidth="1"/>
    <col min="12" max="12" width="7" customWidth="1"/>
    <col min="13" max="13" width="30.83203125" customWidth="1"/>
    <col min="14" max="14" width="6.83203125" customWidth="1"/>
    <col min="15" max="15" width="30.83203125" customWidth="1"/>
    <col min="16" max="16" width="6.83203125" customWidth="1"/>
    <col min="17" max="17" width="30.83203125" customWidth="1"/>
    <col min="18" max="18" width="6.83203125" customWidth="1"/>
    <col min="19" max="19" width="30.83203125" customWidth="1"/>
    <col min="20" max="20" width="6.83203125" customWidth="1"/>
    <col min="21" max="21" width="30.83203125" customWidth="1"/>
    <col min="22" max="22" width="6.83203125" customWidth="1"/>
    <col min="23" max="23" width="30.83203125" customWidth="1"/>
    <col min="24" max="24" width="6.83203125" customWidth="1"/>
    <col min="25" max="25" width="30.83203125" customWidth="1"/>
    <col min="26" max="26" width="6.83203125" customWidth="1"/>
    <col min="27" max="27" width="30.83203125" customWidth="1"/>
    <col min="28" max="28" width="6.83203125" customWidth="1"/>
    <col min="29" max="29" width="30.83203125" customWidth="1"/>
    <col min="30" max="30" width="20.6640625" customWidth="1"/>
  </cols>
  <sheetData>
    <row r="1" spans="1:30" ht="17" thickBot="1" x14ac:dyDescent="0.25">
      <c r="A1" s="36" t="s">
        <v>41</v>
      </c>
      <c r="B1" s="36"/>
    </row>
    <row r="2" spans="1:30" ht="16" customHeight="1" x14ac:dyDescent="0.2">
      <c r="A2" s="37" t="s">
        <v>0</v>
      </c>
      <c r="B2" s="37" t="s">
        <v>27</v>
      </c>
      <c r="C2" s="37" t="s">
        <v>28</v>
      </c>
      <c r="D2" s="37" t="s">
        <v>1</v>
      </c>
      <c r="E2" s="37" t="s">
        <v>2</v>
      </c>
      <c r="F2" s="33" t="s">
        <v>54</v>
      </c>
      <c r="G2" s="37" t="s">
        <v>3</v>
      </c>
      <c r="H2" s="40" t="s">
        <v>4</v>
      </c>
      <c r="I2" s="18" t="s">
        <v>33</v>
      </c>
      <c r="J2" s="26" t="s">
        <v>12</v>
      </c>
      <c r="K2" s="27"/>
      <c r="L2" s="26" t="s">
        <v>13</v>
      </c>
      <c r="M2" s="27"/>
      <c r="N2" s="26" t="s">
        <v>14</v>
      </c>
      <c r="O2" s="27"/>
      <c r="P2" s="26" t="s">
        <v>15</v>
      </c>
      <c r="Q2" s="27"/>
      <c r="R2" s="26" t="s">
        <v>16</v>
      </c>
      <c r="S2" s="27"/>
      <c r="T2" s="26" t="s">
        <v>17</v>
      </c>
      <c r="U2" s="27"/>
      <c r="V2" s="26" t="s">
        <v>18</v>
      </c>
      <c r="W2" s="27"/>
      <c r="X2" s="26" t="s">
        <v>19</v>
      </c>
      <c r="Y2" s="27"/>
      <c r="Z2" s="26" t="s">
        <v>22</v>
      </c>
      <c r="AA2" s="27"/>
      <c r="AB2" s="26" t="s">
        <v>30</v>
      </c>
      <c r="AC2" s="27"/>
      <c r="AD2" s="23" t="s">
        <v>55</v>
      </c>
    </row>
    <row r="3" spans="1:30" ht="16" customHeight="1" x14ac:dyDescent="0.2">
      <c r="A3" s="38"/>
      <c r="B3" s="38"/>
      <c r="C3" s="38"/>
      <c r="D3" s="38"/>
      <c r="E3" s="38"/>
      <c r="F3" s="34"/>
      <c r="G3" s="38"/>
      <c r="H3" s="40"/>
      <c r="I3" s="52" t="s">
        <v>29</v>
      </c>
      <c r="J3" s="50" t="s">
        <v>35</v>
      </c>
      <c r="K3" s="51"/>
      <c r="L3" s="50" t="s">
        <v>20</v>
      </c>
      <c r="M3" s="51"/>
      <c r="N3" s="50" t="s">
        <v>21</v>
      </c>
      <c r="O3" s="51"/>
      <c r="P3" s="50" t="s">
        <v>7</v>
      </c>
      <c r="Q3" s="51"/>
      <c r="R3" s="50" t="s">
        <v>8</v>
      </c>
      <c r="S3" s="51"/>
      <c r="T3" s="50" t="s">
        <v>9</v>
      </c>
      <c r="U3" s="51"/>
      <c r="V3" s="50" t="s">
        <v>10</v>
      </c>
      <c r="W3" s="51"/>
      <c r="X3" s="50" t="s">
        <v>11</v>
      </c>
      <c r="Y3" s="51"/>
      <c r="Z3" s="50" t="s">
        <v>23</v>
      </c>
      <c r="AA3" s="51"/>
      <c r="AB3" s="50" t="s">
        <v>34</v>
      </c>
      <c r="AC3" s="51"/>
      <c r="AD3" s="24"/>
    </row>
    <row r="4" spans="1:30" x14ac:dyDescent="0.2">
      <c r="A4" s="39"/>
      <c r="B4" s="39"/>
      <c r="C4" s="39"/>
      <c r="D4" s="39"/>
      <c r="E4" s="39"/>
      <c r="F4" s="35"/>
      <c r="G4" s="39"/>
      <c r="H4" s="40"/>
      <c r="I4" s="53"/>
      <c r="J4" s="16" t="s">
        <v>5</v>
      </c>
      <c r="K4" s="17" t="s">
        <v>6</v>
      </c>
      <c r="L4" s="16" t="s">
        <v>5</v>
      </c>
      <c r="M4" s="17" t="s">
        <v>6</v>
      </c>
      <c r="N4" s="16" t="s">
        <v>5</v>
      </c>
      <c r="O4" s="17" t="s">
        <v>6</v>
      </c>
      <c r="P4" s="16" t="s">
        <v>5</v>
      </c>
      <c r="Q4" s="17" t="s">
        <v>6</v>
      </c>
      <c r="R4" s="16" t="s">
        <v>5</v>
      </c>
      <c r="S4" s="17" t="s">
        <v>6</v>
      </c>
      <c r="T4" s="16" t="s">
        <v>5</v>
      </c>
      <c r="U4" s="17" t="s">
        <v>6</v>
      </c>
      <c r="V4" s="16" t="s">
        <v>5</v>
      </c>
      <c r="W4" s="17" t="s">
        <v>6</v>
      </c>
      <c r="X4" s="16" t="s">
        <v>5</v>
      </c>
      <c r="Y4" s="17" t="s">
        <v>6</v>
      </c>
      <c r="Z4" s="16" t="s">
        <v>5</v>
      </c>
      <c r="AA4" s="17" t="s">
        <v>5</v>
      </c>
      <c r="AB4" s="16" t="s">
        <v>5</v>
      </c>
      <c r="AC4" s="17" t="s">
        <v>5</v>
      </c>
      <c r="AD4" s="25"/>
    </row>
    <row r="5" spans="1:30" x14ac:dyDescent="0.2">
      <c r="A5" s="1">
        <v>1</v>
      </c>
      <c r="B5" s="4">
        <v>44105</v>
      </c>
      <c r="C5" s="1" t="s">
        <v>48</v>
      </c>
      <c r="D5" s="1" t="s">
        <v>24</v>
      </c>
      <c r="E5" s="1"/>
      <c r="F5" s="1">
        <v>111</v>
      </c>
      <c r="G5" s="42" t="s">
        <v>57</v>
      </c>
      <c r="H5" s="2" t="s">
        <v>42</v>
      </c>
      <c r="I5" s="2" t="s">
        <v>31</v>
      </c>
      <c r="J5" s="5">
        <v>10</v>
      </c>
      <c r="K5" s="3"/>
      <c r="L5" s="5">
        <v>9</v>
      </c>
      <c r="M5" s="3"/>
      <c r="N5" s="5">
        <v>1</v>
      </c>
      <c r="O5" s="3"/>
      <c r="P5" s="5">
        <v>2</v>
      </c>
      <c r="Q5" s="3"/>
      <c r="R5" s="5">
        <v>9</v>
      </c>
      <c r="S5" s="3"/>
      <c r="T5" s="5">
        <v>0</v>
      </c>
      <c r="U5" s="3"/>
      <c r="V5" s="5">
        <v>5</v>
      </c>
      <c r="W5" s="3"/>
      <c r="X5" s="5">
        <v>10</v>
      </c>
      <c r="Y5" s="3"/>
      <c r="Z5" s="5">
        <v>10</v>
      </c>
      <c r="AA5" s="3"/>
      <c r="AB5" s="5">
        <v>4</v>
      </c>
      <c r="AC5" s="2"/>
      <c r="AD5" s="22">
        <f>AVERAGE(Z5,X5,V5,T5,J5,L5,N5,P5,R5)</f>
        <v>6.2222222222222223</v>
      </c>
    </row>
    <row r="6" spans="1:30" x14ac:dyDescent="0.2">
      <c r="A6" s="1">
        <v>2</v>
      </c>
      <c r="B6" s="4">
        <v>44106</v>
      </c>
      <c r="C6" s="1" t="s">
        <v>49</v>
      </c>
      <c r="D6" s="1" t="s">
        <v>24</v>
      </c>
      <c r="E6" s="1"/>
      <c r="F6" s="1">
        <v>222</v>
      </c>
      <c r="G6" s="42" t="s">
        <v>58</v>
      </c>
      <c r="H6" s="2" t="s">
        <v>43</v>
      </c>
      <c r="I6" s="2" t="s">
        <v>32</v>
      </c>
      <c r="J6" s="5">
        <v>5</v>
      </c>
      <c r="K6" s="3"/>
      <c r="L6" s="5">
        <v>6</v>
      </c>
      <c r="M6" s="3"/>
      <c r="N6" s="5">
        <v>3</v>
      </c>
      <c r="O6" s="3"/>
      <c r="P6" s="5">
        <v>10</v>
      </c>
      <c r="Q6" s="3"/>
      <c r="R6" s="5">
        <v>9</v>
      </c>
      <c r="S6" s="3"/>
      <c r="T6" s="5">
        <v>10</v>
      </c>
      <c r="U6" s="3"/>
      <c r="V6" s="5">
        <v>2</v>
      </c>
      <c r="W6" s="3"/>
      <c r="X6" s="5">
        <v>9</v>
      </c>
      <c r="Y6" s="3"/>
      <c r="Z6" s="5">
        <v>0</v>
      </c>
      <c r="AA6" s="3"/>
      <c r="AB6" s="5">
        <v>10</v>
      </c>
      <c r="AC6" s="2"/>
      <c r="AD6" s="22">
        <f t="shared" ref="AD6:AD10" si="0">AVERAGE(Z6,X6,V6,T6,J6,L6,N6,P6,R6)</f>
        <v>6</v>
      </c>
    </row>
    <row r="7" spans="1:30" x14ac:dyDescent="0.2">
      <c r="A7" s="1">
        <v>3</v>
      </c>
      <c r="B7" s="4">
        <v>44107</v>
      </c>
      <c r="C7" s="1" t="s">
        <v>50</v>
      </c>
      <c r="D7" s="1" t="s">
        <v>24</v>
      </c>
      <c r="E7" s="1"/>
      <c r="F7" s="1">
        <v>333</v>
      </c>
      <c r="G7" s="42" t="s">
        <v>59</v>
      </c>
      <c r="H7" s="2" t="s">
        <v>44</v>
      </c>
      <c r="I7" s="2" t="s">
        <v>31</v>
      </c>
      <c r="J7" s="5">
        <v>1</v>
      </c>
      <c r="K7" s="3"/>
      <c r="L7" s="5">
        <v>2</v>
      </c>
      <c r="M7" s="3"/>
      <c r="N7" s="5">
        <v>2</v>
      </c>
      <c r="O7" s="3"/>
      <c r="P7" s="5">
        <v>10</v>
      </c>
      <c r="Q7" s="3"/>
      <c r="R7" s="5">
        <v>7</v>
      </c>
      <c r="S7" s="3"/>
      <c r="T7" s="5">
        <v>2</v>
      </c>
      <c r="U7" s="3"/>
      <c r="V7" s="5">
        <v>1</v>
      </c>
      <c r="W7" s="3"/>
      <c r="X7" s="5">
        <v>7</v>
      </c>
      <c r="Y7" s="3"/>
      <c r="Z7" s="5">
        <v>10</v>
      </c>
      <c r="AA7" s="3"/>
      <c r="AB7" s="5">
        <v>8</v>
      </c>
      <c r="AC7" s="2"/>
      <c r="AD7" s="22">
        <f t="shared" si="0"/>
        <v>4.666666666666667</v>
      </c>
    </row>
    <row r="8" spans="1:30" x14ac:dyDescent="0.2">
      <c r="A8" s="1">
        <v>4</v>
      </c>
      <c r="B8" s="4">
        <v>44105</v>
      </c>
      <c r="C8" s="1" t="s">
        <v>51</v>
      </c>
      <c r="D8" s="1" t="s">
        <v>56</v>
      </c>
      <c r="E8" s="1"/>
      <c r="F8" s="1">
        <v>44</v>
      </c>
      <c r="G8" s="43" t="s">
        <v>57</v>
      </c>
      <c r="H8" s="2" t="s">
        <v>45</v>
      </c>
      <c r="I8" s="2" t="s">
        <v>31</v>
      </c>
      <c r="J8" s="5">
        <v>10</v>
      </c>
      <c r="K8" s="3"/>
      <c r="L8" s="5">
        <v>9</v>
      </c>
      <c r="M8" s="3"/>
      <c r="N8" s="5">
        <v>10</v>
      </c>
      <c r="O8" s="3"/>
      <c r="P8" s="5">
        <v>2</v>
      </c>
      <c r="Q8" s="3"/>
      <c r="R8" s="5">
        <v>9</v>
      </c>
      <c r="S8" s="3"/>
      <c r="T8" s="5">
        <v>0</v>
      </c>
      <c r="U8" s="3"/>
      <c r="V8" s="5">
        <v>5</v>
      </c>
      <c r="W8" s="3"/>
      <c r="X8" s="5">
        <v>10</v>
      </c>
      <c r="Y8" s="3"/>
      <c r="Z8" s="5">
        <v>10</v>
      </c>
      <c r="AA8" s="3"/>
      <c r="AB8" s="5">
        <v>8</v>
      </c>
      <c r="AC8" s="2"/>
      <c r="AD8" s="22">
        <f t="shared" si="0"/>
        <v>7.2222222222222223</v>
      </c>
    </row>
    <row r="9" spans="1:30" x14ac:dyDescent="0.2">
      <c r="A9" s="1">
        <v>5</v>
      </c>
      <c r="B9" s="4">
        <v>44106</v>
      </c>
      <c r="C9" s="1" t="s">
        <v>52</v>
      </c>
      <c r="D9" s="1" t="s">
        <v>25</v>
      </c>
      <c r="E9" s="1"/>
      <c r="F9" s="1">
        <v>66</v>
      </c>
      <c r="G9" s="42" t="s">
        <v>58</v>
      </c>
      <c r="H9" s="2" t="s">
        <v>46</v>
      </c>
      <c r="I9" s="2" t="s">
        <v>32</v>
      </c>
      <c r="J9" s="5">
        <v>5</v>
      </c>
      <c r="K9" s="3"/>
      <c r="L9" s="5">
        <v>6</v>
      </c>
      <c r="M9" s="3"/>
      <c r="N9" s="5">
        <v>3</v>
      </c>
      <c r="O9" s="3"/>
      <c r="P9" s="5">
        <v>10</v>
      </c>
      <c r="Q9" s="3"/>
      <c r="R9" s="5">
        <v>9</v>
      </c>
      <c r="S9" s="3"/>
      <c r="T9" s="5">
        <v>10</v>
      </c>
      <c r="U9" s="3"/>
      <c r="V9" s="5">
        <v>2</v>
      </c>
      <c r="W9" s="3"/>
      <c r="X9" s="5">
        <v>9</v>
      </c>
      <c r="Y9" s="3"/>
      <c r="Z9" s="5">
        <v>7</v>
      </c>
      <c r="AA9" s="3"/>
      <c r="AB9" s="5">
        <v>10</v>
      </c>
      <c r="AC9" s="2"/>
      <c r="AD9" s="22">
        <f t="shared" si="0"/>
        <v>6.7777777777777777</v>
      </c>
    </row>
    <row r="10" spans="1:30" ht="17" thickBot="1" x14ac:dyDescent="0.25">
      <c r="A10" s="1">
        <v>6</v>
      </c>
      <c r="B10" s="4">
        <v>44107</v>
      </c>
      <c r="C10" s="1" t="s">
        <v>53</v>
      </c>
      <c r="D10" s="1" t="s">
        <v>26</v>
      </c>
      <c r="E10" s="1"/>
      <c r="F10" s="1">
        <v>55</v>
      </c>
      <c r="G10" s="42" t="s">
        <v>59</v>
      </c>
      <c r="H10" s="2" t="s">
        <v>47</v>
      </c>
      <c r="I10" s="2" t="s">
        <v>31</v>
      </c>
      <c r="J10" s="5">
        <v>1</v>
      </c>
      <c r="K10" s="3"/>
      <c r="L10" s="5">
        <v>2</v>
      </c>
      <c r="M10" s="3"/>
      <c r="N10" s="5">
        <v>2</v>
      </c>
      <c r="O10" s="3"/>
      <c r="P10" s="5">
        <v>10</v>
      </c>
      <c r="Q10" s="3"/>
      <c r="R10" s="5">
        <v>9</v>
      </c>
      <c r="S10" s="3"/>
      <c r="T10" s="5">
        <v>2</v>
      </c>
      <c r="U10" s="3"/>
      <c r="V10" s="5">
        <v>1</v>
      </c>
      <c r="W10" s="3"/>
      <c r="X10" s="5">
        <v>4</v>
      </c>
      <c r="Y10" s="3"/>
      <c r="Z10" s="5">
        <v>10</v>
      </c>
      <c r="AA10" s="3"/>
      <c r="AB10" s="20">
        <v>9</v>
      </c>
      <c r="AC10" s="21"/>
      <c r="AD10" s="22">
        <f t="shared" si="0"/>
        <v>4.5555555555555554</v>
      </c>
    </row>
    <row r="11" spans="1:30" ht="17" thickBot="1" x14ac:dyDescent="0.25">
      <c r="I11" s="19" t="s">
        <v>40</v>
      </c>
      <c r="J11" s="29">
        <f>AVERAGE(J5:J10)</f>
        <v>5.333333333333333</v>
      </c>
      <c r="K11" s="30"/>
      <c r="L11" s="31">
        <f>AVERAGE(L5:L10)</f>
        <v>5.666666666666667</v>
      </c>
      <c r="M11" s="32"/>
      <c r="N11" s="31">
        <f>AVERAGE(N5:N10)</f>
        <v>3.5</v>
      </c>
      <c r="O11" s="32"/>
      <c r="P11" s="31">
        <f>AVERAGE(P4:P10)</f>
        <v>7.333333333333333</v>
      </c>
      <c r="Q11" s="32"/>
      <c r="R11" s="31">
        <f>AVERAGE(R5:R10)</f>
        <v>8.6666666666666661</v>
      </c>
      <c r="S11" s="32"/>
      <c r="T11" s="31">
        <f>AVERAGE(T5:T10)</f>
        <v>4</v>
      </c>
      <c r="U11" s="32"/>
      <c r="V11" s="31">
        <f>AVERAGE(V5:V10)</f>
        <v>2.6666666666666665</v>
      </c>
      <c r="W11" s="32"/>
      <c r="X11" s="31">
        <f>AVERAGE(X5:X10)</f>
        <v>8.1666666666666661</v>
      </c>
      <c r="Y11" s="32"/>
      <c r="Z11" s="31">
        <f>AVERAGE(Z5:Z10)</f>
        <v>7.833333333333333</v>
      </c>
      <c r="AA11" s="32"/>
    </row>
    <row r="12" spans="1:30" ht="35" customHeight="1" x14ac:dyDescent="0.2">
      <c r="B12" s="6" t="s">
        <v>37</v>
      </c>
      <c r="C12" s="7" t="s">
        <v>38</v>
      </c>
      <c r="D12" s="8" t="s">
        <v>39</v>
      </c>
      <c r="E12" s="9" t="s">
        <v>36</v>
      </c>
    </row>
    <row r="13" spans="1:30" x14ac:dyDescent="0.2">
      <c r="B13" s="10">
        <f>COUNTIF(AB5:AB998, "&gt;=9")</f>
        <v>3</v>
      </c>
      <c r="C13" s="11">
        <f>COUNTIF(AB5:AB998, "&lt;=6")</f>
        <v>1</v>
      </c>
      <c r="D13" s="12">
        <f>COUNTIF(AB5:AB998,"=8") +COUNTIF(AB5:AB998,"=7")</f>
        <v>2</v>
      </c>
      <c r="E13" s="44">
        <f>B14-C14</f>
        <v>0.33333333333333337</v>
      </c>
      <c r="F13" s="45"/>
      <c r="G13" s="46"/>
      <c r="H13" s="45"/>
      <c r="I13" s="45"/>
    </row>
    <row r="14" spans="1:30" x14ac:dyDescent="0.2">
      <c r="B14" s="13">
        <f>B13/A10</f>
        <v>0.5</v>
      </c>
      <c r="C14" s="14">
        <f>C13/A10</f>
        <v>0.16666666666666666</v>
      </c>
      <c r="D14" s="15">
        <f>D13/A10</f>
        <v>0.33333333333333331</v>
      </c>
      <c r="E14" s="44"/>
      <c r="F14" s="45"/>
      <c r="G14" s="47"/>
      <c r="H14" s="45"/>
      <c r="I14" s="45"/>
    </row>
    <row r="15" spans="1:30" x14ac:dyDescent="0.2">
      <c r="F15" s="45"/>
      <c r="G15" s="45"/>
      <c r="H15" s="45"/>
      <c r="I15" s="45"/>
    </row>
    <row r="16" spans="1:30" x14ac:dyDescent="0.2">
      <c r="B16" s="28"/>
      <c r="C16" s="28"/>
      <c r="D16" s="28"/>
      <c r="F16" s="45"/>
      <c r="G16" s="45"/>
      <c r="H16" s="45"/>
      <c r="I16" s="45"/>
    </row>
    <row r="17" spans="2:9" ht="20" x14ac:dyDescent="0.25">
      <c r="B17" t="s">
        <v>57</v>
      </c>
      <c r="C17" s="41">
        <f>SUMPRODUCT(J$5:AB$10*(G$5:G$10=B17))/(COUNTIF(G$5:G$10,B17)*COLUMNS(J5:AB10))</f>
        <v>3.5</v>
      </c>
      <c r="F17" s="45"/>
      <c r="G17" s="48"/>
      <c r="H17" s="45"/>
    </row>
    <row r="18" spans="2:9" ht="20" x14ac:dyDescent="0.25">
      <c r="B18" t="s">
        <v>58</v>
      </c>
      <c r="C18" s="41">
        <f t="shared" ref="C18:C19" si="1">SUMPRODUCT(J$5:AB$10*(G$5:G$10=B18))/(COUNTIF(G$5:G$10,B18)*COLUMNS(J6:AB11))</f>
        <v>3.5526315789473686</v>
      </c>
      <c r="F18" s="45"/>
      <c r="G18" s="48"/>
      <c r="H18" s="45"/>
    </row>
    <row r="19" spans="2:9" ht="20" x14ac:dyDescent="0.25">
      <c r="B19" t="s">
        <v>59</v>
      </c>
      <c r="C19" s="41">
        <f t="shared" si="1"/>
        <v>2.6315789473684212</v>
      </c>
      <c r="F19" s="45"/>
      <c r="G19" s="48"/>
      <c r="H19" s="45"/>
    </row>
    <row r="20" spans="2:9" x14ac:dyDescent="0.2">
      <c r="F20" s="45"/>
      <c r="G20" s="49"/>
      <c r="H20" s="45"/>
    </row>
    <row r="21" spans="2:9" x14ac:dyDescent="0.2">
      <c r="F21" s="45"/>
      <c r="G21" s="48"/>
      <c r="H21" s="45"/>
    </row>
    <row r="22" spans="2:9" x14ac:dyDescent="0.2">
      <c r="F22" s="45"/>
      <c r="G22" s="48"/>
      <c r="H22" s="45"/>
    </row>
    <row r="23" spans="2:9" x14ac:dyDescent="0.2">
      <c r="F23" s="45"/>
      <c r="G23" s="45"/>
      <c r="H23" s="45"/>
      <c r="I23" s="45"/>
    </row>
    <row r="24" spans="2:9" x14ac:dyDescent="0.2">
      <c r="F24" s="45"/>
      <c r="G24" s="45"/>
      <c r="H24" s="45"/>
      <c r="I24" s="45"/>
    </row>
    <row r="25" spans="2:9" x14ac:dyDescent="0.2">
      <c r="F25" s="45"/>
      <c r="G25" s="45"/>
      <c r="H25" s="45"/>
      <c r="I25" s="45"/>
    </row>
  </sheetData>
  <autoFilter ref="A2:H14"/>
  <mergeCells count="42">
    <mergeCell ref="T3:U3"/>
    <mergeCell ref="N3:O3"/>
    <mergeCell ref="F2:F4"/>
    <mergeCell ref="A1:B1"/>
    <mergeCell ref="Z11:AA11"/>
    <mergeCell ref="P11:Q11"/>
    <mergeCell ref="R11:S11"/>
    <mergeCell ref="T11:U11"/>
    <mergeCell ref="V11:W11"/>
    <mergeCell ref="X11:Y11"/>
    <mergeCell ref="A2:A4"/>
    <mergeCell ref="D2:D4"/>
    <mergeCell ref="E2:E4"/>
    <mergeCell ref="G2:G4"/>
    <mergeCell ref="H2:H4"/>
    <mergeCell ref="B2:B4"/>
    <mergeCell ref="C2:C4"/>
    <mergeCell ref="I3:I4"/>
    <mergeCell ref="B16:D16"/>
    <mergeCell ref="J11:K11"/>
    <mergeCell ref="L11:M11"/>
    <mergeCell ref="N11:O11"/>
    <mergeCell ref="E13:E14"/>
    <mergeCell ref="J3:K3"/>
    <mergeCell ref="L3:M3"/>
    <mergeCell ref="P3:Q3"/>
    <mergeCell ref="R3:S3"/>
    <mergeCell ref="Z2:AA2"/>
    <mergeCell ref="Z3:AA3"/>
    <mergeCell ref="V2:W2"/>
    <mergeCell ref="X2:Y2"/>
    <mergeCell ref="J2:K2"/>
    <mergeCell ref="L2:M2"/>
    <mergeCell ref="N2:O2"/>
    <mergeCell ref="P2:Q2"/>
    <mergeCell ref="R2:S2"/>
    <mergeCell ref="T2:U2"/>
    <mergeCell ref="X3:Y3"/>
    <mergeCell ref="V3:W3"/>
    <mergeCell ref="AD2:AD4"/>
    <mergeCell ref="AB2:AC2"/>
    <mergeCell ref="AB3:AC3"/>
  </mergeCells>
  <conditionalFormatting sqref="J5:J10 L5:L10 N5:N10 P5:P10 R5:R10 T5:T10 V5:V10 X5:X10 Z5:Z10 AB5:AB10 J11:AA11">
    <cfRule type="cellIs" dxfId="6" priority="10" operator="equal">
      <formula>"7, 8"</formula>
    </cfRule>
    <cfRule type="cellIs" dxfId="5" priority="11" operator="equal">
      <formula>7</formula>
    </cfRule>
    <cfRule type="cellIs" dxfId="4" priority="12" operator="equal">
      <formula>8</formula>
    </cfRule>
    <cfRule type="cellIs" dxfId="3" priority="13" operator="equal">
      <formula>7.8</formula>
    </cfRule>
    <cfRule type="cellIs" dxfId="2" priority="14" operator="greaterThanOrEqual">
      <formula>9</formula>
    </cfRule>
    <cfRule type="cellIs" dxfId="1" priority="15" operator="lessThan">
      <formula>9</formula>
    </cfRule>
  </conditionalFormatting>
  <conditionalFormatting sqref="AB5:AB10 Z5:Z10 X5:X10 V5:V10 T5:T10 R5:R10 P5:P10 N5:N10 L5:L10 J5:J10 J11:AA11">
    <cfRule type="cellIs" dxfId="0" priority="8" operator="between">
      <formula>7</formula>
      <formula>8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2020-10-14T11:42:14Z</dcterms:created>
  <dcterms:modified xsi:type="dcterms:W3CDTF">2020-10-19T06:40:00Z</dcterms:modified>
</cp:coreProperties>
</file>