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PRO9\Desktop\"/>
    </mc:Choice>
  </mc:AlternateContent>
  <bookViews>
    <workbookView xWindow="0" yWindow="0" windowWidth="28800" windowHeight="12630" tabRatio="232"/>
  </bookViews>
  <sheets>
    <sheet name="Лист1" sheetId="1" r:id="rId1"/>
    <sheet name="Лист2" sheetId="2" r:id="rId2"/>
  </sheets>
  <definedNames>
    <definedName name="_xlnm.Print_Titles" localSheetId="0">Лист1!#REF!</definedName>
    <definedName name="_xlnm.Print_Area" localSheetId="0">Лист1!$A$1:$Z$215</definedName>
  </definedNames>
  <calcPr calcId="152511"/>
</workbook>
</file>

<file path=xl/calcChain.xml><?xml version="1.0" encoding="utf-8"?>
<calcChain xmlns="http://schemas.openxmlformats.org/spreadsheetml/2006/main">
  <c r="H214" i="1" l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AE214" i="1"/>
  <c r="AF214" i="1"/>
  <c r="AG214" i="1"/>
  <c r="AH214" i="1"/>
  <c r="AI214" i="1"/>
  <c r="AJ214" i="1"/>
  <c r="AK214" i="1"/>
  <c r="AL214" i="1"/>
  <c r="AM214" i="1"/>
  <c r="AN214" i="1"/>
  <c r="AO214" i="1"/>
  <c r="AP214" i="1"/>
  <c r="AQ214" i="1"/>
  <c r="AR214" i="1"/>
  <c r="AS214" i="1"/>
  <c r="AT214" i="1"/>
  <c r="AU214" i="1"/>
  <c r="AV214" i="1"/>
  <c r="AW214" i="1"/>
  <c r="AX214" i="1"/>
  <c r="G214" i="1"/>
  <c r="G64" i="1" l="1"/>
  <c r="H64" i="1"/>
  <c r="I64" i="1"/>
  <c r="G43" i="1" l="1"/>
  <c r="H43" i="1"/>
  <c r="I43" i="1"/>
  <c r="G9" i="1" l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G18" i="1"/>
  <c r="H18" i="1"/>
  <c r="I18" i="1"/>
  <c r="G20" i="1"/>
  <c r="H20" i="1"/>
  <c r="I20" i="1"/>
  <c r="G22" i="1"/>
  <c r="H22" i="1"/>
  <c r="I22" i="1"/>
  <c r="G24" i="1"/>
  <c r="H24" i="1"/>
  <c r="I24" i="1"/>
  <c r="G26" i="1"/>
  <c r="H26" i="1"/>
  <c r="I26" i="1"/>
  <c r="G28" i="1"/>
  <c r="H28" i="1"/>
  <c r="I28" i="1"/>
  <c r="G30" i="1"/>
  <c r="H30" i="1"/>
  <c r="I30" i="1"/>
  <c r="G31" i="1"/>
  <c r="H31" i="1"/>
  <c r="I31" i="1"/>
  <c r="G32" i="1"/>
  <c r="H32" i="1"/>
  <c r="I32" i="1"/>
  <c r="G34" i="1"/>
  <c r="H34" i="1"/>
  <c r="I34" i="1"/>
  <c r="G36" i="1"/>
  <c r="H36" i="1"/>
  <c r="I36" i="1"/>
  <c r="G38" i="1"/>
  <c r="H38" i="1"/>
  <c r="I38" i="1"/>
  <c r="G40" i="1"/>
  <c r="H40" i="1"/>
  <c r="I40" i="1"/>
  <c r="G41" i="1"/>
  <c r="H41" i="1"/>
  <c r="I41" i="1"/>
  <c r="G42" i="1"/>
  <c r="H42" i="1"/>
  <c r="I42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5" i="1"/>
  <c r="H65" i="1"/>
  <c r="I65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G77" i="1"/>
  <c r="H77" i="1"/>
  <c r="I77" i="1"/>
  <c r="G78" i="1"/>
  <c r="H78" i="1"/>
  <c r="I78" i="1"/>
  <c r="G79" i="1"/>
  <c r="H79" i="1"/>
  <c r="I79" i="1"/>
  <c r="G80" i="1"/>
  <c r="H80" i="1"/>
  <c r="I80" i="1"/>
  <c r="G81" i="1"/>
  <c r="H81" i="1"/>
  <c r="I81" i="1"/>
  <c r="G82" i="1"/>
  <c r="H82" i="1"/>
  <c r="I82" i="1"/>
  <c r="G83" i="1"/>
  <c r="H83" i="1"/>
  <c r="I83" i="1"/>
  <c r="G84" i="1"/>
  <c r="H84" i="1"/>
  <c r="I84" i="1"/>
  <c r="G85" i="1"/>
  <c r="H85" i="1"/>
  <c r="I85" i="1"/>
  <c r="G86" i="1"/>
  <c r="H86" i="1"/>
  <c r="I86" i="1"/>
  <c r="G87" i="1"/>
  <c r="H87" i="1"/>
  <c r="I87" i="1"/>
  <c r="G88" i="1"/>
  <c r="H88" i="1"/>
  <c r="I88" i="1"/>
  <c r="G89" i="1"/>
  <c r="H89" i="1"/>
  <c r="I89" i="1"/>
  <c r="G90" i="1"/>
  <c r="H90" i="1"/>
  <c r="I90" i="1"/>
  <c r="G91" i="1"/>
  <c r="H91" i="1"/>
  <c r="I91" i="1"/>
  <c r="G92" i="1"/>
  <c r="H92" i="1"/>
  <c r="I92" i="1"/>
  <c r="G93" i="1"/>
  <c r="H93" i="1"/>
  <c r="I93" i="1"/>
  <c r="G94" i="1"/>
  <c r="H94" i="1"/>
  <c r="I94" i="1"/>
  <c r="G95" i="1"/>
  <c r="H95" i="1"/>
  <c r="I95" i="1"/>
  <c r="G96" i="1"/>
  <c r="H96" i="1"/>
  <c r="I96" i="1"/>
  <c r="G98" i="1"/>
  <c r="H98" i="1"/>
  <c r="I98" i="1"/>
  <c r="G100" i="1"/>
  <c r="H100" i="1"/>
  <c r="I100" i="1"/>
  <c r="G102" i="1"/>
  <c r="H102" i="1"/>
  <c r="I102" i="1"/>
  <c r="G104" i="1"/>
  <c r="H104" i="1"/>
  <c r="I104" i="1"/>
  <c r="G105" i="1"/>
  <c r="H105" i="1"/>
  <c r="I105" i="1"/>
  <c r="G106" i="1"/>
  <c r="H106" i="1"/>
  <c r="I106" i="1"/>
  <c r="G107" i="1"/>
  <c r="H107" i="1"/>
  <c r="I107" i="1"/>
  <c r="G108" i="1"/>
  <c r="H108" i="1"/>
  <c r="I108" i="1"/>
  <c r="G109" i="1"/>
  <c r="H109" i="1"/>
  <c r="I109" i="1"/>
  <c r="G110" i="1"/>
  <c r="H110" i="1"/>
  <c r="I110" i="1"/>
  <c r="G111" i="1"/>
  <c r="H111" i="1"/>
  <c r="I111" i="1"/>
  <c r="G112" i="1"/>
  <c r="H112" i="1"/>
  <c r="I112" i="1"/>
  <c r="G113" i="1"/>
  <c r="H113" i="1"/>
  <c r="I113" i="1"/>
  <c r="G114" i="1"/>
  <c r="H114" i="1"/>
  <c r="I114" i="1"/>
  <c r="G115" i="1"/>
  <c r="H115" i="1"/>
  <c r="I115" i="1"/>
  <c r="G116" i="1"/>
  <c r="H116" i="1"/>
  <c r="I116" i="1"/>
  <c r="G117" i="1"/>
  <c r="H117" i="1"/>
  <c r="I117" i="1"/>
  <c r="G118" i="1"/>
  <c r="H118" i="1"/>
  <c r="I118" i="1"/>
  <c r="G119" i="1"/>
  <c r="H119" i="1"/>
  <c r="I119" i="1"/>
  <c r="G121" i="1"/>
  <c r="H121" i="1"/>
  <c r="I121" i="1"/>
  <c r="G122" i="1"/>
  <c r="H122" i="1"/>
  <c r="I122" i="1"/>
  <c r="G123" i="1"/>
  <c r="H123" i="1"/>
  <c r="I123" i="1"/>
  <c r="G124" i="1"/>
  <c r="H124" i="1"/>
  <c r="I124" i="1"/>
  <c r="G125" i="1"/>
  <c r="H125" i="1"/>
  <c r="I125" i="1"/>
  <c r="G126" i="1"/>
  <c r="H126" i="1"/>
  <c r="I126" i="1"/>
  <c r="G127" i="1"/>
  <c r="H127" i="1"/>
  <c r="I127" i="1"/>
  <c r="G128" i="1"/>
  <c r="H128" i="1"/>
  <c r="I128" i="1"/>
  <c r="G129" i="1"/>
  <c r="H129" i="1"/>
  <c r="I129" i="1"/>
  <c r="G130" i="1"/>
  <c r="H130" i="1"/>
  <c r="I130" i="1"/>
  <c r="G131" i="1"/>
  <c r="H131" i="1"/>
  <c r="I131" i="1"/>
  <c r="G132" i="1"/>
  <c r="H132" i="1"/>
  <c r="I132" i="1"/>
  <c r="G133" i="1"/>
  <c r="H133" i="1"/>
  <c r="I133" i="1"/>
  <c r="G134" i="1"/>
  <c r="H134" i="1"/>
  <c r="I134" i="1"/>
  <c r="G135" i="1"/>
  <c r="H135" i="1"/>
  <c r="I135" i="1"/>
  <c r="G136" i="1"/>
  <c r="H136" i="1"/>
  <c r="I136" i="1"/>
  <c r="G137" i="1"/>
  <c r="H137" i="1"/>
  <c r="I137" i="1"/>
  <c r="G138" i="1"/>
  <c r="H138" i="1"/>
  <c r="I138" i="1"/>
  <c r="G139" i="1"/>
  <c r="H139" i="1"/>
  <c r="I139" i="1"/>
  <c r="G140" i="1"/>
  <c r="H140" i="1"/>
  <c r="I140" i="1"/>
  <c r="G141" i="1"/>
  <c r="H141" i="1"/>
  <c r="I141" i="1"/>
  <c r="G142" i="1"/>
  <c r="H142" i="1"/>
  <c r="I142" i="1"/>
  <c r="G143" i="1"/>
  <c r="H143" i="1"/>
  <c r="I143" i="1"/>
  <c r="G144" i="1"/>
  <c r="H144" i="1"/>
  <c r="I144" i="1"/>
  <c r="G146" i="1"/>
  <c r="H146" i="1"/>
  <c r="I146" i="1"/>
  <c r="G148" i="1"/>
  <c r="H148" i="1"/>
  <c r="I148" i="1"/>
  <c r="G150" i="1"/>
  <c r="H150" i="1"/>
  <c r="I150" i="1"/>
  <c r="G151" i="1"/>
  <c r="H151" i="1"/>
  <c r="I151" i="1"/>
  <c r="G152" i="1"/>
  <c r="H152" i="1"/>
  <c r="I152" i="1"/>
  <c r="G153" i="1"/>
  <c r="H153" i="1"/>
  <c r="I153" i="1"/>
  <c r="G154" i="1"/>
  <c r="H154" i="1"/>
  <c r="I154" i="1"/>
  <c r="G155" i="1"/>
  <c r="H155" i="1"/>
  <c r="I155" i="1"/>
  <c r="G156" i="1"/>
  <c r="H156" i="1"/>
  <c r="I156" i="1"/>
  <c r="G157" i="1"/>
  <c r="H157" i="1"/>
  <c r="I157" i="1"/>
  <c r="G158" i="1"/>
  <c r="H158" i="1"/>
  <c r="I158" i="1"/>
  <c r="G159" i="1"/>
  <c r="H159" i="1"/>
  <c r="I159" i="1"/>
  <c r="G160" i="1"/>
  <c r="H160" i="1"/>
  <c r="I160" i="1"/>
  <c r="G161" i="1"/>
  <c r="H161" i="1"/>
  <c r="I161" i="1"/>
  <c r="G162" i="1"/>
  <c r="H162" i="1"/>
  <c r="I162" i="1"/>
  <c r="G163" i="1"/>
  <c r="H163" i="1"/>
  <c r="I163" i="1"/>
  <c r="G164" i="1"/>
  <c r="H164" i="1"/>
  <c r="I164" i="1"/>
  <c r="G165" i="1"/>
  <c r="H165" i="1"/>
  <c r="I165" i="1"/>
  <c r="G166" i="1"/>
  <c r="H166" i="1"/>
  <c r="I166" i="1"/>
  <c r="G168" i="1"/>
  <c r="H168" i="1"/>
  <c r="I168" i="1"/>
  <c r="G169" i="1"/>
  <c r="H169" i="1"/>
  <c r="I169" i="1"/>
  <c r="G170" i="1"/>
  <c r="H170" i="1"/>
  <c r="I170" i="1"/>
  <c r="G171" i="1"/>
  <c r="H171" i="1"/>
  <c r="I171" i="1"/>
  <c r="G172" i="1"/>
  <c r="H172" i="1"/>
  <c r="I172" i="1"/>
  <c r="G173" i="1"/>
  <c r="H173" i="1"/>
  <c r="I173" i="1"/>
  <c r="G174" i="1"/>
  <c r="H174" i="1"/>
  <c r="I174" i="1"/>
  <c r="G175" i="1"/>
  <c r="H175" i="1"/>
  <c r="I175" i="1"/>
  <c r="G177" i="1"/>
  <c r="H177" i="1"/>
  <c r="I177" i="1"/>
  <c r="G179" i="1"/>
  <c r="H179" i="1"/>
  <c r="I179" i="1"/>
  <c r="G181" i="1"/>
  <c r="H181" i="1"/>
  <c r="I181" i="1"/>
  <c r="G183" i="1"/>
  <c r="H183" i="1"/>
  <c r="I183" i="1"/>
  <c r="G184" i="1"/>
  <c r="H184" i="1"/>
  <c r="I184" i="1"/>
  <c r="G185" i="1"/>
  <c r="H185" i="1"/>
  <c r="I185" i="1"/>
  <c r="G186" i="1"/>
  <c r="H186" i="1"/>
  <c r="I186" i="1"/>
  <c r="G187" i="1"/>
  <c r="H187" i="1"/>
  <c r="I187" i="1"/>
  <c r="G188" i="1"/>
  <c r="H188" i="1"/>
  <c r="I188" i="1"/>
  <c r="G189" i="1"/>
  <c r="H189" i="1"/>
  <c r="I189" i="1"/>
  <c r="G190" i="1"/>
  <c r="H190" i="1"/>
  <c r="I190" i="1"/>
  <c r="G191" i="1"/>
  <c r="H191" i="1"/>
  <c r="I191" i="1"/>
  <c r="G193" i="1"/>
  <c r="H193" i="1"/>
  <c r="I193" i="1"/>
  <c r="G194" i="1"/>
  <c r="H194" i="1"/>
  <c r="I194" i="1"/>
  <c r="G195" i="1"/>
  <c r="H195" i="1"/>
  <c r="I195" i="1"/>
  <c r="G196" i="1"/>
  <c r="H196" i="1"/>
  <c r="I196" i="1"/>
  <c r="G198" i="1"/>
  <c r="H198" i="1"/>
  <c r="I198" i="1"/>
  <c r="G199" i="1"/>
  <c r="H199" i="1"/>
  <c r="I199" i="1"/>
  <c r="G200" i="1"/>
  <c r="H200" i="1"/>
  <c r="I200" i="1"/>
  <c r="G201" i="1"/>
  <c r="H201" i="1"/>
  <c r="I201" i="1"/>
  <c r="G202" i="1"/>
  <c r="H202" i="1"/>
  <c r="I202" i="1"/>
  <c r="G203" i="1"/>
  <c r="H203" i="1"/>
  <c r="I203" i="1"/>
  <c r="G204" i="1"/>
  <c r="H204" i="1"/>
  <c r="I204" i="1"/>
  <c r="G205" i="1"/>
  <c r="H205" i="1"/>
  <c r="I205" i="1"/>
  <c r="G206" i="1"/>
  <c r="H206" i="1"/>
  <c r="I206" i="1"/>
  <c r="J209" i="1"/>
  <c r="J210" i="1" s="1"/>
  <c r="K209" i="1"/>
  <c r="K210" i="1" s="1"/>
  <c r="L209" i="1"/>
  <c r="L210" i="1" s="1"/>
  <c r="M209" i="1"/>
  <c r="M210" i="1" s="1"/>
  <c r="N209" i="1"/>
  <c r="N210" i="1" s="1"/>
  <c r="O209" i="1"/>
  <c r="O210" i="1" s="1"/>
  <c r="P209" i="1"/>
  <c r="P210" i="1" s="1"/>
  <c r="Q209" i="1"/>
  <c r="Q210" i="1" s="1"/>
  <c r="R209" i="1"/>
  <c r="R210" i="1" s="1"/>
  <c r="S209" i="1"/>
  <c r="S210" i="1" s="1"/>
  <c r="T209" i="1"/>
  <c r="T210" i="1" s="1"/>
  <c r="U209" i="1"/>
  <c r="U210" i="1" s="1"/>
  <c r="V209" i="1"/>
  <c r="V210" i="1" s="1"/>
  <c r="W209" i="1"/>
  <c r="W210" i="1" s="1"/>
  <c r="X209" i="1"/>
  <c r="X210" i="1" s="1"/>
  <c r="Y209" i="1"/>
  <c r="Y210" i="1" s="1"/>
  <c r="Z209" i="1"/>
  <c r="Z210" i="1" s="1"/>
  <c r="AA209" i="1"/>
  <c r="AA210" i="1" s="1"/>
  <c r="AB209" i="1"/>
  <c r="AB210" i="1" s="1"/>
  <c r="AC209" i="1"/>
  <c r="AC210" i="1" s="1"/>
  <c r="AD209" i="1"/>
  <c r="AD210" i="1" s="1"/>
  <c r="AE209" i="1"/>
  <c r="AE210" i="1" s="1"/>
  <c r="AF209" i="1"/>
  <c r="AF210" i="1" s="1"/>
  <c r="AG209" i="1"/>
  <c r="AG210" i="1" s="1"/>
  <c r="AH209" i="1"/>
  <c r="AH210" i="1" s="1"/>
  <c r="AI209" i="1"/>
  <c r="AI210" i="1" s="1"/>
  <c r="AJ209" i="1"/>
  <c r="AJ210" i="1" s="1"/>
  <c r="AK209" i="1"/>
  <c r="AK210" i="1" s="1"/>
  <c r="AL209" i="1"/>
  <c r="AL210" i="1" s="1"/>
  <c r="AM209" i="1"/>
  <c r="AM210" i="1" s="1"/>
  <c r="AN209" i="1"/>
  <c r="AN210" i="1" s="1"/>
  <c r="AO209" i="1"/>
  <c r="AP209" i="1"/>
  <c r="AP210" i="1" s="1"/>
  <c r="AQ209" i="1"/>
  <c r="AQ210" i="1" s="1"/>
  <c r="AR209" i="1"/>
  <c r="AR210" i="1" s="1"/>
  <c r="AS209" i="1"/>
  <c r="AT209" i="1"/>
  <c r="AT210" i="1" s="1"/>
  <c r="AU209" i="1"/>
  <c r="AU210" i="1" s="1"/>
  <c r="AV209" i="1"/>
  <c r="AV210" i="1" s="1"/>
  <c r="AW209" i="1"/>
  <c r="AX209" i="1"/>
  <c r="AX210" i="1" s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AC207" i="1"/>
  <c r="AD207" i="1"/>
  <c r="AE207" i="1"/>
  <c r="AF207" i="1"/>
  <c r="AG207" i="1"/>
  <c r="AH207" i="1"/>
  <c r="AI207" i="1"/>
  <c r="AJ207" i="1"/>
  <c r="AK207" i="1"/>
  <c r="AL207" i="1"/>
  <c r="AM207" i="1"/>
  <c r="AN207" i="1"/>
  <c r="AO207" i="1"/>
  <c r="AP207" i="1"/>
  <c r="AQ207" i="1"/>
  <c r="AR207" i="1"/>
  <c r="AS207" i="1"/>
  <c r="AT207" i="1"/>
  <c r="AU207" i="1"/>
  <c r="AV207" i="1"/>
  <c r="AW207" i="1"/>
  <c r="AX207" i="1"/>
  <c r="I8" i="1"/>
  <c r="H8" i="1"/>
  <c r="G8" i="1"/>
  <c r="AW208" i="1" l="1"/>
  <c r="AS208" i="1"/>
  <c r="AO208" i="1"/>
  <c r="AK208" i="1"/>
  <c r="AG208" i="1"/>
  <c r="AC208" i="1"/>
  <c r="Y208" i="1"/>
  <c r="U208" i="1"/>
  <c r="Q208" i="1"/>
  <c r="M208" i="1"/>
  <c r="AU208" i="1"/>
  <c r="AQ208" i="1"/>
  <c r="AM208" i="1"/>
  <c r="AI208" i="1"/>
  <c r="AE208" i="1"/>
  <c r="AA208" i="1"/>
  <c r="W208" i="1"/>
  <c r="S208" i="1"/>
  <c r="O208" i="1"/>
  <c r="K208" i="1"/>
  <c r="AV208" i="1"/>
  <c r="AR208" i="1"/>
  <c r="AN208" i="1"/>
  <c r="AJ208" i="1"/>
  <c r="AF208" i="1"/>
  <c r="AB208" i="1"/>
  <c r="X208" i="1"/>
  <c r="T208" i="1"/>
  <c r="P208" i="1"/>
  <c r="L208" i="1"/>
  <c r="AX208" i="1"/>
  <c r="AT208" i="1"/>
  <c r="AP208" i="1"/>
  <c r="AL208" i="1"/>
  <c r="AH208" i="1"/>
  <c r="AD208" i="1"/>
  <c r="Z208" i="1"/>
  <c r="V208" i="1"/>
  <c r="R208" i="1"/>
  <c r="N208" i="1"/>
  <c r="J208" i="1"/>
  <c r="AW210" i="1"/>
  <c r="AS210" i="1"/>
  <c r="AO210" i="1"/>
  <c r="G207" i="1"/>
  <c r="H207" i="1"/>
  <c r="I209" i="1"/>
  <c r="I210" i="1" s="1"/>
  <c r="I207" i="1"/>
  <c r="G209" i="1"/>
  <c r="G210" i="1" s="1"/>
  <c r="H209" i="1"/>
  <c r="H210" i="1" s="1"/>
  <c r="I208" i="1" l="1"/>
  <c r="G208" i="1"/>
  <c r="H208" i="1"/>
  <c r="AF212" i="1" l="1"/>
  <c r="AF213" i="1" s="1"/>
  <c r="AE212" i="1"/>
  <c r="AE213" i="1" s="1"/>
  <c r="AD212" i="1"/>
  <c r="AD213" i="1" s="1"/>
  <c r="AC212" i="1"/>
  <c r="AC213" i="1" s="1"/>
  <c r="AB212" i="1"/>
  <c r="AB213" i="1" s="1"/>
  <c r="AA212" i="1"/>
  <c r="AA213" i="1" s="1"/>
  <c r="Z212" i="1"/>
  <c r="Z213" i="1" s="1"/>
  <c r="Y212" i="1"/>
  <c r="Y213" i="1" s="1"/>
  <c r="X212" i="1"/>
  <c r="X213" i="1" s="1"/>
  <c r="W212" i="1"/>
  <c r="W213" i="1" s="1"/>
  <c r="V212" i="1"/>
  <c r="V213" i="1" s="1"/>
  <c r="U212" i="1"/>
  <c r="U213" i="1" s="1"/>
  <c r="T212" i="1"/>
  <c r="T213" i="1" s="1"/>
  <c r="S212" i="1"/>
  <c r="S213" i="1" s="1"/>
  <c r="R212" i="1"/>
  <c r="R213" i="1" s="1"/>
  <c r="Q212" i="1"/>
  <c r="Q213" i="1" s="1"/>
  <c r="P212" i="1"/>
  <c r="P213" i="1" s="1"/>
  <c r="O212" i="1"/>
  <c r="O213" i="1" s="1"/>
  <c r="N212" i="1"/>
  <c r="N213" i="1" s="1"/>
  <c r="M212" i="1"/>
  <c r="M213" i="1" s="1"/>
  <c r="L212" i="1"/>
  <c r="L213" i="1" s="1"/>
  <c r="K212" i="1"/>
  <c r="K213" i="1" s="1"/>
  <c r="J212" i="1"/>
  <c r="J213" i="1" s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</calcChain>
</file>

<file path=xl/sharedStrings.xml><?xml version="1.0" encoding="utf-8"?>
<sst xmlns="http://schemas.openxmlformats.org/spreadsheetml/2006/main" count="830" uniqueCount="314">
  <si>
    <t>Название задачи</t>
  </si>
  <si>
    <t>Длительность</t>
  </si>
  <si>
    <t>Начало</t>
  </si>
  <si>
    <t>Окончание</t>
  </si>
  <si>
    <t>Исполнитель.</t>
  </si>
  <si>
    <t>График производства работ</t>
  </si>
  <si>
    <t>697 дней</t>
  </si>
  <si>
    <t>Сб 01.08.20</t>
  </si>
  <si>
    <t>Вт 28.06.22</t>
  </si>
  <si>
    <t xml:space="preserve">   Здание вентиляторно-калориферной установки</t>
  </si>
  <si>
    <t>333 дней</t>
  </si>
  <si>
    <t>Вт 29.06.21</t>
  </si>
  <si>
    <t>СП</t>
  </si>
  <si>
    <t>20 дней</t>
  </si>
  <si>
    <t>Вс 06.12.20</t>
  </si>
  <si>
    <t>76 дней</t>
  </si>
  <si>
    <t>87 дней</t>
  </si>
  <si>
    <t>Пт 11.09.20</t>
  </si>
  <si>
    <t>СС</t>
  </si>
  <si>
    <t>Ср 25.11.20</t>
  </si>
  <si>
    <t>30 дней</t>
  </si>
  <si>
    <t>15 дней</t>
  </si>
  <si>
    <t>Ср 11.11.20</t>
  </si>
  <si>
    <t>Вс 28.02.21</t>
  </si>
  <si>
    <t>Вс 30.05.21</t>
  </si>
  <si>
    <t>Сб 01.05.21</t>
  </si>
  <si>
    <t>Пн 17.08.20</t>
  </si>
  <si>
    <t>Вс 18.10.20</t>
  </si>
  <si>
    <t>63 дней</t>
  </si>
  <si>
    <t>Чт 15.10.20</t>
  </si>
  <si>
    <t>62 дней</t>
  </si>
  <si>
    <t>Вт 15.12.20</t>
  </si>
  <si>
    <t>27 дней</t>
  </si>
  <si>
    <t>Чт 19.11.20</t>
  </si>
  <si>
    <t>Пн 21.06.21</t>
  </si>
  <si>
    <t>Вт 20.07.21</t>
  </si>
  <si>
    <t>Сб 15.05.21</t>
  </si>
  <si>
    <t>36 дней</t>
  </si>
  <si>
    <t>Сб 10.04.21</t>
  </si>
  <si>
    <t>10 дней</t>
  </si>
  <si>
    <t xml:space="preserve">   Демонтаж проходческого копра</t>
  </si>
  <si>
    <t>Вс 29.05.22</t>
  </si>
  <si>
    <t>Пн 28.06.21</t>
  </si>
  <si>
    <t>Ср 28.07.21</t>
  </si>
  <si>
    <t>154 дней</t>
  </si>
  <si>
    <t>Вс 28.11.21</t>
  </si>
  <si>
    <t>252 дней</t>
  </si>
  <si>
    <t>Пн 20.09.21</t>
  </si>
  <si>
    <t>Вс 08.08.21</t>
  </si>
  <si>
    <t>Вс 25.07.21</t>
  </si>
  <si>
    <t>Вт 29.09.20</t>
  </si>
  <si>
    <t>Чт 08.10.20</t>
  </si>
  <si>
    <t>Чт 14.10.21</t>
  </si>
  <si>
    <t>Пт 24.09.21</t>
  </si>
  <si>
    <t>ИТОГО</t>
  </si>
  <si>
    <t>ИТОГО СП</t>
  </si>
  <si>
    <t>ИТОГО СС</t>
  </si>
  <si>
    <t>ИТОГО по ТЗ</t>
  </si>
  <si>
    <t>ИТОГО КУРТАЖ</t>
  </si>
  <si>
    <t>Стоимость предворительная</t>
  </si>
  <si>
    <t xml:space="preserve">         АКЗ МК (5836-391-04-КМ)</t>
  </si>
  <si>
    <t xml:space="preserve">         АКЗ МК (5836-391-04-АС)</t>
  </si>
  <si>
    <t xml:space="preserve">         АКЗ МК (5836-391-06-КМ)</t>
  </si>
  <si>
    <t xml:space="preserve">         АКЗ МК (5836-391-06-АС)</t>
  </si>
  <si>
    <t xml:space="preserve">      АКЗ МК  (5836-391-07-КМ)</t>
  </si>
  <si>
    <t xml:space="preserve">         АКЗ МК (5836-391-07-АС)</t>
  </si>
  <si>
    <t xml:space="preserve">         АКЗ МК  (5836-391-05-КМ1)</t>
  </si>
  <si>
    <t xml:space="preserve">         АКЗ МК  (5836-391-05-КМ2)</t>
  </si>
  <si>
    <t xml:space="preserve">         АКЗ МК (5836-391-05-КМ3)</t>
  </si>
  <si>
    <t xml:space="preserve">         АКЗ МК (5836-391-05-КМ4)</t>
  </si>
  <si>
    <t xml:space="preserve">         Огнезащита МК  (5836-391-05-АР)</t>
  </si>
  <si>
    <t xml:space="preserve">         АКЗ МК  (5836-391-03-АС)</t>
  </si>
  <si>
    <t xml:space="preserve">         АКЗ МК (5836-391-08-ТС АС1)</t>
  </si>
  <si>
    <t xml:space="preserve">         АКЗ МК (5836-391-08-ТС АС2)</t>
  </si>
  <si>
    <t xml:space="preserve">         АКЗ МК (5836-391-08-ТС АС3)</t>
  </si>
  <si>
    <t xml:space="preserve">      Устройство фальшпола (5836-391-06-АС)</t>
  </si>
  <si>
    <t xml:space="preserve">      Устройство фальшпола (5836-391-07-АС)</t>
  </si>
  <si>
    <t>Исполнитель</t>
  </si>
  <si>
    <t>м3</t>
  </si>
  <si>
    <t>т</t>
  </si>
  <si>
    <t>м2</t>
  </si>
  <si>
    <t>шт.</t>
  </si>
  <si>
    <t>ед.изм</t>
  </si>
  <si>
    <t>Объем</t>
  </si>
  <si>
    <t>УАР</t>
  </si>
  <si>
    <t>ИТОГО УАР</t>
  </si>
  <si>
    <t xml:space="preserve">ИТОГО СРМУ </t>
  </si>
  <si>
    <t>Профиль работ</t>
  </si>
  <si>
    <t>КЖ</t>
  </si>
  <si>
    <t>Проф.</t>
  </si>
  <si>
    <t>АКЗ</t>
  </si>
  <si>
    <t>Заголовки</t>
  </si>
  <si>
    <t>Электрика</t>
  </si>
  <si>
    <t xml:space="preserve">         Монтаж конвертера (ИЦ-005-2020-ТХ1)</t>
  </si>
  <si>
    <t>Монтаж металлоконструкций площадок конвертера (ИЦ-005-2020-КМ1) 100,4 т</t>
  </si>
  <si>
    <t xml:space="preserve">      Техническое перевооружение медеразливочного комплекса (Анодный передел)</t>
  </si>
  <si>
    <t>Текущий ремонт</t>
  </si>
  <si>
    <t xml:space="preserve">   Шихтарник</t>
  </si>
  <si>
    <t>ПЛАН ОСВОЕНИЯ АО "КАРАБАШМЕДЬ"</t>
  </si>
  <si>
    <t>Техническое перевооружение конвертеров. Установка конвертера №4.</t>
  </si>
  <si>
    <t>Монтаж металлоконструкций площадок конвертера  ИЦ-005-2020-КМ1-АН</t>
  </si>
  <si>
    <t>Площадка обслуживания конвертера № 1 7638.06.020 КМ</t>
  </si>
  <si>
    <t xml:space="preserve"> Точка отбора технологических газов с площадками доступа  7647.08.020 КМ</t>
  </si>
  <si>
    <t>ДВ. Демонтаж производственного здания вагонного депо и преобразовательной подстанции</t>
  </si>
  <si>
    <t xml:space="preserve">Помещение пульта управления 'ИЦ-005-2020-АС1 </t>
  </si>
  <si>
    <t xml:space="preserve"> Печное хозяйство 'ИЦ-005-2020-ПХ</t>
  </si>
  <si>
    <t xml:space="preserve">Насосная станция 4-го форсуночного охладителя. Водоснабжение и канализация ИЦ-005-2020-ВК  </t>
  </si>
  <si>
    <t>Воздухоснабжение. Дутьевой воздух. 'ИЦ-005-2020-ВС1</t>
  </si>
  <si>
    <t>Воздухоснабжение. Сжатый воздух. 'ИЦ-005-2020-ВС2</t>
  </si>
  <si>
    <t>Временный перенос дутья AUSMELT d820мм в зоне строительства 4-го конвертера ИЦ-005-2020-ТХ</t>
  </si>
  <si>
    <t xml:space="preserve">Учасок охлаждения напыльников. Технологические решения ИЦ-005-2020-ТХ5 </t>
  </si>
  <si>
    <t xml:space="preserve"> Система оборотного водоснабжения напыльников. ИЦ-005-2020-ТХ6</t>
  </si>
  <si>
    <t>Перенос трубопроводов ИЦ-005-2020-ТХ-ТР</t>
  </si>
  <si>
    <t>Перенос инженерных сетей находящихся в зоне анодного передела. Опоры технологических коммуникаций ИЦ-006-2020-КМ4 или 1Ф-1023-21-КМ.1</t>
  </si>
  <si>
    <t>1Ф-1023-5-2КМ.2-АН</t>
  </si>
  <si>
    <t>Вертикальная связь 1Ф-1023-5-1-КМ.2-АН, ВОР № 1</t>
  </si>
  <si>
    <t>Работы по ППР 36-20-11, подготовительные работы 1Ф-1023-5-2-КМ.1  ВОР № 20</t>
  </si>
  <si>
    <t>Работы по ППР 30-20-11 ВОР № 20/1 от 27.08.2020г.</t>
  </si>
  <si>
    <t>Перенос инженерных сетей находящихся в зоне строительства анодного передела ИЦ-006-2020-ВК</t>
  </si>
  <si>
    <t>Схема переноса существующих трубопроводов к фонарю кровли ИЦ-006-2020-АН  доп. к ИЦ-006-2020-ТК</t>
  </si>
  <si>
    <t>Воздухоснабжение. Технологические коммуникации. ИЦ-006-2020-ВС.ТК</t>
  </si>
  <si>
    <t>Перенос трубы свечи безопасности газового оборудования конвертера № 37640.06.020-КР</t>
  </si>
  <si>
    <t>Склад оборудования</t>
  </si>
  <si>
    <t>Склад оборудования. Каркас здания ИЦ-041-2019-КМ1</t>
  </si>
  <si>
    <t>ИЦ-041-2019-ВК</t>
  </si>
  <si>
    <t>Склад оборудования. Водопровод и канализация. Внутреннее пожаротушение  ИЦ-041-2019-ВК1</t>
  </si>
  <si>
    <t>Склад оборудования. Водопровод и канализация. ИЦ-041-2019-ВК2</t>
  </si>
  <si>
    <t>Склад оборудования. Водопровод и канализация. Внутреннее пожаротушение ИЦ-041-2019-ВК3</t>
  </si>
  <si>
    <t>Отопление и вентиляция. ИЦ-041-2019-ОВ</t>
  </si>
  <si>
    <t>Склад оборудования. Технология производства ИЦ-041-2019-ТХ</t>
  </si>
  <si>
    <t>Монтаж панелей ИЦ-041-2019-АР или 1Ф-1023-20-АР</t>
  </si>
  <si>
    <t>Лестницы и площадки обслуживания ИЦ-042-2019-КМ3.1</t>
  </si>
  <si>
    <t xml:space="preserve"> Помещение пульта управления 'ИЦ-042-2019-АС1</t>
  </si>
  <si>
    <t xml:space="preserve"> Каркас операторской 'ИЦ-042-2019-АС2</t>
  </si>
  <si>
    <t xml:space="preserve"> Помещение гидравлики'ИЦ-042-2019-АС3</t>
  </si>
  <si>
    <t xml:space="preserve"> ВОР насосная станция оборотного водоснабжения анодного передела 'ИЦ-042-2019-АН л.10</t>
  </si>
  <si>
    <t xml:space="preserve"> Внутренние водостоки'ИЦ-042-2019-ВК1</t>
  </si>
  <si>
    <t xml:space="preserve"> Технологическое оборудование насосной 'ИЦ-042-2019-ТХ6</t>
  </si>
  <si>
    <t>Конструкции металлические. Лестницы и площадки. РЕ-74059-КМ2</t>
  </si>
  <si>
    <t>Демонтаж трубопроводов с эстакады от ЭЦ до промыв.отд.СКЦ ВОР № 5</t>
  </si>
  <si>
    <t>Подготовка площадки железнодорожного пути комплекса Аусмелт ВОР № 9</t>
  </si>
  <si>
    <t>Подготовка площадки опоры контактной сети шлак. Электровоза ВОР № 10</t>
  </si>
  <si>
    <t>Разборка узлов, демонтаж, перевозка экскаватора ЭКГ-5А ВОР № 11</t>
  </si>
  <si>
    <t>Замена электродов четвертого поля сухого электрофильтра, МЦ ВОР</t>
  </si>
  <si>
    <t xml:space="preserve">Монтаж Панелей РЕ-74059-АР1 </t>
  </si>
  <si>
    <t>Технология производства. Шихтарник №2 РЕ-74059-ТХ</t>
  </si>
  <si>
    <t>Тепловые сети. Шихтарник №2 РЕ-74059-ТС</t>
  </si>
  <si>
    <t>Тепловые сети. Шихтарник №2 РЕ-74059-ТС1</t>
  </si>
  <si>
    <t>Водоснабжение и канализация. Шихтарник №2 РЕ-74059-ВК</t>
  </si>
  <si>
    <t>Водоснабжение и канализация. Шихтарник №2 РЕ-74059-ВК1</t>
  </si>
  <si>
    <t>Отопление и вентиляция.  РЕ-74059-ОВ1</t>
  </si>
  <si>
    <t xml:space="preserve"> Отопление и вентиляция.  РЕ-74059-ОВ2</t>
  </si>
  <si>
    <t>Отопление и вентиляция.  РЕ-74059-ОВ3</t>
  </si>
  <si>
    <t>Отопление и вентиляция.  РЕ-74059-ОВ4</t>
  </si>
  <si>
    <t>Отопление и вентиляция.  РЕ-74059-ОВ5</t>
  </si>
  <si>
    <t>Воздухоснабжение РЕ-74059-ВС</t>
  </si>
  <si>
    <t>Замена электродов четвертого поля сухого электрофильтра  ВОР от 04.12.2019г.</t>
  </si>
  <si>
    <t>Техническое перевооружение ООПС. Установка нейтрализации серной кислоты</t>
  </si>
  <si>
    <t>Участок нейтрализации серной кислоты. Демонтаж м/к прозв. зданий, попадающих в зону стр-ва</t>
  </si>
  <si>
    <t>Монтаж колонн, подкрановых балок, лестниц, площадок обслуживания Д152-33-20-00-КМ.2</t>
  </si>
  <si>
    <t>Монтаж технологического оборудования Д152-33-20-00-ТХ</t>
  </si>
  <si>
    <t>Отопление и вентиляция ИЦ-050-2020-ОВ1</t>
  </si>
  <si>
    <t>Отопление и вентиляция ИЦ-050-2020-ОВ2</t>
  </si>
  <si>
    <t>Сернокислотный цех</t>
  </si>
  <si>
    <t>Усиление проема ИЦ-049-2020-КМ1-ТР</t>
  </si>
  <si>
    <t>Схема расположения усиления проема в осях 20-21, Усиление опорного узла строительной фермы в осях 14-23 ИЦ-049-2020-КМ1</t>
  </si>
  <si>
    <t>СРМУ</t>
  </si>
  <si>
    <t>Компрессорная станция</t>
  </si>
  <si>
    <t>Общестрой</t>
  </si>
  <si>
    <t>?</t>
  </si>
  <si>
    <t>Опоры трубопроводов и площадок конвертера (ИЦ-005-2020-КМ1.1)</t>
  </si>
  <si>
    <t>Монтаж металлоконструкций 4-й конвейерной галереи (ИЦ-005-2020-КМ2)</t>
  </si>
  <si>
    <t xml:space="preserve">Участок подачи флюсов (ИЦ-005-2020-КМ2-ТР) </t>
  </si>
  <si>
    <t>Монтаж металлоконструкций под бункер подачи флюса, МК загрузочного и наклонного конвеера №4 (ИЦ-005-2020-КМ3)</t>
  </si>
  <si>
    <t>Монтаж МК насосной станции осадительного коллектора (ИЦ-005-2020-КМ4)</t>
  </si>
  <si>
    <t>Монтаж сендвич панелей (ИЦ-005-2020-АР4)</t>
  </si>
  <si>
    <t xml:space="preserve"> Площадки на от +0,690, +2,800, +3,800, Щиты   (ИЦ-005-2020-АН)</t>
  </si>
  <si>
    <t>Модернизация и восстановление вертикальных связей 1Ф-1023-5-2-КМ1</t>
  </si>
  <si>
    <t xml:space="preserve"> Монтаж газоходного тракта (ИЦ-005-2020-ТХ2)</t>
  </si>
  <si>
    <t>п.м.</t>
  </si>
  <si>
    <t>п.м</t>
  </si>
  <si>
    <t>т.</t>
  </si>
  <si>
    <t>Конструкции металлические. Каркас здания. РЕ-74059-КМ1 остаток 38 тонн из 240 тонн</t>
  </si>
  <si>
    <t>ПроФ.</t>
  </si>
  <si>
    <t>ДОХОД СРМУ (80% от освоения)</t>
  </si>
  <si>
    <t xml:space="preserve">Насосная станция 4-го форсуночного охладителя (газоохладитель) Технологические решения ИЦ-005-2020-ТХ4 </t>
  </si>
  <si>
    <t>ВостокСталь</t>
  </si>
  <si>
    <t>Конструкции металлические. Лестницы и площадки. РЕ-74059-КМ3 ( РД от 01.10.20 посмотреть объем)</t>
  </si>
  <si>
    <t>Усиление проема в осях 20-21, в осях 14-23 ИЦ-049-2020-АР1</t>
  </si>
  <si>
    <t>Электомонтаж</t>
  </si>
  <si>
    <t>Система техногологического видеонаблюдения РЕ-74059-ПТН-01-08</t>
  </si>
  <si>
    <t xml:space="preserve"> Отопление и вентиляция, кондиционирование (Опрераторская Помещение гидравлики)ИЦ-042-2019-ОВ4</t>
  </si>
  <si>
    <t>Кондиционирование (Операторская розлива анодов) ИЦ-042-2019-ОВ3</t>
  </si>
  <si>
    <t>кониц.</t>
  </si>
  <si>
    <t>Отопление и вентиляция. Прокладка труб И ИТП. ИЦ-050-2020-ОВ3</t>
  </si>
  <si>
    <t>Генеральный план. Благоустройство  ИЦ-050-2020-ГП</t>
  </si>
  <si>
    <t>Технология производства, Участок мокрого помола ИЦ-050-2020-ТХ1</t>
  </si>
  <si>
    <t>Технология производства, Участок нейтрализации ИЦ-050-2020-ТХ2</t>
  </si>
  <si>
    <t>Технология производства, Участок обезвоживания ИЦ-050-2020-ТХ3</t>
  </si>
  <si>
    <t>Технология производства, Участок узел загрузки ИЦ-050-2020-ТХ4</t>
  </si>
  <si>
    <t>Монтаж МК . Участок обезвоживания ИЦ-050-2020-КМ3</t>
  </si>
  <si>
    <t>Монтаж МК . Участок мокрого помола ИЦ-050-2020-КМ1</t>
  </si>
  <si>
    <t>Монтаж МК . Участок мокрого помола ИЦ-050-2020-КЖ1</t>
  </si>
  <si>
    <t>Монтаж МК . Участок мокрого помола ИЦ-050-2020-КЖ2</t>
  </si>
  <si>
    <t>Монтаж МК . Участок обезвоживания ИЦ-050-2020-КЖ3</t>
  </si>
  <si>
    <t>Сети ВиК. Участок нейтрализации и обезвоживания ИЦ-050-2020-ВК1</t>
  </si>
  <si>
    <t xml:space="preserve"> План расположения оборудования линии розлива меди+тали, тележки  'ИЦ-042-2019-ТХ1</t>
  </si>
  <si>
    <t>Стоимость ост. на 2020 год</t>
  </si>
  <si>
    <t xml:space="preserve">Стоимость на 2021 год предварительная </t>
  </si>
  <si>
    <t>Устройство подпорной стены ИЦ-007-2020-КЖ2</t>
  </si>
  <si>
    <t>Устройство Фундаментов, Фундаментных балок и Блоков ФБС  ИЦ-007-2020-КЖ2</t>
  </si>
  <si>
    <t>Монтаж М/К Каркаса и нар. Лестницы  ИЦ-007-2020-КМ1</t>
  </si>
  <si>
    <t>АКЗ и ОЗР  М/К Каркаса и нар. Лестницы  ИЦ-007-2020-КМ1</t>
  </si>
  <si>
    <t>Архитектурные работы. Отделка, кровля. ИЦ-007-2020-АР</t>
  </si>
  <si>
    <t>Архитектурные работы. Монтаж Сендвич ПанелейИЦ-007-2020-АР</t>
  </si>
  <si>
    <t>Благоустройство територии, Асфальт и озеленение. ИЦ-007-2020-ГП</t>
  </si>
  <si>
    <t>ГП</t>
  </si>
  <si>
    <t>Благоустройство територии ИЦ-005-2020-ГП</t>
  </si>
  <si>
    <t xml:space="preserve"> Монтаж осадительного колектра (ИЦ-005-2020-ТХ2)</t>
  </si>
  <si>
    <t xml:space="preserve"> Монтаж напыльника (ИЦ-005-2020-ТХ2)</t>
  </si>
  <si>
    <t xml:space="preserve">  Устройство системы флюсо подачи (ИЦ-005-2020-ТХ3)</t>
  </si>
  <si>
    <t>Устройство полов в конвекторном отделении  (ИЦ-005-2020-АР1)</t>
  </si>
  <si>
    <t>Конструкции железобетонные Участок г/о. Участок подачи Флюсов (ИЦ-005-2020-КЖ2)</t>
  </si>
  <si>
    <t>Конструкции железобетонные Фундаменты бункера (ИЦ-005-2020-КЖ3)</t>
  </si>
  <si>
    <t>Конструкции железобетонные Конвекторного отделения (ИЦ-005-2020-КЖ1)</t>
  </si>
  <si>
    <t>Конструкции железобетонные  Участок увеличения осадительного коллектора (ИЦ-005-2020-КЖ3.1)</t>
  </si>
  <si>
    <t>Конструкции железобетонные  Участок бункера и горизонтального конвейера (ИЦ-005-2020-КЖ4)</t>
  </si>
  <si>
    <t>Конструкции железобетонные  Насосная станция 4-го форсуночного охладителя (ИЦ-005-2020-КЖ5)</t>
  </si>
  <si>
    <t>Отопление, вентиляция и кондиционирование.Насосной станции 4-го форсуночного охладителя ИЦ-005-2020-ВО</t>
  </si>
  <si>
    <t>Силовое Электрооборудование ИЦ-005-2020-ЭМ</t>
  </si>
  <si>
    <t>Электоосвещение ИЦ-005-2020-ЭО</t>
  </si>
  <si>
    <t>Автоматизация комплексная  ИЦ-005-2020-АК</t>
  </si>
  <si>
    <t>Сети связи  ИЦ-005-2020-СС</t>
  </si>
  <si>
    <t>Обогрев трубопроводов ИЦ-005-2020-ОТ</t>
  </si>
  <si>
    <t>Монтаж систем Пылеудаления ИЦ-005-2020-ПУ</t>
  </si>
  <si>
    <t>Перенос инженерных сетей находящихся в зоне строительства анодного передела ИЦ-006-2020-ГСН</t>
  </si>
  <si>
    <t>Силовое Электрооборудование ИЦ-006-2020-ЭМ</t>
  </si>
  <si>
    <t>Обогрев трубопроводов ИЦ-006-2020-ОТ</t>
  </si>
  <si>
    <t>Стоимость предварительная</t>
  </si>
  <si>
    <t>Генеральный план. Насосная оборотного водоснабжения.  ИЦ-042-2019-ГП1</t>
  </si>
  <si>
    <t>Насосная станция Анодного передела</t>
  </si>
  <si>
    <t>Генеральный план. Газоочистка анодного передела. Наружные сети. ИЦ-042-2019-ГП2</t>
  </si>
  <si>
    <t>Установка анодоразливочной машины ИЦ-042-2019-ТХ2</t>
  </si>
  <si>
    <t>Газоочистка Анодных печей ИЦ-042-2019-ТХ3</t>
  </si>
  <si>
    <t>Аспирация Анодоразливочной машины ИЦ-042-2019-ТХ4</t>
  </si>
  <si>
    <t>Насосная станция технической воды  ИЦ-042-2019-ТХ5</t>
  </si>
  <si>
    <t>Насосная станция оборотного водоснабжения анодного передела  ИЦ-042-2019-ТХ6</t>
  </si>
  <si>
    <t>Печное хозяйство. Установка горелок анодных печей, желобов  ИЦ-042-2019-ПХ</t>
  </si>
  <si>
    <t>Воздухоснабжение. Подача воздуха на горелки анодных печей, желобов  ИЦ-042-2019-ВС1</t>
  </si>
  <si>
    <t>Воздухоснабжение. Подача воздуха на систему газоочистки  ИЦ-042-2019-ВС2</t>
  </si>
  <si>
    <t>Воздухоснабжение. Подача воздуха на систему BaSO4  ИЦ-042-2019-ВС3</t>
  </si>
  <si>
    <t>Опереаторская анодных печей. Монтаж панелей ИЦ-042-2019-АР1</t>
  </si>
  <si>
    <t>Опереаторская анодных печей. Оделочные работы и кровля ИЦ-042-2019-АР1</t>
  </si>
  <si>
    <t>Насосная станция оборотного водоснабжения. Оделочные работы и кровля ИЦ-042-2019-АР2</t>
  </si>
  <si>
    <t>Насосная станция оборотного водоснабжения. Монтаж панелей ИЦ-042-2019-АР2</t>
  </si>
  <si>
    <t xml:space="preserve"> Конструкции металические. Площадки, лестницы, опроры под газоходы  ИЦ-042-2019-КМ1</t>
  </si>
  <si>
    <t xml:space="preserve"> Конструкции металические системы газоочистки ИЦ-042-2019-КМ2</t>
  </si>
  <si>
    <t>Каркас здания  Насосной оборотного водоснабжения ИЦ-042-2019-КМ3</t>
  </si>
  <si>
    <t>Конструкции железобетонные. Ф-ты анодных печей. ИЦ-042-2019-Кж1</t>
  </si>
  <si>
    <t>Конструкции железобетонные. Приямок анодных печей. ИЦ-042-2019-Кж2</t>
  </si>
  <si>
    <t>Конструкции железобетонные. Ф-ты  и каналы анодоразливочной машины. ИЦ-042-2019-Кж3</t>
  </si>
  <si>
    <t>Конструкции железобетонные. Ф-ты системы газоочистки. ИЦ-042-2019-Кж4</t>
  </si>
  <si>
    <t>Конструкции железобетонные. Ф-ты насосной станции тех. воды. ИЦ-042-2019-Кж5</t>
  </si>
  <si>
    <t>Конструкции железобетонные. Ф-ты насосной станции оборотного водоснабжения. ИЦ-042-2019-Кж6</t>
  </si>
  <si>
    <t>Конструкции железобетонные. Подпорная стенка станции обор. водоснабжения. ИЦ-042-2019-Кж7</t>
  </si>
  <si>
    <t xml:space="preserve"> Отопление и вентиляция Операторской анодных печей ИЦ-042-2019-ОВ1</t>
  </si>
  <si>
    <t>Кондиционирование (Насосной станции оборотного водоснабжения) ИЦ-042-2019-ОВ2</t>
  </si>
  <si>
    <t>Силовое эл. оборудование. Анодные печи, анодоразливочная машина  ИЦ-042-2019-ЭМ1</t>
  </si>
  <si>
    <t>Силовое эл. оборудование.Система газоочистки  ИЦ-042-2019-ЭМ2</t>
  </si>
  <si>
    <t>Силовое эл. оборудование.Система оборотного водоснабжения  ИЦ-042-2019-ЭМ3</t>
  </si>
  <si>
    <t>Внутреннее электроосвещение  ИЦ-042-2019-ЭО</t>
  </si>
  <si>
    <t>Сети связи  ИЦ-042-2019-СС</t>
  </si>
  <si>
    <t>Наружное электроосвещение  ИЦ-042-2019-ЭН</t>
  </si>
  <si>
    <t>Автоматизация тех. процессов. Анодные печи  ИЦ-042-2019-АТХ1</t>
  </si>
  <si>
    <t>Автоматизация тех. процессов. Анодоразливочная машина  ИЦ-042-2019-АТХ2</t>
  </si>
  <si>
    <t>Автоматизация тех. процессов. Системы водооб. снабжения  ИЦ-042-2019-АТХ3</t>
  </si>
  <si>
    <t>Автоматизация тех. процессов. Системы газоочистки  ИЦ-042-2019-АТХ4</t>
  </si>
  <si>
    <t>Автоматизация систем ОВ  ИЦ-042-2019-АОВ</t>
  </si>
  <si>
    <t>Пожарная сигнализация  ИЦ-042-2019-ПС</t>
  </si>
  <si>
    <t>АКЗ металлоконструкций площадок конвертера (ИЦ-005-2020-КМ1) 100,4 т</t>
  </si>
  <si>
    <t>АКЗ металлоконструкций 4-й конвейерной галереи (ИЦ-005-2020-КМ2)</t>
  </si>
  <si>
    <t>АКЗ Опор трубопроводов и площадок конвертера (ИЦ-005-2020-КМ1.1)</t>
  </si>
  <si>
    <t xml:space="preserve">АКЗ Участка подачи флюсов (ИЦ-005-2020-КМ2-ТР) </t>
  </si>
  <si>
    <t>АКЗ металлоконструкций под бункер подачи флюса, МК загрузочного и наклонного конвеера №4 (ИЦ-005-2020-КМ3)</t>
  </si>
  <si>
    <t>АКЗ МК насосной станции осадительного коллектора (ИЦ-005-2020-КМ4)</t>
  </si>
  <si>
    <t xml:space="preserve"> АКЗ Площадок на от +0,690, +2,800, +3,800, Щиты   (ИЦ-005-2020-АН)</t>
  </si>
  <si>
    <t>АКЗ вертикальных связей 1Ф-1023-5-2-КМ1</t>
  </si>
  <si>
    <t>АКЗ Площадки обслуживания конвертера № 1 7638.06.020 КМ</t>
  </si>
  <si>
    <t>АКЗ  площадок доступа к точкам отбора технологических газов с 7647.08.020 КМ</t>
  </si>
  <si>
    <t xml:space="preserve">Средняя численность СРМУ при выработке и процента материалов в освоении: </t>
  </si>
  <si>
    <t xml:space="preserve">Средняя численность УАР при выработкеи процента материалов в освоении: </t>
  </si>
  <si>
    <t>ИТОГО Восток Сталь</t>
  </si>
  <si>
    <t>Элекрика</t>
  </si>
  <si>
    <t>Вентил</t>
  </si>
  <si>
    <t>Заголовки численность</t>
  </si>
  <si>
    <t>Заголовки УАР</t>
  </si>
  <si>
    <t>АКЗ газоходного тракта (ИЦ-005-2020-ТХ2)</t>
  </si>
  <si>
    <t>АКЗ технодогических трубопроводов ТХ4, ТХ5,ТХ,6 , ВК,ГСВ</t>
  </si>
  <si>
    <t>АЗК</t>
  </si>
  <si>
    <t>АКЗ технологических трубопроводов по проектам ИЦ-042-2019-ТХ2,ТХ3,ТХ4,ТХ5,ТХ6, ПХ, ВС1,ВС2,ВС3</t>
  </si>
  <si>
    <t>АКЗ Площадок, лестницы, опрор под газоходы  ИЦ-042-2019-КМ1</t>
  </si>
  <si>
    <t>АКЗ МК системы газоочистки ИЦ-042-2019-КМ2</t>
  </si>
  <si>
    <t>АКЗ МК Насосной оборотного водоснабжения ИЦ-042-2019-КМ3</t>
  </si>
  <si>
    <t>АКЗ Лестниц и площадок обслуживания ИЦ-042-2019-КМ3.1</t>
  </si>
  <si>
    <t>АКЗ технологических комуникаций ТХ,ТС,ТС1, ВК,ВК1, ВС</t>
  </si>
  <si>
    <t>АКЗ каркаса здания. РЕ-74059-КМ1 остаток АКЗ</t>
  </si>
  <si>
    <t>АКЗ Лестниц и площадок. РЕ-74059-КМ2</t>
  </si>
  <si>
    <t>АКЗ Лестниц и площадок. РЕ-74059-КМ3 ( РД от 01.10.20 посмотреть объем)</t>
  </si>
  <si>
    <t>АКЗ технологических трубопроводов</t>
  </si>
  <si>
    <t>АКЗ МК уастка мокрого помола ИЦ-050-2020-КМ1</t>
  </si>
  <si>
    <t>АКЗ МК . Участок мокрого помола ИЦ-050-2020-КМ2</t>
  </si>
  <si>
    <t>АКЗ МК . Участка обезвоживания ИЦ-050-2020-КМ3</t>
  </si>
  <si>
    <t>АКЗ колонн, подкрановых балок, лестниц, площадок обслуживания Д152-33-20-00-КМ.2</t>
  </si>
  <si>
    <t>АКЗ  МК усиления проема в осях 20-21, и  узла строительной фермы в осях 14-23 ИЦ-049-2020-КМ1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</si>
</sst>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₽&quot;_-;\-* #,##0.00\ &quot;₽&quot;_-;_-* &quot;-&quot;??\ &quot;₽&quot;_-;_-@_-"/>
    <numFmt numFmtId="165" formatCode="#,##0\ &quot;₽&quot;"/>
    <numFmt numFmtId="166" formatCode="#,##0.0"/>
  </numFmts>
  <fonts count="19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9"/>
      <color theme="1"/>
      <name val="Segoe U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0" tint="-4.9989318521683403E-2"/>
      <name val="Calibri"/>
      <family val="2"/>
      <charset val="204"/>
      <scheme val="minor"/>
    </font>
    <font>
      <b/>
      <sz val="11"/>
      <color theme="6" tint="0.79998168889431442"/>
      <name val="Calibri"/>
      <family val="2"/>
      <charset val="204"/>
      <scheme val="minor"/>
    </font>
    <font>
      <sz val="11"/>
      <color theme="6" tint="0.79998168889431442"/>
      <name val="Calibri"/>
      <family val="2"/>
      <charset val="204"/>
      <scheme val="minor"/>
    </font>
    <font>
      <sz val="11"/>
      <color theme="4" tint="0.59999389629810485"/>
      <name val="Calibri"/>
      <family val="2"/>
      <charset val="204"/>
      <scheme val="minor"/>
    </font>
    <font>
      <sz val="11"/>
      <color theme="9" tint="0.59999389629810485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35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 wrapText="1"/>
    </xf>
    <xf numFmtId="165" fontId="0" fillId="0" borderId="1" xfId="0" applyNumberFormat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14" fontId="3" fillId="2" borderId="1" xfId="0" applyNumberFormat="1" applyFont="1" applyFill="1" applyBorder="1" applyAlignment="1">
      <alignment horizontal="right" vertical="center" wrapText="1"/>
    </xf>
    <xf numFmtId="17" fontId="0" fillId="3" borderId="1" xfId="0" applyNumberFormat="1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166" fontId="7" fillId="0" borderId="1" xfId="0" applyNumberFormat="1" applyFont="1" applyBorder="1" applyAlignment="1">
      <alignment horizontal="center" vertical="center"/>
    </xf>
    <xf numFmtId="0" fontId="8" fillId="10" borderId="4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/>
    <xf numFmtId="0" fontId="0" fillId="0" borderId="1" xfId="0" applyFont="1" applyFill="1" applyBorder="1"/>
    <xf numFmtId="0" fontId="4" fillId="11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horizontal="right" vertical="center" wrapText="1"/>
    </xf>
    <xf numFmtId="0" fontId="3" fillId="11" borderId="1" xfId="0" applyFont="1" applyFill="1" applyBorder="1" applyAlignment="1">
      <alignment horizontal="right" vertical="center" wrapText="1"/>
    </xf>
    <xf numFmtId="166" fontId="9" fillId="7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right" vertical="center" wrapText="1"/>
    </xf>
    <xf numFmtId="17" fontId="0" fillId="3" borderId="1" xfId="0" applyNumberFormat="1" applyFont="1" applyFill="1" applyBorder="1"/>
    <xf numFmtId="165" fontId="0" fillId="0" borderId="0" xfId="0" applyNumberFormat="1" applyFont="1"/>
    <xf numFmtId="0" fontId="0" fillId="0" borderId="0" xfId="0" applyFont="1" applyFill="1"/>
    <xf numFmtId="166" fontId="0" fillId="8" borderId="1" xfId="0" applyNumberFormat="1" applyFont="1" applyFill="1" applyBorder="1"/>
    <xf numFmtId="166" fontId="0" fillId="5" borderId="1" xfId="0" applyNumberFormat="1" applyFont="1" applyFill="1" applyBorder="1"/>
    <xf numFmtId="166" fontId="0" fillId="6" borderId="1" xfId="0" applyNumberFormat="1" applyFont="1" applyFill="1" applyBorder="1"/>
    <xf numFmtId="0" fontId="0" fillId="6" borderId="3" xfId="0" applyFont="1" applyFill="1" applyBorder="1" applyAlignment="1">
      <alignment horizontal="right"/>
    </xf>
    <xf numFmtId="166" fontId="0" fillId="6" borderId="5" xfId="0" applyNumberFormat="1" applyFont="1" applyFill="1" applyBorder="1"/>
    <xf numFmtId="3" fontId="0" fillId="6" borderId="1" xfId="0" applyNumberFormat="1" applyFont="1" applyFill="1" applyBorder="1"/>
    <xf numFmtId="166" fontId="0" fillId="10" borderId="1" xfId="0" applyNumberFormat="1" applyFont="1" applyFill="1" applyBorder="1"/>
    <xf numFmtId="0" fontId="0" fillId="10" borderId="3" xfId="0" applyFont="1" applyFill="1" applyBorder="1" applyAlignment="1">
      <alignment horizontal="right"/>
    </xf>
    <xf numFmtId="166" fontId="0" fillId="10" borderId="5" xfId="0" applyNumberFormat="1" applyFont="1" applyFill="1" applyBorder="1"/>
    <xf numFmtId="3" fontId="0" fillId="10" borderId="1" xfId="0" applyNumberFormat="1" applyFont="1" applyFill="1" applyBorder="1"/>
    <xf numFmtId="166" fontId="0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Border="1"/>
    <xf numFmtId="4" fontId="0" fillId="0" borderId="1" xfId="0" applyNumberFormat="1" applyFont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166" fontId="0" fillId="7" borderId="1" xfId="0" applyNumberFormat="1" applyFont="1" applyFill="1" applyBorder="1" applyAlignment="1">
      <alignment horizontal="center" vertical="center"/>
    </xf>
    <xf numFmtId="4" fontId="0" fillId="4" borderId="1" xfId="0" applyNumberFormat="1" applyFont="1" applyFill="1" applyBorder="1" applyAlignment="1">
      <alignment horizontal="center" vertical="center"/>
    </xf>
    <xf numFmtId="4" fontId="0" fillId="7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4" fontId="0" fillId="4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4" fontId="0" fillId="7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/>
    <xf numFmtId="166" fontId="0" fillId="2" borderId="1" xfId="1" applyNumberFormat="1" applyFont="1" applyFill="1" applyBorder="1" applyAlignment="1">
      <alignment vertical="center" wrapText="1"/>
    </xf>
    <xf numFmtId="4" fontId="9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4" fontId="9" fillId="7" borderId="1" xfId="0" applyNumberFormat="1" applyFont="1" applyFill="1" applyBorder="1" applyAlignment="1" applyProtection="1">
      <alignment horizontal="center" vertical="center" wrapText="1"/>
      <protection locked="0" hidden="1"/>
    </xf>
    <xf numFmtId="4" fontId="9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1" xfId="0" applyFont="1" applyFill="1" applyBorder="1" applyAlignment="1">
      <alignment vertical="center" wrapText="1"/>
    </xf>
    <xf numFmtId="166" fontId="8" fillId="6" borderId="1" xfId="0" applyNumberFormat="1" applyFont="1" applyFill="1" applyBorder="1"/>
    <xf numFmtId="0" fontId="3" fillId="0" borderId="1" xfId="0" applyFont="1" applyFill="1" applyBorder="1" applyAlignment="1">
      <alignment vertical="center"/>
    </xf>
    <xf numFmtId="166" fontId="0" fillId="4" borderId="1" xfId="0" applyNumberFormat="1" applyFont="1" applyFill="1" applyBorder="1" applyAlignment="1">
      <alignment horizontal="center" vertical="center"/>
    </xf>
    <xf numFmtId="3" fontId="3" fillId="4" borderId="1" xfId="1" applyNumberFormat="1" applyFont="1" applyFill="1" applyBorder="1" applyAlignment="1">
      <alignment horizontal="center" vertical="center" wrapText="1"/>
    </xf>
    <xf numFmtId="3" fontId="3" fillId="7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9" fontId="0" fillId="6" borderId="1" xfId="0" applyNumberFormat="1" applyFont="1" applyFill="1" applyBorder="1" applyAlignment="1"/>
    <xf numFmtId="9" fontId="0" fillId="10" borderId="1" xfId="0" applyNumberFormat="1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5" fillId="11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2" fillId="10" borderId="2" xfId="0" applyFont="1" applyFill="1" applyBorder="1" applyAlignment="1">
      <alignment horizontal="center"/>
    </xf>
    <xf numFmtId="0" fontId="13" fillId="10" borderId="4" xfId="0" applyFont="1" applyFill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/>
    </xf>
    <xf numFmtId="0" fontId="13" fillId="10" borderId="4" xfId="0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/>
    </xf>
    <xf numFmtId="3" fontId="0" fillId="0" borderId="1" xfId="1" applyNumberFormat="1" applyFont="1" applyFill="1" applyBorder="1" applyAlignment="1">
      <alignment horizontal="center" vertical="center"/>
    </xf>
    <xf numFmtId="3" fontId="9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9" fillId="12" borderId="1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4" borderId="0" xfId="0" applyFont="1" applyFill="1"/>
    <xf numFmtId="166" fontId="0" fillId="13" borderId="1" xfId="0" applyNumberFormat="1" applyFont="1" applyFill="1" applyBorder="1"/>
    <xf numFmtId="0" fontId="0" fillId="3" borderId="6" xfId="0" applyFont="1" applyFill="1" applyBorder="1" applyAlignment="1">
      <alignment horizontal="center" vertical="top"/>
    </xf>
    <xf numFmtId="0" fontId="0" fillId="3" borderId="6" xfId="0" applyFont="1" applyFill="1" applyBorder="1" applyAlignment="1">
      <alignment horizontal="center" vertical="top" wrapText="1"/>
    </xf>
    <xf numFmtId="0" fontId="18" fillId="3" borderId="2" xfId="0" applyFont="1" applyFill="1" applyBorder="1" applyAlignment="1">
      <alignment horizontal="center" vertical="top"/>
    </xf>
    <xf numFmtId="166" fontId="0" fillId="0" borderId="1" xfId="1" applyNumberFormat="1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4" fontId="0" fillId="4" borderId="1" xfId="0" applyNumberFormat="1" applyFont="1" applyFill="1" applyBorder="1" applyAlignment="1">
      <alignment horizontal="center" wrapText="1"/>
    </xf>
    <xf numFmtId="166" fontId="0" fillId="0" borderId="1" xfId="0" applyNumberFormat="1" applyFont="1" applyBorder="1" applyAlignment="1">
      <alignment horizontal="center" vertical="center" wrapText="1"/>
    </xf>
    <xf numFmtId="166" fontId="0" fillId="7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Border="1" applyAlignment="1">
      <alignment wrapText="1"/>
    </xf>
    <xf numFmtId="0" fontId="0" fillId="0" borderId="0" xfId="0" applyFont="1" applyFill="1" applyAlignment="1">
      <alignment wrapText="1"/>
    </xf>
    <xf numFmtId="4" fontId="0" fillId="0" borderId="1" xfId="0" applyNumberFormat="1" applyFont="1" applyFill="1" applyBorder="1" applyAlignment="1">
      <alignment horizontal="center" wrapText="1"/>
    </xf>
    <xf numFmtId="166" fontId="0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wrapText="1"/>
    </xf>
    <xf numFmtId="0" fontId="0" fillId="3" borderId="1" xfId="0" applyFont="1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10" borderId="4" xfId="0" applyFont="1" applyFill="1" applyBorder="1" applyAlignment="1">
      <alignment horizontal="center"/>
    </xf>
    <xf numFmtId="0" fontId="8" fillId="10" borderId="5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top" wrapText="1"/>
    </xf>
    <xf numFmtId="0" fontId="8" fillId="13" borderId="1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190"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ECA1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X214"/>
  <sheetViews>
    <sheetView showZeros="0" tabSelected="1" view="pageBreakPreview" zoomScale="70" zoomScaleNormal="70" zoomScaleSheetLayoutView="7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G214" sqref="G214:AX214"/>
    </sheetView>
  </sheetViews>
  <sheetFormatPr defaultRowHeight="15" x14ac:dyDescent="0.25"/>
  <cols>
    <col min="1" max="1" width="9.140625" style="21"/>
    <col min="2" max="2" width="91.7109375" style="21" customWidth="1"/>
    <col min="3" max="3" width="7.7109375" style="21" customWidth="1"/>
    <col min="4" max="4" width="10.85546875" style="21" customWidth="1"/>
    <col min="5" max="5" width="14.140625" style="75" customWidth="1"/>
    <col min="6" max="6" width="15.85546875" style="84" customWidth="1"/>
    <col min="7" max="9" width="20.28515625" style="21" customWidth="1"/>
    <col min="10" max="10" width="15.140625" style="34" hidden="1" customWidth="1"/>
    <col min="11" max="11" width="15" style="34" hidden="1" customWidth="1"/>
    <col min="12" max="12" width="15" style="34" bestFit="1" customWidth="1"/>
    <col min="13" max="14" width="16" style="34" bestFit="1" customWidth="1"/>
    <col min="15" max="18" width="14.140625" style="34" customWidth="1"/>
    <col min="19" max="19" width="16.5703125" style="34" customWidth="1"/>
    <col min="20" max="20" width="16.42578125" style="34" customWidth="1"/>
    <col min="21" max="26" width="16.5703125" style="34" customWidth="1"/>
    <col min="27" max="27" width="15.140625" style="34" customWidth="1"/>
    <col min="28" max="29" width="13.140625" style="34" customWidth="1"/>
    <col min="30" max="30" width="11.5703125" style="34" customWidth="1"/>
    <col min="31" max="32" width="13.140625" style="34" customWidth="1"/>
    <col min="33" max="50" width="10.28515625" style="21" bestFit="1" customWidth="1"/>
    <col min="51" max="16384" width="9.140625" style="21"/>
  </cols>
  <sheetData>
    <row r="1" spans="2:50" x14ac:dyDescent="0.25">
      <c r="G1" s="34"/>
      <c r="H1" s="34"/>
      <c r="I1" s="34"/>
    </row>
    <row r="2" spans="2:50" ht="18.75" x14ac:dyDescent="0.25">
      <c r="C2" s="96"/>
      <c r="D2" s="96"/>
      <c r="E2" s="97" t="s">
        <v>91</v>
      </c>
      <c r="F2" s="97" t="s">
        <v>91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</row>
    <row r="3" spans="2:50" ht="18.75" x14ac:dyDescent="0.25">
      <c r="B3" s="96"/>
      <c r="C3" s="96"/>
      <c r="D3" s="96"/>
      <c r="E3" s="97" t="s">
        <v>91</v>
      </c>
      <c r="F3" s="97" t="s">
        <v>91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</row>
    <row r="4" spans="2:50" ht="26.25" x14ac:dyDescent="0.25">
      <c r="B4" s="96"/>
      <c r="C4" s="96"/>
      <c r="D4" s="96"/>
      <c r="E4" s="97" t="s">
        <v>91</v>
      </c>
      <c r="F4" s="97" t="s">
        <v>91</v>
      </c>
      <c r="G4" s="131" t="s">
        <v>98</v>
      </c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96"/>
      <c r="AB4" s="96"/>
      <c r="AC4" s="96"/>
    </row>
    <row r="5" spans="2:50" ht="18.75" x14ac:dyDescent="0.25">
      <c r="E5" s="97" t="s">
        <v>91</v>
      </c>
      <c r="F5" s="97" t="s">
        <v>91</v>
      </c>
    </row>
    <row r="6" spans="2:50" x14ac:dyDescent="0.25">
      <c r="B6" s="122" t="s">
        <v>0</v>
      </c>
      <c r="C6" s="123" t="s">
        <v>82</v>
      </c>
      <c r="D6" s="121" t="s">
        <v>83</v>
      </c>
      <c r="E6" s="100" t="s">
        <v>87</v>
      </c>
      <c r="F6" s="101" t="s">
        <v>77</v>
      </c>
      <c r="G6" s="113" t="s">
        <v>238</v>
      </c>
      <c r="H6" s="113" t="s">
        <v>207</v>
      </c>
      <c r="I6" s="113" t="s">
        <v>208</v>
      </c>
      <c r="J6" s="114">
        <v>2020</v>
      </c>
      <c r="K6" s="114"/>
      <c r="L6" s="114"/>
      <c r="M6" s="114"/>
      <c r="N6" s="114"/>
      <c r="O6" s="114">
        <v>2021</v>
      </c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>
        <v>2022</v>
      </c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>
        <v>2023</v>
      </c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</row>
    <row r="7" spans="2:50" x14ac:dyDescent="0.25">
      <c r="B7" s="122"/>
      <c r="C7" s="123"/>
      <c r="D7" s="121"/>
      <c r="E7" s="102" t="s">
        <v>91</v>
      </c>
      <c r="F7" s="102" t="s">
        <v>91</v>
      </c>
      <c r="G7" s="113"/>
      <c r="H7" s="113"/>
      <c r="I7" s="113"/>
      <c r="J7" s="33">
        <v>44044</v>
      </c>
      <c r="K7" s="33">
        <v>44075</v>
      </c>
      <c r="L7" s="33">
        <v>44105</v>
      </c>
      <c r="M7" s="33">
        <v>44136</v>
      </c>
      <c r="N7" s="33">
        <v>44166</v>
      </c>
      <c r="O7" s="33">
        <v>44197</v>
      </c>
      <c r="P7" s="33">
        <v>44228</v>
      </c>
      <c r="Q7" s="33">
        <v>44256</v>
      </c>
      <c r="R7" s="33">
        <v>44287</v>
      </c>
      <c r="S7" s="33">
        <v>44317</v>
      </c>
      <c r="T7" s="33">
        <v>44348</v>
      </c>
      <c r="U7" s="33">
        <v>44378</v>
      </c>
      <c r="V7" s="33">
        <v>44409</v>
      </c>
      <c r="W7" s="33">
        <v>44440</v>
      </c>
      <c r="X7" s="33">
        <v>44470</v>
      </c>
      <c r="Y7" s="33">
        <v>44501</v>
      </c>
      <c r="Z7" s="33">
        <v>44531</v>
      </c>
      <c r="AA7" s="33">
        <v>44562</v>
      </c>
      <c r="AB7" s="33">
        <v>44593</v>
      </c>
      <c r="AC7" s="33">
        <v>44621</v>
      </c>
      <c r="AD7" s="33">
        <v>44652</v>
      </c>
      <c r="AE7" s="33">
        <v>44682</v>
      </c>
      <c r="AF7" s="33">
        <v>44713</v>
      </c>
      <c r="AG7" s="33">
        <v>44743</v>
      </c>
      <c r="AH7" s="33">
        <v>44774</v>
      </c>
      <c r="AI7" s="33">
        <v>44805</v>
      </c>
      <c r="AJ7" s="33">
        <v>44835</v>
      </c>
      <c r="AK7" s="33">
        <v>44866</v>
      </c>
      <c r="AL7" s="33">
        <v>44896</v>
      </c>
      <c r="AM7" s="33">
        <v>44927</v>
      </c>
      <c r="AN7" s="33">
        <v>44958</v>
      </c>
      <c r="AO7" s="33">
        <v>44986</v>
      </c>
      <c r="AP7" s="33">
        <v>45017</v>
      </c>
      <c r="AQ7" s="33">
        <v>45047</v>
      </c>
      <c r="AR7" s="33">
        <v>45078</v>
      </c>
      <c r="AS7" s="33">
        <v>45108</v>
      </c>
      <c r="AT7" s="33">
        <v>45139</v>
      </c>
      <c r="AU7" s="33">
        <v>45170</v>
      </c>
      <c r="AV7" s="33">
        <v>45200</v>
      </c>
      <c r="AW7" s="33">
        <v>45231</v>
      </c>
      <c r="AX7" s="33">
        <v>45261</v>
      </c>
    </row>
    <row r="8" spans="2:50" x14ac:dyDescent="0.25">
      <c r="B8" s="15" t="s">
        <v>96</v>
      </c>
      <c r="C8" s="15"/>
      <c r="D8" s="16"/>
      <c r="E8" s="14" t="s">
        <v>183</v>
      </c>
      <c r="F8" s="92" t="s">
        <v>166</v>
      </c>
      <c r="G8" s="58">
        <f t="shared" ref="G8" si="0">SUM(J8:AX8)</f>
        <v>54000</v>
      </c>
      <c r="H8" s="58">
        <f t="shared" ref="H8" si="1">SUM(L8:N8)</f>
        <v>10800</v>
      </c>
      <c r="I8" s="58">
        <f t="shared" ref="I8" si="2">SUM(O8:Z8)</f>
        <v>43200</v>
      </c>
      <c r="J8" s="53"/>
      <c r="K8" s="46"/>
      <c r="L8" s="46">
        <v>3600</v>
      </c>
      <c r="M8" s="46">
        <v>3600</v>
      </c>
      <c r="N8" s="46">
        <v>3600</v>
      </c>
      <c r="O8" s="46">
        <v>3600</v>
      </c>
      <c r="P8" s="46">
        <v>3600</v>
      </c>
      <c r="Q8" s="46">
        <v>3600</v>
      </c>
      <c r="R8" s="46">
        <v>3600</v>
      </c>
      <c r="S8" s="46">
        <v>3600</v>
      </c>
      <c r="T8" s="46">
        <v>3600</v>
      </c>
      <c r="U8" s="46">
        <v>3600</v>
      </c>
      <c r="V8" s="46">
        <v>3600</v>
      </c>
      <c r="W8" s="46">
        <v>3600</v>
      </c>
      <c r="X8" s="46">
        <v>3600</v>
      </c>
      <c r="Y8" s="46">
        <v>3600</v>
      </c>
      <c r="Z8" s="46">
        <v>3600</v>
      </c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</row>
    <row r="9" spans="2:50" x14ac:dyDescent="0.25">
      <c r="B9" s="24" t="s">
        <v>99</v>
      </c>
      <c r="C9" s="24"/>
      <c r="D9" s="26"/>
      <c r="E9" s="76" t="s">
        <v>91</v>
      </c>
      <c r="F9" s="76" t="s">
        <v>91</v>
      </c>
      <c r="G9" s="58">
        <f t="shared" ref="G9:G85" si="3">SUM(J9:AX9)</f>
        <v>0</v>
      </c>
      <c r="H9" s="58">
        <f t="shared" ref="H9:H85" si="4">SUM(L9:N9)</f>
        <v>0</v>
      </c>
      <c r="I9" s="58">
        <f t="shared" ref="I9:I85" si="5">SUM(O9:Z9)</f>
        <v>0</v>
      </c>
      <c r="J9" s="48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  <c r="T9" s="49">
        <v>0</v>
      </c>
      <c r="U9" s="49">
        <v>0</v>
      </c>
      <c r="V9" s="49">
        <v>0</v>
      </c>
      <c r="W9" s="49">
        <v>0</v>
      </c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</row>
    <row r="10" spans="2:50" s="35" customFormat="1" x14ac:dyDescent="0.25">
      <c r="B10" s="64" t="s">
        <v>224</v>
      </c>
      <c r="C10" s="15"/>
      <c r="D10" s="16"/>
      <c r="E10" s="74" t="s">
        <v>88</v>
      </c>
      <c r="F10" s="74" t="s">
        <v>12</v>
      </c>
      <c r="G10" s="58">
        <f t="shared" si="3"/>
        <v>0</v>
      </c>
      <c r="H10" s="58">
        <f t="shared" si="4"/>
        <v>0</v>
      </c>
      <c r="I10" s="58">
        <f t="shared" si="5"/>
        <v>0</v>
      </c>
      <c r="J10" s="53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</row>
    <row r="11" spans="2:50" s="35" customFormat="1" x14ac:dyDescent="0.25">
      <c r="B11" s="64" t="s">
        <v>222</v>
      </c>
      <c r="C11" s="15"/>
      <c r="D11" s="16"/>
      <c r="E11" s="74" t="s">
        <v>88</v>
      </c>
      <c r="F11" s="74" t="s">
        <v>12</v>
      </c>
      <c r="G11" s="58">
        <f t="shared" si="3"/>
        <v>0</v>
      </c>
      <c r="H11" s="58">
        <f t="shared" si="4"/>
        <v>0</v>
      </c>
      <c r="I11" s="58">
        <f t="shared" si="5"/>
        <v>0</v>
      </c>
      <c r="J11" s="53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</row>
    <row r="12" spans="2:50" s="35" customFormat="1" x14ac:dyDescent="0.25">
      <c r="B12" s="64" t="s">
        <v>223</v>
      </c>
      <c r="C12" s="15"/>
      <c r="D12" s="16"/>
      <c r="E12" s="74" t="s">
        <v>88</v>
      </c>
      <c r="F12" s="74" t="s">
        <v>12</v>
      </c>
      <c r="G12" s="58">
        <f t="shared" si="3"/>
        <v>0</v>
      </c>
      <c r="H12" s="58">
        <f t="shared" si="4"/>
        <v>0</v>
      </c>
      <c r="I12" s="58">
        <f t="shared" si="5"/>
        <v>0</v>
      </c>
      <c r="J12" s="53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</row>
    <row r="13" spans="2:50" s="35" customFormat="1" x14ac:dyDescent="0.25">
      <c r="B13" s="64" t="s">
        <v>225</v>
      </c>
      <c r="C13" s="15"/>
      <c r="D13" s="16"/>
      <c r="E13" s="74" t="s">
        <v>88</v>
      </c>
      <c r="F13" s="74" t="s">
        <v>12</v>
      </c>
      <c r="G13" s="58">
        <f t="shared" si="3"/>
        <v>0</v>
      </c>
      <c r="H13" s="58">
        <f t="shared" si="4"/>
        <v>0</v>
      </c>
      <c r="I13" s="58">
        <f t="shared" si="5"/>
        <v>0</v>
      </c>
      <c r="J13" s="53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</row>
    <row r="14" spans="2:50" s="35" customFormat="1" x14ac:dyDescent="0.25">
      <c r="B14" s="64" t="s">
        <v>226</v>
      </c>
      <c r="C14" s="15"/>
      <c r="D14" s="16"/>
      <c r="E14" s="74" t="s">
        <v>88</v>
      </c>
      <c r="F14" s="74" t="s">
        <v>12</v>
      </c>
      <c r="G14" s="58">
        <f t="shared" si="3"/>
        <v>0</v>
      </c>
      <c r="H14" s="58">
        <f t="shared" si="4"/>
        <v>0</v>
      </c>
      <c r="I14" s="58">
        <f t="shared" si="5"/>
        <v>0</v>
      </c>
      <c r="J14" s="53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</row>
    <row r="15" spans="2:50" s="35" customFormat="1" x14ac:dyDescent="0.25">
      <c r="B15" s="64" t="s">
        <v>227</v>
      </c>
      <c r="C15" s="15"/>
      <c r="D15" s="16"/>
      <c r="E15" s="74" t="s">
        <v>88</v>
      </c>
      <c r="F15" s="74" t="s">
        <v>12</v>
      </c>
      <c r="G15" s="58">
        <f t="shared" si="3"/>
        <v>0</v>
      </c>
      <c r="H15" s="58">
        <f t="shared" si="4"/>
        <v>0</v>
      </c>
      <c r="I15" s="58">
        <f t="shared" si="5"/>
        <v>0</v>
      </c>
      <c r="J15" s="53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</row>
    <row r="16" spans="2:50" x14ac:dyDescent="0.25">
      <c r="B16" s="64" t="s">
        <v>94</v>
      </c>
      <c r="C16" s="15" t="s">
        <v>79</v>
      </c>
      <c r="D16" s="16">
        <v>62.4</v>
      </c>
      <c r="E16" s="14" t="s">
        <v>183</v>
      </c>
      <c r="F16" s="93" t="s">
        <v>12</v>
      </c>
      <c r="G16" s="58">
        <f t="shared" si="3"/>
        <v>5150</v>
      </c>
      <c r="H16" s="58">
        <f t="shared" si="4"/>
        <v>5150</v>
      </c>
      <c r="I16" s="58">
        <f t="shared" si="5"/>
        <v>0</v>
      </c>
      <c r="J16" s="48">
        <v>0</v>
      </c>
      <c r="K16" s="46"/>
      <c r="L16" s="50">
        <v>3100</v>
      </c>
      <c r="M16" s="50">
        <v>2050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0</v>
      </c>
      <c r="W16" s="49">
        <v>0</v>
      </c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</row>
    <row r="17" spans="2:50" x14ac:dyDescent="0.25">
      <c r="B17" s="64" t="s">
        <v>279</v>
      </c>
      <c r="C17" s="15" t="s">
        <v>79</v>
      </c>
      <c r="D17" s="16">
        <v>62.4</v>
      </c>
      <c r="E17" s="14" t="s">
        <v>90</v>
      </c>
      <c r="F17" s="93" t="s">
        <v>84</v>
      </c>
      <c r="G17" s="58"/>
      <c r="H17" s="58"/>
      <c r="I17" s="58"/>
      <c r="J17" s="48"/>
      <c r="K17" s="46"/>
      <c r="L17" s="50"/>
      <c r="M17" s="50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</row>
    <row r="18" spans="2:50" x14ac:dyDescent="0.25">
      <c r="B18" s="64" t="s">
        <v>100</v>
      </c>
      <c r="C18" s="15" t="s">
        <v>79</v>
      </c>
      <c r="D18" s="16">
        <v>0.7</v>
      </c>
      <c r="E18" s="14" t="s">
        <v>183</v>
      </c>
      <c r="F18" s="93" t="s">
        <v>12</v>
      </c>
      <c r="G18" s="58">
        <f t="shared" si="3"/>
        <v>50</v>
      </c>
      <c r="H18" s="58">
        <f t="shared" si="4"/>
        <v>50</v>
      </c>
      <c r="I18" s="58">
        <f t="shared" si="5"/>
        <v>0</v>
      </c>
      <c r="J18" s="48"/>
      <c r="K18" s="49"/>
      <c r="L18" s="50">
        <v>50</v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</row>
    <row r="19" spans="2:50" x14ac:dyDescent="0.25">
      <c r="B19" s="64" t="s">
        <v>100</v>
      </c>
      <c r="C19" s="15" t="s">
        <v>79</v>
      </c>
      <c r="D19" s="16">
        <v>0.7</v>
      </c>
      <c r="E19" s="14" t="s">
        <v>90</v>
      </c>
      <c r="F19" s="93" t="s">
        <v>84</v>
      </c>
      <c r="G19" s="58"/>
      <c r="H19" s="58"/>
      <c r="I19" s="58"/>
      <c r="J19" s="48"/>
      <c r="K19" s="49"/>
      <c r="L19" s="50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</row>
    <row r="20" spans="2:50" x14ac:dyDescent="0.25">
      <c r="B20" s="13" t="s">
        <v>170</v>
      </c>
      <c r="C20" s="15" t="s">
        <v>79</v>
      </c>
      <c r="D20" s="16">
        <v>9.98</v>
      </c>
      <c r="E20" s="14" t="s">
        <v>183</v>
      </c>
      <c r="F20" s="93" t="s">
        <v>12</v>
      </c>
      <c r="G20" s="58">
        <f t="shared" si="3"/>
        <v>381</v>
      </c>
      <c r="H20" s="58">
        <f t="shared" si="4"/>
        <v>381</v>
      </c>
      <c r="I20" s="58">
        <f t="shared" si="5"/>
        <v>0</v>
      </c>
      <c r="J20" s="48"/>
      <c r="K20" s="49">
        <v>0</v>
      </c>
      <c r="L20" s="49"/>
      <c r="M20" s="50">
        <v>381</v>
      </c>
      <c r="N20" s="49">
        <v>0</v>
      </c>
      <c r="O20" s="49"/>
      <c r="P20" s="49"/>
      <c r="Q20" s="49"/>
      <c r="R20" s="49"/>
      <c r="S20" s="49"/>
      <c r="T20" s="49"/>
      <c r="U20" s="49"/>
      <c r="V20" s="49"/>
      <c r="W20" s="49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</row>
    <row r="21" spans="2:50" x14ac:dyDescent="0.25">
      <c r="B21" s="13" t="s">
        <v>281</v>
      </c>
      <c r="C21" s="15" t="s">
        <v>79</v>
      </c>
      <c r="D21" s="16">
        <v>9.98</v>
      </c>
      <c r="E21" s="14" t="s">
        <v>90</v>
      </c>
      <c r="F21" s="93" t="s">
        <v>84</v>
      </c>
      <c r="G21" s="58"/>
      <c r="H21" s="58"/>
      <c r="I21" s="58"/>
      <c r="J21" s="48"/>
      <c r="K21" s="49"/>
      <c r="L21" s="49"/>
      <c r="M21" s="50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</row>
    <row r="22" spans="2:50" x14ac:dyDescent="0.25">
      <c r="B22" s="13" t="s">
        <v>171</v>
      </c>
      <c r="C22" s="15" t="s">
        <v>79</v>
      </c>
      <c r="D22" s="16">
        <v>98.12</v>
      </c>
      <c r="E22" s="14" t="s">
        <v>183</v>
      </c>
      <c r="F22" s="20" t="s">
        <v>12</v>
      </c>
      <c r="G22" s="58">
        <f t="shared" si="3"/>
        <v>10693</v>
      </c>
      <c r="H22" s="58">
        <f t="shared" si="4"/>
        <v>10693</v>
      </c>
      <c r="I22" s="58">
        <f t="shared" si="5"/>
        <v>0</v>
      </c>
      <c r="J22" s="48"/>
      <c r="K22" s="49"/>
      <c r="L22" s="50">
        <v>545</v>
      </c>
      <c r="M22" s="50">
        <v>5074</v>
      </c>
      <c r="N22" s="50">
        <v>5074</v>
      </c>
      <c r="O22" s="49"/>
      <c r="P22" s="49"/>
      <c r="Q22" s="49"/>
      <c r="R22" s="49"/>
      <c r="S22" s="49"/>
      <c r="T22" s="49"/>
      <c r="U22" s="49"/>
      <c r="V22" s="49"/>
      <c r="W22" s="49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</row>
    <row r="23" spans="2:50" x14ac:dyDescent="0.25">
      <c r="B23" s="13" t="s">
        <v>280</v>
      </c>
      <c r="C23" s="15" t="s">
        <v>79</v>
      </c>
      <c r="D23" s="16">
        <v>98.12</v>
      </c>
      <c r="E23" s="14" t="s">
        <v>90</v>
      </c>
      <c r="F23" s="93" t="s">
        <v>84</v>
      </c>
      <c r="G23" s="58"/>
      <c r="H23" s="58"/>
      <c r="I23" s="58"/>
      <c r="J23" s="48"/>
      <c r="K23" s="49"/>
      <c r="L23" s="50"/>
      <c r="M23" s="50"/>
      <c r="N23" s="50"/>
      <c r="O23" s="49"/>
      <c r="P23" s="49"/>
      <c r="Q23" s="49"/>
      <c r="R23" s="49"/>
      <c r="S23" s="49"/>
      <c r="T23" s="49"/>
      <c r="U23" s="49"/>
      <c r="V23" s="49"/>
      <c r="W23" s="49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</row>
    <row r="24" spans="2:50" x14ac:dyDescent="0.25">
      <c r="B24" s="13" t="s">
        <v>172</v>
      </c>
      <c r="C24" s="15" t="s">
        <v>79</v>
      </c>
      <c r="D24" s="16">
        <v>6.7309999999999999</v>
      </c>
      <c r="E24" s="14" t="s">
        <v>183</v>
      </c>
      <c r="F24" s="93" t="s">
        <v>12</v>
      </c>
      <c r="G24" s="58">
        <f t="shared" si="3"/>
        <v>733.67899999999997</v>
      </c>
      <c r="H24" s="58">
        <f t="shared" si="4"/>
        <v>733.67899999999997</v>
      </c>
      <c r="I24" s="58">
        <f t="shared" si="5"/>
        <v>0</v>
      </c>
      <c r="J24" s="48"/>
      <c r="K24" s="49"/>
      <c r="L24" s="49"/>
      <c r="M24" s="50">
        <v>733.67899999999997</v>
      </c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</row>
    <row r="25" spans="2:50" x14ac:dyDescent="0.25">
      <c r="B25" s="13" t="s">
        <v>282</v>
      </c>
      <c r="C25" s="15" t="s">
        <v>79</v>
      </c>
      <c r="D25" s="16">
        <v>6.7309999999999999</v>
      </c>
      <c r="E25" s="14" t="s">
        <v>90</v>
      </c>
      <c r="F25" s="93" t="s">
        <v>84</v>
      </c>
      <c r="G25" s="58"/>
      <c r="H25" s="58"/>
      <c r="I25" s="58"/>
      <c r="J25" s="48"/>
      <c r="K25" s="49"/>
      <c r="L25" s="49"/>
      <c r="M25" s="50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</row>
    <row r="26" spans="2:50" ht="30" x14ac:dyDescent="0.25">
      <c r="B26" s="13" t="s">
        <v>173</v>
      </c>
      <c r="C26" s="15" t="s">
        <v>79</v>
      </c>
      <c r="D26" s="16">
        <v>16.78</v>
      </c>
      <c r="E26" s="14" t="s">
        <v>183</v>
      </c>
      <c r="F26" s="20" t="s">
        <v>12</v>
      </c>
      <c r="G26" s="58">
        <f t="shared" si="3"/>
        <v>1828</v>
      </c>
      <c r="H26" s="58">
        <f t="shared" si="4"/>
        <v>1828</v>
      </c>
      <c r="I26" s="58">
        <f t="shared" si="5"/>
        <v>0</v>
      </c>
      <c r="J26" s="48">
        <v>0</v>
      </c>
      <c r="K26" s="49"/>
      <c r="L26" s="49"/>
      <c r="M26" s="50">
        <v>914</v>
      </c>
      <c r="N26" s="50">
        <v>914</v>
      </c>
      <c r="O26" s="49"/>
      <c r="P26" s="49"/>
      <c r="Q26" s="49"/>
      <c r="R26" s="49"/>
      <c r="S26" s="49"/>
      <c r="T26" s="49"/>
      <c r="U26" s="49"/>
      <c r="V26" s="49"/>
      <c r="W26" s="49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</row>
    <row r="27" spans="2:50" ht="30" x14ac:dyDescent="0.25">
      <c r="B27" s="13" t="s">
        <v>283</v>
      </c>
      <c r="C27" s="15" t="s">
        <v>79</v>
      </c>
      <c r="D27" s="16">
        <v>16.78</v>
      </c>
      <c r="E27" s="14" t="s">
        <v>90</v>
      </c>
      <c r="F27" s="93" t="s">
        <v>84</v>
      </c>
      <c r="G27" s="58"/>
      <c r="H27" s="58"/>
      <c r="I27" s="58"/>
      <c r="J27" s="48"/>
      <c r="K27" s="49"/>
      <c r="L27" s="49"/>
      <c r="M27" s="50"/>
      <c r="N27" s="50"/>
      <c r="O27" s="49"/>
      <c r="P27" s="49"/>
      <c r="Q27" s="49"/>
      <c r="R27" s="49"/>
      <c r="S27" s="49"/>
      <c r="T27" s="49"/>
      <c r="U27" s="49"/>
      <c r="V27" s="49"/>
      <c r="W27" s="49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</row>
    <row r="28" spans="2:50" x14ac:dyDescent="0.25">
      <c r="B28" s="13" t="s">
        <v>174</v>
      </c>
      <c r="C28" s="15" t="s">
        <v>79</v>
      </c>
      <c r="D28" s="16">
        <v>4.25</v>
      </c>
      <c r="E28" s="14" t="s">
        <v>183</v>
      </c>
      <c r="F28" s="20" t="s">
        <v>12</v>
      </c>
      <c r="G28" s="58">
        <f t="shared" si="3"/>
        <v>462</v>
      </c>
      <c r="H28" s="58">
        <f t="shared" si="4"/>
        <v>462</v>
      </c>
      <c r="I28" s="58">
        <f t="shared" si="5"/>
        <v>0</v>
      </c>
      <c r="J28" s="48">
        <v>0</v>
      </c>
      <c r="K28" s="49">
        <v>0</v>
      </c>
      <c r="L28" s="49">
        <v>0</v>
      </c>
      <c r="M28" s="49">
        <v>0</v>
      </c>
      <c r="N28" s="50">
        <v>462</v>
      </c>
      <c r="O28" s="49"/>
      <c r="P28" s="49"/>
      <c r="Q28" s="49"/>
      <c r="R28" s="49"/>
      <c r="S28" s="49"/>
      <c r="T28" s="49"/>
      <c r="U28" s="49"/>
      <c r="V28" s="49"/>
      <c r="W28" s="49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</row>
    <row r="29" spans="2:50" x14ac:dyDescent="0.25">
      <c r="B29" s="13" t="s">
        <v>284</v>
      </c>
      <c r="C29" s="15" t="s">
        <v>79</v>
      </c>
      <c r="D29" s="16">
        <v>4.25</v>
      </c>
      <c r="E29" s="14" t="s">
        <v>90</v>
      </c>
      <c r="F29" s="93" t="s">
        <v>84</v>
      </c>
      <c r="G29" s="58"/>
      <c r="H29" s="58"/>
      <c r="I29" s="58"/>
      <c r="J29" s="48"/>
      <c r="K29" s="49"/>
      <c r="L29" s="49"/>
      <c r="M29" s="49"/>
      <c r="N29" s="50"/>
      <c r="O29" s="49"/>
      <c r="P29" s="49"/>
      <c r="Q29" s="49"/>
      <c r="R29" s="49"/>
      <c r="S29" s="49"/>
      <c r="T29" s="49"/>
      <c r="U29" s="49"/>
      <c r="V29" s="49"/>
      <c r="W29" s="49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</row>
    <row r="30" spans="2:50" x14ac:dyDescent="0.25">
      <c r="B30" s="13" t="s">
        <v>221</v>
      </c>
      <c r="C30" s="15"/>
      <c r="D30" s="16"/>
      <c r="E30" s="14" t="s">
        <v>88</v>
      </c>
      <c r="F30" s="93" t="s">
        <v>12</v>
      </c>
      <c r="G30" s="58">
        <f t="shared" si="3"/>
        <v>0</v>
      </c>
      <c r="H30" s="58">
        <f t="shared" si="4"/>
        <v>0</v>
      </c>
      <c r="I30" s="58">
        <f t="shared" si="5"/>
        <v>0</v>
      </c>
      <c r="J30" s="48"/>
      <c r="K30" s="49"/>
      <c r="L30" s="49"/>
      <c r="M30" s="49"/>
      <c r="N30" s="46"/>
      <c r="O30" s="49"/>
      <c r="P30" s="49"/>
      <c r="Q30" s="49"/>
      <c r="R30" s="49"/>
      <c r="S30" s="49"/>
      <c r="T30" s="49"/>
      <c r="U30" s="49"/>
      <c r="V30" s="49"/>
      <c r="W30" s="49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</row>
    <row r="31" spans="2:50" x14ac:dyDescent="0.25">
      <c r="B31" s="13" t="s">
        <v>175</v>
      </c>
      <c r="C31" s="15" t="s">
        <v>80</v>
      </c>
      <c r="D31" s="16">
        <v>111.5</v>
      </c>
      <c r="E31" s="14" t="s">
        <v>183</v>
      </c>
      <c r="F31" s="93" t="s">
        <v>186</v>
      </c>
      <c r="G31" s="58">
        <f t="shared" si="3"/>
        <v>4000</v>
      </c>
      <c r="H31" s="58">
        <f t="shared" si="4"/>
        <v>4000</v>
      </c>
      <c r="I31" s="58">
        <f t="shared" si="5"/>
        <v>0</v>
      </c>
      <c r="J31" s="48"/>
      <c r="K31" s="49"/>
      <c r="L31" s="49"/>
      <c r="M31" s="49"/>
      <c r="N31" s="50">
        <v>4000</v>
      </c>
      <c r="O31" s="49"/>
      <c r="P31" s="49"/>
      <c r="Q31" s="49"/>
      <c r="R31" s="49"/>
      <c r="S31" s="49"/>
      <c r="T31" s="49"/>
      <c r="U31" s="49"/>
      <c r="V31" s="49"/>
      <c r="W31" s="49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</row>
    <row r="32" spans="2:50" x14ac:dyDescent="0.25">
      <c r="B32" s="13" t="s">
        <v>176</v>
      </c>
      <c r="C32" s="15" t="s">
        <v>79</v>
      </c>
      <c r="D32" s="16">
        <v>9.7189999999999994</v>
      </c>
      <c r="E32" s="14" t="s">
        <v>183</v>
      </c>
      <c r="F32" s="93" t="s">
        <v>12</v>
      </c>
      <c r="G32" s="58">
        <f t="shared" si="3"/>
        <v>1292.4059999999999</v>
      </c>
      <c r="H32" s="58">
        <f t="shared" si="4"/>
        <v>1292.4059999999999</v>
      </c>
      <c r="I32" s="58">
        <f t="shared" si="5"/>
        <v>0</v>
      </c>
      <c r="J32" s="51"/>
      <c r="K32" s="49"/>
      <c r="L32" s="50">
        <v>646.20299999999997</v>
      </c>
      <c r="M32" s="50">
        <v>646.20299999999997</v>
      </c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</row>
    <row r="33" spans="2:50" x14ac:dyDescent="0.25">
      <c r="B33" s="13" t="s">
        <v>285</v>
      </c>
      <c r="C33" s="15" t="s">
        <v>79</v>
      </c>
      <c r="D33" s="16">
        <v>9.7189999999999994</v>
      </c>
      <c r="E33" s="14" t="s">
        <v>90</v>
      </c>
      <c r="F33" s="93" t="s">
        <v>84</v>
      </c>
      <c r="G33" s="58"/>
      <c r="H33" s="58"/>
      <c r="I33" s="58"/>
      <c r="J33" s="51"/>
      <c r="K33" s="49"/>
      <c r="L33" s="50"/>
      <c r="M33" s="50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</row>
    <row r="34" spans="2:50" x14ac:dyDescent="0.25">
      <c r="B34" s="13" t="s">
        <v>177</v>
      </c>
      <c r="C34" s="15" t="s">
        <v>79</v>
      </c>
      <c r="D34" s="16">
        <v>16.8</v>
      </c>
      <c r="E34" s="14" t="s">
        <v>183</v>
      </c>
      <c r="F34" s="93" t="s">
        <v>166</v>
      </c>
      <c r="G34" s="58">
        <f t="shared" si="3"/>
        <v>1060</v>
      </c>
      <c r="H34" s="58">
        <f t="shared" si="4"/>
        <v>1060</v>
      </c>
      <c r="I34" s="58">
        <f t="shared" si="5"/>
        <v>0</v>
      </c>
      <c r="J34" s="48"/>
      <c r="K34" s="49"/>
      <c r="L34" s="50">
        <v>1060</v>
      </c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</row>
    <row r="35" spans="2:50" x14ac:dyDescent="0.25">
      <c r="B35" s="13" t="s">
        <v>286</v>
      </c>
      <c r="C35" s="15" t="s">
        <v>79</v>
      </c>
      <c r="D35" s="16">
        <v>16.8</v>
      </c>
      <c r="E35" s="14" t="s">
        <v>90</v>
      </c>
      <c r="F35" s="93" t="s">
        <v>84</v>
      </c>
      <c r="G35" s="58"/>
      <c r="H35" s="58"/>
      <c r="I35" s="58"/>
      <c r="J35" s="48"/>
      <c r="K35" s="49"/>
      <c r="L35" s="50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</row>
    <row r="36" spans="2:50" x14ac:dyDescent="0.25">
      <c r="B36" s="13" t="s">
        <v>101</v>
      </c>
      <c r="C36" s="15" t="s">
        <v>79</v>
      </c>
      <c r="D36" s="16">
        <v>1.1000000000000001</v>
      </c>
      <c r="E36" s="14" t="s">
        <v>183</v>
      </c>
      <c r="F36" s="93" t="s">
        <v>166</v>
      </c>
      <c r="G36" s="58">
        <f t="shared" si="3"/>
        <v>124</v>
      </c>
      <c r="H36" s="58">
        <f t="shared" si="4"/>
        <v>124</v>
      </c>
      <c r="I36" s="58">
        <f t="shared" si="5"/>
        <v>0</v>
      </c>
      <c r="J36" s="48"/>
      <c r="K36" s="49"/>
      <c r="L36" s="49"/>
      <c r="M36" s="50">
        <v>124</v>
      </c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</row>
    <row r="37" spans="2:50" x14ac:dyDescent="0.25">
      <c r="B37" s="13" t="s">
        <v>287</v>
      </c>
      <c r="C37" s="15" t="s">
        <v>79</v>
      </c>
      <c r="D37" s="16">
        <v>1.1000000000000001</v>
      </c>
      <c r="E37" s="14" t="s">
        <v>90</v>
      </c>
      <c r="F37" s="93" t="s">
        <v>84</v>
      </c>
      <c r="G37" s="58"/>
      <c r="H37" s="58"/>
      <c r="I37" s="58"/>
      <c r="J37" s="48"/>
      <c r="K37" s="49"/>
      <c r="L37" s="49"/>
      <c r="M37" s="50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</row>
    <row r="38" spans="2:50" x14ac:dyDescent="0.25">
      <c r="B38" s="13" t="s">
        <v>102</v>
      </c>
      <c r="C38" s="15" t="s">
        <v>79</v>
      </c>
      <c r="D38" s="16">
        <v>3.4</v>
      </c>
      <c r="E38" s="14" t="s">
        <v>183</v>
      </c>
      <c r="F38" s="93" t="s">
        <v>12</v>
      </c>
      <c r="G38" s="58">
        <f t="shared" si="3"/>
        <v>421</v>
      </c>
      <c r="H38" s="58">
        <f t="shared" si="4"/>
        <v>421</v>
      </c>
      <c r="I38" s="58">
        <f t="shared" si="5"/>
        <v>0</v>
      </c>
      <c r="J38" s="48"/>
      <c r="K38" s="49"/>
      <c r="L38" s="49"/>
      <c r="M38" s="50">
        <v>421</v>
      </c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</row>
    <row r="39" spans="2:50" x14ac:dyDescent="0.25">
      <c r="B39" s="13" t="s">
        <v>288</v>
      </c>
      <c r="C39" s="15" t="s">
        <v>79</v>
      </c>
      <c r="D39" s="16">
        <v>3.4</v>
      </c>
      <c r="E39" s="14" t="s">
        <v>90</v>
      </c>
      <c r="F39" s="93" t="s">
        <v>84</v>
      </c>
      <c r="G39" s="58"/>
      <c r="H39" s="58"/>
      <c r="I39" s="58"/>
      <c r="J39" s="48"/>
      <c r="K39" s="49"/>
      <c r="L39" s="49"/>
      <c r="M39" s="50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</row>
    <row r="40" spans="2:50" ht="30" x14ac:dyDescent="0.25">
      <c r="B40" s="13" t="s">
        <v>109</v>
      </c>
      <c r="C40" s="15"/>
      <c r="D40" s="32"/>
      <c r="E40" s="14" t="s">
        <v>183</v>
      </c>
      <c r="F40" s="93" t="s">
        <v>166</v>
      </c>
      <c r="G40" s="58">
        <f t="shared" si="3"/>
        <v>172.30500000000001</v>
      </c>
      <c r="H40" s="58">
        <f t="shared" si="4"/>
        <v>172.30500000000001</v>
      </c>
      <c r="I40" s="58">
        <f t="shared" si="5"/>
        <v>0</v>
      </c>
      <c r="J40" s="51"/>
      <c r="K40" s="49"/>
      <c r="L40" s="52">
        <v>172.30500000000001</v>
      </c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</row>
    <row r="41" spans="2:50" x14ac:dyDescent="0.25">
      <c r="B41" s="13" t="s">
        <v>93</v>
      </c>
      <c r="C41" s="15" t="s">
        <v>79</v>
      </c>
      <c r="D41" s="16">
        <v>100</v>
      </c>
      <c r="E41" s="14" t="s">
        <v>183</v>
      </c>
      <c r="F41" s="93" t="s">
        <v>166</v>
      </c>
      <c r="G41" s="58">
        <f t="shared" si="3"/>
        <v>5971.65</v>
      </c>
      <c r="H41" s="58">
        <f t="shared" si="4"/>
        <v>5971.65</v>
      </c>
      <c r="I41" s="58">
        <f t="shared" si="5"/>
        <v>0</v>
      </c>
      <c r="J41" s="51"/>
      <c r="K41" s="49"/>
      <c r="L41" s="49">
        <v>0</v>
      </c>
      <c r="M41" s="52">
        <v>5971.65</v>
      </c>
      <c r="N41" s="49">
        <v>0</v>
      </c>
      <c r="O41" s="49"/>
      <c r="P41" s="49"/>
      <c r="Q41" s="49"/>
      <c r="R41" s="49"/>
      <c r="S41" s="49"/>
      <c r="T41" s="49"/>
      <c r="U41" s="49"/>
      <c r="V41" s="49"/>
      <c r="W41" s="49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</row>
    <row r="42" spans="2:50" x14ac:dyDescent="0.25">
      <c r="B42" s="13" t="s">
        <v>178</v>
      </c>
      <c r="C42" s="15" t="s">
        <v>79</v>
      </c>
      <c r="D42" s="16">
        <v>14.69</v>
      </c>
      <c r="E42" s="14" t="s">
        <v>183</v>
      </c>
      <c r="F42" s="20" t="s">
        <v>12</v>
      </c>
      <c r="G42" s="58">
        <f t="shared" si="3"/>
        <v>587</v>
      </c>
      <c r="H42" s="58">
        <f t="shared" si="4"/>
        <v>587</v>
      </c>
      <c r="I42" s="58">
        <f t="shared" si="5"/>
        <v>0</v>
      </c>
      <c r="J42" s="48">
        <v>0</v>
      </c>
      <c r="K42" s="49"/>
      <c r="L42" s="49">
        <v>0</v>
      </c>
      <c r="M42" s="49"/>
      <c r="N42" s="50">
        <v>587</v>
      </c>
      <c r="O42" s="49"/>
      <c r="P42" s="49">
        <v>0</v>
      </c>
      <c r="Q42" s="49"/>
      <c r="R42" s="49">
        <v>0</v>
      </c>
      <c r="S42" s="49"/>
      <c r="T42" s="49">
        <v>0</v>
      </c>
      <c r="U42" s="49"/>
      <c r="V42" s="49">
        <v>0</v>
      </c>
      <c r="W42" s="49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</row>
    <row r="43" spans="2:50" x14ac:dyDescent="0.25">
      <c r="B43" s="13" t="s">
        <v>296</v>
      </c>
      <c r="C43" s="15" t="s">
        <v>79</v>
      </c>
      <c r="D43" s="16">
        <v>14.69</v>
      </c>
      <c r="E43" s="14" t="s">
        <v>90</v>
      </c>
      <c r="F43" s="20" t="s">
        <v>84</v>
      </c>
      <c r="G43" s="58">
        <f t="shared" ref="G43" si="6">SUM(J43:AX43)</f>
        <v>367</v>
      </c>
      <c r="H43" s="58">
        <f t="shared" ref="H43" si="7">SUM(L43:N43)</f>
        <v>367</v>
      </c>
      <c r="I43" s="58">
        <f t="shared" ref="I43" si="8">SUM(O43:Z43)</f>
        <v>0</v>
      </c>
      <c r="J43" s="48"/>
      <c r="K43" s="49"/>
      <c r="L43" s="50">
        <v>367</v>
      </c>
      <c r="M43" s="49"/>
      <c r="N43" s="46"/>
      <c r="O43" s="49"/>
      <c r="P43" s="49"/>
      <c r="Q43" s="49"/>
      <c r="R43" s="49"/>
      <c r="S43" s="49"/>
      <c r="T43" s="49"/>
      <c r="U43" s="49"/>
      <c r="V43" s="49"/>
      <c r="W43" s="49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</row>
    <row r="44" spans="2:50" x14ac:dyDescent="0.25">
      <c r="B44" s="13" t="s">
        <v>218</v>
      </c>
      <c r="C44" s="15" t="s">
        <v>79</v>
      </c>
      <c r="D44" s="16">
        <v>50.5</v>
      </c>
      <c r="E44" s="14" t="s">
        <v>183</v>
      </c>
      <c r="F44" s="93" t="s">
        <v>166</v>
      </c>
      <c r="G44" s="58">
        <f t="shared" si="3"/>
        <v>20373</v>
      </c>
      <c r="H44" s="58">
        <f t="shared" si="4"/>
        <v>13582</v>
      </c>
      <c r="I44" s="58">
        <f t="shared" si="5"/>
        <v>6791</v>
      </c>
      <c r="J44" s="48">
        <v>0</v>
      </c>
      <c r="K44" s="49">
        <v>0</v>
      </c>
      <c r="L44" s="49"/>
      <c r="M44" s="50">
        <v>6791</v>
      </c>
      <c r="N44" s="50">
        <v>6791</v>
      </c>
      <c r="O44" s="50">
        <v>6791</v>
      </c>
      <c r="P44" s="49"/>
      <c r="Q44" s="49"/>
      <c r="R44" s="49"/>
      <c r="S44" s="49"/>
      <c r="T44" s="49"/>
      <c r="U44" s="49"/>
      <c r="V44" s="49"/>
      <c r="W44" s="49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</row>
    <row r="45" spans="2:50" x14ac:dyDescent="0.25">
      <c r="B45" s="13" t="s">
        <v>219</v>
      </c>
      <c r="C45" s="15" t="s">
        <v>79</v>
      </c>
      <c r="D45" s="16">
        <v>100</v>
      </c>
      <c r="E45" s="14" t="s">
        <v>183</v>
      </c>
      <c r="F45" s="93" t="s">
        <v>166</v>
      </c>
      <c r="G45" s="58">
        <f t="shared" si="3"/>
        <v>20943</v>
      </c>
      <c r="H45" s="58">
        <f t="shared" si="4"/>
        <v>20943</v>
      </c>
      <c r="I45" s="58">
        <f t="shared" si="5"/>
        <v>0</v>
      </c>
      <c r="J45" s="61"/>
      <c r="K45" s="49"/>
      <c r="L45" s="49">
        <v>0</v>
      </c>
      <c r="M45" s="50">
        <v>5471.5</v>
      </c>
      <c r="N45" s="50">
        <v>15471.5</v>
      </c>
      <c r="O45" s="46"/>
      <c r="P45" s="49"/>
      <c r="Q45" s="49"/>
      <c r="R45" s="49"/>
      <c r="S45" s="49"/>
      <c r="T45" s="49"/>
      <c r="U45" s="49"/>
      <c r="V45" s="49"/>
      <c r="W45" s="49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</row>
    <row r="46" spans="2:50" x14ac:dyDescent="0.25">
      <c r="B46" s="13" t="s">
        <v>220</v>
      </c>
      <c r="C46" s="15" t="s">
        <v>79</v>
      </c>
      <c r="D46" s="16">
        <v>25</v>
      </c>
      <c r="E46" s="14" t="s">
        <v>183</v>
      </c>
      <c r="F46" s="93" t="s">
        <v>166</v>
      </c>
      <c r="G46" s="58">
        <f t="shared" si="3"/>
        <v>1354.1079999999999</v>
      </c>
      <c r="H46" s="58">
        <f t="shared" si="4"/>
        <v>1354.1079999999999</v>
      </c>
      <c r="I46" s="58">
        <f t="shared" si="5"/>
        <v>0</v>
      </c>
      <c r="J46" s="53"/>
      <c r="K46" s="49">
        <v>0</v>
      </c>
      <c r="L46" s="49">
        <v>0</v>
      </c>
      <c r="M46" s="49">
        <v>0</v>
      </c>
      <c r="N46" s="52">
        <v>1354.1079999999999</v>
      </c>
      <c r="O46" s="53"/>
      <c r="P46" s="49"/>
      <c r="Q46" s="49"/>
      <c r="R46" s="49"/>
      <c r="S46" s="49"/>
      <c r="T46" s="49"/>
      <c r="U46" s="49"/>
      <c r="V46" s="49"/>
      <c r="W46" s="49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</row>
    <row r="47" spans="2:50" ht="30" x14ac:dyDescent="0.25">
      <c r="B47" s="13" t="s">
        <v>185</v>
      </c>
      <c r="C47" s="15" t="s">
        <v>79</v>
      </c>
      <c r="D47" s="16">
        <v>10.5</v>
      </c>
      <c r="E47" s="14" t="s">
        <v>183</v>
      </c>
      <c r="F47" s="93" t="s">
        <v>166</v>
      </c>
      <c r="G47" s="58">
        <f t="shared" si="3"/>
        <v>555.02800000000002</v>
      </c>
      <c r="H47" s="58">
        <f t="shared" si="4"/>
        <v>555.02800000000002</v>
      </c>
      <c r="I47" s="58">
        <f t="shared" si="5"/>
        <v>0</v>
      </c>
      <c r="J47" s="22"/>
      <c r="K47" s="49"/>
      <c r="L47" s="49"/>
      <c r="M47" s="49"/>
      <c r="N47" s="60">
        <v>555.02800000000002</v>
      </c>
      <c r="O47" s="49"/>
      <c r="P47" s="49"/>
      <c r="Q47" s="49"/>
      <c r="R47" s="49"/>
      <c r="S47" s="49"/>
      <c r="T47" s="49"/>
      <c r="U47" s="49"/>
      <c r="V47" s="49"/>
      <c r="W47" s="49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</row>
    <row r="48" spans="2:50" x14ac:dyDescent="0.25">
      <c r="B48" s="13" t="s">
        <v>110</v>
      </c>
      <c r="C48" s="15" t="s">
        <v>179</v>
      </c>
      <c r="D48" s="16">
        <v>677.5</v>
      </c>
      <c r="E48" s="14" t="s">
        <v>183</v>
      </c>
      <c r="F48" s="93" t="s">
        <v>166</v>
      </c>
      <c r="G48" s="58">
        <f t="shared" si="3"/>
        <v>4103.96</v>
      </c>
      <c r="H48" s="58">
        <f t="shared" si="4"/>
        <v>4103.96</v>
      </c>
      <c r="I48" s="58">
        <f t="shared" si="5"/>
        <v>0</v>
      </c>
      <c r="J48" s="22"/>
      <c r="K48" s="49"/>
      <c r="L48" s="49"/>
      <c r="M48" s="49"/>
      <c r="N48" s="60">
        <v>4103.96</v>
      </c>
      <c r="O48" s="59"/>
      <c r="P48" s="49"/>
      <c r="Q48" s="49"/>
      <c r="R48" s="49"/>
      <c r="S48" s="49"/>
      <c r="T48" s="49"/>
      <c r="U48" s="49"/>
      <c r="V48" s="49"/>
      <c r="W48" s="49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</row>
    <row r="49" spans="2:50" x14ac:dyDescent="0.25">
      <c r="B49" s="13" t="s">
        <v>111</v>
      </c>
      <c r="C49" s="15" t="s">
        <v>79</v>
      </c>
      <c r="D49" s="32"/>
      <c r="E49" s="14" t="s">
        <v>183</v>
      </c>
      <c r="F49" s="93" t="s">
        <v>12</v>
      </c>
      <c r="G49" s="58">
        <f t="shared" si="3"/>
        <v>2000</v>
      </c>
      <c r="H49" s="58">
        <f t="shared" si="4"/>
        <v>2000</v>
      </c>
      <c r="I49" s="58">
        <f t="shared" si="5"/>
        <v>0</v>
      </c>
      <c r="J49" s="59"/>
      <c r="K49" s="49"/>
      <c r="L49" s="49"/>
      <c r="M49" s="50">
        <v>1000</v>
      </c>
      <c r="N49" s="50">
        <v>1000</v>
      </c>
      <c r="O49" s="65"/>
      <c r="P49" s="49"/>
      <c r="Q49" s="49"/>
      <c r="R49" s="49"/>
      <c r="S49" s="49"/>
      <c r="T49" s="49"/>
      <c r="U49" s="49"/>
      <c r="V49" s="49"/>
      <c r="W49" s="49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</row>
    <row r="50" spans="2:50" x14ac:dyDescent="0.25">
      <c r="B50" s="13" t="s">
        <v>103</v>
      </c>
      <c r="C50" s="15"/>
      <c r="D50" s="32"/>
      <c r="E50" s="14" t="s">
        <v>183</v>
      </c>
      <c r="F50" s="20" t="s">
        <v>12</v>
      </c>
      <c r="G50" s="58">
        <f t="shared" si="3"/>
        <v>185.99600000000001</v>
      </c>
      <c r="H50" s="58">
        <f t="shared" si="4"/>
        <v>185.99600000000001</v>
      </c>
      <c r="I50" s="58">
        <f t="shared" si="5"/>
        <v>0</v>
      </c>
      <c r="J50" s="59"/>
      <c r="K50" s="49"/>
      <c r="L50" s="49"/>
      <c r="M50" s="60">
        <v>185.99600000000001</v>
      </c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</row>
    <row r="51" spans="2:50" x14ac:dyDescent="0.25">
      <c r="B51" s="13" t="s">
        <v>104</v>
      </c>
      <c r="C51" s="15" t="s">
        <v>79</v>
      </c>
      <c r="D51" s="16">
        <v>1.3740000000000001</v>
      </c>
      <c r="E51" s="14" t="s">
        <v>183</v>
      </c>
      <c r="F51" s="20" t="s">
        <v>12</v>
      </c>
      <c r="G51" s="58">
        <f t="shared" si="3"/>
        <v>391.36</v>
      </c>
      <c r="H51" s="58">
        <f t="shared" si="4"/>
        <v>391.36</v>
      </c>
      <c r="I51" s="58">
        <f t="shared" si="5"/>
        <v>0</v>
      </c>
      <c r="J51" s="51"/>
      <c r="K51" s="49"/>
      <c r="L51" s="52">
        <v>300</v>
      </c>
      <c r="M51" s="50">
        <v>91.36</v>
      </c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</row>
    <row r="52" spans="2:50" x14ac:dyDescent="0.25">
      <c r="B52" s="13" t="s">
        <v>229</v>
      </c>
      <c r="C52" s="15"/>
      <c r="D52" s="16"/>
      <c r="E52" s="14" t="s">
        <v>292</v>
      </c>
      <c r="F52" s="20" t="s">
        <v>12</v>
      </c>
      <c r="G52" s="58">
        <f t="shared" si="3"/>
        <v>0</v>
      </c>
      <c r="H52" s="58">
        <f t="shared" si="4"/>
        <v>0</v>
      </c>
      <c r="I52" s="58">
        <f t="shared" si="5"/>
        <v>0</v>
      </c>
      <c r="J52" s="51"/>
      <c r="K52" s="49"/>
      <c r="L52" s="53"/>
      <c r="M52" s="46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</row>
    <row r="53" spans="2:50" x14ac:dyDescent="0.25">
      <c r="B53" s="13" t="s">
        <v>230</v>
      </c>
      <c r="C53" s="15"/>
      <c r="D53" s="16"/>
      <c r="E53" s="14" t="s">
        <v>292</v>
      </c>
      <c r="F53" s="20" t="s">
        <v>12</v>
      </c>
      <c r="G53" s="58">
        <f t="shared" si="3"/>
        <v>0</v>
      </c>
      <c r="H53" s="58">
        <f t="shared" si="4"/>
        <v>0</v>
      </c>
      <c r="I53" s="58">
        <f t="shared" si="5"/>
        <v>0</v>
      </c>
      <c r="J53" s="51"/>
      <c r="K53" s="49"/>
      <c r="L53" s="53"/>
      <c r="M53" s="46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</row>
    <row r="54" spans="2:50" x14ac:dyDescent="0.25">
      <c r="B54" s="13" t="s">
        <v>231</v>
      </c>
      <c r="C54" s="15"/>
      <c r="D54" s="16"/>
      <c r="E54" s="14" t="s">
        <v>292</v>
      </c>
      <c r="F54" s="20" t="s">
        <v>12</v>
      </c>
      <c r="G54" s="58">
        <f t="shared" si="3"/>
        <v>0</v>
      </c>
      <c r="H54" s="58">
        <f t="shared" si="4"/>
        <v>0</v>
      </c>
      <c r="I54" s="58">
        <f t="shared" si="5"/>
        <v>0</v>
      </c>
      <c r="J54" s="51"/>
      <c r="K54" s="49"/>
      <c r="L54" s="53"/>
      <c r="M54" s="46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</row>
    <row r="55" spans="2:50" x14ac:dyDescent="0.25">
      <c r="B55" s="13" t="s">
        <v>232</v>
      </c>
      <c r="C55" s="15"/>
      <c r="D55" s="16"/>
      <c r="E55" s="14" t="s">
        <v>292</v>
      </c>
      <c r="F55" s="20" t="s">
        <v>12</v>
      </c>
      <c r="G55" s="58">
        <f t="shared" si="3"/>
        <v>0</v>
      </c>
      <c r="H55" s="58">
        <f t="shared" si="4"/>
        <v>0</v>
      </c>
      <c r="I55" s="58">
        <f t="shared" si="5"/>
        <v>0</v>
      </c>
      <c r="J55" s="51"/>
      <c r="K55" s="49"/>
      <c r="L55" s="53"/>
      <c r="M55" s="46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</row>
    <row r="56" spans="2:50" x14ac:dyDescent="0.25">
      <c r="B56" s="13" t="s">
        <v>233</v>
      </c>
      <c r="C56" s="15"/>
      <c r="D56" s="16"/>
      <c r="E56" s="14" t="s">
        <v>292</v>
      </c>
      <c r="F56" s="20" t="s">
        <v>12</v>
      </c>
      <c r="G56" s="58">
        <f t="shared" si="3"/>
        <v>0</v>
      </c>
      <c r="H56" s="58">
        <f t="shared" si="4"/>
        <v>0</v>
      </c>
      <c r="I56" s="58">
        <f t="shared" si="5"/>
        <v>0</v>
      </c>
      <c r="J56" s="51"/>
      <c r="K56" s="49"/>
      <c r="L56" s="53"/>
      <c r="M56" s="46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</row>
    <row r="57" spans="2:50" x14ac:dyDescent="0.25">
      <c r="B57" s="13" t="s">
        <v>234</v>
      </c>
      <c r="C57" s="15"/>
      <c r="D57" s="16"/>
      <c r="E57" s="14" t="s">
        <v>89</v>
      </c>
      <c r="F57" s="20" t="s">
        <v>12</v>
      </c>
      <c r="G57" s="58">
        <f t="shared" si="3"/>
        <v>0</v>
      </c>
      <c r="H57" s="58">
        <f t="shared" si="4"/>
        <v>0</v>
      </c>
      <c r="I57" s="58">
        <f t="shared" si="5"/>
        <v>0</v>
      </c>
      <c r="J57" s="51"/>
      <c r="K57" s="49"/>
      <c r="L57" s="53"/>
      <c r="M57" s="46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</row>
    <row r="58" spans="2:50" x14ac:dyDescent="0.25">
      <c r="B58" s="13" t="s">
        <v>105</v>
      </c>
      <c r="C58" s="15" t="s">
        <v>179</v>
      </c>
      <c r="D58" s="16">
        <v>189.8</v>
      </c>
      <c r="E58" s="14" t="s">
        <v>183</v>
      </c>
      <c r="F58" s="20" t="s">
        <v>12</v>
      </c>
      <c r="G58" s="58">
        <f t="shared" si="3"/>
        <v>389</v>
      </c>
      <c r="H58" s="58">
        <f t="shared" si="4"/>
        <v>389</v>
      </c>
      <c r="I58" s="58">
        <f t="shared" si="5"/>
        <v>0</v>
      </c>
      <c r="J58" s="51"/>
      <c r="K58" s="49"/>
      <c r="L58" s="49"/>
      <c r="M58" s="53"/>
      <c r="N58" s="52">
        <v>389</v>
      </c>
      <c r="O58" s="49"/>
      <c r="P58" s="49"/>
      <c r="Q58" s="49"/>
      <c r="R58" s="49"/>
      <c r="S58" s="49"/>
      <c r="T58" s="49"/>
      <c r="U58" s="49"/>
      <c r="V58" s="49"/>
      <c r="W58" s="49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</row>
    <row r="59" spans="2:50" ht="30" x14ac:dyDescent="0.25">
      <c r="B59" s="13" t="s">
        <v>106</v>
      </c>
      <c r="C59" s="15" t="s">
        <v>180</v>
      </c>
      <c r="D59" s="16">
        <v>31.5</v>
      </c>
      <c r="E59" s="14" t="s">
        <v>183</v>
      </c>
      <c r="F59" s="20" t="s">
        <v>12</v>
      </c>
      <c r="G59" s="58">
        <f t="shared" si="3"/>
        <v>46.125999999999998</v>
      </c>
      <c r="H59" s="58">
        <f t="shared" si="4"/>
        <v>46.125999999999998</v>
      </c>
      <c r="I59" s="58">
        <f t="shared" si="5"/>
        <v>0</v>
      </c>
      <c r="J59" s="48"/>
      <c r="K59" s="49"/>
      <c r="L59" s="49"/>
      <c r="M59" s="50">
        <v>46.125999999999998</v>
      </c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</row>
    <row r="60" spans="2:50" x14ac:dyDescent="0.25">
      <c r="B60" s="13" t="s">
        <v>107</v>
      </c>
      <c r="C60" s="15" t="s">
        <v>80</v>
      </c>
      <c r="D60" s="16">
        <v>79.37</v>
      </c>
      <c r="E60" s="14" t="s">
        <v>183</v>
      </c>
      <c r="F60" s="20" t="s">
        <v>12</v>
      </c>
      <c r="G60" s="58">
        <f t="shared" si="3"/>
        <v>1874</v>
      </c>
      <c r="H60" s="58">
        <f t="shared" si="4"/>
        <v>1874</v>
      </c>
      <c r="I60" s="58">
        <f t="shared" si="5"/>
        <v>0</v>
      </c>
      <c r="J60" s="48"/>
      <c r="K60" s="49"/>
      <c r="L60" s="47"/>
      <c r="M60" s="50">
        <v>874</v>
      </c>
      <c r="N60" s="50">
        <v>1000</v>
      </c>
      <c r="O60" s="49"/>
      <c r="P60" s="49"/>
      <c r="Q60" s="49"/>
      <c r="R60" s="49"/>
      <c r="S60" s="49"/>
      <c r="T60" s="49"/>
      <c r="U60" s="49"/>
      <c r="V60" s="49"/>
      <c r="W60" s="49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</row>
    <row r="61" spans="2:50" x14ac:dyDescent="0.25">
      <c r="B61" s="13" t="s">
        <v>108</v>
      </c>
      <c r="C61" s="15" t="s">
        <v>180</v>
      </c>
      <c r="D61" s="16">
        <v>89</v>
      </c>
      <c r="E61" s="14" t="s">
        <v>183</v>
      </c>
      <c r="F61" s="20" t="s">
        <v>12</v>
      </c>
      <c r="G61" s="58">
        <f t="shared" si="3"/>
        <v>505.75</v>
      </c>
      <c r="H61" s="58">
        <f t="shared" si="4"/>
        <v>505.75</v>
      </c>
      <c r="I61" s="58">
        <f t="shared" si="5"/>
        <v>0</v>
      </c>
      <c r="J61" s="53"/>
      <c r="K61" s="49"/>
      <c r="M61" s="50">
        <v>150</v>
      </c>
      <c r="N61" s="50">
        <v>355.75</v>
      </c>
      <c r="O61" s="49"/>
      <c r="P61" s="49"/>
      <c r="Q61" s="49"/>
      <c r="R61" s="49"/>
      <c r="S61" s="49"/>
      <c r="T61" s="49"/>
      <c r="U61" s="49"/>
      <c r="V61" s="49"/>
      <c r="W61" s="49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</row>
    <row r="62" spans="2:50" ht="30" x14ac:dyDescent="0.25">
      <c r="B62" s="13" t="s">
        <v>228</v>
      </c>
      <c r="C62" s="15" t="s">
        <v>81</v>
      </c>
      <c r="D62" s="16">
        <v>6</v>
      </c>
      <c r="E62" s="14" t="s">
        <v>183</v>
      </c>
      <c r="F62" s="20" t="s">
        <v>12</v>
      </c>
      <c r="G62" s="58">
        <f t="shared" si="3"/>
        <v>600</v>
      </c>
      <c r="H62" s="58">
        <f t="shared" si="4"/>
        <v>600</v>
      </c>
      <c r="I62" s="58">
        <f t="shared" si="5"/>
        <v>0</v>
      </c>
      <c r="J62" s="48"/>
      <c r="K62" s="49"/>
      <c r="L62" s="49"/>
      <c r="M62" s="50">
        <v>300</v>
      </c>
      <c r="N62" s="50">
        <v>300</v>
      </c>
      <c r="O62" s="49"/>
      <c r="P62" s="49"/>
      <c r="Q62" s="49"/>
      <c r="R62" s="49"/>
      <c r="S62" s="49"/>
      <c r="T62" s="49"/>
      <c r="U62" s="49"/>
      <c r="V62" s="49"/>
      <c r="W62" s="49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</row>
    <row r="63" spans="2:50" x14ac:dyDescent="0.25">
      <c r="B63" s="13" t="s">
        <v>112</v>
      </c>
      <c r="C63" s="15" t="s">
        <v>179</v>
      </c>
      <c r="D63" s="16">
        <v>78.5</v>
      </c>
      <c r="E63" s="14" t="s">
        <v>183</v>
      </c>
      <c r="F63" s="20" t="s">
        <v>12</v>
      </c>
      <c r="G63" s="58">
        <f t="shared" si="3"/>
        <v>809.2</v>
      </c>
      <c r="H63" s="58">
        <f t="shared" si="4"/>
        <v>809.2</v>
      </c>
      <c r="I63" s="58">
        <f t="shared" si="5"/>
        <v>0</v>
      </c>
      <c r="J63" s="59"/>
      <c r="K63" s="49"/>
      <c r="L63" s="49"/>
      <c r="M63" s="60">
        <v>809.2</v>
      </c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</row>
    <row r="64" spans="2:50" x14ac:dyDescent="0.25">
      <c r="B64" s="13" t="s">
        <v>297</v>
      </c>
      <c r="C64" s="15"/>
      <c r="D64" s="16"/>
      <c r="E64" s="14" t="s">
        <v>298</v>
      </c>
      <c r="F64" s="20" t="s">
        <v>12</v>
      </c>
      <c r="G64" s="58">
        <f t="shared" ref="G64" si="9">SUM(J64:AX64)</f>
        <v>300</v>
      </c>
      <c r="H64" s="58">
        <f t="shared" ref="H64" si="10">SUM(L64:N64)</f>
        <v>300</v>
      </c>
      <c r="I64" s="58">
        <f t="shared" ref="I64" si="11">SUM(O64:Z64)</f>
        <v>0</v>
      </c>
      <c r="J64" s="59"/>
      <c r="K64" s="49"/>
      <c r="L64" s="50">
        <v>100</v>
      </c>
      <c r="M64" s="60">
        <v>100</v>
      </c>
      <c r="N64" s="50">
        <v>100</v>
      </c>
      <c r="O64" s="49"/>
      <c r="P64" s="49"/>
      <c r="Q64" s="49"/>
      <c r="R64" s="49"/>
      <c r="S64" s="49"/>
      <c r="T64" s="49"/>
      <c r="U64" s="49"/>
      <c r="V64" s="49"/>
      <c r="W64" s="49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</row>
    <row r="65" spans="1:50" x14ac:dyDescent="0.25">
      <c r="B65" s="13" t="s">
        <v>217</v>
      </c>
      <c r="C65" s="15"/>
      <c r="D65" s="32"/>
      <c r="E65" s="14" t="s">
        <v>216</v>
      </c>
      <c r="F65" s="93" t="s">
        <v>12</v>
      </c>
      <c r="G65" s="58">
        <f t="shared" si="3"/>
        <v>0</v>
      </c>
      <c r="H65" s="58">
        <f t="shared" si="4"/>
        <v>0</v>
      </c>
      <c r="I65" s="58">
        <f t="shared" si="5"/>
        <v>0</v>
      </c>
      <c r="J65" s="59"/>
      <c r="K65" s="49"/>
      <c r="L65" s="49"/>
      <c r="M65" s="50"/>
      <c r="N65" s="50"/>
      <c r="O65" s="65"/>
      <c r="P65" s="49"/>
      <c r="Q65" s="49"/>
      <c r="R65" s="49"/>
      <c r="S65" s="49"/>
      <c r="T65" s="49"/>
      <c r="U65" s="49"/>
      <c r="V65" s="49"/>
      <c r="W65" s="49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</row>
    <row r="66" spans="1:50" x14ac:dyDescent="0.25">
      <c r="B66" s="24" t="s">
        <v>95</v>
      </c>
      <c r="C66" s="24"/>
      <c r="D66" s="26"/>
      <c r="E66" s="76" t="s">
        <v>91</v>
      </c>
      <c r="F66" s="76" t="s">
        <v>91</v>
      </c>
      <c r="G66" s="58">
        <f t="shared" si="3"/>
        <v>0</v>
      </c>
      <c r="H66" s="58">
        <f t="shared" si="4"/>
        <v>0</v>
      </c>
      <c r="I66" s="58">
        <f t="shared" si="5"/>
        <v>0</v>
      </c>
      <c r="J66" s="5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</row>
    <row r="67" spans="1:50" ht="30" x14ac:dyDescent="0.25">
      <c r="B67" s="13" t="s">
        <v>113</v>
      </c>
      <c r="C67" s="15"/>
      <c r="D67" s="32"/>
      <c r="E67" s="14" t="s">
        <v>183</v>
      </c>
      <c r="F67" s="20" t="s">
        <v>12</v>
      </c>
      <c r="G67" s="58">
        <f t="shared" si="3"/>
        <v>1500</v>
      </c>
      <c r="H67" s="58">
        <f t="shared" si="4"/>
        <v>0</v>
      </c>
      <c r="I67" s="58">
        <f t="shared" si="5"/>
        <v>1500</v>
      </c>
      <c r="J67" s="47"/>
      <c r="K67" s="49"/>
      <c r="L67" s="21"/>
      <c r="M67" s="49"/>
      <c r="N67" s="49"/>
      <c r="O67" s="49"/>
      <c r="P67" s="50">
        <v>1500</v>
      </c>
      <c r="Q67" s="49"/>
      <c r="R67" s="49"/>
      <c r="S67" s="49"/>
      <c r="T67" s="49"/>
      <c r="U67" s="49"/>
      <c r="V67" s="49"/>
      <c r="W67" s="49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</row>
    <row r="68" spans="1:50" x14ac:dyDescent="0.25">
      <c r="B68" s="13" t="s">
        <v>114</v>
      </c>
      <c r="C68" s="15"/>
      <c r="D68" s="32"/>
      <c r="E68" s="14" t="s">
        <v>183</v>
      </c>
      <c r="F68" s="20" t="s">
        <v>12</v>
      </c>
      <c r="G68" s="58">
        <f t="shared" si="3"/>
        <v>0</v>
      </c>
      <c r="H68" s="58">
        <f t="shared" si="4"/>
        <v>0</v>
      </c>
      <c r="I68" s="58">
        <f t="shared" si="5"/>
        <v>0</v>
      </c>
      <c r="J68" s="53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</row>
    <row r="69" spans="1:50" x14ac:dyDescent="0.25">
      <c r="B69" s="13" t="s">
        <v>115</v>
      </c>
      <c r="C69" s="15"/>
      <c r="D69" s="32"/>
      <c r="E69" s="14" t="s">
        <v>183</v>
      </c>
      <c r="F69" s="20" t="s">
        <v>12</v>
      </c>
      <c r="G69" s="58">
        <f t="shared" si="3"/>
        <v>65.400000000000006</v>
      </c>
      <c r="H69" s="58">
        <f t="shared" si="4"/>
        <v>65.400000000000006</v>
      </c>
      <c r="I69" s="58">
        <f t="shared" si="5"/>
        <v>0</v>
      </c>
      <c r="J69" s="54"/>
      <c r="K69" s="49"/>
      <c r="L69" s="49"/>
      <c r="M69" s="50">
        <v>65.400000000000006</v>
      </c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</row>
    <row r="70" spans="1:50" x14ac:dyDescent="0.25">
      <c r="B70" s="13" t="s">
        <v>116</v>
      </c>
      <c r="C70" s="15"/>
      <c r="D70" s="32"/>
      <c r="E70" s="14" t="s">
        <v>183</v>
      </c>
      <c r="F70" s="93" t="s">
        <v>166</v>
      </c>
      <c r="G70" s="58">
        <f t="shared" si="3"/>
        <v>52</v>
      </c>
      <c r="H70" s="58">
        <f t="shared" si="4"/>
        <v>52</v>
      </c>
      <c r="I70" s="58">
        <f t="shared" si="5"/>
        <v>0</v>
      </c>
      <c r="J70" s="53"/>
      <c r="K70" s="49"/>
      <c r="L70" s="50">
        <v>52</v>
      </c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</row>
    <row r="71" spans="1:50" x14ac:dyDescent="0.25">
      <c r="B71" s="13" t="s">
        <v>117</v>
      </c>
      <c r="C71" s="15"/>
      <c r="D71" s="32"/>
      <c r="E71" s="14" t="s">
        <v>183</v>
      </c>
      <c r="F71" s="93" t="s">
        <v>166</v>
      </c>
      <c r="G71" s="58">
        <f t="shared" si="3"/>
        <v>688.85</v>
      </c>
      <c r="H71" s="58">
        <f t="shared" si="4"/>
        <v>688.85</v>
      </c>
      <c r="I71" s="58">
        <f t="shared" si="5"/>
        <v>0</v>
      </c>
      <c r="J71" s="54"/>
      <c r="K71" s="49"/>
      <c r="L71" s="49"/>
      <c r="M71" s="50">
        <v>688.85</v>
      </c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</row>
    <row r="72" spans="1:50" ht="30" x14ac:dyDescent="0.25">
      <c r="B72" s="13" t="s">
        <v>118</v>
      </c>
      <c r="C72" s="15"/>
      <c r="D72" s="32"/>
      <c r="E72" s="14" t="s">
        <v>183</v>
      </c>
      <c r="F72" s="20" t="s">
        <v>12</v>
      </c>
      <c r="G72" s="58">
        <f t="shared" si="3"/>
        <v>49</v>
      </c>
      <c r="H72" s="58">
        <f t="shared" si="4"/>
        <v>49</v>
      </c>
      <c r="I72" s="58">
        <f t="shared" si="5"/>
        <v>0</v>
      </c>
      <c r="J72" s="55"/>
      <c r="K72" s="49"/>
      <c r="L72" s="50">
        <v>49</v>
      </c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</row>
    <row r="73" spans="1:50" ht="30" x14ac:dyDescent="0.25">
      <c r="B73" s="13" t="s">
        <v>119</v>
      </c>
      <c r="C73" s="15"/>
      <c r="D73" s="32"/>
      <c r="E73" s="14" t="s">
        <v>183</v>
      </c>
      <c r="F73" s="20" t="s">
        <v>12</v>
      </c>
      <c r="G73" s="58">
        <f t="shared" si="3"/>
        <v>132</v>
      </c>
      <c r="H73" s="58">
        <f t="shared" si="4"/>
        <v>132</v>
      </c>
      <c r="I73" s="58">
        <f t="shared" si="5"/>
        <v>0</v>
      </c>
      <c r="J73" s="55"/>
      <c r="K73" s="49"/>
      <c r="L73" s="50">
        <v>132</v>
      </c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</row>
    <row r="74" spans="1:50" x14ac:dyDescent="0.25">
      <c r="B74" s="13" t="s">
        <v>120</v>
      </c>
      <c r="C74" s="15"/>
      <c r="D74" s="32"/>
      <c r="E74" s="14" t="s">
        <v>183</v>
      </c>
      <c r="F74" s="20" t="s">
        <v>12</v>
      </c>
      <c r="G74" s="58">
        <f t="shared" si="3"/>
        <v>9895.36</v>
      </c>
      <c r="H74" s="58">
        <f t="shared" si="4"/>
        <v>9895.36</v>
      </c>
      <c r="I74" s="58">
        <f t="shared" si="5"/>
        <v>0</v>
      </c>
      <c r="J74" s="54"/>
      <c r="K74" s="49"/>
      <c r="L74" s="49"/>
      <c r="M74" s="50">
        <v>4947.68</v>
      </c>
      <c r="N74" s="50">
        <v>4947.68</v>
      </c>
      <c r="O74" s="49"/>
      <c r="P74" s="49"/>
      <c r="Q74" s="49"/>
      <c r="R74" s="49"/>
      <c r="S74" s="49"/>
      <c r="T74" s="49"/>
      <c r="U74" s="49"/>
      <c r="V74" s="49"/>
      <c r="W74" s="49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</row>
    <row r="75" spans="1:50" ht="30" x14ac:dyDescent="0.25">
      <c r="B75" s="13" t="s">
        <v>235</v>
      </c>
      <c r="C75" s="15"/>
      <c r="D75" s="32"/>
      <c r="E75" s="14" t="s">
        <v>183</v>
      </c>
      <c r="F75" s="93" t="s">
        <v>166</v>
      </c>
      <c r="G75" s="58">
        <f t="shared" si="3"/>
        <v>1510</v>
      </c>
      <c r="H75" s="58">
        <f t="shared" si="4"/>
        <v>1510</v>
      </c>
      <c r="I75" s="58">
        <f t="shared" si="5"/>
        <v>0</v>
      </c>
      <c r="J75" s="55"/>
      <c r="K75" s="49"/>
      <c r="L75" s="49"/>
      <c r="M75" s="50">
        <v>755</v>
      </c>
      <c r="N75" s="50">
        <v>755</v>
      </c>
      <c r="O75" s="49"/>
      <c r="P75" s="49"/>
      <c r="Q75" s="49"/>
      <c r="R75" s="49"/>
      <c r="S75" s="49"/>
      <c r="T75" s="49"/>
      <c r="U75" s="49"/>
      <c r="V75" s="49"/>
      <c r="W75" s="49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</row>
    <row r="76" spans="1:50" x14ac:dyDescent="0.25">
      <c r="B76" s="13" t="s">
        <v>121</v>
      </c>
      <c r="C76" s="15"/>
      <c r="D76" s="32"/>
      <c r="E76" s="14" t="s">
        <v>183</v>
      </c>
      <c r="F76" s="20" t="s">
        <v>12</v>
      </c>
      <c r="G76" s="58">
        <f t="shared" si="3"/>
        <v>42.575000000000003</v>
      </c>
      <c r="H76" s="58">
        <f t="shared" si="4"/>
        <v>42.575000000000003</v>
      </c>
      <c r="I76" s="58">
        <f t="shared" si="5"/>
        <v>0</v>
      </c>
      <c r="J76" s="54"/>
      <c r="K76" s="49"/>
      <c r="L76" s="49"/>
      <c r="M76" s="56">
        <v>42.575000000000003</v>
      </c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</row>
    <row r="77" spans="1:50" s="35" customFormat="1" x14ac:dyDescent="0.25">
      <c r="B77" s="13" t="s">
        <v>236</v>
      </c>
      <c r="C77" s="15"/>
      <c r="D77" s="16"/>
      <c r="E77" s="14" t="s">
        <v>292</v>
      </c>
      <c r="F77" s="20" t="s">
        <v>12</v>
      </c>
      <c r="G77" s="58">
        <f t="shared" si="3"/>
        <v>0</v>
      </c>
      <c r="H77" s="58">
        <f t="shared" si="4"/>
        <v>0</v>
      </c>
      <c r="I77" s="58">
        <f t="shared" si="5"/>
        <v>0</v>
      </c>
      <c r="J77" s="55"/>
      <c r="K77" s="46"/>
      <c r="L77" s="46"/>
      <c r="M77" s="55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</row>
    <row r="78" spans="1:50" s="35" customFormat="1" x14ac:dyDescent="0.25">
      <c r="B78" s="13" t="s">
        <v>237</v>
      </c>
      <c r="C78" s="15"/>
      <c r="D78" s="16"/>
      <c r="E78" s="14" t="s">
        <v>292</v>
      </c>
      <c r="F78" s="20" t="s">
        <v>12</v>
      </c>
      <c r="G78" s="58">
        <f t="shared" si="3"/>
        <v>0</v>
      </c>
      <c r="H78" s="58">
        <f t="shared" si="4"/>
        <v>0</v>
      </c>
      <c r="I78" s="58">
        <f t="shared" si="5"/>
        <v>0</v>
      </c>
      <c r="J78" s="55"/>
      <c r="K78" s="46"/>
      <c r="L78" s="46"/>
      <c r="M78" s="55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</row>
    <row r="79" spans="1:50" x14ac:dyDescent="0.25">
      <c r="A79" s="98"/>
      <c r="B79" s="24" t="s">
        <v>122</v>
      </c>
      <c r="C79" s="24"/>
      <c r="D79" s="26"/>
      <c r="E79" s="76" t="s">
        <v>91</v>
      </c>
      <c r="F79" s="76" t="s">
        <v>91</v>
      </c>
      <c r="G79" s="58">
        <f t="shared" si="3"/>
        <v>0</v>
      </c>
      <c r="H79" s="58">
        <f t="shared" si="4"/>
        <v>0</v>
      </c>
      <c r="I79" s="58">
        <f t="shared" si="5"/>
        <v>0</v>
      </c>
      <c r="J79" s="53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</row>
    <row r="80" spans="1:50" x14ac:dyDescent="0.25">
      <c r="B80" s="13" t="s">
        <v>123</v>
      </c>
      <c r="C80" s="15" t="s">
        <v>79</v>
      </c>
      <c r="D80" s="16">
        <v>200</v>
      </c>
      <c r="E80" s="14" t="s">
        <v>183</v>
      </c>
      <c r="F80" s="20" t="s">
        <v>12</v>
      </c>
      <c r="G80" s="58">
        <f t="shared" si="3"/>
        <v>111159</v>
      </c>
      <c r="H80" s="58">
        <f t="shared" si="4"/>
        <v>0</v>
      </c>
      <c r="I80" s="58">
        <f t="shared" si="5"/>
        <v>111159</v>
      </c>
      <c r="J80" s="55"/>
      <c r="K80" s="49"/>
      <c r="L80" s="49"/>
      <c r="M80" s="49"/>
      <c r="N80" s="49"/>
      <c r="O80" s="50">
        <v>37053</v>
      </c>
      <c r="P80" s="50">
        <v>37053</v>
      </c>
      <c r="Q80" s="50">
        <v>37053</v>
      </c>
      <c r="R80" s="49"/>
      <c r="S80" s="49"/>
      <c r="T80" s="49"/>
      <c r="U80" s="49"/>
      <c r="V80" s="49"/>
      <c r="W80" s="49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</row>
    <row r="81" spans="2:50" x14ac:dyDescent="0.25">
      <c r="B81" s="13" t="s">
        <v>124</v>
      </c>
      <c r="C81" s="15"/>
      <c r="D81" s="32"/>
      <c r="E81" s="14" t="s">
        <v>183</v>
      </c>
      <c r="F81" s="94" t="s">
        <v>12</v>
      </c>
      <c r="G81" s="58">
        <f t="shared" si="3"/>
        <v>782.94</v>
      </c>
      <c r="H81" s="58">
        <f t="shared" si="4"/>
        <v>0</v>
      </c>
      <c r="I81" s="58">
        <f t="shared" si="5"/>
        <v>782.94</v>
      </c>
      <c r="J81" s="54"/>
      <c r="K81" s="22"/>
      <c r="L81" s="22"/>
      <c r="M81" s="22"/>
      <c r="N81" s="49">
        <v>0</v>
      </c>
      <c r="O81" s="49"/>
      <c r="P81" s="49"/>
      <c r="Q81" s="49"/>
      <c r="R81" s="49"/>
      <c r="S81" s="49"/>
      <c r="T81" s="50">
        <v>391.47</v>
      </c>
      <c r="U81" s="50">
        <v>391.47</v>
      </c>
      <c r="V81" s="49"/>
      <c r="W81" s="49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</row>
    <row r="82" spans="2:50" ht="30" x14ac:dyDescent="0.25">
      <c r="B82" s="13" t="s">
        <v>125</v>
      </c>
      <c r="C82" s="15" t="s">
        <v>179</v>
      </c>
      <c r="D82" s="16">
        <v>267</v>
      </c>
      <c r="E82" s="14" t="s">
        <v>183</v>
      </c>
      <c r="F82" s="20" t="s">
        <v>12</v>
      </c>
      <c r="G82" s="58">
        <f t="shared" si="3"/>
        <v>1300</v>
      </c>
      <c r="H82" s="58">
        <f t="shared" si="4"/>
        <v>0</v>
      </c>
      <c r="I82" s="58">
        <f t="shared" si="5"/>
        <v>1300</v>
      </c>
      <c r="J82" s="51"/>
      <c r="K82" s="49">
        <v>0</v>
      </c>
      <c r="L82" s="49"/>
      <c r="M82" s="49"/>
      <c r="N82" s="49">
        <v>0</v>
      </c>
      <c r="O82" s="49"/>
      <c r="P82" s="49"/>
      <c r="Q82" s="49"/>
      <c r="R82" s="49"/>
      <c r="S82" s="49"/>
      <c r="T82" s="50">
        <v>650</v>
      </c>
      <c r="U82" s="50">
        <v>650</v>
      </c>
      <c r="V82" s="49"/>
      <c r="W82" s="49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</row>
    <row r="83" spans="2:50" x14ac:dyDescent="0.25">
      <c r="B83" s="13" t="s">
        <v>126</v>
      </c>
      <c r="C83" s="15" t="s">
        <v>179</v>
      </c>
      <c r="D83" s="16">
        <v>204.2</v>
      </c>
      <c r="E83" s="14" t="s">
        <v>183</v>
      </c>
      <c r="F83" s="93" t="s">
        <v>12</v>
      </c>
      <c r="G83" s="58">
        <f t="shared" si="3"/>
        <v>1000</v>
      </c>
      <c r="H83" s="58">
        <f t="shared" si="4"/>
        <v>0</v>
      </c>
      <c r="I83" s="58">
        <f t="shared" si="5"/>
        <v>1000</v>
      </c>
      <c r="J83" s="53">
        <v>0</v>
      </c>
      <c r="K83" s="49">
        <v>0</v>
      </c>
      <c r="L83" s="49">
        <v>0</v>
      </c>
      <c r="M83" s="49">
        <v>0</v>
      </c>
      <c r="N83" s="49">
        <v>0</v>
      </c>
      <c r="O83" s="49"/>
      <c r="P83" s="49"/>
      <c r="Q83" s="49"/>
      <c r="R83" s="49"/>
      <c r="S83" s="49"/>
      <c r="T83" s="49"/>
      <c r="U83" s="50">
        <v>500</v>
      </c>
      <c r="V83" s="50">
        <v>500</v>
      </c>
      <c r="W83" s="49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</row>
    <row r="84" spans="2:50" x14ac:dyDescent="0.25">
      <c r="B84" s="13" t="s">
        <v>127</v>
      </c>
      <c r="C84" s="15" t="s">
        <v>179</v>
      </c>
      <c r="D84" s="16">
        <v>336</v>
      </c>
      <c r="E84" s="14" t="s">
        <v>183</v>
      </c>
      <c r="F84" s="20" t="s">
        <v>12</v>
      </c>
      <c r="G84" s="58">
        <f t="shared" si="3"/>
        <v>1448.2460000000001</v>
      </c>
      <c r="H84" s="58">
        <f t="shared" si="4"/>
        <v>0</v>
      </c>
      <c r="I84" s="58">
        <f t="shared" si="5"/>
        <v>1448.2460000000001</v>
      </c>
      <c r="J84" s="48"/>
      <c r="K84" s="49"/>
      <c r="L84" s="49"/>
      <c r="M84" s="49">
        <v>0</v>
      </c>
      <c r="N84" s="49">
        <v>0</v>
      </c>
      <c r="O84" s="49"/>
      <c r="P84" s="49"/>
      <c r="Q84" s="49"/>
      <c r="R84" s="49"/>
      <c r="S84" s="49"/>
      <c r="T84" s="50">
        <v>724.12300000000005</v>
      </c>
      <c r="U84" s="50">
        <v>724.12300000000005</v>
      </c>
      <c r="V84" s="49"/>
      <c r="W84" s="49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</row>
    <row r="85" spans="2:50" x14ac:dyDescent="0.25">
      <c r="B85" s="13" t="s">
        <v>128</v>
      </c>
      <c r="C85" s="15" t="s">
        <v>179</v>
      </c>
      <c r="D85" s="16">
        <v>588</v>
      </c>
      <c r="E85" s="14" t="s">
        <v>183</v>
      </c>
      <c r="F85" s="20" t="s">
        <v>12</v>
      </c>
      <c r="G85" s="58">
        <f t="shared" si="3"/>
        <v>1040</v>
      </c>
      <c r="H85" s="58">
        <f t="shared" si="4"/>
        <v>0</v>
      </c>
      <c r="I85" s="58">
        <f t="shared" si="5"/>
        <v>1040</v>
      </c>
      <c r="J85" s="48"/>
      <c r="K85" s="49"/>
      <c r="L85" s="49"/>
      <c r="M85" s="49">
        <v>0</v>
      </c>
      <c r="N85" s="49">
        <v>0</v>
      </c>
      <c r="O85" s="49"/>
      <c r="P85" s="49"/>
      <c r="Q85" s="49"/>
      <c r="R85" s="50">
        <v>520</v>
      </c>
      <c r="S85" s="50">
        <v>520</v>
      </c>
      <c r="T85" s="49"/>
      <c r="U85" s="49"/>
      <c r="V85" s="49"/>
      <c r="W85" s="49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</row>
    <row r="86" spans="2:50" x14ac:dyDescent="0.25">
      <c r="B86" s="13" t="s">
        <v>129</v>
      </c>
      <c r="C86" s="15" t="s">
        <v>79</v>
      </c>
      <c r="D86" s="16">
        <v>101.93</v>
      </c>
      <c r="E86" s="14" t="s">
        <v>183</v>
      </c>
      <c r="F86" s="93" t="s">
        <v>166</v>
      </c>
      <c r="G86" s="58">
        <f t="shared" ref="G86:G157" si="12">SUM(J86:AX86)</f>
        <v>4197</v>
      </c>
      <c r="H86" s="58">
        <f t="shared" ref="H86:H157" si="13">SUM(L86:N86)</f>
        <v>0</v>
      </c>
      <c r="I86" s="58">
        <f t="shared" ref="I86:I157" si="14">SUM(O86:Z86)</f>
        <v>4197</v>
      </c>
      <c r="J86" s="53"/>
      <c r="K86" s="49"/>
      <c r="L86" s="49">
        <v>0</v>
      </c>
      <c r="M86" s="49">
        <v>0</v>
      </c>
      <c r="N86" s="49">
        <v>0</v>
      </c>
      <c r="O86" s="49"/>
      <c r="P86" s="49"/>
      <c r="Q86" s="49"/>
      <c r="R86" s="49"/>
      <c r="S86" s="50">
        <v>1399</v>
      </c>
      <c r="T86" s="50">
        <v>1399</v>
      </c>
      <c r="U86" s="50">
        <v>1399</v>
      </c>
      <c r="V86" s="49"/>
      <c r="W86" s="49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</row>
    <row r="87" spans="2:50" x14ac:dyDescent="0.25">
      <c r="B87" s="13" t="s">
        <v>130</v>
      </c>
      <c r="C87" s="15" t="s">
        <v>80</v>
      </c>
      <c r="D87" s="16">
        <v>3504</v>
      </c>
      <c r="E87" s="14" t="s">
        <v>183</v>
      </c>
      <c r="F87" s="95" t="s">
        <v>186</v>
      </c>
      <c r="G87" s="58">
        <f t="shared" si="12"/>
        <v>10512</v>
      </c>
      <c r="H87" s="58">
        <f t="shared" si="13"/>
        <v>0</v>
      </c>
      <c r="I87" s="58">
        <f t="shared" si="14"/>
        <v>10512</v>
      </c>
      <c r="J87" s="53"/>
      <c r="K87" s="49"/>
      <c r="L87" s="49">
        <v>0</v>
      </c>
      <c r="M87" s="49">
        <v>0</v>
      </c>
      <c r="N87" s="49">
        <v>0</v>
      </c>
      <c r="O87" s="49"/>
      <c r="P87" s="50">
        <v>3504</v>
      </c>
      <c r="Q87" s="50">
        <v>3504</v>
      </c>
      <c r="R87" s="50">
        <v>3504</v>
      </c>
      <c r="S87" s="49"/>
      <c r="T87" s="49"/>
      <c r="U87" s="49"/>
      <c r="V87" s="49"/>
      <c r="W87" s="49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</row>
    <row r="88" spans="2:50" x14ac:dyDescent="0.25">
      <c r="B88" s="24" t="s">
        <v>240</v>
      </c>
      <c r="C88" s="24"/>
      <c r="D88" s="26"/>
      <c r="E88" s="76" t="s">
        <v>91</v>
      </c>
      <c r="F88" s="76" t="s">
        <v>91</v>
      </c>
      <c r="G88" s="58">
        <f t="shared" si="12"/>
        <v>0</v>
      </c>
      <c r="H88" s="58">
        <f t="shared" si="13"/>
        <v>0</v>
      </c>
      <c r="I88" s="58">
        <f t="shared" si="14"/>
        <v>0</v>
      </c>
      <c r="J88" s="48"/>
      <c r="K88" s="49"/>
      <c r="L88" s="49"/>
      <c r="M88" s="49">
        <v>0</v>
      </c>
      <c r="N88" s="49">
        <v>0</v>
      </c>
      <c r="O88" s="49"/>
      <c r="P88" s="49"/>
      <c r="Q88" s="49"/>
      <c r="R88" s="49"/>
      <c r="S88" s="49"/>
      <c r="T88" s="49"/>
      <c r="U88" s="49"/>
      <c r="V88" s="49"/>
      <c r="W88" s="49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</row>
    <row r="89" spans="2:50" s="35" customFormat="1" x14ac:dyDescent="0.25">
      <c r="B89" s="13" t="s">
        <v>258</v>
      </c>
      <c r="C89" s="15"/>
      <c r="D89" s="16"/>
      <c r="E89" s="74" t="s">
        <v>88</v>
      </c>
      <c r="F89" s="74" t="s">
        <v>12</v>
      </c>
      <c r="G89" s="58">
        <f t="shared" si="12"/>
        <v>0</v>
      </c>
      <c r="H89" s="58">
        <f t="shared" si="13"/>
        <v>0</v>
      </c>
      <c r="I89" s="58">
        <f t="shared" si="14"/>
        <v>0</v>
      </c>
      <c r="J89" s="53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</row>
    <row r="90" spans="2:50" s="35" customFormat="1" x14ac:dyDescent="0.25">
      <c r="B90" s="13" t="s">
        <v>259</v>
      </c>
      <c r="C90" s="15"/>
      <c r="D90" s="16"/>
      <c r="E90" s="74" t="s">
        <v>88</v>
      </c>
      <c r="F90" s="74" t="s">
        <v>12</v>
      </c>
      <c r="G90" s="58">
        <f t="shared" si="12"/>
        <v>0</v>
      </c>
      <c r="H90" s="58">
        <f t="shared" si="13"/>
        <v>0</v>
      </c>
      <c r="I90" s="58">
        <f t="shared" si="14"/>
        <v>0</v>
      </c>
      <c r="J90" s="53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</row>
    <row r="91" spans="2:50" s="35" customFormat="1" x14ac:dyDescent="0.25">
      <c r="B91" s="13" t="s">
        <v>260</v>
      </c>
      <c r="C91" s="15"/>
      <c r="D91" s="16"/>
      <c r="E91" s="74" t="s">
        <v>88</v>
      </c>
      <c r="F91" s="74" t="s">
        <v>12</v>
      </c>
      <c r="G91" s="58">
        <f t="shared" si="12"/>
        <v>0</v>
      </c>
      <c r="H91" s="58">
        <f t="shared" si="13"/>
        <v>0</v>
      </c>
      <c r="I91" s="58">
        <f t="shared" si="14"/>
        <v>0</v>
      </c>
      <c r="J91" s="53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</row>
    <row r="92" spans="2:50" s="35" customFormat="1" x14ac:dyDescent="0.25">
      <c r="B92" s="13" t="s">
        <v>261</v>
      </c>
      <c r="C92" s="15"/>
      <c r="D92" s="16"/>
      <c r="E92" s="74" t="s">
        <v>88</v>
      </c>
      <c r="F92" s="74" t="s">
        <v>12</v>
      </c>
      <c r="G92" s="58">
        <f t="shared" si="12"/>
        <v>0</v>
      </c>
      <c r="H92" s="58">
        <f t="shared" si="13"/>
        <v>0</v>
      </c>
      <c r="I92" s="58">
        <f t="shared" si="14"/>
        <v>0</v>
      </c>
      <c r="J92" s="53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</row>
    <row r="93" spans="2:50" s="35" customFormat="1" x14ac:dyDescent="0.25">
      <c r="B93" s="13" t="s">
        <v>262</v>
      </c>
      <c r="C93" s="15"/>
      <c r="D93" s="16"/>
      <c r="E93" s="74" t="s">
        <v>88</v>
      </c>
      <c r="F93" s="74" t="s">
        <v>12</v>
      </c>
      <c r="G93" s="58">
        <f t="shared" si="12"/>
        <v>0</v>
      </c>
      <c r="H93" s="58">
        <f t="shared" si="13"/>
        <v>0</v>
      </c>
      <c r="I93" s="58">
        <f t="shared" si="14"/>
        <v>0</v>
      </c>
      <c r="J93" s="53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</row>
    <row r="94" spans="2:50" s="35" customFormat="1" ht="30" x14ac:dyDescent="0.25">
      <c r="B94" s="13" t="s">
        <v>263</v>
      </c>
      <c r="C94" s="15"/>
      <c r="D94" s="16"/>
      <c r="E94" s="74" t="s">
        <v>88</v>
      </c>
      <c r="F94" s="74" t="s">
        <v>12</v>
      </c>
      <c r="G94" s="58">
        <f t="shared" si="12"/>
        <v>0</v>
      </c>
      <c r="H94" s="58">
        <f t="shared" si="13"/>
        <v>0</v>
      </c>
      <c r="I94" s="58">
        <f t="shared" si="14"/>
        <v>0</v>
      </c>
      <c r="J94" s="53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</row>
    <row r="95" spans="2:50" s="35" customFormat="1" ht="30" x14ac:dyDescent="0.25">
      <c r="B95" s="13" t="s">
        <v>264</v>
      </c>
      <c r="C95" s="15"/>
      <c r="D95" s="16"/>
      <c r="E95" s="74" t="s">
        <v>88</v>
      </c>
      <c r="F95" s="74" t="s">
        <v>12</v>
      </c>
      <c r="G95" s="58">
        <f t="shared" si="12"/>
        <v>0</v>
      </c>
      <c r="H95" s="58">
        <f t="shared" si="13"/>
        <v>0</v>
      </c>
      <c r="I95" s="58">
        <f t="shared" si="14"/>
        <v>0</v>
      </c>
      <c r="J95" s="53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</row>
    <row r="96" spans="2:50" s="35" customFormat="1" x14ac:dyDescent="0.25">
      <c r="B96" s="13" t="s">
        <v>255</v>
      </c>
      <c r="C96" s="15"/>
      <c r="D96" s="16"/>
      <c r="E96" s="74" t="s">
        <v>183</v>
      </c>
      <c r="F96" s="74" t="s">
        <v>12</v>
      </c>
      <c r="G96" s="58">
        <f t="shared" si="12"/>
        <v>0</v>
      </c>
      <c r="H96" s="58">
        <f t="shared" si="13"/>
        <v>0</v>
      </c>
      <c r="I96" s="58">
        <f t="shared" si="14"/>
        <v>0</v>
      </c>
      <c r="J96" s="53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</row>
    <row r="97" spans="2:50" s="35" customFormat="1" x14ac:dyDescent="0.25">
      <c r="B97" s="13" t="s">
        <v>300</v>
      </c>
      <c r="C97" s="15"/>
      <c r="D97" s="16"/>
      <c r="E97" s="14" t="s">
        <v>90</v>
      </c>
      <c r="F97" s="93" t="s">
        <v>84</v>
      </c>
      <c r="G97" s="103"/>
      <c r="H97" s="103"/>
      <c r="I97" s="103"/>
      <c r="J97" s="53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</row>
    <row r="98" spans="2:50" x14ac:dyDescent="0.25">
      <c r="B98" s="13" t="s">
        <v>256</v>
      </c>
      <c r="C98" s="15" t="s">
        <v>181</v>
      </c>
      <c r="D98" s="16">
        <v>1.65</v>
      </c>
      <c r="E98" s="14" t="s">
        <v>183</v>
      </c>
      <c r="F98" s="20" t="s">
        <v>12</v>
      </c>
      <c r="G98" s="58">
        <f t="shared" si="12"/>
        <v>312.66699999999997</v>
      </c>
      <c r="H98" s="58">
        <f t="shared" si="13"/>
        <v>0</v>
      </c>
      <c r="I98" s="58">
        <f t="shared" si="14"/>
        <v>312.66699999999997</v>
      </c>
      <c r="J98" s="54"/>
      <c r="K98" s="49">
        <v>0</v>
      </c>
      <c r="L98" s="49">
        <v>0</v>
      </c>
      <c r="M98" s="49"/>
      <c r="N98" s="49">
        <v>0</v>
      </c>
      <c r="O98" s="56">
        <v>312.66699999999997</v>
      </c>
      <c r="P98" s="49"/>
      <c r="Q98" s="49"/>
      <c r="R98" s="49"/>
      <c r="S98" s="49"/>
      <c r="T98" s="49"/>
      <c r="U98" s="49"/>
      <c r="V98" s="49"/>
      <c r="W98" s="49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</row>
    <row r="99" spans="2:50" s="35" customFormat="1" x14ac:dyDescent="0.25">
      <c r="B99" s="13" t="s">
        <v>301</v>
      </c>
      <c r="C99" s="15"/>
      <c r="D99" s="16"/>
      <c r="E99" s="14" t="s">
        <v>90</v>
      </c>
      <c r="F99" s="93" t="s">
        <v>84</v>
      </c>
      <c r="G99" s="103"/>
      <c r="H99" s="103"/>
      <c r="I99" s="103"/>
      <c r="J99" s="55"/>
      <c r="K99" s="46"/>
      <c r="L99" s="46"/>
      <c r="M99" s="46"/>
      <c r="N99" s="46"/>
      <c r="O99" s="55"/>
      <c r="P99" s="46"/>
      <c r="Q99" s="46"/>
      <c r="R99" s="46"/>
      <c r="S99" s="46"/>
      <c r="T99" s="46"/>
      <c r="U99" s="46"/>
      <c r="V99" s="46"/>
      <c r="W99" s="46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</row>
    <row r="100" spans="2:50" s="104" customFormat="1" x14ac:dyDescent="0.25">
      <c r="B100" s="13" t="s">
        <v>257</v>
      </c>
      <c r="C100" s="15" t="s">
        <v>181</v>
      </c>
      <c r="D100" s="16">
        <v>86.103999999999999</v>
      </c>
      <c r="E100" s="14" t="s">
        <v>183</v>
      </c>
      <c r="F100" s="20" t="s">
        <v>12</v>
      </c>
      <c r="G100" s="58">
        <f t="shared" si="12"/>
        <v>2750</v>
      </c>
      <c r="H100" s="58">
        <f t="shared" si="13"/>
        <v>0</v>
      </c>
      <c r="I100" s="58">
        <f t="shared" si="14"/>
        <v>2750</v>
      </c>
      <c r="J100" s="105"/>
      <c r="K100" s="106">
        <v>0</v>
      </c>
      <c r="L100" s="106"/>
      <c r="M100" s="106"/>
      <c r="N100" s="106"/>
      <c r="O100" s="107">
        <v>2750</v>
      </c>
      <c r="P100" s="106"/>
      <c r="Q100" s="106"/>
      <c r="R100" s="106"/>
      <c r="S100" s="106"/>
      <c r="T100" s="106"/>
      <c r="U100" s="106"/>
      <c r="V100" s="106"/>
      <c r="W100" s="106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108"/>
    </row>
    <row r="101" spans="2:50" s="109" customFormat="1" x14ac:dyDescent="0.25">
      <c r="B101" s="13" t="s">
        <v>302</v>
      </c>
      <c r="C101" s="15"/>
      <c r="D101" s="16"/>
      <c r="E101" s="14" t="s">
        <v>90</v>
      </c>
      <c r="F101" s="93" t="s">
        <v>84</v>
      </c>
      <c r="G101" s="103"/>
      <c r="H101" s="103"/>
      <c r="I101" s="103"/>
      <c r="J101" s="110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  <c r="AR101" s="112"/>
      <c r="AS101" s="112"/>
      <c r="AT101" s="112"/>
      <c r="AU101" s="112"/>
      <c r="AV101" s="112"/>
      <c r="AW101" s="112"/>
      <c r="AX101" s="112"/>
    </row>
    <row r="102" spans="2:50" x14ac:dyDescent="0.25">
      <c r="B102" s="13" t="s">
        <v>131</v>
      </c>
      <c r="C102" s="15" t="s">
        <v>181</v>
      </c>
      <c r="D102" s="16">
        <v>8.6969999999999992</v>
      </c>
      <c r="E102" s="14" t="s">
        <v>183</v>
      </c>
      <c r="F102" s="94" t="s">
        <v>12</v>
      </c>
      <c r="G102" s="58">
        <f t="shared" si="12"/>
        <v>5024.24</v>
      </c>
      <c r="H102" s="58">
        <f t="shared" si="13"/>
        <v>0</v>
      </c>
      <c r="I102" s="58">
        <f t="shared" si="14"/>
        <v>5024.24</v>
      </c>
      <c r="J102" s="54"/>
      <c r="K102" s="22"/>
      <c r="L102" s="22"/>
      <c r="M102" s="22"/>
      <c r="N102" s="49">
        <v>0</v>
      </c>
      <c r="O102" s="56">
        <v>5024.24</v>
      </c>
      <c r="P102" s="49"/>
      <c r="Q102" s="49"/>
      <c r="R102" s="49"/>
      <c r="S102" s="49"/>
      <c r="T102" s="49"/>
      <c r="U102" s="49"/>
      <c r="V102" s="49"/>
      <c r="W102" s="49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</row>
    <row r="103" spans="2:50" s="35" customFormat="1" x14ac:dyDescent="0.25">
      <c r="B103" s="13" t="s">
        <v>303</v>
      </c>
      <c r="C103" s="15"/>
      <c r="D103" s="16"/>
      <c r="E103" s="14" t="s">
        <v>90</v>
      </c>
      <c r="F103" s="93" t="s">
        <v>84</v>
      </c>
      <c r="G103" s="103"/>
      <c r="H103" s="103"/>
      <c r="I103" s="103"/>
      <c r="J103" s="55"/>
      <c r="K103" s="23"/>
      <c r="L103" s="23"/>
      <c r="M103" s="23"/>
      <c r="N103" s="46"/>
      <c r="O103" s="55"/>
      <c r="P103" s="46"/>
      <c r="Q103" s="46"/>
      <c r="R103" s="46"/>
      <c r="S103" s="46"/>
      <c r="T103" s="46"/>
      <c r="U103" s="46"/>
      <c r="V103" s="46"/>
      <c r="W103" s="46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</row>
    <row r="104" spans="2:50" x14ac:dyDescent="0.25">
      <c r="B104" s="62" t="s">
        <v>132</v>
      </c>
      <c r="C104" s="15"/>
      <c r="D104" s="32"/>
      <c r="E104" s="14" t="s">
        <v>183</v>
      </c>
      <c r="F104" s="20" t="s">
        <v>12</v>
      </c>
      <c r="G104" s="58">
        <f t="shared" si="12"/>
        <v>500</v>
      </c>
      <c r="H104" s="58">
        <f t="shared" si="13"/>
        <v>0</v>
      </c>
      <c r="I104" s="58">
        <f t="shared" si="14"/>
        <v>500</v>
      </c>
      <c r="J104" s="53"/>
      <c r="K104" s="49"/>
      <c r="L104" s="49"/>
      <c r="M104" s="49"/>
      <c r="N104" s="49">
        <v>0</v>
      </c>
      <c r="O104" s="49"/>
      <c r="P104" s="50">
        <v>500</v>
      </c>
      <c r="Q104" s="49"/>
      <c r="R104" s="49"/>
      <c r="S104" s="49"/>
      <c r="T104" s="49"/>
      <c r="U104" s="49"/>
      <c r="V104" s="49"/>
      <c r="W104" s="49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</row>
    <row r="105" spans="2:50" x14ac:dyDescent="0.25">
      <c r="B105" s="62" t="s">
        <v>133</v>
      </c>
      <c r="C105" s="15" t="s">
        <v>181</v>
      </c>
      <c r="D105" s="16">
        <v>2.2829999999999999</v>
      </c>
      <c r="E105" s="14" t="s">
        <v>183</v>
      </c>
      <c r="F105" s="20" t="s">
        <v>12</v>
      </c>
      <c r="G105" s="58">
        <f t="shared" si="12"/>
        <v>1315</v>
      </c>
      <c r="H105" s="58">
        <f t="shared" si="13"/>
        <v>0</v>
      </c>
      <c r="I105" s="58">
        <f t="shared" si="14"/>
        <v>1315</v>
      </c>
      <c r="J105" s="66"/>
      <c r="K105" s="49">
        <v>0</v>
      </c>
      <c r="L105" s="49"/>
      <c r="M105" s="49">
        <v>0</v>
      </c>
      <c r="N105" s="49">
        <v>0</v>
      </c>
      <c r="O105" s="49">
        <v>0</v>
      </c>
      <c r="P105" s="49">
        <v>0</v>
      </c>
      <c r="Q105" s="49">
        <v>0</v>
      </c>
      <c r="R105" s="67">
        <v>1315</v>
      </c>
      <c r="S105" s="49">
        <v>0</v>
      </c>
      <c r="T105" s="49">
        <v>0</v>
      </c>
      <c r="U105" s="49">
        <v>0</v>
      </c>
      <c r="V105" s="49">
        <v>0</v>
      </c>
      <c r="W105" s="49">
        <v>0</v>
      </c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</row>
    <row r="106" spans="2:50" x14ac:dyDescent="0.25">
      <c r="B106" s="62" t="s">
        <v>134</v>
      </c>
      <c r="C106" s="15" t="s">
        <v>181</v>
      </c>
      <c r="D106" s="16">
        <v>1.6120000000000001</v>
      </c>
      <c r="E106" s="14" t="s">
        <v>183</v>
      </c>
      <c r="F106" s="20" t="s">
        <v>12</v>
      </c>
      <c r="G106" s="58">
        <f t="shared" si="12"/>
        <v>500</v>
      </c>
      <c r="H106" s="58">
        <f t="shared" si="13"/>
        <v>0</v>
      </c>
      <c r="I106" s="58">
        <f t="shared" si="14"/>
        <v>500</v>
      </c>
      <c r="J106" s="66"/>
      <c r="K106" s="49"/>
      <c r="L106" s="49"/>
      <c r="M106" s="49">
        <v>0</v>
      </c>
      <c r="N106" s="49">
        <v>0</v>
      </c>
      <c r="O106" s="49">
        <v>0</v>
      </c>
      <c r="P106" s="49">
        <v>0</v>
      </c>
      <c r="Q106" s="49">
        <v>0</v>
      </c>
      <c r="R106" s="67">
        <v>500</v>
      </c>
      <c r="S106" s="49">
        <v>0</v>
      </c>
      <c r="T106" s="49">
        <v>0</v>
      </c>
      <c r="U106" s="49">
        <v>0</v>
      </c>
      <c r="V106" s="49">
        <v>0</v>
      </c>
      <c r="W106" s="49">
        <v>0</v>
      </c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</row>
    <row r="107" spans="2:50" s="35" customFormat="1" x14ac:dyDescent="0.25">
      <c r="B107" s="62" t="s">
        <v>252</v>
      </c>
      <c r="C107" s="15"/>
      <c r="D107" s="16"/>
      <c r="E107" s="14" t="s">
        <v>168</v>
      </c>
      <c r="F107" s="95" t="s">
        <v>12</v>
      </c>
      <c r="G107" s="58">
        <f t="shared" si="12"/>
        <v>0</v>
      </c>
      <c r="H107" s="58">
        <f t="shared" si="13"/>
        <v>0</v>
      </c>
      <c r="I107" s="58">
        <f t="shared" si="14"/>
        <v>0</v>
      </c>
      <c r="J107" s="68"/>
      <c r="K107" s="46"/>
      <c r="L107" s="46"/>
      <c r="M107" s="46"/>
      <c r="N107" s="46"/>
      <c r="O107" s="46"/>
      <c r="P107" s="46"/>
      <c r="Q107" s="46"/>
      <c r="R107" s="68"/>
      <c r="S107" s="46"/>
      <c r="T107" s="46"/>
      <c r="U107" s="46"/>
      <c r="V107" s="46"/>
      <c r="W107" s="46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/>
    </row>
    <row r="108" spans="2:50" x14ac:dyDescent="0.25">
      <c r="B108" s="62" t="s">
        <v>251</v>
      </c>
      <c r="C108" s="15" t="s">
        <v>80</v>
      </c>
      <c r="D108" s="16">
        <v>1100</v>
      </c>
      <c r="E108" s="14" t="s">
        <v>183</v>
      </c>
      <c r="F108" s="95" t="s">
        <v>186</v>
      </c>
      <c r="G108" s="58">
        <f t="shared" si="12"/>
        <v>4000</v>
      </c>
      <c r="H108" s="58">
        <f t="shared" si="13"/>
        <v>0</v>
      </c>
      <c r="I108" s="58">
        <f t="shared" si="14"/>
        <v>4000</v>
      </c>
      <c r="J108" s="68"/>
      <c r="K108" s="49"/>
      <c r="L108" s="49"/>
      <c r="M108" s="49">
        <v>0</v>
      </c>
      <c r="N108" s="49">
        <v>0</v>
      </c>
      <c r="O108" s="49">
        <v>0</v>
      </c>
      <c r="P108" s="50">
        <v>2000</v>
      </c>
      <c r="Q108" s="50">
        <v>2000</v>
      </c>
      <c r="R108" s="49">
        <v>0</v>
      </c>
      <c r="S108" s="49">
        <v>0</v>
      </c>
      <c r="T108" s="49">
        <v>0</v>
      </c>
      <c r="U108" s="49">
        <v>0</v>
      </c>
      <c r="V108" s="49">
        <v>0</v>
      </c>
      <c r="W108" s="49">
        <v>0</v>
      </c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</row>
    <row r="109" spans="2:50" s="35" customFormat="1" x14ac:dyDescent="0.25">
      <c r="B109" s="62" t="s">
        <v>253</v>
      </c>
      <c r="C109" s="15"/>
      <c r="D109" s="16"/>
      <c r="E109" s="14" t="s">
        <v>168</v>
      </c>
      <c r="F109" s="93" t="s">
        <v>12</v>
      </c>
      <c r="G109" s="58">
        <f t="shared" si="12"/>
        <v>0</v>
      </c>
      <c r="H109" s="58">
        <f t="shared" si="13"/>
        <v>0</v>
      </c>
      <c r="I109" s="58">
        <f t="shared" si="14"/>
        <v>0</v>
      </c>
      <c r="J109" s="68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  <c r="AW109" s="57"/>
      <c r="AX109" s="57"/>
    </row>
    <row r="110" spans="2:50" s="35" customFormat="1" x14ac:dyDescent="0.25">
      <c r="B110" s="62" t="s">
        <v>254</v>
      </c>
      <c r="C110" s="15"/>
      <c r="D110" s="16"/>
      <c r="E110" s="14" t="s">
        <v>183</v>
      </c>
      <c r="F110" s="95" t="s">
        <v>186</v>
      </c>
      <c r="G110" s="58">
        <f t="shared" si="12"/>
        <v>0</v>
      </c>
      <c r="H110" s="58">
        <f t="shared" si="13"/>
        <v>0</v>
      </c>
      <c r="I110" s="58">
        <f t="shared" si="14"/>
        <v>0</v>
      </c>
      <c r="J110" s="68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7"/>
      <c r="AW110" s="57"/>
      <c r="AX110" s="57"/>
    </row>
    <row r="111" spans="2:50" x14ac:dyDescent="0.25">
      <c r="B111" s="62" t="s">
        <v>135</v>
      </c>
      <c r="C111" s="15"/>
      <c r="D111" s="32"/>
      <c r="E111" s="14" t="s">
        <v>183</v>
      </c>
      <c r="F111" s="20" t="s">
        <v>12</v>
      </c>
      <c r="G111" s="58">
        <f t="shared" si="12"/>
        <v>300</v>
      </c>
      <c r="H111" s="58">
        <f t="shared" si="13"/>
        <v>300</v>
      </c>
      <c r="I111" s="58">
        <f t="shared" si="14"/>
        <v>0</v>
      </c>
      <c r="J111" s="53">
        <v>0</v>
      </c>
      <c r="K111" s="49">
        <v>0</v>
      </c>
      <c r="L111" s="49">
        <v>0</v>
      </c>
      <c r="M111" s="50">
        <v>300</v>
      </c>
      <c r="N111" s="49">
        <v>0</v>
      </c>
      <c r="O111" s="49">
        <v>0</v>
      </c>
      <c r="P111" s="49">
        <v>0</v>
      </c>
      <c r="Q111" s="49">
        <v>0</v>
      </c>
      <c r="R111" s="49">
        <v>0</v>
      </c>
      <c r="S111" s="49">
        <v>0</v>
      </c>
      <c r="T111" s="49">
        <v>0</v>
      </c>
      <c r="U111" s="49">
        <v>0</v>
      </c>
      <c r="V111" s="49">
        <v>0</v>
      </c>
      <c r="W111" s="49">
        <v>0</v>
      </c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</row>
    <row r="112" spans="2:50" x14ac:dyDescent="0.25">
      <c r="B112" s="13" t="s">
        <v>137</v>
      </c>
      <c r="C112" s="15" t="s">
        <v>181</v>
      </c>
      <c r="D112" s="16">
        <v>65.400000000000006</v>
      </c>
      <c r="E112" s="14" t="s">
        <v>183</v>
      </c>
      <c r="F112" s="93" t="s">
        <v>166</v>
      </c>
      <c r="G112" s="58">
        <f t="shared" si="12"/>
        <v>2616</v>
      </c>
      <c r="H112" s="58">
        <f t="shared" si="13"/>
        <v>0</v>
      </c>
      <c r="I112" s="58">
        <f t="shared" si="14"/>
        <v>2616</v>
      </c>
      <c r="J112" s="53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50">
        <v>1308</v>
      </c>
      <c r="V112" s="50">
        <v>1308</v>
      </c>
      <c r="W112" s="49">
        <v>0</v>
      </c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</row>
    <row r="113" spans="2:50" x14ac:dyDescent="0.25">
      <c r="B113" s="13" t="s">
        <v>206</v>
      </c>
      <c r="C113" s="15" t="s">
        <v>79</v>
      </c>
      <c r="D113" s="16">
        <v>15</v>
      </c>
      <c r="E113" s="14" t="s">
        <v>183</v>
      </c>
      <c r="F113" s="93" t="s">
        <v>166</v>
      </c>
      <c r="G113" s="58">
        <f t="shared" si="12"/>
        <v>450</v>
      </c>
      <c r="H113" s="58">
        <f t="shared" si="13"/>
        <v>0</v>
      </c>
      <c r="I113" s="58">
        <f t="shared" si="14"/>
        <v>450</v>
      </c>
      <c r="J113" s="48"/>
      <c r="K113" s="49"/>
      <c r="L113" s="49"/>
      <c r="M113" s="49"/>
      <c r="N113" s="49"/>
      <c r="O113" s="49"/>
      <c r="P113" s="49"/>
      <c r="Q113" s="50">
        <v>225</v>
      </c>
      <c r="R113" s="50">
        <v>225</v>
      </c>
      <c r="S113" s="49"/>
      <c r="T113" s="49"/>
      <c r="U113" s="49"/>
      <c r="V113" s="49">
        <v>0</v>
      </c>
      <c r="W113" s="49">
        <v>0</v>
      </c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7"/>
      <c r="AX113" s="47"/>
    </row>
    <row r="114" spans="2:50" x14ac:dyDescent="0.25">
      <c r="B114" s="13" t="s">
        <v>242</v>
      </c>
      <c r="C114" s="15" t="s">
        <v>181</v>
      </c>
      <c r="D114" s="16">
        <v>117.8</v>
      </c>
      <c r="E114" s="14" t="s">
        <v>183</v>
      </c>
      <c r="F114" s="93" t="s">
        <v>166</v>
      </c>
      <c r="G114" s="58">
        <f t="shared" si="12"/>
        <v>4710</v>
      </c>
      <c r="H114" s="58">
        <f t="shared" si="13"/>
        <v>0</v>
      </c>
      <c r="I114" s="58">
        <f t="shared" si="14"/>
        <v>4710</v>
      </c>
      <c r="J114" s="53"/>
      <c r="K114" s="49"/>
      <c r="L114" s="49"/>
      <c r="M114" s="49"/>
      <c r="N114" s="49"/>
      <c r="O114" s="49"/>
      <c r="P114" s="49"/>
      <c r="Q114" s="49"/>
      <c r="R114" s="50">
        <v>1570</v>
      </c>
      <c r="S114" s="50">
        <v>1570</v>
      </c>
      <c r="T114" s="50">
        <v>1570</v>
      </c>
      <c r="U114" s="49"/>
      <c r="V114" s="49">
        <v>0</v>
      </c>
      <c r="W114" s="49">
        <v>0</v>
      </c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</row>
    <row r="115" spans="2:50" x14ac:dyDescent="0.25">
      <c r="B115" s="13" t="s">
        <v>243</v>
      </c>
      <c r="C115" s="15"/>
      <c r="D115" s="16"/>
      <c r="E115" s="14" t="s">
        <v>183</v>
      </c>
      <c r="F115" s="93" t="s">
        <v>166</v>
      </c>
      <c r="G115" s="58">
        <f t="shared" si="12"/>
        <v>0</v>
      </c>
      <c r="H115" s="58">
        <f t="shared" si="13"/>
        <v>0</v>
      </c>
      <c r="I115" s="58">
        <f t="shared" si="14"/>
        <v>0</v>
      </c>
      <c r="J115" s="53"/>
      <c r="K115" s="49"/>
      <c r="L115" s="49"/>
      <c r="M115" s="49"/>
      <c r="N115" s="49"/>
      <c r="O115" s="49"/>
      <c r="P115" s="49"/>
      <c r="Q115" s="49"/>
      <c r="R115" s="50"/>
      <c r="S115" s="50"/>
      <c r="T115" s="50"/>
      <c r="U115" s="49"/>
      <c r="V115" s="49"/>
      <c r="W115" s="49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</row>
    <row r="116" spans="2:50" x14ac:dyDescent="0.25">
      <c r="B116" s="13" t="s">
        <v>244</v>
      </c>
      <c r="C116" s="15"/>
      <c r="D116" s="16"/>
      <c r="E116" s="14" t="s">
        <v>183</v>
      </c>
      <c r="F116" s="93" t="s">
        <v>166</v>
      </c>
      <c r="G116" s="58">
        <f t="shared" si="12"/>
        <v>0</v>
      </c>
      <c r="H116" s="58">
        <f t="shared" si="13"/>
        <v>0</v>
      </c>
      <c r="I116" s="58">
        <f t="shared" si="14"/>
        <v>0</v>
      </c>
      <c r="J116" s="53"/>
      <c r="K116" s="49"/>
      <c r="L116" s="49"/>
      <c r="M116" s="49"/>
      <c r="N116" s="49"/>
      <c r="O116" s="49"/>
      <c r="P116" s="49"/>
      <c r="Q116" s="49"/>
      <c r="R116" s="50"/>
      <c r="S116" s="50"/>
      <c r="T116" s="50"/>
      <c r="U116" s="49"/>
      <c r="V116" s="49"/>
      <c r="W116" s="49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</row>
    <row r="117" spans="2:50" x14ac:dyDescent="0.25">
      <c r="B117" s="13" t="s">
        <v>245</v>
      </c>
      <c r="C117" s="15"/>
      <c r="D117" s="16"/>
      <c r="E117" s="14" t="s">
        <v>183</v>
      </c>
      <c r="F117" s="93" t="s">
        <v>166</v>
      </c>
      <c r="G117" s="58">
        <f t="shared" si="12"/>
        <v>0</v>
      </c>
      <c r="H117" s="58">
        <f t="shared" si="13"/>
        <v>0</v>
      </c>
      <c r="I117" s="58">
        <f t="shared" si="14"/>
        <v>0</v>
      </c>
      <c r="J117" s="53"/>
      <c r="K117" s="49"/>
      <c r="L117" s="49"/>
      <c r="M117" s="49"/>
      <c r="N117" s="49"/>
      <c r="O117" s="49"/>
      <c r="P117" s="49"/>
      <c r="Q117" s="49"/>
      <c r="R117" s="50"/>
      <c r="S117" s="50"/>
      <c r="T117" s="50"/>
      <c r="U117" s="49"/>
      <c r="V117" s="49"/>
      <c r="W117" s="49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</row>
    <row r="118" spans="2:50" x14ac:dyDescent="0.25">
      <c r="B118" s="13" t="s">
        <v>246</v>
      </c>
      <c r="C118" s="15"/>
      <c r="D118" s="16"/>
      <c r="E118" s="14" t="s">
        <v>183</v>
      </c>
      <c r="F118" s="93" t="s">
        <v>166</v>
      </c>
      <c r="G118" s="58">
        <f t="shared" si="12"/>
        <v>0</v>
      </c>
      <c r="H118" s="58">
        <f t="shared" si="13"/>
        <v>0</v>
      </c>
      <c r="I118" s="58">
        <f t="shared" si="14"/>
        <v>0</v>
      </c>
      <c r="J118" s="53"/>
      <c r="K118" s="49"/>
      <c r="L118" s="49"/>
      <c r="M118" s="49"/>
      <c r="N118" s="49"/>
      <c r="O118" s="49"/>
      <c r="P118" s="49"/>
      <c r="Q118" s="49"/>
      <c r="R118" s="50"/>
      <c r="S118" s="50"/>
      <c r="T118" s="50"/>
      <c r="U118" s="49"/>
      <c r="V118" s="49"/>
      <c r="W118" s="49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</row>
    <row r="119" spans="2:50" x14ac:dyDescent="0.25">
      <c r="B119" s="13" t="s">
        <v>247</v>
      </c>
      <c r="C119" s="15"/>
      <c r="D119" s="16"/>
      <c r="E119" s="14" t="s">
        <v>183</v>
      </c>
      <c r="F119" s="93" t="s">
        <v>12</v>
      </c>
      <c r="G119" s="58">
        <f t="shared" si="12"/>
        <v>0</v>
      </c>
      <c r="H119" s="58">
        <f t="shared" si="13"/>
        <v>0</v>
      </c>
      <c r="I119" s="58">
        <f t="shared" si="14"/>
        <v>0</v>
      </c>
      <c r="J119" s="53"/>
      <c r="K119" s="49"/>
      <c r="L119" s="49"/>
      <c r="M119" s="49"/>
      <c r="N119" s="49"/>
      <c r="O119" s="49"/>
      <c r="P119" s="49"/>
      <c r="Q119" s="49"/>
      <c r="R119" s="50"/>
      <c r="S119" s="50"/>
      <c r="T119" s="50"/>
      <c r="U119" s="49"/>
      <c r="V119" s="49"/>
      <c r="W119" s="49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</row>
    <row r="120" spans="2:50" ht="30" x14ac:dyDescent="0.25">
      <c r="B120" s="13" t="s">
        <v>299</v>
      </c>
      <c r="C120" s="15"/>
      <c r="D120" s="16"/>
      <c r="E120" s="14" t="s">
        <v>90</v>
      </c>
      <c r="F120" s="93" t="s">
        <v>84</v>
      </c>
      <c r="G120" s="58"/>
      <c r="H120" s="58"/>
      <c r="I120" s="58"/>
      <c r="J120" s="53"/>
      <c r="K120" s="49"/>
      <c r="L120" s="49"/>
      <c r="M120" s="49"/>
      <c r="N120" s="49"/>
      <c r="O120" s="49"/>
      <c r="P120" s="49"/>
      <c r="Q120" s="49"/>
      <c r="R120" s="50"/>
      <c r="S120" s="50"/>
      <c r="T120" s="50"/>
      <c r="U120" s="49"/>
      <c r="V120" s="49"/>
      <c r="W120" s="49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</row>
    <row r="121" spans="2:50" x14ac:dyDescent="0.25">
      <c r="B121" s="13" t="s">
        <v>265</v>
      </c>
      <c r="C121" s="15" t="s">
        <v>81</v>
      </c>
      <c r="D121" s="16">
        <v>6</v>
      </c>
      <c r="E121" s="14" t="s">
        <v>183</v>
      </c>
      <c r="F121" s="93" t="s">
        <v>12</v>
      </c>
      <c r="G121" s="58">
        <f t="shared" si="12"/>
        <v>2000</v>
      </c>
      <c r="H121" s="58">
        <f t="shared" si="13"/>
        <v>0</v>
      </c>
      <c r="I121" s="58">
        <f t="shared" si="14"/>
        <v>2000</v>
      </c>
      <c r="J121" s="53"/>
      <c r="K121" s="49"/>
      <c r="L121" s="49"/>
      <c r="M121" s="49"/>
      <c r="N121" s="49"/>
      <c r="O121" s="49"/>
      <c r="P121" s="49"/>
      <c r="Q121" s="49"/>
      <c r="R121" s="49"/>
      <c r="S121" s="50">
        <v>1000</v>
      </c>
      <c r="T121" s="50">
        <v>1000</v>
      </c>
      <c r="U121" s="49"/>
      <c r="V121" s="49">
        <v>0</v>
      </c>
      <c r="W121" s="49">
        <v>0</v>
      </c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</row>
    <row r="122" spans="2:50" x14ac:dyDescent="0.25">
      <c r="B122" s="13" t="s">
        <v>266</v>
      </c>
      <c r="C122" s="15"/>
      <c r="D122" s="16"/>
      <c r="E122" s="14" t="s">
        <v>293</v>
      </c>
      <c r="F122" s="93" t="s">
        <v>12</v>
      </c>
      <c r="G122" s="58">
        <f t="shared" si="12"/>
        <v>0</v>
      </c>
      <c r="H122" s="58">
        <f t="shared" si="13"/>
        <v>0</v>
      </c>
      <c r="I122" s="58">
        <f t="shared" si="14"/>
        <v>0</v>
      </c>
      <c r="J122" s="53"/>
      <c r="K122" s="49"/>
      <c r="L122" s="49"/>
      <c r="M122" s="49"/>
      <c r="N122" s="49"/>
      <c r="O122" s="49"/>
      <c r="P122" s="49"/>
      <c r="Q122" s="49"/>
      <c r="R122" s="49"/>
      <c r="S122" s="50"/>
      <c r="T122" s="50"/>
      <c r="U122" s="49"/>
      <c r="V122" s="49"/>
      <c r="W122" s="49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</row>
    <row r="123" spans="2:50" x14ac:dyDescent="0.25">
      <c r="B123" s="13" t="s">
        <v>192</v>
      </c>
      <c r="C123" s="15" t="s">
        <v>193</v>
      </c>
      <c r="D123" s="16">
        <v>2</v>
      </c>
      <c r="E123" s="14" t="s">
        <v>293</v>
      </c>
      <c r="F123" s="93" t="s">
        <v>12</v>
      </c>
      <c r="G123" s="58">
        <f t="shared" si="12"/>
        <v>0</v>
      </c>
      <c r="H123" s="58">
        <f t="shared" si="13"/>
        <v>0</v>
      </c>
      <c r="I123" s="58">
        <f t="shared" si="14"/>
        <v>0</v>
      </c>
      <c r="J123" s="53"/>
      <c r="K123" s="49"/>
      <c r="L123" s="49"/>
      <c r="M123" s="49"/>
      <c r="N123" s="49"/>
      <c r="O123" s="49"/>
      <c r="P123" s="49"/>
      <c r="Q123" s="49"/>
      <c r="R123" s="49"/>
      <c r="S123" s="50"/>
      <c r="T123" s="50"/>
      <c r="U123" s="49"/>
      <c r="V123" s="49"/>
      <c r="W123" s="49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</row>
    <row r="124" spans="2:50" ht="30" x14ac:dyDescent="0.25">
      <c r="B124" s="13" t="s">
        <v>191</v>
      </c>
      <c r="C124" s="15"/>
      <c r="D124" s="16"/>
      <c r="E124" s="14" t="s">
        <v>293</v>
      </c>
      <c r="F124" s="93" t="s">
        <v>12</v>
      </c>
      <c r="G124" s="58">
        <f t="shared" si="12"/>
        <v>0</v>
      </c>
      <c r="H124" s="58">
        <f t="shared" si="13"/>
        <v>0</v>
      </c>
      <c r="I124" s="58">
        <f t="shared" si="14"/>
        <v>0</v>
      </c>
      <c r="J124" s="53"/>
      <c r="K124" s="49"/>
      <c r="L124" s="49"/>
      <c r="M124" s="49"/>
      <c r="N124" s="49"/>
      <c r="O124" s="49"/>
      <c r="P124" s="49"/>
      <c r="Q124" s="49"/>
      <c r="R124" s="49"/>
      <c r="S124" s="50"/>
      <c r="T124" s="50"/>
      <c r="U124" s="49"/>
      <c r="V124" s="49"/>
      <c r="W124" s="49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</row>
    <row r="125" spans="2:50" x14ac:dyDescent="0.25">
      <c r="B125" s="13" t="s">
        <v>136</v>
      </c>
      <c r="C125" s="15" t="s">
        <v>179</v>
      </c>
      <c r="D125" s="16">
        <v>49.75</v>
      </c>
      <c r="E125" s="14" t="s">
        <v>183</v>
      </c>
      <c r="F125" s="93" t="s">
        <v>12</v>
      </c>
      <c r="G125" s="58">
        <f t="shared" si="12"/>
        <v>200</v>
      </c>
      <c r="H125" s="58">
        <f t="shared" si="13"/>
        <v>0</v>
      </c>
      <c r="I125" s="58">
        <f t="shared" si="14"/>
        <v>200</v>
      </c>
      <c r="J125" s="53"/>
      <c r="K125" s="49"/>
      <c r="L125" s="49"/>
      <c r="M125" s="49"/>
      <c r="N125" s="49"/>
      <c r="O125" s="49"/>
      <c r="P125" s="49"/>
      <c r="Q125" s="49"/>
      <c r="R125" s="49"/>
      <c r="S125" s="50">
        <v>100</v>
      </c>
      <c r="T125" s="50">
        <v>100</v>
      </c>
      <c r="U125" s="49"/>
      <c r="V125" s="49">
        <v>0</v>
      </c>
      <c r="W125" s="49">
        <v>0</v>
      </c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7"/>
      <c r="AX125" s="47"/>
    </row>
    <row r="126" spans="2:50" s="35" customFormat="1" x14ac:dyDescent="0.25">
      <c r="B126" s="13" t="s">
        <v>248</v>
      </c>
      <c r="C126" s="15"/>
      <c r="D126" s="16"/>
      <c r="E126" s="14" t="s">
        <v>183</v>
      </c>
      <c r="F126" s="93" t="s">
        <v>12</v>
      </c>
      <c r="G126" s="58">
        <f t="shared" si="12"/>
        <v>0</v>
      </c>
      <c r="H126" s="58">
        <f t="shared" si="13"/>
        <v>0</v>
      </c>
      <c r="I126" s="58">
        <f t="shared" si="14"/>
        <v>0</v>
      </c>
      <c r="J126" s="53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  <c r="AW126" s="57"/>
      <c r="AX126" s="57"/>
    </row>
    <row r="127" spans="2:50" s="35" customFormat="1" x14ac:dyDescent="0.25">
      <c r="B127" s="13" t="s">
        <v>249</v>
      </c>
      <c r="C127" s="15"/>
      <c r="D127" s="16"/>
      <c r="E127" s="14" t="s">
        <v>183</v>
      </c>
      <c r="F127" s="93" t="s">
        <v>12</v>
      </c>
      <c r="G127" s="58">
        <f t="shared" si="12"/>
        <v>0</v>
      </c>
      <c r="H127" s="58">
        <f t="shared" si="13"/>
        <v>0</v>
      </c>
      <c r="I127" s="58">
        <f t="shared" si="14"/>
        <v>0</v>
      </c>
      <c r="J127" s="53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</row>
    <row r="128" spans="2:50" s="35" customFormat="1" x14ac:dyDescent="0.25">
      <c r="B128" s="13" t="s">
        <v>250</v>
      </c>
      <c r="C128" s="15"/>
      <c r="D128" s="16"/>
      <c r="E128" s="14" t="s">
        <v>183</v>
      </c>
      <c r="F128" s="93" t="s">
        <v>12</v>
      </c>
      <c r="G128" s="58">
        <f t="shared" si="12"/>
        <v>0</v>
      </c>
      <c r="H128" s="58">
        <f t="shared" si="13"/>
        <v>0</v>
      </c>
      <c r="I128" s="58">
        <f t="shared" si="14"/>
        <v>0</v>
      </c>
      <c r="J128" s="53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  <c r="AW128" s="57"/>
      <c r="AX128" s="57"/>
    </row>
    <row r="129" spans="2:50" s="35" customFormat="1" x14ac:dyDescent="0.25">
      <c r="B129" s="13" t="s">
        <v>267</v>
      </c>
      <c r="C129" s="15"/>
      <c r="D129" s="16"/>
      <c r="E129" s="14" t="s">
        <v>92</v>
      </c>
      <c r="F129" s="93" t="s">
        <v>12</v>
      </c>
      <c r="G129" s="58">
        <f t="shared" si="12"/>
        <v>0</v>
      </c>
      <c r="H129" s="58">
        <f t="shared" si="13"/>
        <v>0</v>
      </c>
      <c r="I129" s="58">
        <f t="shared" si="14"/>
        <v>0</v>
      </c>
      <c r="J129" s="53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57"/>
      <c r="AU129" s="57"/>
      <c r="AV129" s="57"/>
      <c r="AW129" s="57"/>
      <c r="AX129" s="57"/>
    </row>
    <row r="130" spans="2:50" s="35" customFormat="1" x14ac:dyDescent="0.25">
      <c r="B130" s="13" t="s">
        <v>268</v>
      </c>
      <c r="C130" s="15"/>
      <c r="D130" s="16"/>
      <c r="E130" s="14" t="s">
        <v>92</v>
      </c>
      <c r="F130" s="93" t="s">
        <v>12</v>
      </c>
      <c r="G130" s="58">
        <f t="shared" si="12"/>
        <v>0</v>
      </c>
      <c r="H130" s="58">
        <f t="shared" si="13"/>
        <v>0</v>
      </c>
      <c r="I130" s="58">
        <f t="shared" si="14"/>
        <v>0</v>
      </c>
      <c r="J130" s="53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</row>
    <row r="131" spans="2:50" s="35" customFormat="1" x14ac:dyDescent="0.25">
      <c r="B131" s="13" t="s">
        <v>269</v>
      </c>
      <c r="C131" s="15"/>
      <c r="D131" s="16"/>
      <c r="E131" s="14" t="s">
        <v>92</v>
      </c>
      <c r="F131" s="93" t="s">
        <v>12</v>
      </c>
      <c r="G131" s="58">
        <f t="shared" si="12"/>
        <v>0</v>
      </c>
      <c r="H131" s="58">
        <f t="shared" si="13"/>
        <v>0</v>
      </c>
      <c r="I131" s="58">
        <f t="shared" si="14"/>
        <v>0</v>
      </c>
      <c r="J131" s="53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  <c r="AU131" s="57"/>
      <c r="AV131" s="57"/>
      <c r="AW131" s="57"/>
      <c r="AX131" s="57"/>
    </row>
    <row r="132" spans="2:50" s="35" customFormat="1" x14ac:dyDescent="0.25">
      <c r="B132" s="13" t="s">
        <v>270</v>
      </c>
      <c r="C132" s="15"/>
      <c r="D132" s="16"/>
      <c r="E132" s="14" t="s">
        <v>92</v>
      </c>
      <c r="F132" s="93" t="s">
        <v>12</v>
      </c>
      <c r="G132" s="58">
        <f t="shared" si="12"/>
        <v>0</v>
      </c>
      <c r="H132" s="58">
        <f t="shared" si="13"/>
        <v>0</v>
      </c>
      <c r="I132" s="58">
        <f t="shared" si="14"/>
        <v>0</v>
      </c>
      <c r="J132" s="53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  <c r="AW132" s="57"/>
      <c r="AX132" s="57"/>
    </row>
    <row r="133" spans="2:50" s="35" customFormat="1" x14ac:dyDescent="0.25">
      <c r="B133" s="13" t="s">
        <v>271</v>
      </c>
      <c r="C133" s="15"/>
      <c r="D133" s="16"/>
      <c r="E133" s="14" t="s">
        <v>92</v>
      </c>
      <c r="F133" s="93" t="s">
        <v>12</v>
      </c>
      <c r="G133" s="58">
        <f t="shared" si="12"/>
        <v>0</v>
      </c>
      <c r="H133" s="58">
        <f t="shared" si="13"/>
        <v>0</v>
      </c>
      <c r="I133" s="58">
        <f t="shared" si="14"/>
        <v>0</v>
      </c>
      <c r="J133" s="53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  <c r="AT133" s="57"/>
      <c r="AU133" s="57"/>
      <c r="AV133" s="57"/>
      <c r="AW133" s="57"/>
      <c r="AX133" s="57"/>
    </row>
    <row r="134" spans="2:50" s="35" customFormat="1" x14ac:dyDescent="0.25">
      <c r="B134" s="13" t="s">
        <v>272</v>
      </c>
      <c r="C134" s="15"/>
      <c r="D134" s="16"/>
      <c r="E134" s="14" t="s">
        <v>92</v>
      </c>
      <c r="F134" s="93" t="s">
        <v>12</v>
      </c>
      <c r="G134" s="58">
        <f t="shared" si="12"/>
        <v>0</v>
      </c>
      <c r="H134" s="58">
        <f t="shared" si="13"/>
        <v>0</v>
      </c>
      <c r="I134" s="58">
        <f t="shared" si="14"/>
        <v>0</v>
      </c>
      <c r="J134" s="53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  <c r="AW134" s="57"/>
      <c r="AX134" s="57"/>
    </row>
    <row r="135" spans="2:50" s="35" customFormat="1" x14ac:dyDescent="0.25">
      <c r="B135" s="13" t="s">
        <v>273</v>
      </c>
      <c r="C135" s="15"/>
      <c r="D135" s="16"/>
      <c r="E135" s="14" t="s">
        <v>92</v>
      </c>
      <c r="F135" s="93" t="s">
        <v>12</v>
      </c>
      <c r="G135" s="58">
        <f t="shared" si="12"/>
        <v>0</v>
      </c>
      <c r="H135" s="58">
        <f t="shared" si="13"/>
        <v>0</v>
      </c>
      <c r="I135" s="58">
        <f t="shared" si="14"/>
        <v>0</v>
      </c>
      <c r="J135" s="53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  <c r="AW135" s="57"/>
      <c r="AX135" s="57"/>
    </row>
    <row r="136" spans="2:50" s="35" customFormat="1" x14ac:dyDescent="0.25">
      <c r="B136" s="13" t="s">
        <v>274</v>
      </c>
      <c r="C136" s="15"/>
      <c r="D136" s="16"/>
      <c r="E136" s="14" t="s">
        <v>92</v>
      </c>
      <c r="F136" s="93" t="s">
        <v>12</v>
      </c>
      <c r="G136" s="58">
        <f t="shared" si="12"/>
        <v>0</v>
      </c>
      <c r="H136" s="58">
        <f t="shared" si="13"/>
        <v>0</v>
      </c>
      <c r="I136" s="58">
        <f t="shared" si="14"/>
        <v>0</v>
      </c>
      <c r="J136" s="53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57"/>
      <c r="AT136" s="57"/>
      <c r="AU136" s="57"/>
      <c r="AV136" s="57"/>
      <c r="AW136" s="57"/>
      <c r="AX136" s="57"/>
    </row>
    <row r="137" spans="2:50" s="35" customFormat="1" x14ac:dyDescent="0.25">
      <c r="B137" s="13" t="s">
        <v>275</v>
      </c>
      <c r="C137" s="15"/>
      <c r="D137" s="16"/>
      <c r="E137" s="14" t="s">
        <v>92</v>
      </c>
      <c r="F137" s="93" t="s">
        <v>12</v>
      </c>
      <c r="G137" s="58">
        <f t="shared" si="12"/>
        <v>0</v>
      </c>
      <c r="H137" s="58">
        <f t="shared" si="13"/>
        <v>0</v>
      </c>
      <c r="I137" s="58">
        <f t="shared" si="14"/>
        <v>0</v>
      </c>
      <c r="J137" s="53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  <c r="AW137" s="57"/>
      <c r="AX137" s="57"/>
    </row>
    <row r="138" spans="2:50" s="35" customFormat="1" x14ac:dyDescent="0.25">
      <c r="B138" s="13" t="s">
        <v>276</v>
      </c>
      <c r="C138" s="15"/>
      <c r="D138" s="16"/>
      <c r="E138" s="14" t="s">
        <v>92</v>
      </c>
      <c r="F138" s="93" t="s">
        <v>12</v>
      </c>
      <c r="G138" s="58">
        <f t="shared" si="12"/>
        <v>0</v>
      </c>
      <c r="H138" s="58">
        <f t="shared" si="13"/>
        <v>0</v>
      </c>
      <c r="I138" s="58">
        <f t="shared" si="14"/>
        <v>0</v>
      </c>
      <c r="J138" s="53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  <c r="AW138" s="57"/>
      <c r="AX138" s="57"/>
    </row>
    <row r="139" spans="2:50" x14ac:dyDescent="0.25">
      <c r="B139" s="13" t="s">
        <v>277</v>
      </c>
      <c r="C139" s="15"/>
      <c r="D139" s="16"/>
      <c r="E139" s="14" t="s">
        <v>92</v>
      </c>
      <c r="F139" s="93" t="s">
        <v>12</v>
      </c>
      <c r="G139" s="58">
        <f t="shared" si="12"/>
        <v>0</v>
      </c>
      <c r="H139" s="58">
        <f t="shared" si="13"/>
        <v>0</v>
      </c>
      <c r="I139" s="58">
        <f t="shared" si="14"/>
        <v>0</v>
      </c>
      <c r="J139" s="53"/>
      <c r="K139" s="49"/>
      <c r="L139" s="49"/>
      <c r="M139" s="49"/>
      <c r="N139" s="49"/>
      <c r="O139" s="49"/>
      <c r="P139" s="49"/>
      <c r="Q139" s="49"/>
      <c r="R139" s="46"/>
      <c r="S139" s="46"/>
      <c r="T139" s="46"/>
      <c r="U139" s="49"/>
      <c r="V139" s="49"/>
      <c r="W139" s="49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</row>
    <row r="140" spans="2:50" s="35" customFormat="1" x14ac:dyDescent="0.25">
      <c r="B140" s="13" t="s">
        <v>278</v>
      </c>
      <c r="C140" s="15"/>
      <c r="D140" s="16"/>
      <c r="E140" s="14" t="s">
        <v>92</v>
      </c>
      <c r="F140" s="93" t="s">
        <v>12</v>
      </c>
      <c r="G140" s="58">
        <f t="shared" si="12"/>
        <v>0</v>
      </c>
      <c r="H140" s="58">
        <f t="shared" si="13"/>
        <v>0</v>
      </c>
      <c r="I140" s="58">
        <f t="shared" si="14"/>
        <v>0</v>
      </c>
      <c r="J140" s="53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7"/>
      <c r="AW140" s="57"/>
      <c r="AX140" s="57"/>
    </row>
    <row r="141" spans="2:50" x14ac:dyDescent="0.25">
      <c r="B141" s="13" t="s">
        <v>239</v>
      </c>
      <c r="C141" s="15"/>
      <c r="D141" s="16"/>
      <c r="E141" s="14" t="s">
        <v>216</v>
      </c>
      <c r="F141" s="93" t="s">
        <v>12</v>
      </c>
      <c r="G141" s="58">
        <f t="shared" si="12"/>
        <v>0</v>
      </c>
      <c r="H141" s="58">
        <f t="shared" si="13"/>
        <v>0</v>
      </c>
      <c r="I141" s="58">
        <f t="shared" si="14"/>
        <v>0</v>
      </c>
      <c r="J141" s="53"/>
      <c r="K141" s="49"/>
      <c r="L141" s="49"/>
      <c r="M141" s="49"/>
      <c r="N141" s="49"/>
      <c r="O141" s="49"/>
      <c r="P141" s="49"/>
      <c r="Q141" s="49"/>
      <c r="R141" s="46"/>
      <c r="S141" s="46"/>
      <c r="T141" s="46"/>
      <c r="U141" s="49"/>
      <c r="V141" s="49"/>
      <c r="W141" s="49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7"/>
      <c r="AX141" s="47"/>
    </row>
    <row r="142" spans="2:50" s="35" customFormat="1" x14ac:dyDescent="0.25">
      <c r="B142" s="13" t="s">
        <v>241</v>
      </c>
      <c r="C142" s="15"/>
      <c r="D142" s="16"/>
      <c r="E142" s="14" t="s">
        <v>216</v>
      </c>
      <c r="F142" s="93" t="s">
        <v>12</v>
      </c>
      <c r="G142" s="58">
        <f t="shared" si="12"/>
        <v>0</v>
      </c>
      <c r="H142" s="58">
        <f t="shared" si="13"/>
        <v>0</v>
      </c>
      <c r="I142" s="58">
        <f t="shared" si="14"/>
        <v>0</v>
      </c>
      <c r="J142" s="53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  <c r="AU142" s="57"/>
      <c r="AV142" s="57"/>
      <c r="AW142" s="57"/>
      <c r="AX142" s="57"/>
    </row>
    <row r="143" spans="2:50" x14ac:dyDescent="0.25">
      <c r="B143" s="24" t="s">
        <v>97</v>
      </c>
      <c r="C143" s="24"/>
      <c r="D143" s="26"/>
      <c r="E143" s="76" t="s">
        <v>91</v>
      </c>
      <c r="F143" s="76" t="s">
        <v>91</v>
      </c>
      <c r="G143" s="58">
        <f t="shared" si="12"/>
        <v>0</v>
      </c>
      <c r="H143" s="58">
        <f t="shared" si="13"/>
        <v>0</v>
      </c>
      <c r="I143" s="58">
        <f t="shared" si="14"/>
        <v>0</v>
      </c>
      <c r="J143" s="48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>
        <v>0</v>
      </c>
      <c r="W143" s="49">
        <v>0</v>
      </c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</row>
    <row r="144" spans="2:50" x14ac:dyDescent="0.25">
      <c r="B144" s="13" t="s">
        <v>182</v>
      </c>
      <c r="C144" s="15" t="s">
        <v>79</v>
      </c>
      <c r="D144" s="29">
        <v>38</v>
      </c>
      <c r="E144" s="14" t="s">
        <v>183</v>
      </c>
      <c r="F144" s="20" t="s">
        <v>12</v>
      </c>
      <c r="G144" s="58">
        <f t="shared" si="12"/>
        <v>5073</v>
      </c>
      <c r="H144" s="58">
        <f t="shared" si="13"/>
        <v>5073</v>
      </c>
      <c r="I144" s="58">
        <f t="shared" si="14"/>
        <v>0</v>
      </c>
      <c r="J144" s="55"/>
      <c r="K144" s="49"/>
      <c r="L144" s="50">
        <v>5073</v>
      </c>
      <c r="M144" s="49"/>
      <c r="N144" s="49"/>
      <c r="O144" s="49"/>
      <c r="P144" s="49"/>
      <c r="Q144" s="49"/>
      <c r="R144" s="49"/>
      <c r="S144" s="49"/>
      <c r="T144" s="49"/>
      <c r="U144" s="49"/>
      <c r="V144" s="49">
        <v>0</v>
      </c>
      <c r="W144" s="49">
        <v>0</v>
      </c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</row>
    <row r="145" spans="2:50" x14ac:dyDescent="0.25">
      <c r="B145" s="13" t="s">
        <v>305</v>
      </c>
      <c r="C145" s="15"/>
      <c r="D145" s="29"/>
      <c r="E145" s="14" t="s">
        <v>90</v>
      </c>
      <c r="F145" s="20" t="s">
        <v>84</v>
      </c>
      <c r="G145" s="58"/>
      <c r="H145" s="58"/>
      <c r="I145" s="58"/>
      <c r="J145" s="55"/>
      <c r="K145" s="49"/>
      <c r="L145" s="50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</row>
    <row r="146" spans="2:50" x14ac:dyDescent="0.25">
      <c r="B146" s="13" t="s">
        <v>138</v>
      </c>
      <c r="C146" s="15" t="s">
        <v>79</v>
      </c>
      <c r="D146" s="29">
        <v>39.47</v>
      </c>
      <c r="E146" s="14" t="s">
        <v>183</v>
      </c>
      <c r="F146" s="20" t="s">
        <v>12</v>
      </c>
      <c r="G146" s="58">
        <f t="shared" si="12"/>
        <v>3784</v>
      </c>
      <c r="H146" s="58">
        <f t="shared" si="13"/>
        <v>3784</v>
      </c>
      <c r="I146" s="58">
        <f t="shared" si="14"/>
        <v>0</v>
      </c>
      <c r="J146" s="55"/>
      <c r="K146" s="49"/>
      <c r="L146" s="50">
        <v>2889</v>
      </c>
      <c r="M146" s="50">
        <v>895</v>
      </c>
      <c r="N146" s="49"/>
      <c r="O146" s="49"/>
      <c r="P146" s="49"/>
      <c r="Q146" s="49"/>
      <c r="R146" s="49"/>
      <c r="S146" s="49"/>
      <c r="T146" s="49"/>
      <c r="U146" s="49"/>
      <c r="V146" s="49">
        <v>0</v>
      </c>
      <c r="W146" s="49">
        <v>0</v>
      </c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47"/>
      <c r="AW146" s="47"/>
      <c r="AX146" s="47"/>
    </row>
    <row r="147" spans="2:50" x14ac:dyDescent="0.25">
      <c r="B147" s="13" t="s">
        <v>306</v>
      </c>
      <c r="C147" s="15" t="s">
        <v>79</v>
      </c>
      <c r="D147" s="29">
        <v>39.47</v>
      </c>
      <c r="E147" s="14" t="s">
        <v>90</v>
      </c>
      <c r="F147" s="20" t="s">
        <v>84</v>
      </c>
      <c r="G147" s="58"/>
      <c r="H147" s="58"/>
      <c r="I147" s="58"/>
      <c r="J147" s="55"/>
      <c r="K147" s="49"/>
      <c r="L147" s="50"/>
      <c r="M147" s="50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47"/>
      <c r="AU147" s="47"/>
      <c r="AV147" s="47"/>
      <c r="AW147" s="47"/>
      <c r="AX147" s="47"/>
    </row>
    <row r="148" spans="2:50" ht="30" x14ac:dyDescent="0.25">
      <c r="B148" s="13" t="s">
        <v>187</v>
      </c>
      <c r="C148" s="15" t="s">
        <v>79</v>
      </c>
      <c r="D148" s="32"/>
      <c r="E148" s="14" t="s">
        <v>183</v>
      </c>
      <c r="F148" s="20" t="s">
        <v>12</v>
      </c>
      <c r="G148" s="58">
        <f t="shared" si="12"/>
        <v>1000</v>
      </c>
      <c r="H148" s="58">
        <f t="shared" si="13"/>
        <v>1000</v>
      </c>
      <c r="I148" s="58">
        <f t="shared" si="14"/>
        <v>0</v>
      </c>
      <c r="J148" s="30"/>
      <c r="K148" s="18"/>
      <c r="L148" s="18"/>
      <c r="M148" s="18"/>
      <c r="N148" s="28">
        <v>1000</v>
      </c>
      <c r="O148" s="18"/>
      <c r="P148" s="18"/>
      <c r="Q148" s="18"/>
      <c r="R148" s="18"/>
      <c r="S148" s="18"/>
      <c r="T148" s="18"/>
      <c r="U148" s="18"/>
      <c r="V148" s="18">
        <v>0</v>
      </c>
      <c r="W148" s="18">
        <v>0</v>
      </c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  <c r="AT148" s="47"/>
      <c r="AU148" s="47"/>
      <c r="AV148" s="47"/>
      <c r="AW148" s="47"/>
      <c r="AX148" s="47"/>
    </row>
    <row r="149" spans="2:50" x14ac:dyDescent="0.25">
      <c r="B149" s="13" t="s">
        <v>307</v>
      </c>
      <c r="C149" s="15"/>
      <c r="D149" s="32"/>
      <c r="E149" s="14" t="s">
        <v>90</v>
      </c>
      <c r="F149" s="20" t="s">
        <v>84</v>
      </c>
      <c r="G149" s="58"/>
      <c r="H149" s="58"/>
      <c r="I149" s="58"/>
      <c r="J149" s="30"/>
      <c r="K149" s="18"/>
      <c r="L149" s="18"/>
      <c r="M149" s="18"/>
      <c r="N149" s="28"/>
      <c r="O149" s="18"/>
      <c r="P149" s="18"/>
      <c r="Q149" s="18"/>
      <c r="R149" s="18"/>
      <c r="S149" s="18"/>
      <c r="T149" s="18"/>
      <c r="U149" s="18"/>
      <c r="V149" s="18"/>
      <c r="W149" s="18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47"/>
      <c r="AW149" s="47"/>
      <c r="AX149" s="47"/>
    </row>
    <row r="150" spans="2:50" x14ac:dyDescent="0.25">
      <c r="B150" s="13" t="s">
        <v>139</v>
      </c>
      <c r="C150" s="15"/>
      <c r="D150" s="32"/>
      <c r="E150" s="14" t="s">
        <v>183</v>
      </c>
      <c r="F150" s="20" t="s">
        <v>12</v>
      </c>
      <c r="G150" s="58">
        <f t="shared" si="12"/>
        <v>2005.086</v>
      </c>
      <c r="H150" s="58">
        <f t="shared" si="13"/>
        <v>2005.086</v>
      </c>
      <c r="I150" s="58">
        <f t="shared" si="14"/>
        <v>0</v>
      </c>
      <c r="J150" s="54"/>
      <c r="K150" s="49"/>
      <c r="L150" s="49"/>
      <c r="M150" s="56">
        <v>2005.086</v>
      </c>
      <c r="N150" s="49"/>
      <c r="O150" s="49"/>
      <c r="P150" s="49"/>
      <c r="Q150" s="49"/>
      <c r="R150" s="49"/>
      <c r="S150" s="49"/>
      <c r="T150" s="49"/>
      <c r="U150" s="49"/>
      <c r="V150" s="49">
        <v>0</v>
      </c>
      <c r="W150" s="49">
        <v>0</v>
      </c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  <c r="AT150" s="47"/>
      <c r="AU150" s="47"/>
      <c r="AV150" s="47"/>
      <c r="AW150" s="47"/>
      <c r="AX150" s="47"/>
    </row>
    <row r="151" spans="2:50" x14ac:dyDescent="0.25">
      <c r="B151" s="13" t="s">
        <v>140</v>
      </c>
      <c r="C151" s="15"/>
      <c r="D151" s="32"/>
      <c r="E151" s="14" t="s">
        <v>183</v>
      </c>
      <c r="F151" s="93" t="s">
        <v>12</v>
      </c>
      <c r="G151" s="58">
        <f t="shared" si="12"/>
        <v>83.188000000000002</v>
      </c>
      <c r="H151" s="58">
        <f t="shared" si="13"/>
        <v>83.188000000000002</v>
      </c>
      <c r="I151" s="58">
        <f t="shared" si="14"/>
        <v>0</v>
      </c>
      <c r="J151" s="54"/>
      <c r="K151" s="49"/>
      <c r="L151" s="49"/>
      <c r="M151" s="50">
        <v>83.188000000000002</v>
      </c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</row>
    <row r="152" spans="2:50" x14ac:dyDescent="0.25">
      <c r="B152" s="13" t="s">
        <v>141</v>
      </c>
      <c r="C152" s="15"/>
      <c r="D152" s="32"/>
      <c r="E152" s="14" t="s">
        <v>183</v>
      </c>
      <c r="F152" s="93" t="s">
        <v>12</v>
      </c>
      <c r="G152" s="58">
        <f t="shared" si="12"/>
        <v>120.64</v>
      </c>
      <c r="H152" s="58">
        <f t="shared" si="13"/>
        <v>120.64</v>
      </c>
      <c r="I152" s="58">
        <f t="shared" si="14"/>
        <v>0</v>
      </c>
      <c r="J152" s="54"/>
      <c r="K152" s="49">
        <v>0</v>
      </c>
      <c r="L152" s="49">
        <v>0</v>
      </c>
      <c r="M152" s="56">
        <v>120.64</v>
      </c>
      <c r="N152" s="49">
        <v>0</v>
      </c>
      <c r="O152" s="49">
        <v>0</v>
      </c>
      <c r="P152" s="49">
        <v>0</v>
      </c>
      <c r="Q152" s="49">
        <v>0</v>
      </c>
      <c r="R152" s="49">
        <v>0</v>
      </c>
      <c r="S152" s="49">
        <v>0</v>
      </c>
      <c r="T152" s="49">
        <v>0</v>
      </c>
      <c r="U152" s="49">
        <v>0</v>
      </c>
      <c r="V152" s="49">
        <v>0</v>
      </c>
      <c r="W152" s="49">
        <v>0</v>
      </c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47"/>
      <c r="AW152" s="47"/>
      <c r="AX152" s="47"/>
    </row>
    <row r="153" spans="2:50" x14ac:dyDescent="0.25">
      <c r="B153" s="13" t="s">
        <v>142</v>
      </c>
      <c r="C153" s="15"/>
      <c r="D153" s="32"/>
      <c r="E153" s="14" t="s">
        <v>183</v>
      </c>
      <c r="F153" s="93" t="s">
        <v>12</v>
      </c>
      <c r="G153" s="58">
        <f t="shared" si="12"/>
        <v>446.84100000000001</v>
      </c>
      <c r="H153" s="58">
        <f t="shared" si="13"/>
        <v>446.84100000000001</v>
      </c>
      <c r="I153" s="58">
        <f t="shared" si="14"/>
        <v>0</v>
      </c>
      <c r="J153" s="54"/>
      <c r="K153" s="49"/>
      <c r="L153" s="49"/>
      <c r="M153" s="56">
        <v>446.84100000000001</v>
      </c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7"/>
      <c r="AX153" s="47"/>
    </row>
    <row r="154" spans="2:50" x14ac:dyDescent="0.25">
      <c r="B154" s="13" t="s">
        <v>143</v>
      </c>
      <c r="C154" s="15"/>
      <c r="D154" s="32"/>
      <c r="E154" s="14" t="s">
        <v>183</v>
      </c>
      <c r="F154" s="93" t="s">
        <v>12</v>
      </c>
      <c r="G154" s="58">
        <f t="shared" si="12"/>
        <v>2818.4343909999998</v>
      </c>
      <c r="H154" s="58">
        <f t="shared" si="13"/>
        <v>2818.4343909999998</v>
      </c>
      <c r="I154" s="58">
        <f t="shared" si="14"/>
        <v>0</v>
      </c>
      <c r="J154" s="54"/>
      <c r="K154" s="49"/>
      <c r="L154" s="49"/>
      <c r="M154" s="56">
        <v>2818.4343909999998</v>
      </c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  <c r="AT154" s="47"/>
      <c r="AU154" s="47"/>
      <c r="AV154" s="47"/>
      <c r="AW154" s="47"/>
      <c r="AX154" s="47"/>
    </row>
    <row r="155" spans="2:50" x14ac:dyDescent="0.25">
      <c r="B155" s="13" t="s">
        <v>144</v>
      </c>
      <c r="C155" s="15" t="s">
        <v>80</v>
      </c>
      <c r="D155" s="16">
        <v>3000</v>
      </c>
      <c r="E155" s="14" t="s">
        <v>183</v>
      </c>
      <c r="F155" s="95" t="s">
        <v>186</v>
      </c>
      <c r="G155" s="58">
        <f t="shared" si="12"/>
        <v>17841</v>
      </c>
      <c r="H155" s="58">
        <f t="shared" si="13"/>
        <v>11894</v>
      </c>
      <c r="I155" s="58">
        <f t="shared" si="14"/>
        <v>5947</v>
      </c>
      <c r="J155" s="48"/>
      <c r="K155" s="49"/>
      <c r="L155" s="49"/>
      <c r="M155" s="50">
        <v>5947</v>
      </c>
      <c r="N155" s="50">
        <v>5947</v>
      </c>
      <c r="O155" s="50">
        <v>5947</v>
      </c>
      <c r="P155" s="49"/>
      <c r="Q155" s="49"/>
      <c r="R155" s="49"/>
      <c r="S155" s="49"/>
      <c r="T155" s="49"/>
      <c r="U155" s="49"/>
      <c r="V155" s="49"/>
      <c r="W155" s="49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47"/>
      <c r="AW155" s="47"/>
      <c r="AX155" s="47"/>
    </row>
    <row r="156" spans="2:50" x14ac:dyDescent="0.25">
      <c r="B156" s="13" t="s">
        <v>145</v>
      </c>
      <c r="C156" s="15" t="s">
        <v>81</v>
      </c>
      <c r="D156" s="16">
        <v>53</v>
      </c>
      <c r="E156" s="14" t="s">
        <v>183</v>
      </c>
      <c r="F156" s="93" t="s">
        <v>166</v>
      </c>
      <c r="G156" s="58">
        <f t="shared" si="12"/>
        <v>17331</v>
      </c>
      <c r="H156" s="58">
        <f t="shared" si="13"/>
        <v>5777</v>
      </c>
      <c r="I156" s="58">
        <f t="shared" si="14"/>
        <v>11554</v>
      </c>
      <c r="J156" s="48"/>
      <c r="K156" s="49"/>
      <c r="L156" s="49"/>
      <c r="M156" s="46"/>
      <c r="N156" s="50">
        <v>5777</v>
      </c>
      <c r="O156" s="50">
        <v>5777</v>
      </c>
      <c r="P156" s="50">
        <v>5777</v>
      </c>
      <c r="Q156" s="49"/>
      <c r="R156" s="49"/>
      <c r="S156" s="49"/>
      <c r="T156" s="49"/>
      <c r="U156" s="49"/>
      <c r="V156" s="49"/>
      <c r="W156" s="49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  <c r="AT156" s="47"/>
      <c r="AU156" s="47"/>
      <c r="AV156" s="47"/>
      <c r="AW156" s="47"/>
      <c r="AX156" s="47"/>
    </row>
    <row r="157" spans="2:50" x14ac:dyDescent="0.25">
      <c r="B157" s="31" t="s">
        <v>146</v>
      </c>
      <c r="C157" s="15"/>
      <c r="D157" s="32"/>
      <c r="E157" s="14" t="s">
        <v>183</v>
      </c>
      <c r="F157" s="93" t="s">
        <v>12</v>
      </c>
      <c r="G157" s="58">
        <f t="shared" si="12"/>
        <v>1500</v>
      </c>
      <c r="H157" s="58">
        <f t="shared" si="13"/>
        <v>0</v>
      </c>
      <c r="I157" s="58">
        <f t="shared" si="14"/>
        <v>1500</v>
      </c>
      <c r="J157" s="53"/>
      <c r="K157" s="49"/>
      <c r="L157" s="49"/>
      <c r="M157" s="46"/>
      <c r="N157" s="49"/>
      <c r="O157" s="49"/>
      <c r="P157" s="50">
        <v>500</v>
      </c>
      <c r="Q157" s="50">
        <v>500</v>
      </c>
      <c r="R157" s="50">
        <v>500</v>
      </c>
      <c r="S157" s="49"/>
      <c r="T157" s="49"/>
      <c r="U157" s="49"/>
      <c r="V157" s="49"/>
      <c r="W157" s="49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/>
      <c r="AV157" s="47"/>
      <c r="AW157" s="47"/>
      <c r="AX157" s="47"/>
    </row>
    <row r="158" spans="2:50" x14ac:dyDescent="0.25">
      <c r="B158" s="31" t="s">
        <v>147</v>
      </c>
      <c r="C158" s="15"/>
      <c r="D158" s="32"/>
      <c r="E158" s="14" t="s">
        <v>183</v>
      </c>
      <c r="F158" s="93" t="s">
        <v>12</v>
      </c>
      <c r="G158" s="58">
        <f t="shared" ref="G158:G206" si="15">SUM(J158:AX158)</f>
        <v>1500</v>
      </c>
      <c r="H158" s="58">
        <f t="shared" ref="H158:H206" si="16">SUM(L158:N158)</f>
        <v>0</v>
      </c>
      <c r="I158" s="58">
        <f t="shared" ref="I158:I206" si="17">SUM(O158:Z158)</f>
        <v>1500</v>
      </c>
      <c r="J158" s="53"/>
      <c r="K158" s="49"/>
      <c r="L158" s="49"/>
      <c r="M158" s="46"/>
      <c r="N158" s="49"/>
      <c r="O158" s="49"/>
      <c r="P158" s="49"/>
      <c r="Q158" s="50">
        <v>500</v>
      </c>
      <c r="R158" s="50">
        <v>500</v>
      </c>
      <c r="S158" s="50">
        <v>500</v>
      </c>
      <c r="T158" s="49"/>
      <c r="U158" s="49"/>
      <c r="V158" s="49"/>
      <c r="W158" s="49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  <c r="AT158" s="47"/>
      <c r="AU158" s="47"/>
      <c r="AV158" s="47"/>
      <c r="AW158" s="47"/>
      <c r="AX158" s="47"/>
    </row>
    <row r="159" spans="2:50" x14ac:dyDescent="0.25">
      <c r="B159" s="13" t="s">
        <v>148</v>
      </c>
      <c r="C159" s="15"/>
      <c r="D159" s="32"/>
      <c r="E159" s="14" t="s">
        <v>183</v>
      </c>
      <c r="F159" s="93" t="s">
        <v>12</v>
      </c>
      <c r="G159" s="58">
        <f t="shared" si="15"/>
        <v>46.368000000000002</v>
      </c>
      <c r="H159" s="58">
        <f t="shared" si="16"/>
        <v>46.368000000000002</v>
      </c>
      <c r="I159" s="58">
        <f t="shared" si="17"/>
        <v>0</v>
      </c>
      <c r="J159" s="54"/>
      <c r="K159" s="49"/>
      <c r="L159" s="49"/>
      <c r="M159" s="56">
        <v>46.368000000000002</v>
      </c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/>
      <c r="AV159" s="47"/>
      <c r="AW159" s="47"/>
      <c r="AX159" s="47"/>
    </row>
    <row r="160" spans="2:50" x14ac:dyDescent="0.25">
      <c r="B160" s="31" t="s">
        <v>149</v>
      </c>
      <c r="C160" s="15"/>
      <c r="D160" s="32"/>
      <c r="E160" s="14" t="s">
        <v>183</v>
      </c>
      <c r="F160" s="93" t="s">
        <v>12</v>
      </c>
      <c r="G160" s="58">
        <f t="shared" si="15"/>
        <v>400</v>
      </c>
      <c r="H160" s="58">
        <f t="shared" si="16"/>
        <v>200</v>
      </c>
      <c r="I160" s="58">
        <f t="shared" si="17"/>
        <v>200</v>
      </c>
      <c r="J160" s="53"/>
      <c r="K160" s="49"/>
      <c r="L160" s="49"/>
      <c r="M160" s="49"/>
      <c r="N160" s="50">
        <v>200</v>
      </c>
      <c r="O160" s="50">
        <v>200</v>
      </c>
      <c r="P160" s="49"/>
      <c r="Q160" s="49"/>
      <c r="R160" s="49"/>
      <c r="S160" s="49"/>
      <c r="T160" s="49"/>
      <c r="U160" s="49"/>
      <c r="V160" s="49"/>
      <c r="W160" s="49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  <c r="AT160" s="47"/>
      <c r="AU160" s="47"/>
      <c r="AV160" s="47"/>
      <c r="AW160" s="47"/>
      <c r="AX160" s="47"/>
    </row>
    <row r="161" spans="2:50" x14ac:dyDescent="0.25">
      <c r="B161" s="13" t="s">
        <v>150</v>
      </c>
      <c r="C161" s="15" t="s">
        <v>181</v>
      </c>
      <c r="D161" s="16">
        <v>2.7</v>
      </c>
      <c r="E161" s="14" t="s">
        <v>183</v>
      </c>
      <c r="F161" s="93" t="s">
        <v>12</v>
      </c>
      <c r="G161" s="58">
        <f t="shared" si="15"/>
        <v>1000</v>
      </c>
      <c r="H161" s="58">
        <f t="shared" si="16"/>
        <v>0</v>
      </c>
      <c r="I161" s="58">
        <f t="shared" si="17"/>
        <v>1000</v>
      </c>
      <c r="J161" s="30"/>
      <c r="K161" s="49"/>
      <c r="L161" s="49"/>
      <c r="M161" s="49"/>
      <c r="N161" s="49"/>
      <c r="O161" s="50">
        <v>1000</v>
      </c>
      <c r="P161" s="49"/>
      <c r="Q161" s="49"/>
      <c r="R161" s="49"/>
      <c r="S161" s="49"/>
      <c r="T161" s="49"/>
      <c r="U161" s="49"/>
      <c r="V161" s="49"/>
      <c r="W161" s="49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  <c r="AT161" s="47"/>
      <c r="AU161" s="47"/>
      <c r="AV161" s="47"/>
      <c r="AW161" s="47"/>
      <c r="AX161" s="47"/>
    </row>
    <row r="162" spans="2:50" x14ac:dyDescent="0.25">
      <c r="B162" s="13" t="s">
        <v>151</v>
      </c>
      <c r="C162" s="15" t="s">
        <v>81</v>
      </c>
      <c r="D162" s="16">
        <v>2</v>
      </c>
      <c r="E162" s="14" t="s">
        <v>183</v>
      </c>
      <c r="F162" s="93" t="s">
        <v>12</v>
      </c>
      <c r="G162" s="58">
        <f t="shared" si="15"/>
        <v>300</v>
      </c>
      <c r="H162" s="58">
        <f t="shared" si="16"/>
        <v>0</v>
      </c>
      <c r="I162" s="58">
        <f t="shared" si="17"/>
        <v>300</v>
      </c>
      <c r="J162" s="30"/>
      <c r="K162" s="49"/>
      <c r="L162" s="49"/>
      <c r="M162" s="49"/>
      <c r="N162" s="49"/>
      <c r="O162" s="50">
        <v>300</v>
      </c>
      <c r="P162" s="49"/>
      <c r="Q162" s="49"/>
      <c r="R162" s="49"/>
      <c r="S162" s="49"/>
      <c r="T162" s="49"/>
      <c r="U162" s="49"/>
      <c r="V162" s="49"/>
      <c r="W162" s="49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/>
      <c r="AV162" s="47"/>
      <c r="AW162" s="47"/>
      <c r="AX162" s="47"/>
    </row>
    <row r="163" spans="2:50" x14ac:dyDescent="0.25">
      <c r="B163" s="13" t="s">
        <v>152</v>
      </c>
      <c r="C163" s="15" t="s">
        <v>181</v>
      </c>
      <c r="D163" s="16">
        <v>7</v>
      </c>
      <c r="E163" s="14" t="s">
        <v>183</v>
      </c>
      <c r="F163" s="93" t="s">
        <v>12</v>
      </c>
      <c r="G163" s="58">
        <f t="shared" si="15"/>
        <v>750</v>
      </c>
      <c r="H163" s="58">
        <f t="shared" si="16"/>
        <v>0</v>
      </c>
      <c r="I163" s="58">
        <f t="shared" si="17"/>
        <v>750</v>
      </c>
      <c r="J163" s="30"/>
      <c r="K163" s="49"/>
      <c r="L163" s="49"/>
      <c r="M163" s="49"/>
      <c r="N163" s="49"/>
      <c r="O163" s="49"/>
      <c r="P163" s="50">
        <v>750</v>
      </c>
      <c r="Q163" s="49"/>
      <c r="R163" s="49"/>
      <c r="S163" s="49"/>
      <c r="T163" s="49"/>
      <c r="U163" s="49"/>
      <c r="V163" s="49"/>
      <c r="W163" s="49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  <c r="AT163" s="47"/>
      <c r="AU163" s="47"/>
      <c r="AV163" s="47"/>
      <c r="AW163" s="47"/>
      <c r="AX163" s="47"/>
    </row>
    <row r="164" spans="2:50" x14ac:dyDescent="0.25">
      <c r="B164" s="13" t="s">
        <v>153</v>
      </c>
      <c r="C164" s="15" t="s">
        <v>179</v>
      </c>
      <c r="D164" s="16">
        <v>984</v>
      </c>
      <c r="E164" s="14" t="s">
        <v>183</v>
      </c>
      <c r="F164" s="93" t="s">
        <v>12</v>
      </c>
      <c r="G164" s="58">
        <f t="shared" si="15"/>
        <v>984</v>
      </c>
      <c r="H164" s="58">
        <f t="shared" si="16"/>
        <v>0</v>
      </c>
      <c r="I164" s="58">
        <f t="shared" si="17"/>
        <v>984</v>
      </c>
      <c r="J164" s="30"/>
      <c r="K164" s="49"/>
      <c r="L164" s="49"/>
      <c r="M164" s="49"/>
      <c r="N164" s="49"/>
      <c r="O164" s="49"/>
      <c r="P164" s="50">
        <v>984</v>
      </c>
      <c r="Q164" s="49"/>
      <c r="R164" s="49"/>
      <c r="S164" s="49"/>
      <c r="T164" s="49"/>
      <c r="U164" s="49"/>
      <c r="V164" s="49"/>
      <c r="W164" s="49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  <c r="AT164" s="47"/>
      <c r="AU164" s="47"/>
      <c r="AV164" s="47"/>
      <c r="AW164" s="47"/>
      <c r="AX164" s="47"/>
    </row>
    <row r="165" spans="2:50" x14ac:dyDescent="0.25">
      <c r="B165" s="13" t="s">
        <v>154</v>
      </c>
      <c r="C165" s="15" t="s">
        <v>179</v>
      </c>
      <c r="D165" s="16">
        <v>370</v>
      </c>
      <c r="E165" s="14" t="s">
        <v>183</v>
      </c>
      <c r="F165" s="93" t="s">
        <v>12</v>
      </c>
      <c r="G165" s="58">
        <f t="shared" si="15"/>
        <v>370</v>
      </c>
      <c r="H165" s="58">
        <f t="shared" si="16"/>
        <v>0</v>
      </c>
      <c r="I165" s="58">
        <f t="shared" si="17"/>
        <v>370</v>
      </c>
      <c r="J165" s="30"/>
      <c r="K165" s="49"/>
      <c r="L165" s="49"/>
      <c r="M165" s="49"/>
      <c r="N165" s="49"/>
      <c r="O165" s="49"/>
      <c r="P165" s="49"/>
      <c r="Q165" s="50">
        <v>370</v>
      </c>
      <c r="R165" s="49"/>
      <c r="S165" s="49"/>
      <c r="T165" s="49"/>
      <c r="U165" s="49"/>
      <c r="V165" s="49"/>
      <c r="W165" s="49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  <c r="AT165" s="47"/>
      <c r="AU165" s="47"/>
      <c r="AV165" s="47"/>
      <c r="AW165" s="47"/>
      <c r="AX165" s="47"/>
    </row>
    <row r="166" spans="2:50" x14ac:dyDescent="0.25">
      <c r="B166" s="13" t="s">
        <v>155</v>
      </c>
      <c r="C166" s="15" t="s">
        <v>179</v>
      </c>
      <c r="D166" s="16">
        <v>246</v>
      </c>
      <c r="E166" s="14" t="s">
        <v>183</v>
      </c>
      <c r="F166" s="93" t="s">
        <v>12</v>
      </c>
      <c r="G166" s="58">
        <f t="shared" si="15"/>
        <v>246</v>
      </c>
      <c r="H166" s="58">
        <f t="shared" si="16"/>
        <v>0</v>
      </c>
      <c r="I166" s="58">
        <f t="shared" si="17"/>
        <v>246</v>
      </c>
      <c r="J166" s="30"/>
      <c r="K166" s="49"/>
      <c r="L166" s="49"/>
      <c r="M166" s="49"/>
      <c r="N166" s="49"/>
      <c r="O166" s="49"/>
      <c r="P166" s="49"/>
      <c r="Q166" s="50">
        <v>246</v>
      </c>
      <c r="R166" s="49"/>
      <c r="S166" s="49"/>
      <c r="T166" s="49"/>
      <c r="U166" s="49"/>
      <c r="V166" s="49"/>
      <c r="W166" s="49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  <c r="AT166" s="47"/>
      <c r="AU166" s="47"/>
      <c r="AV166" s="47"/>
      <c r="AW166" s="47"/>
      <c r="AX166" s="47"/>
    </row>
    <row r="167" spans="2:50" x14ac:dyDescent="0.25">
      <c r="B167" s="13" t="s">
        <v>304</v>
      </c>
      <c r="C167" s="15"/>
      <c r="D167" s="16"/>
      <c r="E167" s="14" t="s">
        <v>90</v>
      </c>
      <c r="F167" s="93" t="s">
        <v>12</v>
      </c>
      <c r="G167" s="58"/>
      <c r="H167" s="58"/>
      <c r="I167" s="58"/>
      <c r="J167" s="30"/>
      <c r="K167" s="49"/>
      <c r="L167" s="49"/>
      <c r="M167" s="49"/>
      <c r="N167" s="49"/>
      <c r="O167" s="49"/>
      <c r="P167" s="49"/>
      <c r="Q167" s="50"/>
      <c r="R167" s="49"/>
      <c r="S167" s="49"/>
      <c r="T167" s="49"/>
      <c r="U167" s="49"/>
      <c r="V167" s="49"/>
      <c r="W167" s="49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  <c r="AT167" s="47"/>
      <c r="AU167" s="47"/>
      <c r="AV167" s="47"/>
      <c r="AW167" s="47"/>
      <c r="AX167" s="47"/>
    </row>
    <row r="168" spans="2:50" x14ac:dyDescent="0.25">
      <c r="B168" s="13" t="s">
        <v>156</v>
      </c>
      <c r="C168" s="15"/>
      <c r="D168" s="32"/>
      <c r="E168" s="14" t="s">
        <v>183</v>
      </c>
      <c r="F168" s="93" t="s">
        <v>12</v>
      </c>
      <c r="G168" s="58">
        <f t="shared" si="15"/>
        <v>2818.4340000000002</v>
      </c>
      <c r="H168" s="58">
        <f t="shared" si="16"/>
        <v>2818.4340000000002</v>
      </c>
      <c r="I168" s="58">
        <f t="shared" si="17"/>
        <v>0</v>
      </c>
      <c r="J168" s="48"/>
      <c r="K168" s="49"/>
      <c r="L168" s="49"/>
      <c r="M168" s="50">
        <v>2818.4340000000002</v>
      </c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  <c r="AT168" s="47"/>
      <c r="AU168" s="47"/>
      <c r="AV168" s="47"/>
      <c r="AW168" s="47"/>
      <c r="AX168" s="47"/>
    </row>
    <row r="169" spans="2:50" ht="30" x14ac:dyDescent="0.25">
      <c r="B169" s="13" t="s">
        <v>190</v>
      </c>
      <c r="C169" s="15"/>
      <c r="D169" s="32"/>
      <c r="E169" s="14" t="s">
        <v>189</v>
      </c>
      <c r="F169" s="93" t="s">
        <v>12</v>
      </c>
      <c r="G169" s="58">
        <f t="shared" si="15"/>
        <v>0</v>
      </c>
      <c r="H169" s="58">
        <f t="shared" si="16"/>
        <v>0</v>
      </c>
      <c r="I169" s="58">
        <f t="shared" si="17"/>
        <v>0</v>
      </c>
      <c r="J169" s="48"/>
      <c r="K169" s="49"/>
      <c r="L169" s="49"/>
      <c r="M169" s="46"/>
      <c r="N169" s="49"/>
      <c r="O169" s="49"/>
      <c r="P169" s="49"/>
      <c r="Q169" s="49"/>
      <c r="R169" s="49"/>
      <c r="S169" s="49"/>
      <c r="T169" s="50"/>
      <c r="U169" s="50"/>
      <c r="V169" s="49"/>
      <c r="W169" s="49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  <c r="AT169" s="47"/>
      <c r="AU169" s="47"/>
      <c r="AV169" s="47"/>
      <c r="AW169" s="47"/>
      <c r="AX169" s="47"/>
    </row>
    <row r="170" spans="2:50" x14ac:dyDescent="0.25">
      <c r="B170" s="24" t="s">
        <v>157</v>
      </c>
      <c r="C170" s="24"/>
      <c r="D170" s="26"/>
      <c r="E170" s="76" t="s">
        <v>91</v>
      </c>
      <c r="F170" s="76" t="s">
        <v>91</v>
      </c>
      <c r="G170" s="58">
        <f t="shared" si="15"/>
        <v>0</v>
      </c>
      <c r="H170" s="58">
        <f t="shared" si="16"/>
        <v>0</v>
      </c>
      <c r="I170" s="58">
        <f t="shared" si="17"/>
        <v>0</v>
      </c>
      <c r="J170" s="48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  <c r="AT170" s="47"/>
      <c r="AU170" s="47"/>
      <c r="AV170" s="47"/>
      <c r="AW170" s="47"/>
      <c r="AX170" s="47"/>
    </row>
    <row r="171" spans="2:50" ht="30" x14ac:dyDescent="0.25">
      <c r="B171" s="13" t="s">
        <v>158</v>
      </c>
      <c r="C171" s="15"/>
      <c r="D171" s="32"/>
      <c r="E171" s="14" t="s">
        <v>183</v>
      </c>
      <c r="F171" s="93" t="s">
        <v>166</v>
      </c>
      <c r="G171" s="58">
        <f t="shared" si="15"/>
        <v>640</v>
      </c>
      <c r="H171" s="58">
        <f t="shared" si="16"/>
        <v>640</v>
      </c>
      <c r="I171" s="58">
        <f t="shared" si="17"/>
        <v>0</v>
      </c>
      <c r="J171" s="48"/>
      <c r="K171" s="49"/>
      <c r="L171" s="50">
        <v>320</v>
      </c>
      <c r="M171" s="50">
        <v>320</v>
      </c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  <c r="AT171" s="47"/>
      <c r="AU171" s="47"/>
      <c r="AV171" s="47"/>
      <c r="AW171" s="47"/>
      <c r="AX171" s="47"/>
    </row>
    <row r="172" spans="2:50" x14ac:dyDescent="0.25">
      <c r="B172" s="13" t="s">
        <v>202</v>
      </c>
      <c r="C172" s="15"/>
      <c r="D172" s="32"/>
      <c r="E172" s="14" t="s">
        <v>88</v>
      </c>
      <c r="F172" s="93" t="s">
        <v>12</v>
      </c>
      <c r="G172" s="58">
        <f t="shared" si="15"/>
        <v>0</v>
      </c>
      <c r="H172" s="58">
        <f t="shared" si="16"/>
        <v>0</v>
      </c>
      <c r="I172" s="58">
        <f t="shared" si="17"/>
        <v>0</v>
      </c>
      <c r="J172" s="48"/>
      <c r="K172" s="49"/>
      <c r="L172" s="50"/>
      <c r="M172" s="50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  <c r="AT172" s="47"/>
      <c r="AU172" s="47"/>
      <c r="AV172" s="47"/>
      <c r="AW172" s="47"/>
      <c r="AX172" s="47"/>
    </row>
    <row r="173" spans="2:50" x14ac:dyDescent="0.25">
      <c r="B173" s="13" t="s">
        <v>203</v>
      </c>
      <c r="C173" s="15"/>
      <c r="D173" s="32"/>
      <c r="E173" s="14" t="s">
        <v>88</v>
      </c>
      <c r="F173" s="93" t="s">
        <v>12</v>
      </c>
      <c r="G173" s="58">
        <f t="shared" si="15"/>
        <v>0</v>
      </c>
      <c r="H173" s="58">
        <f t="shared" si="16"/>
        <v>0</v>
      </c>
      <c r="I173" s="58">
        <f t="shared" si="17"/>
        <v>0</v>
      </c>
      <c r="J173" s="48"/>
      <c r="K173" s="49"/>
      <c r="L173" s="50"/>
      <c r="M173" s="50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  <c r="AT173" s="47"/>
      <c r="AU173" s="47"/>
      <c r="AV173" s="47"/>
      <c r="AW173" s="47"/>
      <c r="AX173" s="47"/>
    </row>
    <row r="174" spans="2:50" x14ac:dyDescent="0.25">
      <c r="B174" s="13" t="s">
        <v>204</v>
      </c>
      <c r="C174" s="15"/>
      <c r="D174" s="32"/>
      <c r="E174" s="14" t="s">
        <v>88</v>
      </c>
      <c r="F174" s="93" t="s">
        <v>12</v>
      </c>
      <c r="G174" s="58">
        <f t="shared" si="15"/>
        <v>0</v>
      </c>
      <c r="H174" s="58">
        <f t="shared" si="16"/>
        <v>0</v>
      </c>
      <c r="I174" s="58">
        <f t="shared" si="17"/>
        <v>0</v>
      </c>
      <c r="J174" s="48"/>
      <c r="K174" s="49"/>
      <c r="L174" s="50"/>
      <c r="M174" s="50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/>
      <c r="AV174" s="47"/>
      <c r="AW174" s="47"/>
      <c r="AX174" s="47"/>
    </row>
    <row r="175" spans="2:50" x14ac:dyDescent="0.25">
      <c r="B175" s="13" t="s">
        <v>201</v>
      </c>
      <c r="C175" s="15"/>
      <c r="D175" s="32"/>
      <c r="E175" s="14" t="s">
        <v>183</v>
      </c>
      <c r="F175" s="93" t="s">
        <v>12</v>
      </c>
      <c r="G175" s="58">
        <f t="shared" si="15"/>
        <v>0</v>
      </c>
      <c r="H175" s="58">
        <f t="shared" si="16"/>
        <v>0</v>
      </c>
      <c r="I175" s="58">
        <f t="shared" si="17"/>
        <v>0</v>
      </c>
      <c r="J175" s="48"/>
      <c r="K175" s="49"/>
      <c r="L175" s="46"/>
      <c r="M175" s="46"/>
      <c r="N175" s="46"/>
      <c r="O175" s="49"/>
      <c r="P175" s="49"/>
      <c r="Q175" s="49"/>
      <c r="R175" s="49"/>
      <c r="S175" s="49"/>
      <c r="T175" s="49"/>
      <c r="U175" s="49"/>
      <c r="V175" s="49"/>
      <c r="W175" s="49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  <c r="AT175" s="47"/>
      <c r="AU175" s="47"/>
      <c r="AV175" s="47"/>
      <c r="AW175" s="47"/>
      <c r="AX175" s="47"/>
    </row>
    <row r="176" spans="2:50" x14ac:dyDescent="0.25">
      <c r="B176" s="13" t="s">
        <v>309</v>
      </c>
      <c r="C176" s="15"/>
      <c r="D176" s="32"/>
      <c r="E176" s="14" t="s">
        <v>90</v>
      </c>
      <c r="F176" s="20" t="s">
        <v>84</v>
      </c>
      <c r="G176" s="58"/>
      <c r="H176" s="58"/>
      <c r="I176" s="58"/>
      <c r="J176" s="48"/>
      <c r="K176" s="49"/>
      <c r="L176" s="46"/>
      <c r="M176" s="46"/>
      <c r="N176" s="46"/>
      <c r="O176" s="49"/>
      <c r="P176" s="49"/>
      <c r="Q176" s="49"/>
      <c r="R176" s="49"/>
      <c r="S176" s="49"/>
      <c r="T176" s="49"/>
      <c r="U176" s="49"/>
      <c r="V176" s="49"/>
      <c r="W176" s="49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47"/>
      <c r="AW176" s="47"/>
      <c r="AX176" s="47"/>
    </row>
    <row r="177" spans="2:50" x14ac:dyDescent="0.25">
      <c r="B177" s="13" t="s">
        <v>310</v>
      </c>
      <c r="C177" s="15"/>
      <c r="D177" s="32"/>
      <c r="E177" s="14" t="s">
        <v>183</v>
      </c>
      <c r="F177" s="93" t="s">
        <v>12</v>
      </c>
      <c r="G177" s="58">
        <f t="shared" si="15"/>
        <v>0</v>
      </c>
      <c r="H177" s="58">
        <f t="shared" si="16"/>
        <v>0</v>
      </c>
      <c r="I177" s="58">
        <f t="shared" si="17"/>
        <v>0</v>
      </c>
      <c r="J177" s="48"/>
      <c r="K177" s="49"/>
      <c r="L177" s="46"/>
      <c r="M177" s="46"/>
      <c r="N177" s="46"/>
      <c r="O177" s="49"/>
      <c r="P177" s="49"/>
      <c r="Q177" s="49"/>
      <c r="R177" s="49"/>
      <c r="S177" s="49"/>
      <c r="T177" s="49"/>
      <c r="U177" s="49"/>
      <c r="V177" s="49"/>
      <c r="W177" s="49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  <c r="AT177" s="47"/>
      <c r="AU177" s="47"/>
      <c r="AV177" s="47"/>
      <c r="AW177" s="47"/>
      <c r="AX177" s="47"/>
    </row>
    <row r="178" spans="2:50" x14ac:dyDescent="0.25">
      <c r="B178" s="13" t="s">
        <v>310</v>
      </c>
      <c r="C178" s="15"/>
      <c r="D178" s="32"/>
      <c r="E178" s="14" t="s">
        <v>90</v>
      </c>
      <c r="F178" s="20" t="s">
        <v>84</v>
      </c>
      <c r="G178" s="58"/>
      <c r="H178" s="58"/>
      <c r="I178" s="58"/>
      <c r="J178" s="48"/>
      <c r="K178" s="49"/>
      <c r="L178" s="46"/>
      <c r="M178" s="46"/>
      <c r="N178" s="46"/>
      <c r="O178" s="49"/>
      <c r="P178" s="49"/>
      <c r="Q178" s="49"/>
      <c r="R178" s="49"/>
      <c r="S178" s="49"/>
      <c r="T178" s="49"/>
      <c r="U178" s="49"/>
      <c r="V178" s="49"/>
      <c r="W178" s="49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  <c r="AT178" s="47"/>
      <c r="AU178" s="47"/>
      <c r="AV178" s="47"/>
      <c r="AW178" s="47"/>
      <c r="AX178" s="47"/>
    </row>
    <row r="179" spans="2:50" x14ac:dyDescent="0.25">
      <c r="B179" s="13" t="s">
        <v>200</v>
      </c>
      <c r="C179" s="15"/>
      <c r="D179" s="32"/>
      <c r="E179" s="14" t="s">
        <v>183</v>
      </c>
      <c r="F179" s="93" t="s">
        <v>12</v>
      </c>
      <c r="G179" s="58">
        <f t="shared" si="15"/>
        <v>0</v>
      </c>
      <c r="H179" s="58">
        <f t="shared" si="16"/>
        <v>0</v>
      </c>
      <c r="I179" s="58">
        <f t="shared" si="17"/>
        <v>0</v>
      </c>
      <c r="J179" s="48"/>
      <c r="K179" s="49"/>
      <c r="L179" s="46"/>
      <c r="M179" s="46"/>
      <c r="N179" s="46"/>
      <c r="O179" s="49"/>
      <c r="P179" s="49"/>
      <c r="Q179" s="49"/>
      <c r="R179" s="49"/>
      <c r="S179" s="49"/>
      <c r="T179" s="49"/>
      <c r="U179" s="49"/>
      <c r="V179" s="49"/>
      <c r="W179" s="49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/>
      <c r="AV179" s="47"/>
      <c r="AW179" s="47"/>
      <c r="AX179" s="47"/>
    </row>
    <row r="180" spans="2:50" x14ac:dyDescent="0.25">
      <c r="B180" s="13" t="s">
        <v>311</v>
      </c>
      <c r="C180" s="15"/>
      <c r="D180" s="32"/>
      <c r="E180" s="14" t="s">
        <v>90</v>
      </c>
      <c r="F180" s="20" t="s">
        <v>84</v>
      </c>
      <c r="G180" s="58"/>
      <c r="H180" s="58"/>
      <c r="I180" s="58"/>
      <c r="J180" s="48"/>
      <c r="K180" s="49"/>
      <c r="L180" s="46"/>
      <c r="M180" s="46"/>
      <c r="N180" s="46"/>
      <c r="O180" s="49"/>
      <c r="P180" s="49"/>
      <c r="Q180" s="49"/>
      <c r="R180" s="49"/>
      <c r="S180" s="49"/>
      <c r="T180" s="49"/>
      <c r="U180" s="49"/>
      <c r="V180" s="49"/>
      <c r="W180" s="49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  <c r="AT180" s="47"/>
      <c r="AU180" s="47"/>
      <c r="AV180" s="47"/>
      <c r="AW180" s="47"/>
      <c r="AX180" s="47"/>
    </row>
    <row r="181" spans="2:50" x14ac:dyDescent="0.25">
      <c r="B181" s="13" t="s">
        <v>159</v>
      </c>
      <c r="C181" s="13" t="s">
        <v>181</v>
      </c>
      <c r="D181" s="17">
        <v>68.180000000000007</v>
      </c>
      <c r="E181" s="14" t="s">
        <v>183</v>
      </c>
      <c r="F181" s="93" t="s">
        <v>166</v>
      </c>
      <c r="G181" s="58">
        <f t="shared" si="15"/>
        <v>8710</v>
      </c>
      <c r="H181" s="58">
        <f t="shared" si="16"/>
        <v>8710</v>
      </c>
      <c r="I181" s="58">
        <f t="shared" si="17"/>
        <v>0</v>
      </c>
      <c r="J181" s="53"/>
      <c r="K181" s="49"/>
      <c r="L181" s="50">
        <v>3270</v>
      </c>
      <c r="M181" s="50">
        <v>2720</v>
      </c>
      <c r="N181" s="50">
        <v>2720</v>
      </c>
      <c r="O181" s="49"/>
      <c r="P181" s="49"/>
      <c r="Q181" s="49"/>
      <c r="R181" s="49"/>
      <c r="S181" s="49"/>
      <c r="T181" s="49"/>
      <c r="U181" s="49"/>
      <c r="V181" s="49"/>
      <c r="W181" s="49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  <c r="AT181" s="47"/>
      <c r="AU181" s="47"/>
      <c r="AV181" s="47"/>
      <c r="AW181" s="47"/>
      <c r="AX181" s="47"/>
    </row>
    <row r="182" spans="2:50" x14ac:dyDescent="0.25">
      <c r="B182" s="13" t="s">
        <v>312</v>
      </c>
      <c r="C182" s="13" t="s">
        <v>181</v>
      </c>
      <c r="D182" s="17">
        <v>68.180000000000007</v>
      </c>
      <c r="E182" s="14" t="s">
        <v>90</v>
      </c>
      <c r="F182" s="20" t="s">
        <v>84</v>
      </c>
      <c r="G182" s="58"/>
      <c r="H182" s="58"/>
      <c r="I182" s="58"/>
      <c r="J182" s="53"/>
      <c r="K182" s="49"/>
      <c r="L182" s="50"/>
      <c r="M182" s="50"/>
      <c r="N182" s="50"/>
      <c r="O182" s="49"/>
      <c r="P182" s="49"/>
      <c r="Q182" s="49"/>
      <c r="R182" s="49"/>
      <c r="S182" s="49"/>
      <c r="T182" s="49"/>
      <c r="U182" s="49"/>
      <c r="V182" s="49"/>
      <c r="W182" s="49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  <c r="AT182" s="47"/>
      <c r="AU182" s="47"/>
      <c r="AV182" s="47"/>
      <c r="AW182" s="47"/>
      <c r="AX182" s="47"/>
    </row>
    <row r="183" spans="2:50" x14ac:dyDescent="0.25">
      <c r="B183" s="13" t="s">
        <v>160</v>
      </c>
      <c r="C183" s="13" t="s">
        <v>181</v>
      </c>
      <c r="D183" s="17">
        <v>237.2</v>
      </c>
      <c r="E183" s="14" t="s">
        <v>183</v>
      </c>
      <c r="F183" s="93" t="s">
        <v>166</v>
      </c>
      <c r="G183" s="58">
        <f t="shared" si="15"/>
        <v>1600</v>
      </c>
      <c r="H183" s="58">
        <f t="shared" si="16"/>
        <v>1600</v>
      </c>
      <c r="I183" s="58">
        <f t="shared" si="17"/>
        <v>0</v>
      </c>
      <c r="J183" s="48"/>
      <c r="K183" s="49"/>
      <c r="L183" s="50">
        <v>1600</v>
      </c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  <c r="AT183" s="47"/>
      <c r="AU183" s="47"/>
      <c r="AV183" s="47"/>
      <c r="AW183" s="47"/>
      <c r="AX183" s="47"/>
    </row>
    <row r="184" spans="2:50" x14ac:dyDescent="0.25">
      <c r="B184" s="13" t="s">
        <v>196</v>
      </c>
      <c r="C184" s="13"/>
      <c r="D184" s="17"/>
      <c r="E184" s="14" t="s">
        <v>183</v>
      </c>
      <c r="F184" s="93" t="s">
        <v>166</v>
      </c>
      <c r="G184" s="58">
        <f t="shared" si="15"/>
        <v>0</v>
      </c>
      <c r="H184" s="58">
        <f t="shared" si="16"/>
        <v>0</v>
      </c>
      <c r="I184" s="58">
        <f t="shared" si="17"/>
        <v>0</v>
      </c>
      <c r="J184" s="48"/>
      <c r="K184" s="49"/>
      <c r="L184" s="46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  <c r="AW184" s="47"/>
      <c r="AX184" s="47"/>
    </row>
    <row r="185" spans="2:50" x14ac:dyDescent="0.25">
      <c r="B185" s="13" t="s">
        <v>197</v>
      </c>
      <c r="C185" s="13"/>
      <c r="D185" s="17"/>
      <c r="E185" s="14" t="s">
        <v>183</v>
      </c>
      <c r="F185" s="93" t="s">
        <v>166</v>
      </c>
      <c r="G185" s="58">
        <f t="shared" si="15"/>
        <v>0</v>
      </c>
      <c r="H185" s="58">
        <f t="shared" si="16"/>
        <v>0</v>
      </c>
      <c r="I185" s="58">
        <f t="shared" si="17"/>
        <v>0</v>
      </c>
      <c r="J185" s="48"/>
      <c r="K185" s="49"/>
      <c r="L185" s="46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  <c r="AT185" s="47"/>
      <c r="AU185" s="47"/>
      <c r="AV185" s="47"/>
      <c r="AW185" s="47"/>
      <c r="AX185" s="47"/>
    </row>
    <row r="186" spans="2:50" x14ac:dyDescent="0.25">
      <c r="B186" s="13" t="s">
        <v>198</v>
      </c>
      <c r="C186" s="13"/>
      <c r="D186" s="17"/>
      <c r="E186" s="14" t="s">
        <v>183</v>
      </c>
      <c r="F186" s="93" t="s">
        <v>166</v>
      </c>
      <c r="G186" s="58">
        <f t="shared" si="15"/>
        <v>0</v>
      </c>
      <c r="H186" s="58">
        <f t="shared" si="16"/>
        <v>0</v>
      </c>
      <c r="I186" s="58">
        <f t="shared" si="17"/>
        <v>0</v>
      </c>
      <c r="J186" s="48"/>
      <c r="K186" s="49"/>
      <c r="L186" s="46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  <c r="AT186" s="47"/>
      <c r="AU186" s="47"/>
      <c r="AV186" s="47"/>
      <c r="AW186" s="47"/>
      <c r="AX186" s="47"/>
    </row>
    <row r="187" spans="2:50" x14ac:dyDescent="0.25">
      <c r="B187" s="13" t="s">
        <v>199</v>
      </c>
      <c r="C187" s="13"/>
      <c r="D187" s="17"/>
      <c r="E187" s="14" t="s">
        <v>183</v>
      </c>
      <c r="F187" s="93" t="s">
        <v>166</v>
      </c>
      <c r="G187" s="58">
        <f t="shared" si="15"/>
        <v>0</v>
      </c>
      <c r="H187" s="58">
        <f t="shared" si="16"/>
        <v>0</v>
      </c>
      <c r="I187" s="58">
        <f t="shared" si="17"/>
        <v>0</v>
      </c>
      <c r="J187" s="48"/>
      <c r="K187" s="49"/>
      <c r="L187" s="46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  <c r="AT187" s="47"/>
      <c r="AU187" s="47"/>
      <c r="AV187" s="47"/>
      <c r="AW187" s="47"/>
      <c r="AX187" s="47"/>
    </row>
    <row r="188" spans="2:50" x14ac:dyDescent="0.25">
      <c r="B188" s="13" t="s">
        <v>161</v>
      </c>
      <c r="C188" s="13" t="s">
        <v>179</v>
      </c>
      <c r="D188" s="17">
        <v>405.07</v>
      </c>
      <c r="E188" s="14" t="s">
        <v>183</v>
      </c>
      <c r="F188" s="20" t="s">
        <v>12</v>
      </c>
      <c r="G188" s="58">
        <f t="shared" si="15"/>
        <v>405</v>
      </c>
      <c r="H188" s="58">
        <f t="shared" si="16"/>
        <v>405</v>
      </c>
      <c r="I188" s="58">
        <f t="shared" si="17"/>
        <v>0</v>
      </c>
      <c r="J188" s="53"/>
      <c r="K188" s="49"/>
      <c r="L188" s="49"/>
      <c r="M188" s="50">
        <v>405</v>
      </c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  <c r="AT188" s="47"/>
      <c r="AU188" s="47"/>
      <c r="AV188" s="47"/>
      <c r="AW188" s="47"/>
      <c r="AX188" s="47"/>
    </row>
    <row r="189" spans="2:50" x14ac:dyDescent="0.25">
      <c r="B189" s="13" t="s">
        <v>162</v>
      </c>
      <c r="C189" s="13" t="s">
        <v>179</v>
      </c>
      <c r="D189" s="17">
        <v>386.96</v>
      </c>
      <c r="E189" s="14" t="s">
        <v>183</v>
      </c>
      <c r="F189" s="20" t="s">
        <v>12</v>
      </c>
      <c r="G189" s="58">
        <f t="shared" si="15"/>
        <v>386</v>
      </c>
      <c r="H189" s="58">
        <f t="shared" si="16"/>
        <v>386</v>
      </c>
      <c r="I189" s="58">
        <f t="shared" si="17"/>
        <v>0</v>
      </c>
      <c r="J189" s="53"/>
      <c r="K189" s="49"/>
      <c r="L189" s="49"/>
      <c r="M189" s="49"/>
      <c r="N189" s="50">
        <v>386</v>
      </c>
      <c r="O189" s="49"/>
      <c r="P189" s="49"/>
      <c r="Q189" s="49"/>
      <c r="R189" s="49"/>
      <c r="S189" s="49"/>
      <c r="T189" s="49"/>
      <c r="U189" s="49"/>
      <c r="V189" s="49"/>
      <c r="W189" s="49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  <c r="AT189" s="47"/>
      <c r="AU189" s="47"/>
      <c r="AV189" s="47"/>
      <c r="AW189" s="47"/>
      <c r="AX189" s="47"/>
    </row>
    <row r="190" spans="2:50" x14ac:dyDescent="0.25">
      <c r="B190" s="13" t="s">
        <v>194</v>
      </c>
      <c r="C190" s="13" t="s">
        <v>179</v>
      </c>
      <c r="D190" s="17">
        <v>28.5</v>
      </c>
      <c r="E190" s="14" t="s">
        <v>183</v>
      </c>
      <c r="F190" s="20" t="s">
        <v>12</v>
      </c>
      <c r="G190" s="58">
        <f t="shared" si="15"/>
        <v>0</v>
      </c>
      <c r="H190" s="58">
        <f t="shared" si="16"/>
        <v>0</v>
      </c>
      <c r="I190" s="58">
        <f t="shared" si="17"/>
        <v>0</v>
      </c>
      <c r="J190" s="53"/>
      <c r="K190" s="49"/>
      <c r="L190" s="49"/>
      <c r="M190" s="49"/>
      <c r="N190" s="50"/>
      <c r="O190" s="49"/>
      <c r="P190" s="49"/>
      <c r="Q190" s="49"/>
      <c r="R190" s="49"/>
      <c r="S190" s="49"/>
      <c r="T190" s="49"/>
      <c r="U190" s="49"/>
      <c r="V190" s="49"/>
      <c r="W190" s="49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/>
      <c r="AV190" s="47"/>
      <c r="AW190" s="47"/>
      <c r="AX190" s="47"/>
    </row>
    <row r="191" spans="2:50" x14ac:dyDescent="0.25">
      <c r="B191" s="13" t="s">
        <v>205</v>
      </c>
      <c r="C191" s="13"/>
      <c r="D191" s="17"/>
      <c r="E191" s="14" t="s">
        <v>183</v>
      </c>
      <c r="F191" s="20" t="s">
        <v>12</v>
      </c>
      <c r="G191" s="58">
        <f t="shared" si="15"/>
        <v>0</v>
      </c>
      <c r="H191" s="58">
        <f t="shared" si="16"/>
        <v>0</v>
      </c>
      <c r="I191" s="58">
        <f t="shared" si="17"/>
        <v>0</v>
      </c>
      <c r="J191" s="53"/>
      <c r="K191" s="49"/>
      <c r="L191" s="49"/>
      <c r="M191" s="49"/>
      <c r="N191" s="50"/>
      <c r="O191" s="49"/>
      <c r="P191" s="49"/>
      <c r="Q191" s="49"/>
      <c r="R191" s="49"/>
      <c r="S191" s="49"/>
      <c r="T191" s="49"/>
      <c r="U191" s="49"/>
      <c r="V191" s="49"/>
      <c r="W191" s="49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  <c r="AT191" s="47"/>
      <c r="AU191" s="47"/>
      <c r="AV191" s="47"/>
      <c r="AW191" s="47"/>
      <c r="AX191" s="47"/>
    </row>
    <row r="192" spans="2:50" x14ac:dyDescent="0.25">
      <c r="B192" s="13" t="s">
        <v>308</v>
      </c>
      <c r="C192" s="13"/>
      <c r="D192" s="17"/>
      <c r="E192" s="14" t="s">
        <v>90</v>
      </c>
      <c r="F192" s="20" t="s">
        <v>12</v>
      </c>
      <c r="G192" s="58"/>
      <c r="H192" s="58"/>
      <c r="I192" s="58"/>
      <c r="J192" s="53"/>
      <c r="K192" s="49"/>
      <c r="L192" s="49"/>
      <c r="M192" s="49"/>
      <c r="N192" s="50"/>
      <c r="O192" s="49"/>
      <c r="P192" s="49"/>
      <c r="Q192" s="49"/>
      <c r="R192" s="49"/>
      <c r="S192" s="49"/>
      <c r="T192" s="49"/>
      <c r="U192" s="49"/>
      <c r="V192" s="49"/>
      <c r="W192" s="49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  <c r="AT192" s="47"/>
      <c r="AU192" s="47"/>
      <c r="AV192" s="47"/>
      <c r="AW192" s="47"/>
      <c r="AX192" s="47"/>
    </row>
    <row r="193" spans="2:50" x14ac:dyDescent="0.25">
      <c r="B193" s="13" t="s">
        <v>195</v>
      </c>
      <c r="C193" s="13"/>
      <c r="D193" s="17"/>
      <c r="E193" s="14" t="s">
        <v>216</v>
      </c>
      <c r="F193" s="20" t="s">
        <v>12</v>
      </c>
      <c r="G193" s="58">
        <f t="shared" si="15"/>
        <v>0</v>
      </c>
      <c r="H193" s="58">
        <f t="shared" si="16"/>
        <v>0</v>
      </c>
      <c r="I193" s="58">
        <f t="shared" si="17"/>
        <v>0</v>
      </c>
      <c r="J193" s="53"/>
      <c r="K193" s="49"/>
      <c r="L193" s="49"/>
      <c r="M193" s="49"/>
      <c r="N193" s="46"/>
      <c r="O193" s="49"/>
      <c r="P193" s="49"/>
      <c r="Q193" s="49"/>
      <c r="R193" s="49"/>
      <c r="S193" s="49"/>
      <c r="T193" s="49"/>
      <c r="U193" s="49"/>
      <c r="V193" s="49"/>
      <c r="W193" s="49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  <c r="AT193" s="47"/>
      <c r="AU193" s="47"/>
      <c r="AV193" s="47"/>
      <c r="AW193" s="47"/>
      <c r="AX193" s="47"/>
    </row>
    <row r="194" spans="2:50" x14ac:dyDescent="0.25">
      <c r="B194" s="24" t="s">
        <v>163</v>
      </c>
      <c r="C194" s="25"/>
      <c r="D194" s="27"/>
      <c r="E194" s="76" t="s">
        <v>91</v>
      </c>
      <c r="F194" s="76" t="s">
        <v>91</v>
      </c>
      <c r="G194" s="58">
        <f t="shared" si="15"/>
        <v>0</v>
      </c>
      <c r="H194" s="58">
        <f t="shared" si="16"/>
        <v>0</v>
      </c>
      <c r="I194" s="58">
        <f t="shared" si="17"/>
        <v>0</v>
      </c>
      <c r="J194" s="53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  <c r="AT194" s="47"/>
      <c r="AU194" s="47"/>
      <c r="AV194" s="47"/>
      <c r="AW194" s="47"/>
      <c r="AX194" s="47"/>
    </row>
    <row r="195" spans="2:50" x14ac:dyDescent="0.25">
      <c r="B195" s="13" t="s">
        <v>164</v>
      </c>
      <c r="C195" s="13" t="s">
        <v>181</v>
      </c>
      <c r="D195" s="17">
        <v>2.8</v>
      </c>
      <c r="E195" s="14" t="s">
        <v>183</v>
      </c>
      <c r="F195" s="20" t="s">
        <v>12</v>
      </c>
      <c r="G195" s="58">
        <f t="shared" si="15"/>
        <v>364</v>
      </c>
      <c r="H195" s="58">
        <f t="shared" si="16"/>
        <v>364</v>
      </c>
      <c r="I195" s="58">
        <f t="shared" si="17"/>
        <v>0</v>
      </c>
      <c r="J195" s="53"/>
      <c r="K195" s="49"/>
      <c r="L195" s="50">
        <v>182</v>
      </c>
      <c r="M195" s="50">
        <v>182</v>
      </c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  <c r="AT195" s="47"/>
      <c r="AU195" s="47"/>
      <c r="AV195" s="47"/>
      <c r="AW195" s="47"/>
      <c r="AX195" s="47"/>
    </row>
    <row r="196" spans="2:50" ht="30" x14ac:dyDescent="0.25">
      <c r="B196" s="13" t="s">
        <v>165</v>
      </c>
      <c r="C196" s="13" t="s">
        <v>181</v>
      </c>
      <c r="D196" s="17">
        <v>77.12</v>
      </c>
      <c r="E196" s="14" t="s">
        <v>183</v>
      </c>
      <c r="F196" s="20" t="s">
        <v>12</v>
      </c>
      <c r="G196" s="58">
        <f t="shared" si="15"/>
        <v>7024</v>
      </c>
      <c r="H196" s="58">
        <f t="shared" si="16"/>
        <v>7024</v>
      </c>
      <c r="I196" s="58">
        <f t="shared" si="17"/>
        <v>0</v>
      </c>
      <c r="J196" s="53"/>
      <c r="K196" s="49"/>
      <c r="L196" s="49"/>
      <c r="M196" s="50">
        <v>5012</v>
      </c>
      <c r="N196" s="50">
        <v>2012</v>
      </c>
      <c r="O196" s="49"/>
      <c r="P196" s="49"/>
      <c r="Q196" s="49"/>
      <c r="R196" s="49"/>
      <c r="S196" s="49"/>
      <c r="T196" s="49"/>
      <c r="U196" s="49"/>
      <c r="V196" s="49"/>
      <c r="W196" s="49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  <c r="AT196" s="47"/>
      <c r="AU196" s="47"/>
      <c r="AV196" s="47"/>
      <c r="AW196" s="47"/>
      <c r="AX196" s="47"/>
    </row>
    <row r="197" spans="2:50" ht="17.25" customHeight="1" x14ac:dyDescent="0.25">
      <c r="B197" s="13" t="s">
        <v>313</v>
      </c>
      <c r="C197" s="13" t="s">
        <v>181</v>
      </c>
      <c r="D197" s="17">
        <v>77.12</v>
      </c>
      <c r="E197" s="14" t="s">
        <v>90</v>
      </c>
      <c r="F197" s="20" t="s">
        <v>84</v>
      </c>
      <c r="G197" s="58"/>
      <c r="H197" s="58"/>
      <c r="I197" s="58"/>
      <c r="J197" s="53"/>
      <c r="K197" s="49"/>
      <c r="L197" s="49"/>
      <c r="M197" s="50"/>
      <c r="N197" s="50"/>
      <c r="O197" s="49"/>
      <c r="P197" s="49"/>
      <c r="Q197" s="49"/>
      <c r="R197" s="49"/>
      <c r="S197" s="49"/>
      <c r="T197" s="49"/>
      <c r="U197" s="49"/>
      <c r="V197" s="49"/>
      <c r="W197" s="49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</row>
    <row r="198" spans="2:50" x14ac:dyDescent="0.25">
      <c r="B198" s="13" t="s">
        <v>188</v>
      </c>
      <c r="C198" s="13"/>
      <c r="D198" s="17"/>
      <c r="E198" s="14" t="s">
        <v>168</v>
      </c>
      <c r="F198" s="20" t="s">
        <v>12</v>
      </c>
      <c r="G198" s="58">
        <f t="shared" si="15"/>
        <v>0</v>
      </c>
      <c r="H198" s="58">
        <f t="shared" si="16"/>
        <v>0</v>
      </c>
      <c r="I198" s="58">
        <f t="shared" si="17"/>
        <v>0</v>
      </c>
      <c r="J198" s="53"/>
      <c r="K198" s="49"/>
      <c r="L198" s="49"/>
      <c r="M198" s="50"/>
      <c r="N198" s="50"/>
      <c r="O198" s="49"/>
      <c r="P198" s="49"/>
      <c r="Q198" s="49"/>
      <c r="R198" s="49"/>
      <c r="S198" s="49"/>
      <c r="T198" s="49"/>
      <c r="U198" s="49"/>
      <c r="V198" s="49"/>
      <c r="W198" s="49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  <c r="AT198" s="47"/>
      <c r="AU198" s="47"/>
      <c r="AV198" s="47"/>
      <c r="AW198" s="47"/>
      <c r="AX198" s="47"/>
    </row>
    <row r="199" spans="2:50" x14ac:dyDescent="0.25">
      <c r="B199" s="24" t="s">
        <v>167</v>
      </c>
      <c r="C199" s="25"/>
      <c r="D199" s="27"/>
      <c r="E199" s="76" t="s">
        <v>91</v>
      </c>
      <c r="F199" s="76" t="s">
        <v>91</v>
      </c>
      <c r="G199" s="58">
        <f t="shared" si="15"/>
        <v>0</v>
      </c>
      <c r="H199" s="58">
        <f t="shared" si="16"/>
        <v>0</v>
      </c>
      <c r="I199" s="58">
        <f t="shared" si="17"/>
        <v>0</v>
      </c>
      <c r="J199" s="53"/>
      <c r="K199" s="49"/>
      <c r="L199" s="49"/>
      <c r="M199" s="50"/>
      <c r="N199" s="50"/>
      <c r="O199" s="49"/>
      <c r="P199" s="49"/>
      <c r="Q199" s="49"/>
      <c r="R199" s="49"/>
      <c r="S199" s="49"/>
      <c r="T199" s="49"/>
      <c r="U199" s="49"/>
      <c r="V199" s="49"/>
      <c r="W199" s="49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  <c r="AT199" s="47"/>
      <c r="AU199" s="47"/>
      <c r="AV199" s="47"/>
      <c r="AW199" s="47"/>
      <c r="AX199" s="47"/>
    </row>
    <row r="200" spans="2:50" x14ac:dyDescent="0.25">
      <c r="B200" s="13" t="s">
        <v>209</v>
      </c>
      <c r="C200" s="13" t="s">
        <v>78</v>
      </c>
      <c r="D200" s="70" t="s">
        <v>169</v>
      </c>
      <c r="E200" s="14" t="s">
        <v>88</v>
      </c>
      <c r="F200" s="20" t="s">
        <v>12</v>
      </c>
      <c r="G200" s="58">
        <f t="shared" si="15"/>
        <v>0</v>
      </c>
      <c r="H200" s="58">
        <f t="shared" si="16"/>
        <v>0</v>
      </c>
      <c r="I200" s="58">
        <f t="shared" si="17"/>
        <v>0</v>
      </c>
      <c r="J200" s="53"/>
      <c r="K200" s="46"/>
      <c r="L200" s="46"/>
      <c r="M200" s="46"/>
      <c r="N200" s="46"/>
      <c r="O200" s="49"/>
      <c r="P200" s="49"/>
      <c r="Q200" s="49"/>
      <c r="R200" s="49"/>
      <c r="S200" s="49"/>
      <c r="T200" s="49"/>
      <c r="U200" s="49"/>
      <c r="V200" s="49"/>
      <c r="W200" s="49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  <c r="AT200" s="47"/>
      <c r="AU200" s="47"/>
      <c r="AV200" s="47"/>
      <c r="AW200" s="47"/>
      <c r="AX200" s="47"/>
    </row>
    <row r="201" spans="2:50" x14ac:dyDescent="0.25">
      <c r="B201" s="13" t="s">
        <v>210</v>
      </c>
      <c r="C201" s="13" t="s">
        <v>78</v>
      </c>
      <c r="D201" s="71">
        <v>88</v>
      </c>
      <c r="E201" s="14" t="s">
        <v>88</v>
      </c>
      <c r="F201" s="20" t="s">
        <v>12</v>
      </c>
      <c r="G201" s="58">
        <f t="shared" si="15"/>
        <v>0</v>
      </c>
      <c r="H201" s="58">
        <f t="shared" si="16"/>
        <v>0</v>
      </c>
      <c r="I201" s="58">
        <f t="shared" si="17"/>
        <v>0</v>
      </c>
      <c r="J201" s="53"/>
      <c r="K201" s="46"/>
      <c r="L201" s="46"/>
      <c r="M201" s="46"/>
      <c r="N201" s="46"/>
      <c r="O201" s="49"/>
      <c r="P201" s="49"/>
      <c r="Q201" s="49"/>
      <c r="R201" s="49"/>
      <c r="S201" s="49"/>
      <c r="T201" s="49"/>
      <c r="U201" s="49"/>
      <c r="V201" s="49"/>
      <c r="W201" s="49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  <c r="AT201" s="47"/>
      <c r="AU201" s="47"/>
      <c r="AV201" s="47"/>
      <c r="AW201" s="47"/>
      <c r="AX201" s="47"/>
    </row>
    <row r="202" spans="2:50" x14ac:dyDescent="0.25">
      <c r="B202" s="13" t="s">
        <v>211</v>
      </c>
      <c r="C202" s="13" t="s">
        <v>79</v>
      </c>
      <c r="D202" s="17">
        <v>57</v>
      </c>
      <c r="E202" s="14" t="s">
        <v>183</v>
      </c>
      <c r="F202" s="20" t="s">
        <v>12</v>
      </c>
      <c r="G202" s="58">
        <f t="shared" si="15"/>
        <v>0</v>
      </c>
      <c r="H202" s="58">
        <f t="shared" si="16"/>
        <v>0</v>
      </c>
      <c r="I202" s="58">
        <f t="shared" si="17"/>
        <v>0</v>
      </c>
      <c r="J202" s="53"/>
      <c r="K202" s="46"/>
      <c r="L202" s="46"/>
      <c r="M202" s="46"/>
      <c r="N202" s="46"/>
      <c r="O202" s="49"/>
      <c r="P202" s="49"/>
      <c r="Q202" s="49"/>
      <c r="R202" s="49"/>
      <c r="S202" s="49"/>
      <c r="T202" s="49"/>
      <c r="U202" s="49"/>
      <c r="V202" s="49"/>
      <c r="W202" s="49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  <c r="AT202" s="47"/>
      <c r="AU202" s="47"/>
      <c r="AV202" s="47"/>
      <c r="AW202" s="47"/>
      <c r="AX202" s="47"/>
    </row>
    <row r="203" spans="2:50" x14ac:dyDescent="0.25">
      <c r="B203" s="13" t="s">
        <v>212</v>
      </c>
      <c r="C203" s="13" t="s">
        <v>79</v>
      </c>
      <c r="D203" s="17">
        <v>57</v>
      </c>
      <c r="E203" s="14" t="s">
        <v>90</v>
      </c>
      <c r="F203" s="20" t="s">
        <v>84</v>
      </c>
      <c r="G203" s="58">
        <f t="shared" si="15"/>
        <v>0</v>
      </c>
      <c r="H203" s="58">
        <f t="shared" si="16"/>
        <v>0</v>
      </c>
      <c r="I203" s="58">
        <f t="shared" si="17"/>
        <v>0</v>
      </c>
      <c r="J203" s="53"/>
      <c r="K203" s="46"/>
      <c r="L203" s="46"/>
      <c r="M203" s="46"/>
      <c r="N203" s="46"/>
      <c r="O203" s="49"/>
      <c r="P203" s="49"/>
      <c r="Q203" s="49"/>
      <c r="R203" s="49"/>
      <c r="S203" s="49"/>
      <c r="T203" s="49"/>
      <c r="U203" s="49"/>
      <c r="V203" s="49"/>
      <c r="W203" s="49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  <c r="AT203" s="47"/>
      <c r="AU203" s="47"/>
      <c r="AV203" s="47"/>
      <c r="AW203" s="47"/>
      <c r="AX203" s="47"/>
    </row>
    <row r="204" spans="2:50" x14ac:dyDescent="0.25">
      <c r="B204" s="13" t="s">
        <v>213</v>
      </c>
      <c r="C204" s="13"/>
      <c r="D204" s="17"/>
      <c r="E204" s="14" t="s">
        <v>168</v>
      </c>
      <c r="F204" s="20" t="s">
        <v>12</v>
      </c>
      <c r="G204" s="58">
        <f t="shared" si="15"/>
        <v>0</v>
      </c>
      <c r="H204" s="58">
        <f t="shared" si="16"/>
        <v>0</v>
      </c>
      <c r="I204" s="58">
        <f t="shared" si="17"/>
        <v>0</v>
      </c>
      <c r="J204" s="53"/>
      <c r="K204" s="46"/>
      <c r="L204" s="46"/>
      <c r="M204" s="46"/>
      <c r="N204" s="46"/>
      <c r="O204" s="49"/>
      <c r="P204" s="49"/>
      <c r="Q204" s="49"/>
      <c r="R204" s="49"/>
      <c r="S204" s="49"/>
      <c r="T204" s="49"/>
      <c r="U204" s="49"/>
      <c r="V204" s="49"/>
      <c r="W204" s="49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  <c r="AT204" s="47"/>
      <c r="AU204" s="47"/>
      <c r="AV204" s="47"/>
      <c r="AW204" s="47"/>
      <c r="AX204" s="47"/>
    </row>
    <row r="205" spans="2:50" x14ac:dyDescent="0.25">
      <c r="B205" s="13" t="s">
        <v>214</v>
      </c>
      <c r="C205" s="13" t="s">
        <v>80</v>
      </c>
      <c r="D205" s="17">
        <v>915</v>
      </c>
      <c r="E205" s="14" t="s">
        <v>183</v>
      </c>
      <c r="F205" s="20" t="s">
        <v>166</v>
      </c>
      <c r="G205" s="58">
        <f t="shared" si="15"/>
        <v>0</v>
      </c>
      <c r="H205" s="58">
        <f t="shared" si="16"/>
        <v>0</v>
      </c>
      <c r="I205" s="58">
        <f t="shared" si="17"/>
        <v>0</v>
      </c>
      <c r="J205" s="53"/>
      <c r="K205" s="46"/>
      <c r="L205" s="46"/>
      <c r="M205" s="46"/>
      <c r="N205" s="46"/>
      <c r="O205" s="49"/>
      <c r="P205" s="49"/>
      <c r="Q205" s="49"/>
      <c r="R205" s="49"/>
      <c r="S205" s="49"/>
      <c r="T205" s="49"/>
      <c r="U205" s="49"/>
      <c r="V205" s="49"/>
      <c r="W205" s="49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  <c r="AT205" s="47"/>
      <c r="AU205" s="47"/>
      <c r="AV205" s="47"/>
      <c r="AW205" s="47"/>
      <c r="AX205" s="47"/>
    </row>
    <row r="206" spans="2:50" s="35" customFormat="1" x14ac:dyDescent="0.25">
      <c r="B206" s="13" t="s">
        <v>215</v>
      </c>
      <c r="C206" s="13" t="s">
        <v>80</v>
      </c>
      <c r="D206" s="17">
        <v>3030</v>
      </c>
      <c r="E206" s="14" t="s">
        <v>216</v>
      </c>
      <c r="F206" s="20" t="s">
        <v>12</v>
      </c>
      <c r="G206" s="58">
        <f t="shared" si="15"/>
        <v>0</v>
      </c>
      <c r="H206" s="58">
        <f t="shared" si="16"/>
        <v>0</v>
      </c>
      <c r="I206" s="58">
        <f t="shared" si="17"/>
        <v>0</v>
      </c>
      <c r="J206" s="53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  <c r="AR206" s="57"/>
      <c r="AS206" s="57"/>
      <c r="AT206" s="57"/>
      <c r="AU206" s="57"/>
      <c r="AV206" s="57"/>
      <c r="AW206" s="57"/>
      <c r="AX206" s="57"/>
    </row>
    <row r="207" spans="2:50" x14ac:dyDescent="0.25">
      <c r="B207" s="125" t="s">
        <v>54</v>
      </c>
      <c r="C207" s="126"/>
      <c r="D207" s="127"/>
      <c r="E207" s="77" t="s">
        <v>91</v>
      </c>
      <c r="F207" s="85" t="s">
        <v>91</v>
      </c>
      <c r="G207" s="36">
        <f t="shared" ref="G207:AX207" si="18">_xlfn.AGGREGATE(9,5,G8:G196)</f>
        <v>391322.83739100012</v>
      </c>
      <c r="H207" s="36">
        <f t="shared" si="18"/>
        <v>159663.74439099999</v>
      </c>
      <c r="I207" s="36">
        <f t="shared" si="18"/>
        <v>231659.09299999999</v>
      </c>
      <c r="J207" s="36">
        <f t="shared" si="18"/>
        <v>0</v>
      </c>
      <c r="K207" s="36">
        <f t="shared" si="18"/>
        <v>0</v>
      </c>
      <c r="L207" s="36">
        <f t="shared" si="18"/>
        <v>23507.508000000002</v>
      </c>
      <c r="M207" s="36">
        <f t="shared" si="18"/>
        <v>66354.210391000001</v>
      </c>
      <c r="N207" s="36">
        <f t="shared" si="18"/>
        <v>69802.025999999998</v>
      </c>
      <c r="O207" s="36">
        <f t="shared" si="18"/>
        <v>68754.907000000007</v>
      </c>
      <c r="P207" s="36">
        <f t="shared" si="18"/>
        <v>56168</v>
      </c>
      <c r="Q207" s="36">
        <f t="shared" si="18"/>
        <v>47998</v>
      </c>
      <c r="R207" s="36">
        <f t="shared" si="18"/>
        <v>12234</v>
      </c>
      <c r="S207" s="36">
        <f t="shared" si="18"/>
        <v>8689</v>
      </c>
      <c r="T207" s="36">
        <f t="shared" si="18"/>
        <v>9434.5930000000008</v>
      </c>
      <c r="U207" s="36">
        <f t="shared" si="18"/>
        <v>8572.5930000000008</v>
      </c>
      <c r="V207" s="36">
        <f t="shared" si="18"/>
        <v>5408</v>
      </c>
      <c r="W207" s="36">
        <f t="shared" si="18"/>
        <v>3600</v>
      </c>
      <c r="X207" s="36">
        <f t="shared" si="18"/>
        <v>3600</v>
      </c>
      <c r="Y207" s="36">
        <f t="shared" si="18"/>
        <v>3600</v>
      </c>
      <c r="Z207" s="36">
        <f t="shared" si="18"/>
        <v>3600</v>
      </c>
      <c r="AA207" s="36">
        <f t="shared" si="18"/>
        <v>0</v>
      </c>
      <c r="AB207" s="36">
        <f t="shared" si="18"/>
        <v>0</v>
      </c>
      <c r="AC207" s="36">
        <f t="shared" si="18"/>
        <v>0</v>
      </c>
      <c r="AD207" s="36">
        <f t="shared" si="18"/>
        <v>0</v>
      </c>
      <c r="AE207" s="36">
        <f t="shared" si="18"/>
        <v>0</v>
      </c>
      <c r="AF207" s="36">
        <f t="shared" si="18"/>
        <v>0</v>
      </c>
      <c r="AG207" s="36">
        <f t="shared" si="18"/>
        <v>0</v>
      </c>
      <c r="AH207" s="36">
        <f t="shared" si="18"/>
        <v>0</v>
      </c>
      <c r="AI207" s="36">
        <f t="shared" si="18"/>
        <v>0</v>
      </c>
      <c r="AJ207" s="36">
        <f t="shared" si="18"/>
        <v>0</v>
      </c>
      <c r="AK207" s="36">
        <f t="shared" si="18"/>
        <v>0</v>
      </c>
      <c r="AL207" s="36">
        <f t="shared" si="18"/>
        <v>0</v>
      </c>
      <c r="AM207" s="36">
        <f t="shared" si="18"/>
        <v>0</v>
      </c>
      <c r="AN207" s="36">
        <f t="shared" si="18"/>
        <v>0</v>
      </c>
      <c r="AO207" s="36">
        <f t="shared" si="18"/>
        <v>0</v>
      </c>
      <c r="AP207" s="36">
        <f t="shared" si="18"/>
        <v>0</v>
      </c>
      <c r="AQ207" s="36">
        <f t="shared" si="18"/>
        <v>0</v>
      </c>
      <c r="AR207" s="36">
        <f t="shared" si="18"/>
        <v>0</v>
      </c>
      <c r="AS207" s="36">
        <f t="shared" si="18"/>
        <v>0</v>
      </c>
      <c r="AT207" s="36">
        <f t="shared" si="18"/>
        <v>0</v>
      </c>
      <c r="AU207" s="36">
        <f t="shared" si="18"/>
        <v>0</v>
      </c>
      <c r="AV207" s="36">
        <f t="shared" si="18"/>
        <v>0</v>
      </c>
      <c r="AW207" s="36">
        <f t="shared" si="18"/>
        <v>0</v>
      </c>
      <c r="AX207" s="36">
        <f t="shared" si="18"/>
        <v>0</v>
      </c>
    </row>
    <row r="208" spans="2:50" x14ac:dyDescent="0.25">
      <c r="B208" s="128" t="s">
        <v>55</v>
      </c>
      <c r="C208" s="129"/>
      <c r="D208" s="130"/>
      <c r="E208" s="78" t="s">
        <v>91</v>
      </c>
      <c r="F208" s="86" t="s">
        <v>91</v>
      </c>
      <c r="G208" s="37">
        <f>G207-G209</f>
        <v>201005.93639100011</v>
      </c>
      <c r="H208" s="37">
        <f t="shared" ref="H208:AX208" si="19">H207-H209</f>
        <v>63323.843391000002</v>
      </c>
      <c r="I208" s="37">
        <f t="shared" si="19"/>
        <v>137682.09299999999</v>
      </c>
      <c r="J208" s="37">
        <f t="shared" si="19"/>
        <v>0</v>
      </c>
      <c r="K208" s="37">
        <f t="shared" si="19"/>
        <v>0</v>
      </c>
      <c r="L208" s="37">
        <f t="shared" si="19"/>
        <v>13433.203000000001</v>
      </c>
      <c r="M208" s="37">
        <f t="shared" si="19"/>
        <v>32163.210391000001</v>
      </c>
      <c r="N208" s="37">
        <f t="shared" si="19"/>
        <v>17727.43</v>
      </c>
      <c r="O208" s="37">
        <f t="shared" si="19"/>
        <v>46639.907000000007</v>
      </c>
      <c r="P208" s="37">
        <f t="shared" si="19"/>
        <v>41287</v>
      </c>
      <c r="Q208" s="37">
        <f t="shared" si="19"/>
        <v>38669</v>
      </c>
      <c r="R208" s="37">
        <f t="shared" si="19"/>
        <v>3335</v>
      </c>
      <c r="S208" s="37">
        <f t="shared" si="19"/>
        <v>2120</v>
      </c>
      <c r="T208" s="37">
        <f t="shared" si="19"/>
        <v>2865.5930000000008</v>
      </c>
      <c r="U208" s="37">
        <f t="shared" si="19"/>
        <v>2265.5930000000008</v>
      </c>
      <c r="V208" s="37">
        <f t="shared" si="19"/>
        <v>500</v>
      </c>
      <c r="W208" s="37">
        <f t="shared" si="19"/>
        <v>0</v>
      </c>
      <c r="X208" s="37">
        <f t="shared" si="19"/>
        <v>0</v>
      </c>
      <c r="Y208" s="37">
        <f t="shared" si="19"/>
        <v>0</v>
      </c>
      <c r="Z208" s="37">
        <f t="shared" si="19"/>
        <v>0</v>
      </c>
      <c r="AA208" s="37">
        <f t="shared" si="19"/>
        <v>0</v>
      </c>
      <c r="AB208" s="37">
        <f t="shared" si="19"/>
        <v>0</v>
      </c>
      <c r="AC208" s="37">
        <f t="shared" si="19"/>
        <v>0</v>
      </c>
      <c r="AD208" s="37">
        <f t="shared" si="19"/>
        <v>0</v>
      </c>
      <c r="AE208" s="37">
        <f t="shared" si="19"/>
        <v>0</v>
      </c>
      <c r="AF208" s="37">
        <f t="shared" si="19"/>
        <v>0</v>
      </c>
      <c r="AG208" s="37">
        <f t="shared" si="19"/>
        <v>0</v>
      </c>
      <c r="AH208" s="37">
        <f t="shared" si="19"/>
        <v>0</v>
      </c>
      <c r="AI208" s="37">
        <f t="shared" si="19"/>
        <v>0</v>
      </c>
      <c r="AJ208" s="37">
        <f t="shared" si="19"/>
        <v>0</v>
      </c>
      <c r="AK208" s="37">
        <f t="shared" si="19"/>
        <v>0</v>
      </c>
      <c r="AL208" s="37">
        <f t="shared" si="19"/>
        <v>0</v>
      </c>
      <c r="AM208" s="37">
        <f t="shared" si="19"/>
        <v>0</v>
      </c>
      <c r="AN208" s="37">
        <f t="shared" si="19"/>
        <v>0</v>
      </c>
      <c r="AO208" s="37">
        <f t="shared" si="19"/>
        <v>0</v>
      </c>
      <c r="AP208" s="37">
        <f t="shared" si="19"/>
        <v>0</v>
      </c>
      <c r="AQ208" s="37">
        <f t="shared" si="19"/>
        <v>0</v>
      </c>
      <c r="AR208" s="37">
        <f t="shared" si="19"/>
        <v>0</v>
      </c>
      <c r="AS208" s="37">
        <f t="shared" si="19"/>
        <v>0</v>
      </c>
      <c r="AT208" s="37">
        <f t="shared" si="19"/>
        <v>0</v>
      </c>
      <c r="AU208" s="37">
        <f t="shared" si="19"/>
        <v>0</v>
      </c>
      <c r="AV208" s="37">
        <f t="shared" si="19"/>
        <v>0</v>
      </c>
      <c r="AW208" s="37">
        <f t="shared" si="19"/>
        <v>0</v>
      </c>
      <c r="AX208" s="37">
        <f t="shared" si="19"/>
        <v>0</v>
      </c>
    </row>
    <row r="209" spans="2:50" x14ac:dyDescent="0.25">
      <c r="B209" s="115" t="s">
        <v>86</v>
      </c>
      <c r="C209" s="116"/>
      <c r="D209" s="117"/>
      <c r="E209" s="79" t="s">
        <v>91</v>
      </c>
      <c r="F209" s="87" t="s">
        <v>91</v>
      </c>
      <c r="G209" s="38">
        <f t="shared" ref="G209:AX209" si="20">G183+G181+G171+G156+G155+G114+G113+G112+G108+G87+G86+G75+G71+G70+G49+G48+G47+G46+G45+G41+G40+G44+G38+G36+G34+G31+G20+G8</f>
        <v>190316.90100000001</v>
      </c>
      <c r="H209" s="38">
        <f t="shared" si="20"/>
        <v>96339.900999999983</v>
      </c>
      <c r="I209" s="38">
        <f t="shared" si="20"/>
        <v>93977</v>
      </c>
      <c r="J209" s="38">
        <f t="shared" si="20"/>
        <v>0</v>
      </c>
      <c r="K209" s="38">
        <f t="shared" si="20"/>
        <v>0</v>
      </c>
      <c r="L209" s="38">
        <f t="shared" si="20"/>
        <v>10074.305</v>
      </c>
      <c r="M209" s="38">
        <f t="shared" si="20"/>
        <v>34191</v>
      </c>
      <c r="N209" s="38">
        <f t="shared" si="20"/>
        <v>52074.595999999998</v>
      </c>
      <c r="O209" s="38">
        <f t="shared" si="20"/>
        <v>22115</v>
      </c>
      <c r="P209" s="38">
        <f t="shared" si="20"/>
        <v>14881</v>
      </c>
      <c r="Q209" s="38">
        <f t="shared" si="20"/>
        <v>9329</v>
      </c>
      <c r="R209" s="38">
        <f t="shared" si="20"/>
        <v>8899</v>
      </c>
      <c r="S209" s="38">
        <f t="shared" si="20"/>
        <v>6569</v>
      </c>
      <c r="T209" s="38">
        <f t="shared" si="20"/>
        <v>6569</v>
      </c>
      <c r="U209" s="38">
        <f t="shared" si="20"/>
        <v>6307</v>
      </c>
      <c r="V209" s="38">
        <f t="shared" si="20"/>
        <v>4908</v>
      </c>
      <c r="W209" s="38">
        <f t="shared" si="20"/>
        <v>3600</v>
      </c>
      <c r="X209" s="38">
        <f t="shared" si="20"/>
        <v>3600</v>
      </c>
      <c r="Y209" s="38">
        <f t="shared" si="20"/>
        <v>3600</v>
      </c>
      <c r="Z209" s="38">
        <f t="shared" si="20"/>
        <v>3600</v>
      </c>
      <c r="AA209" s="38">
        <f t="shared" si="20"/>
        <v>0</v>
      </c>
      <c r="AB209" s="38">
        <f t="shared" si="20"/>
        <v>0</v>
      </c>
      <c r="AC209" s="38">
        <f t="shared" si="20"/>
        <v>0</v>
      </c>
      <c r="AD209" s="38">
        <f t="shared" si="20"/>
        <v>0</v>
      </c>
      <c r="AE209" s="38">
        <f t="shared" si="20"/>
        <v>0</v>
      </c>
      <c r="AF209" s="38">
        <f t="shared" si="20"/>
        <v>0</v>
      </c>
      <c r="AG209" s="38">
        <f t="shared" si="20"/>
        <v>0</v>
      </c>
      <c r="AH209" s="38">
        <f t="shared" si="20"/>
        <v>0</v>
      </c>
      <c r="AI209" s="38">
        <f t="shared" si="20"/>
        <v>0</v>
      </c>
      <c r="AJ209" s="38">
        <f t="shared" si="20"/>
        <v>0</v>
      </c>
      <c r="AK209" s="38">
        <f t="shared" si="20"/>
        <v>0</v>
      </c>
      <c r="AL209" s="38">
        <f t="shared" si="20"/>
        <v>0</v>
      </c>
      <c r="AM209" s="38">
        <f t="shared" si="20"/>
        <v>0</v>
      </c>
      <c r="AN209" s="38">
        <f t="shared" si="20"/>
        <v>0</v>
      </c>
      <c r="AO209" s="38">
        <f t="shared" si="20"/>
        <v>0</v>
      </c>
      <c r="AP209" s="38">
        <f t="shared" si="20"/>
        <v>0</v>
      </c>
      <c r="AQ209" s="38">
        <f t="shared" si="20"/>
        <v>0</v>
      </c>
      <c r="AR209" s="38">
        <f t="shared" si="20"/>
        <v>0</v>
      </c>
      <c r="AS209" s="38">
        <f t="shared" si="20"/>
        <v>0</v>
      </c>
      <c r="AT209" s="38">
        <f t="shared" si="20"/>
        <v>0</v>
      </c>
      <c r="AU209" s="38">
        <f t="shared" si="20"/>
        <v>0</v>
      </c>
      <c r="AV209" s="38">
        <f t="shared" si="20"/>
        <v>0</v>
      </c>
      <c r="AW209" s="38">
        <f t="shared" si="20"/>
        <v>0</v>
      </c>
      <c r="AX209" s="38">
        <f t="shared" si="20"/>
        <v>0</v>
      </c>
    </row>
    <row r="210" spans="2:50" x14ac:dyDescent="0.25">
      <c r="B210" s="115" t="s">
        <v>184</v>
      </c>
      <c r="C210" s="116"/>
      <c r="D210" s="116"/>
      <c r="E210" s="79" t="s">
        <v>91</v>
      </c>
      <c r="F210" s="87" t="s">
        <v>91</v>
      </c>
      <c r="G210" s="63">
        <f>G209*0.8</f>
        <v>152253.52080000003</v>
      </c>
      <c r="H210" s="63">
        <f t="shared" ref="H210:AX210" si="21">H209*0.8</f>
        <v>77071.920799999993</v>
      </c>
      <c r="I210" s="63">
        <f t="shared" si="21"/>
        <v>75181.600000000006</v>
      </c>
      <c r="J210" s="63">
        <f t="shared" si="21"/>
        <v>0</v>
      </c>
      <c r="K210" s="63">
        <f t="shared" si="21"/>
        <v>0</v>
      </c>
      <c r="L210" s="63">
        <f t="shared" si="21"/>
        <v>8059.4440000000004</v>
      </c>
      <c r="M210" s="63">
        <f t="shared" si="21"/>
        <v>27352.800000000003</v>
      </c>
      <c r="N210" s="63">
        <f t="shared" si="21"/>
        <v>41659.676800000001</v>
      </c>
      <c r="O210" s="63">
        <f t="shared" si="21"/>
        <v>17692</v>
      </c>
      <c r="P210" s="63">
        <f t="shared" si="21"/>
        <v>11904.800000000001</v>
      </c>
      <c r="Q210" s="63">
        <f t="shared" si="21"/>
        <v>7463.2000000000007</v>
      </c>
      <c r="R210" s="63">
        <f t="shared" si="21"/>
        <v>7119.2000000000007</v>
      </c>
      <c r="S210" s="63">
        <f t="shared" si="21"/>
        <v>5255.2000000000007</v>
      </c>
      <c r="T210" s="63">
        <f t="shared" si="21"/>
        <v>5255.2000000000007</v>
      </c>
      <c r="U210" s="63">
        <f t="shared" si="21"/>
        <v>5045.6000000000004</v>
      </c>
      <c r="V210" s="63">
        <f t="shared" si="21"/>
        <v>3926.4</v>
      </c>
      <c r="W210" s="63">
        <f t="shared" si="21"/>
        <v>2880</v>
      </c>
      <c r="X210" s="63">
        <f t="shared" si="21"/>
        <v>2880</v>
      </c>
      <c r="Y210" s="63">
        <f t="shared" si="21"/>
        <v>2880</v>
      </c>
      <c r="Z210" s="63">
        <f t="shared" si="21"/>
        <v>2880</v>
      </c>
      <c r="AA210" s="63">
        <f t="shared" si="21"/>
        <v>0</v>
      </c>
      <c r="AB210" s="63">
        <f t="shared" si="21"/>
        <v>0</v>
      </c>
      <c r="AC210" s="63">
        <f t="shared" si="21"/>
        <v>0</v>
      </c>
      <c r="AD210" s="63">
        <f t="shared" si="21"/>
        <v>0</v>
      </c>
      <c r="AE210" s="63">
        <f t="shared" si="21"/>
        <v>0</v>
      </c>
      <c r="AF210" s="63">
        <f t="shared" si="21"/>
        <v>0</v>
      </c>
      <c r="AG210" s="63">
        <f t="shared" si="21"/>
        <v>0</v>
      </c>
      <c r="AH210" s="63">
        <f t="shared" si="21"/>
        <v>0</v>
      </c>
      <c r="AI210" s="63">
        <f t="shared" si="21"/>
        <v>0</v>
      </c>
      <c r="AJ210" s="63">
        <f t="shared" si="21"/>
        <v>0</v>
      </c>
      <c r="AK210" s="63">
        <f t="shared" si="21"/>
        <v>0</v>
      </c>
      <c r="AL210" s="63">
        <f t="shared" si="21"/>
        <v>0</v>
      </c>
      <c r="AM210" s="63">
        <f t="shared" si="21"/>
        <v>0</v>
      </c>
      <c r="AN210" s="63">
        <f t="shared" si="21"/>
        <v>0</v>
      </c>
      <c r="AO210" s="63">
        <f t="shared" si="21"/>
        <v>0</v>
      </c>
      <c r="AP210" s="63">
        <f t="shared" si="21"/>
        <v>0</v>
      </c>
      <c r="AQ210" s="63">
        <f t="shared" si="21"/>
        <v>0</v>
      </c>
      <c r="AR210" s="63">
        <f t="shared" si="21"/>
        <v>0</v>
      </c>
      <c r="AS210" s="63">
        <f t="shared" si="21"/>
        <v>0</v>
      </c>
      <c r="AT210" s="63">
        <f t="shared" si="21"/>
        <v>0</v>
      </c>
      <c r="AU210" s="63">
        <f t="shared" si="21"/>
        <v>0</v>
      </c>
      <c r="AV210" s="63">
        <f t="shared" si="21"/>
        <v>0</v>
      </c>
      <c r="AW210" s="63">
        <f t="shared" si="21"/>
        <v>0</v>
      </c>
      <c r="AX210" s="63">
        <f t="shared" si="21"/>
        <v>0</v>
      </c>
    </row>
    <row r="211" spans="2:50" x14ac:dyDescent="0.25">
      <c r="B211" s="39" t="s">
        <v>289</v>
      </c>
      <c r="C211" s="69">
        <v>1000</v>
      </c>
      <c r="D211" s="72">
        <v>0.7</v>
      </c>
      <c r="E211" s="80" t="s">
        <v>294</v>
      </c>
      <c r="F211" s="88" t="s">
        <v>91</v>
      </c>
      <c r="G211" s="40"/>
      <c r="H211" s="40"/>
      <c r="I211" s="40"/>
      <c r="J211" s="41" t="e">
        <f t="shared" ref="J211:M211" si="22">(J209*(100%-$F211))/(8*22*$C211/1000)</f>
        <v>#VALUE!</v>
      </c>
      <c r="K211" s="41" t="e">
        <f t="shared" si="22"/>
        <v>#VALUE!</v>
      </c>
      <c r="L211" s="41" t="e">
        <f t="shared" si="22"/>
        <v>#VALUE!</v>
      </c>
      <c r="M211" s="41" t="e">
        <f t="shared" si="22"/>
        <v>#VALUE!</v>
      </c>
      <c r="N211" s="41" t="e">
        <f>(N209*(100%-$F211))/(8*22*$C211/1000)</f>
        <v>#VALUE!</v>
      </c>
      <c r="O211" s="41" t="e">
        <f t="shared" ref="O211:AF211" si="23">(O209*(100%-$F211))/(8*22*$C211/1000)</f>
        <v>#VALUE!</v>
      </c>
      <c r="P211" s="41" t="e">
        <f t="shared" si="23"/>
        <v>#VALUE!</v>
      </c>
      <c r="Q211" s="41" t="e">
        <f t="shared" si="23"/>
        <v>#VALUE!</v>
      </c>
      <c r="R211" s="41" t="e">
        <f t="shared" si="23"/>
        <v>#VALUE!</v>
      </c>
      <c r="S211" s="41" t="e">
        <f t="shared" si="23"/>
        <v>#VALUE!</v>
      </c>
      <c r="T211" s="41" t="e">
        <f t="shared" si="23"/>
        <v>#VALUE!</v>
      </c>
      <c r="U211" s="41" t="e">
        <f t="shared" si="23"/>
        <v>#VALUE!</v>
      </c>
      <c r="V211" s="41" t="e">
        <f t="shared" si="23"/>
        <v>#VALUE!</v>
      </c>
      <c r="W211" s="41" t="e">
        <f t="shared" si="23"/>
        <v>#VALUE!</v>
      </c>
      <c r="X211" s="41" t="e">
        <f t="shared" si="23"/>
        <v>#VALUE!</v>
      </c>
      <c r="Y211" s="41" t="e">
        <f t="shared" si="23"/>
        <v>#VALUE!</v>
      </c>
      <c r="Z211" s="41" t="e">
        <f t="shared" si="23"/>
        <v>#VALUE!</v>
      </c>
      <c r="AA211" s="41" t="e">
        <f t="shared" si="23"/>
        <v>#VALUE!</v>
      </c>
      <c r="AB211" s="41" t="e">
        <f t="shared" si="23"/>
        <v>#VALUE!</v>
      </c>
      <c r="AC211" s="41" t="e">
        <f t="shared" si="23"/>
        <v>#VALUE!</v>
      </c>
      <c r="AD211" s="41" t="e">
        <f t="shared" si="23"/>
        <v>#VALUE!</v>
      </c>
      <c r="AE211" s="41" t="e">
        <f t="shared" si="23"/>
        <v>#VALUE!</v>
      </c>
      <c r="AF211" s="41" t="e">
        <f t="shared" si="23"/>
        <v>#VALUE!</v>
      </c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  <c r="AT211" s="47"/>
      <c r="AU211" s="47"/>
      <c r="AV211" s="47"/>
      <c r="AW211" s="47"/>
      <c r="AX211" s="47"/>
    </row>
    <row r="212" spans="2:50" x14ac:dyDescent="0.25">
      <c r="B212" s="118" t="s">
        <v>85</v>
      </c>
      <c r="C212" s="119"/>
      <c r="D212" s="120"/>
      <c r="E212" s="81" t="s">
        <v>295</v>
      </c>
      <c r="F212" s="89" t="s">
        <v>91</v>
      </c>
      <c r="G212" s="42"/>
      <c r="H212" s="42"/>
      <c r="I212" s="42"/>
      <c r="J212" s="42" t="e">
        <f>#REF!+#REF!+#REF!+#REF!+#REF!+#REF!+#REF!+#REF!+J188+J183+J171+J168+J9+J4+#REF!+#REF!+#REF!+#REF!+#REF!+#REF!+#REF!+#REF!</f>
        <v>#REF!</v>
      </c>
      <c r="K212" s="42" t="e">
        <f>#REF!+#REF!+#REF!+#REF!+#REF!+#REF!+#REF!+#REF!+K188+K183+K171+K168+K9+K4+#REF!+#REF!+#REF!+#REF!+#REF!+#REF!+#REF!+#REF!</f>
        <v>#REF!</v>
      </c>
      <c r="L212" s="42" t="e">
        <f>#REF!+#REF!+#REF!+#REF!+#REF!+#REF!+#REF!+#REF!+#REF!+#REF!+#REF!+#REF!+#REF!+L4+#REF!+#REF!+#REF!+#REF!+#REF!+#REF!+#REF!+#REF!</f>
        <v>#REF!</v>
      </c>
      <c r="M212" s="42" t="e">
        <f>#REF!+#REF!+#REF!+#REF!+#REF!+#REF!+#REF!+#REF!+L188+L183+L171+L168+L9+M4+#REF!+#REF!+#REF!+#REF!+#REF!+#REF!+#REF!+#REF!</f>
        <v>#REF!</v>
      </c>
      <c r="N212" s="42" t="e">
        <f>#REF!+#REF!+#REF!+#REF!+#REF!+#REF!+#REF!+#REF!+M188+M183+M171+M168+M9+N4+#REF!+#REF!+#REF!+#REF!+#REF!+#REF!+#REF!+#REF!</f>
        <v>#REF!</v>
      </c>
      <c r="O212" s="42" t="e">
        <f>#REF!+#REF!+#REF!+#REF!+#REF!+#REF!+#REF!+#REF!+N188+N183+N171+N168+N9+O4+#REF!+#REF!+#REF!+#REF!+#REF!+#REF!+#REF!+#REF!</f>
        <v>#REF!</v>
      </c>
      <c r="P212" s="42" t="e">
        <f>#REF!+#REF!+#REF!+#REF!+#REF!+#REF!+#REF!+#REF!+O188+O183+O171+O168+O9+P4+#REF!+#REF!+#REF!+#REF!+#REF!+#REF!+#REF!+#REF!</f>
        <v>#REF!</v>
      </c>
      <c r="Q212" s="42" t="e">
        <f>#REF!+#REF!+#REF!+#REF!+#REF!+#REF!+#REF!+#REF!+P188+P183+P171+P168+P9+Q4+#REF!+#REF!+#REF!+#REF!+#REF!+#REF!+#REF!+#REF!</f>
        <v>#REF!</v>
      </c>
      <c r="R212" s="42" t="e">
        <f>#REF!+#REF!+#REF!+#REF!+#REF!+#REF!+#REF!+#REF!+Q188+Q183+Q171+Q168+Q9+R4+#REF!+#REF!+#REF!+#REF!+#REF!+#REF!+#REF!+#REF!</f>
        <v>#REF!</v>
      </c>
      <c r="S212" s="42" t="e">
        <f>#REF!+#REF!+#REF!+#REF!+#REF!+#REF!+#REF!+#REF!+R188+R183+R171+R168+R9+S4+#REF!+#REF!+#REF!+#REF!+#REF!+#REF!+#REF!+#REF!</f>
        <v>#REF!</v>
      </c>
      <c r="T212" s="42" t="e">
        <f>#REF!+#REF!+#REF!+#REF!+#REF!+#REF!+#REF!+#REF!+S188+S183+S171+S168+S9+T4+#REF!+#REF!+#REF!+#REF!+#REF!+#REF!+#REF!+#REF!</f>
        <v>#REF!</v>
      </c>
      <c r="U212" s="42" t="e">
        <f>#REF!+#REF!+#REF!+#REF!+#REF!+#REF!+#REF!+#REF!+T188+T183+T171+T168+T9+U4+#REF!+#REF!+#REF!+#REF!+#REF!+#REF!+#REF!+#REF!</f>
        <v>#REF!</v>
      </c>
      <c r="V212" s="42" t="e">
        <f>#REF!+#REF!+#REF!+#REF!+#REF!+#REF!+#REF!+#REF!+U188+U183+U171+U168+U9+V4+#REF!+#REF!+#REF!+#REF!+#REF!+#REF!+#REF!+#REF!</f>
        <v>#REF!</v>
      </c>
      <c r="W212" s="42" t="e">
        <f>#REF!+#REF!+#REF!+#REF!+#REF!+#REF!+#REF!+#REF!+V188+V183+V171+V168+V9+W4+#REF!+#REF!+#REF!+#REF!+#REF!+#REF!+#REF!+#REF!</f>
        <v>#REF!</v>
      </c>
      <c r="X212" s="42" t="e">
        <f>#REF!+#REF!+#REF!+#REF!+#REF!+#REF!+#REF!+#REF!+W188+W183+W171+W168+W9+X4+#REF!+#REF!+#REF!+#REF!+#REF!+#REF!+#REF!+#REF!</f>
        <v>#REF!</v>
      </c>
      <c r="Y212" s="42" t="e">
        <f>#REF!+#REF!+#REF!+#REF!+#REF!+#REF!+#REF!+#REF!+X188+X183+X171+X168+X9+Y4+#REF!+#REF!+#REF!+#REF!+#REF!+#REF!+#REF!+#REF!</f>
        <v>#REF!</v>
      </c>
      <c r="Z212" s="42" t="e">
        <f>#REF!+#REF!+#REF!+#REF!+#REF!+#REF!+#REF!+#REF!+Z188+Z183+Z171+Z168+Z9+Z4+#REF!+#REF!+#REF!+#REF!+#REF!+#REF!+#REF!+#REF!</f>
        <v>#REF!</v>
      </c>
      <c r="AA212" s="42" t="e">
        <f>#REF!+#REF!+#REF!+#REF!+#REF!+#REF!+#REF!+#REF!+AA188+AA183+AA171+AA168+AA9+AA4+#REF!+#REF!+#REF!+#REF!+#REF!+#REF!+#REF!+#REF!</f>
        <v>#REF!</v>
      </c>
      <c r="AB212" s="42" t="e">
        <f>#REF!+#REF!+#REF!+#REF!+#REF!+#REF!+#REF!+#REF!+AB188+AB183+AB171+AB168+AB9+AB4+#REF!+#REF!+#REF!+#REF!+#REF!+#REF!+#REF!+#REF!</f>
        <v>#REF!</v>
      </c>
      <c r="AC212" s="42" t="e">
        <f>#REF!+#REF!+#REF!+#REF!+#REF!+#REF!+#REF!+#REF!+AC188+AC183+AC171+AC168+AC9+AC4+#REF!+#REF!+#REF!+#REF!+#REF!+#REF!+#REF!+#REF!</f>
        <v>#REF!</v>
      </c>
      <c r="AD212" s="42" t="e">
        <f>#REF!+#REF!+#REF!+#REF!+#REF!+#REF!+#REF!+#REF!+AD188+AD183+AD171+AD168+AD9+AD4+#REF!+#REF!+#REF!+#REF!+#REF!+#REF!+#REF!+#REF!</f>
        <v>#REF!</v>
      </c>
      <c r="AE212" s="42" t="e">
        <f>#REF!+#REF!+#REF!+#REF!+#REF!+#REF!+#REF!+#REF!+AE188+AE183+AE171+AE168+AE9+AE4+#REF!+#REF!+#REF!+#REF!+#REF!+#REF!+#REF!+#REF!</f>
        <v>#REF!</v>
      </c>
      <c r="AF212" s="42" t="e">
        <f>#REF!+#REF!+#REF!+#REF!+#REF!+#REF!+#REF!+#REF!+AF188+AF183+AF171+AF168+AF9+AF4+#REF!+#REF!+#REF!+#REF!+#REF!+#REF!+#REF!+#REF!</f>
        <v>#REF!</v>
      </c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  <c r="AT212" s="47"/>
      <c r="AU212" s="47"/>
      <c r="AV212" s="47"/>
      <c r="AW212" s="47"/>
      <c r="AX212" s="47"/>
    </row>
    <row r="213" spans="2:50" x14ac:dyDescent="0.25">
      <c r="B213" s="43" t="s">
        <v>290</v>
      </c>
      <c r="C213" s="19">
        <v>2000</v>
      </c>
      <c r="D213" s="73">
        <v>0.3</v>
      </c>
      <c r="E213" s="82" t="s">
        <v>295</v>
      </c>
      <c r="F213" s="90" t="s">
        <v>91</v>
      </c>
      <c r="G213" s="44"/>
      <c r="H213" s="44"/>
      <c r="I213" s="44"/>
      <c r="J213" s="45" t="e">
        <f t="shared" ref="J213:M213" si="24">(J212*(100%-$F213))/(8*22*$C213/1000)</f>
        <v>#REF!</v>
      </c>
      <c r="K213" s="45" t="e">
        <f t="shared" si="24"/>
        <v>#REF!</v>
      </c>
      <c r="L213" s="45" t="e">
        <f t="shared" si="24"/>
        <v>#REF!</v>
      </c>
      <c r="M213" s="45" t="e">
        <f t="shared" si="24"/>
        <v>#REF!</v>
      </c>
      <c r="N213" s="45" t="e">
        <f>(N212*(100%-$F213))/(8*22*$C213/1000)</f>
        <v>#REF!</v>
      </c>
      <c r="O213" s="45" t="e">
        <f t="shared" ref="O213:AF213" si="25">(O212*(100%-$F213))/(8*22*$C213/1000)</f>
        <v>#REF!</v>
      </c>
      <c r="P213" s="45" t="e">
        <f t="shared" si="25"/>
        <v>#REF!</v>
      </c>
      <c r="Q213" s="45" t="e">
        <f t="shared" si="25"/>
        <v>#REF!</v>
      </c>
      <c r="R213" s="45" t="e">
        <f t="shared" si="25"/>
        <v>#REF!</v>
      </c>
      <c r="S213" s="45" t="e">
        <f t="shared" si="25"/>
        <v>#REF!</v>
      </c>
      <c r="T213" s="45" t="e">
        <f t="shared" si="25"/>
        <v>#REF!</v>
      </c>
      <c r="U213" s="45" t="e">
        <f t="shared" si="25"/>
        <v>#REF!</v>
      </c>
      <c r="V213" s="45" t="e">
        <f t="shared" si="25"/>
        <v>#REF!</v>
      </c>
      <c r="W213" s="45" t="e">
        <f t="shared" si="25"/>
        <v>#REF!</v>
      </c>
      <c r="X213" s="45" t="e">
        <f t="shared" si="25"/>
        <v>#REF!</v>
      </c>
      <c r="Y213" s="45" t="e">
        <f t="shared" si="25"/>
        <v>#REF!</v>
      </c>
      <c r="Z213" s="45" t="e">
        <f t="shared" si="25"/>
        <v>#REF!</v>
      </c>
      <c r="AA213" s="45" t="e">
        <f t="shared" si="25"/>
        <v>#REF!</v>
      </c>
      <c r="AB213" s="45" t="e">
        <f t="shared" si="25"/>
        <v>#REF!</v>
      </c>
      <c r="AC213" s="45" t="e">
        <f t="shared" si="25"/>
        <v>#REF!</v>
      </c>
      <c r="AD213" s="45" t="e">
        <f t="shared" si="25"/>
        <v>#REF!</v>
      </c>
      <c r="AE213" s="45" t="e">
        <f t="shared" si="25"/>
        <v>#REF!</v>
      </c>
      <c r="AF213" s="45" t="e">
        <f t="shared" si="25"/>
        <v>#REF!</v>
      </c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  <c r="AT213" s="47"/>
      <c r="AU213" s="47"/>
      <c r="AV213" s="47"/>
      <c r="AW213" s="47"/>
      <c r="AX213" s="47"/>
    </row>
    <row r="214" spans="2:50" x14ac:dyDescent="0.25">
      <c r="B214" s="124" t="s">
        <v>291</v>
      </c>
      <c r="C214" s="124"/>
      <c r="D214" s="124"/>
      <c r="E214" s="83" t="s">
        <v>91</v>
      </c>
      <c r="F214" s="91" t="s">
        <v>91</v>
      </c>
      <c r="G214" s="99">
        <f>G155+G110+G108+G87+G31</f>
        <v>36353</v>
      </c>
      <c r="H214" s="99">
        <f t="shared" ref="H214:AX214" si="26">H155+H110+H108+H87+H31</f>
        <v>15894</v>
      </c>
      <c r="I214" s="99">
        <f t="shared" si="26"/>
        <v>20459</v>
      </c>
      <c r="J214" s="99">
        <f t="shared" si="26"/>
        <v>0</v>
      </c>
      <c r="K214" s="99">
        <f t="shared" si="26"/>
        <v>0</v>
      </c>
      <c r="L214" s="99">
        <f t="shared" si="26"/>
        <v>0</v>
      </c>
      <c r="M214" s="99">
        <f t="shared" si="26"/>
        <v>5947</v>
      </c>
      <c r="N214" s="99">
        <f t="shared" si="26"/>
        <v>9947</v>
      </c>
      <c r="O214" s="99">
        <f t="shared" si="26"/>
        <v>5947</v>
      </c>
      <c r="P214" s="99">
        <f t="shared" si="26"/>
        <v>5504</v>
      </c>
      <c r="Q214" s="99">
        <f t="shared" si="26"/>
        <v>5504</v>
      </c>
      <c r="R214" s="99">
        <f t="shared" si="26"/>
        <v>3504</v>
      </c>
      <c r="S214" s="99">
        <f t="shared" si="26"/>
        <v>0</v>
      </c>
      <c r="T214" s="99">
        <f t="shared" si="26"/>
        <v>0</v>
      </c>
      <c r="U214" s="99">
        <f t="shared" si="26"/>
        <v>0</v>
      </c>
      <c r="V214" s="99">
        <f t="shared" si="26"/>
        <v>0</v>
      </c>
      <c r="W214" s="99">
        <f t="shared" si="26"/>
        <v>0</v>
      </c>
      <c r="X214" s="99">
        <f t="shared" si="26"/>
        <v>0</v>
      </c>
      <c r="Y214" s="99">
        <f t="shared" si="26"/>
        <v>0</v>
      </c>
      <c r="Z214" s="99">
        <f t="shared" si="26"/>
        <v>0</v>
      </c>
      <c r="AA214" s="99">
        <f t="shared" si="26"/>
        <v>0</v>
      </c>
      <c r="AB214" s="99">
        <f t="shared" si="26"/>
        <v>0</v>
      </c>
      <c r="AC214" s="99">
        <f t="shared" si="26"/>
        <v>0</v>
      </c>
      <c r="AD214" s="99">
        <f t="shared" si="26"/>
        <v>0</v>
      </c>
      <c r="AE214" s="99">
        <f t="shared" si="26"/>
        <v>0</v>
      </c>
      <c r="AF214" s="99">
        <f t="shared" si="26"/>
        <v>0</v>
      </c>
      <c r="AG214" s="99">
        <f t="shared" si="26"/>
        <v>0</v>
      </c>
      <c r="AH214" s="99">
        <f t="shared" si="26"/>
        <v>0</v>
      </c>
      <c r="AI214" s="99">
        <f t="shared" si="26"/>
        <v>0</v>
      </c>
      <c r="AJ214" s="99">
        <f t="shared" si="26"/>
        <v>0</v>
      </c>
      <c r="AK214" s="99">
        <f t="shared" si="26"/>
        <v>0</v>
      </c>
      <c r="AL214" s="99">
        <f t="shared" si="26"/>
        <v>0</v>
      </c>
      <c r="AM214" s="99">
        <f t="shared" si="26"/>
        <v>0</v>
      </c>
      <c r="AN214" s="99">
        <f t="shared" si="26"/>
        <v>0</v>
      </c>
      <c r="AO214" s="99">
        <f t="shared" si="26"/>
        <v>0</v>
      </c>
      <c r="AP214" s="99">
        <f t="shared" si="26"/>
        <v>0</v>
      </c>
      <c r="AQ214" s="99">
        <f t="shared" si="26"/>
        <v>0</v>
      </c>
      <c r="AR214" s="99">
        <f t="shared" si="26"/>
        <v>0</v>
      </c>
      <c r="AS214" s="99">
        <f t="shared" si="26"/>
        <v>0</v>
      </c>
      <c r="AT214" s="99">
        <f t="shared" si="26"/>
        <v>0</v>
      </c>
      <c r="AU214" s="99">
        <f t="shared" si="26"/>
        <v>0</v>
      </c>
      <c r="AV214" s="99">
        <f t="shared" si="26"/>
        <v>0</v>
      </c>
      <c r="AW214" s="99">
        <f t="shared" si="26"/>
        <v>0</v>
      </c>
      <c r="AX214" s="99">
        <f t="shared" si="26"/>
        <v>0</v>
      </c>
    </row>
  </sheetData>
  <mergeCells count="17">
    <mergeCell ref="G4:Z4"/>
    <mergeCell ref="B210:D210"/>
    <mergeCell ref="B212:D212"/>
    <mergeCell ref="B214:D214"/>
    <mergeCell ref="B207:D207"/>
    <mergeCell ref="B208:D208"/>
    <mergeCell ref="B209:D209"/>
    <mergeCell ref="AA6:AL6"/>
    <mergeCell ref="AM6:AX6"/>
    <mergeCell ref="B6:B7"/>
    <mergeCell ref="C6:C7"/>
    <mergeCell ref="D6:D7"/>
    <mergeCell ref="G6:G7"/>
    <mergeCell ref="J6:N6"/>
    <mergeCell ref="O6:Z6"/>
    <mergeCell ref="H6:H7"/>
    <mergeCell ref="I6:I7"/>
  </mergeCells>
  <conditionalFormatting sqref="F171 F175 F125:F142 F108:F122 F31:F32 F24 F26 F28 F34 F36 F38 F10:F22 F67:F78 F89:F96 F144 F195:F197 F1:F5 F8 F104:F106 F102 F100 F98 F148:F168 F146 F177 F179 F181 F183:F193 F40:F65 F80:F87 F215:F916">
    <cfRule type="containsText" dxfId="189" priority="909" operator="containsText" text="ВостокСталь">
      <formula>NOT(ISERROR(SEARCH("ВостокСталь",F1)))</formula>
    </cfRule>
    <cfRule type="cellIs" dxfId="188" priority="978" operator="equal">
      <formula>"СРМУ 14"</formula>
    </cfRule>
    <cfRule type="cellIs" dxfId="187" priority="1110" operator="equal">
      <formula>"СП"</formula>
    </cfRule>
    <cfRule type="cellIs" dxfId="186" priority="1111" operator="equal">
      <formula>"УАР"</formula>
    </cfRule>
    <cfRule type="containsText" dxfId="185" priority="1112" operator="containsText" text="СРМУ">
      <formula>NOT(ISERROR(SEARCH("СРМУ",F1)))</formula>
    </cfRule>
  </conditionalFormatting>
  <conditionalFormatting sqref="F198 F200:F204">
    <cfRule type="containsText" dxfId="184" priority="712" operator="containsText" text="ВостокСталь">
      <formula>NOT(ISERROR(SEARCH("ВостокСталь",F198)))</formula>
    </cfRule>
    <cfRule type="cellIs" dxfId="183" priority="713" operator="equal">
      <formula>"СРМУ 14"</formula>
    </cfRule>
    <cfRule type="cellIs" dxfId="182" priority="714" operator="equal">
      <formula>"СП"</formula>
    </cfRule>
    <cfRule type="cellIs" dxfId="181" priority="715" operator="equal">
      <formula>"УАР"</formula>
    </cfRule>
    <cfRule type="containsText" dxfId="180" priority="716" operator="containsText" text="СРМУ">
      <formula>NOT(ISERROR(SEARCH("СРМУ",F198)))</formula>
    </cfRule>
  </conditionalFormatting>
  <conditionalFormatting sqref="F169">
    <cfRule type="containsText" dxfId="179" priority="697" operator="containsText" text="ВостокСталь">
      <formula>NOT(ISERROR(SEARCH("ВостокСталь",F169)))</formula>
    </cfRule>
    <cfRule type="cellIs" dxfId="178" priority="698" operator="equal">
      <formula>"СРМУ 14"</formula>
    </cfRule>
    <cfRule type="cellIs" dxfId="177" priority="699" operator="equal">
      <formula>"СП"</formula>
    </cfRule>
    <cfRule type="cellIs" dxfId="176" priority="700" operator="equal">
      <formula>"УАР"</formula>
    </cfRule>
    <cfRule type="containsText" dxfId="175" priority="701" operator="containsText" text="СРМУ">
      <formula>NOT(ISERROR(SEARCH("СРМУ",F169)))</formula>
    </cfRule>
  </conditionalFormatting>
  <conditionalFormatting sqref="F123:F124">
    <cfRule type="containsText" dxfId="174" priority="692" operator="containsText" text="ВостокСталь">
      <formula>NOT(ISERROR(SEARCH("ВостокСталь",F123)))</formula>
    </cfRule>
    <cfRule type="cellIs" dxfId="173" priority="693" operator="equal">
      <formula>"СРМУ 14"</formula>
    </cfRule>
    <cfRule type="cellIs" dxfId="172" priority="694" operator="equal">
      <formula>"СП"</formula>
    </cfRule>
    <cfRule type="cellIs" dxfId="171" priority="695" operator="equal">
      <formula>"УАР"</formula>
    </cfRule>
    <cfRule type="containsText" dxfId="170" priority="696" operator="containsText" text="СРМУ">
      <formula>NOT(ISERROR(SEARCH("СРМУ",F123)))</formula>
    </cfRule>
  </conditionalFormatting>
  <conditionalFormatting sqref="F172:F174">
    <cfRule type="containsText" dxfId="169" priority="687" operator="containsText" text="ВостокСталь">
      <formula>NOT(ISERROR(SEARCH("ВостокСталь",F172)))</formula>
    </cfRule>
    <cfRule type="cellIs" dxfId="168" priority="688" operator="equal">
      <formula>"СРМУ 14"</formula>
    </cfRule>
    <cfRule type="cellIs" dxfId="167" priority="689" operator="equal">
      <formula>"СП"</formula>
    </cfRule>
    <cfRule type="cellIs" dxfId="166" priority="690" operator="equal">
      <formula>"УАР"</formula>
    </cfRule>
    <cfRule type="containsText" dxfId="165" priority="691" operator="containsText" text="СРМУ">
      <formula>NOT(ISERROR(SEARCH("СРМУ",F172)))</formula>
    </cfRule>
  </conditionalFormatting>
  <conditionalFormatting sqref="F205">
    <cfRule type="containsText" dxfId="164" priority="681" operator="containsText" text="ВостокСталь">
      <formula>NOT(ISERROR(SEARCH("ВостокСталь",F205)))</formula>
    </cfRule>
    <cfRule type="cellIs" dxfId="163" priority="682" operator="equal">
      <formula>"СРМУ 14"</formula>
    </cfRule>
    <cfRule type="cellIs" dxfId="162" priority="683" operator="equal">
      <formula>"СП"</formula>
    </cfRule>
    <cfRule type="cellIs" dxfId="161" priority="684" operator="equal">
      <formula>"УАР"</formula>
    </cfRule>
    <cfRule type="containsText" dxfId="160" priority="685" operator="containsText" text="СРМУ">
      <formula>NOT(ISERROR(SEARCH("СРМУ",F205)))</formula>
    </cfRule>
  </conditionalFormatting>
  <conditionalFormatting sqref="F206">
    <cfRule type="containsText" dxfId="159" priority="676" operator="containsText" text="ВостокСталь">
      <formula>NOT(ISERROR(SEARCH("ВостокСталь",F206)))</formula>
    </cfRule>
    <cfRule type="cellIs" dxfId="158" priority="677" operator="equal">
      <formula>"СРМУ 14"</formula>
    </cfRule>
    <cfRule type="cellIs" dxfId="157" priority="678" operator="equal">
      <formula>"СП"</formula>
    </cfRule>
    <cfRule type="cellIs" dxfId="156" priority="679" operator="equal">
      <formula>"УАР"</formula>
    </cfRule>
    <cfRule type="containsText" dxfId="155" priority="680" operator="containsText" text="СРМУ">
      <formula>NOT(ISERROR(SEARCH("СРМУ",F206)))</formula>
    </cfRule>
  </conditionalFormatting>
  <conditionalFormatting sqref="F30">
    <cfRule type="containsText" dxfId="154" priority="671" operator="containsText" text="ВостокСталь">
      <formula>NOT(ISERROR(SEARCH("ВостокСталь",F30)))</formula>
    </cfRule>
    <cfRule type="cellIs" dxfId="153" priority="672" operator="equal">
      <formula>"СРМУ 14"</formula>
    </cfRule>
    <cfRule type="cellIs" dxfId="152" priority="673" operator="equal">
      <formula>"СП"</formula>
    </cfRule>
    <cfRule type="cellIs" dxfId="151" priority="674" operator="equal">
      <formula>"УАР"</formula>
    </cfRule>
    <cfRule type="containsText" dxfId="150" priority="675" operator="containsText" text="СРМУ">
      <formula>NOT(ISERROR(SEARCH("СРМУ",F30)))</formula>
    </cfRule>
  </conditionalFormatting>
  <conditionalFormatting sqref="F107">
    <cfRule type="containsText" dxfId="149" priority="666" operator="containsText" text="ВостокСталь">
      <formula>NOT(ISERROR(SEARCH("ВостокСталь",F107)))</formula>
    </cfRule>
    <cfRule type="cellIs" dxfId="148" priority="667" operator="equal">
      <formula>"СРМУ 14"</formula>
    </cfRule>
    <cfRule type="cellIs" dxfId="147" priority="668" operator="equal">
      <formula>"СП"</formula>
    </cfRule>
    <cfRule type="cellIs" dxfId="146" priority="669" operator="equal">
      <formula>"УАР"</formula>
    </cfRule>
    <cfRule type="containsText" dxfId="145" priority="670" operator="containsText" text="СРМУ">
      <formula>NOT(ISERROR(SEARCH("СРМУ",F107)))</formula>
    </cfRule>
  </conditionalFormatting>
  <conditionalFormatting sqref="F23">
    <cfRule type="containsText" dxfId="144" priority="661" operator="containsText" text="ВостокСталь">
      <formula>NOT(ISERROR(SEARCH("ВостокСталь",F23)))</formula>
    </cfRule>
    <cfRule type="cellIs" dxfId="143" priority="662" operator="equal">
      <formula>"СРМУ 14"</formula>
    </cfRule>
    <cfRule type="cellIs" dxfId="142" priority="663" operator="equal">
      <formula>"СП"</formula>
    </cfRule>
    <cfRule type="cellIs" dxfId="141" priority="664" operator="equal">
      <formula>"УАР"</formula>
    </cfRule>
    <cfRule type="containsText" dxfId="140" priority="665" operator="containsText" text="СРМУ">
      <formula>NOT(ISERROR(SEARCH("СРМУ",F23)))</formula>
    </cfRule>
  </conditionalFormatting>
  <conditionalFormatting sqref="F25">
    <cfRule type="containsText" dxfId="139" priority="656" operator="containsText" text="ВостокСталь">
      <formula>NOT(ISERROR(SEARCH("ВостокСталь",F25)))</formula>
    </cfRule>
    <cfRule type="cellIs" dxfId="138" priority="657" operator="equal">
      <formula>"СРМУ 14"</formula>
    </cfRule>
    <cfRule type="cellIs" dxfId="137" priority="658" operator="equal">
      <formula>"СП"</formula>
    </cfRule>
    <cfRule type="cellIs" dxfId="136" priority="659" operator="equal">
      <formula>"УАР"</formula>
    </cfRule>
    <cfRule type="containsText" dxfId="135" priority="660" operator="containsText" text="СРМУ">
      <formula>NOT(ISERROR(SEARCH("СРМУ",F25)))</formula>
    </cfRule>
  </conditionalFormatting>
  <conditionalFormatting sqref="F27">
    <cfRule type="containsText" dxfId="134" priority="651" operator="containsText" text="ВостокСталь">
      <formula>NOT(ISERROR(SEARCH("ВостокСталь",F27)))</formula>
    </cfRule>
    <cfRule type="cellIs" dxfId="133" priority="652" operator="equal">
      <formula>"СРМУ 14"</formula>
    </cfRule>
    <cfRule type="cellIs" dxfId="132" priority="653" operator="equal">
      <formula>"СП"</formula>
    </cfRule>
    <cfRule type="cellIs" dxfId="131" priority="654" operator="equal">
      <formula>"УАР"</formula>
    </cfRule>
    <cfRule type="containsText" dxfId="130" priority="655" operator="containsText" text="СРМУ">
      <formula>NOT(ISERROR(SEARCH("СРМУ",F27)))</formula>
    </cfRule>
  </conditionalFormatting>
  <conditionalFormatting sqref="F29">
    <cfRule type="containsText" dxfId="129" priority="646" operator="containsText" text="ВостокСталь">
      <formula>NOT(ISERROR(SEARCH("ВостокСталь",F29)))</formula>
    </cfRule>
    <cfRule type="cellIs" dxfId="128" priority="647" operator="equal">
      <formula>"СРМУ 14"</formula>
    </cfRule>
    <cfRule type="cellIs" dxfId="127" priority="648" operator="equal">
      <formula>"СП"</formula>
    </cfRule>
    <cfRule type="cellIs" dxfId="126" priority="649" operator="equal">
      <formula>"УАР"</formula>
    </cfRule>
    <cfRule type="containsText" dxfId="125" priority="650" operator="containsText" text="СРМУ">
      <formula>NOT(ISERROR(SEARCH("СРМУ",F29)))</formula>
    </cfRule>
  </conditionalFormatting>
  <conditionalFormatting sqref="F33">
    <cfRule type="containsText" dxfId="124" priority="641" operator="containsText" text="ВостокСталь">
      <formula>NOT(ISERROR(SEARCH("ВостокСталь",F33)))</formula>
    </cfRule>
    <cfRule type="cellIs" dxfId="123" priority="642" operator="equal">
      <formula>"СРМУ 14"</formula>
    </cfRule>
    <cfRule type="cellIs" dxfId="122" priority="643" operator="equal">
      <formula>"СП"</formula>
    </cfRule>
    <cfRule type="cellIs" dxfId="121" priority="644" operator="equal">
      <formula>"УАР"</formula>
    </cfRule>
    <cfRule type="containsText" dxfId="120" priority="645" operator="containsText" text="СРМУ">
      <formula>NOT(ISERROR(SEARCH("СРМУ",F33)))</formula>
    </cfRule>
  </conditionalFormatting>
  <conditionalFormatting sqref="F35">
    <cfRule type="containsText" dxfId="119" priority="636" operator="containsText" text="ВостокСталь">
      <formula>NOT(ISERROR(SEARCH("ВостокСталь",F35)))</formula>
    </cfRule>
    <cfRule type="cellIs" dxfId="118" priority="637" operator="equal">
      <formula>"СРМУ 14"</formula>
    </cfRule>
    <cfRule type="cellIs" dxfId="117" priority="638" operator="equal">
      <formula>"СП"</formula>
    </cfRule>
    <cfRule type="cellIs" dxfId="116" priority="639" operator="equal">
      <formula>"УАР"</formula>
    </cfRule>
    <cfRule type="containsText" dxfId="115" priority="640" operator="containsText" text="СРМУ">
      <formula>NOT(ISERROR(SEARCH("СРМУ",F35)))</formula>
    </cfRule>
  </conditionalFormatting>
  <conditionalFormatting sqref="F37">
    <cfRule type="containsText" dxfId="114" priority="631" operator="containsText" text="ВостокСталь">
      <formula>NOT(ISERROR(SEARCH("ВостокСталь",F37)))</formula>
    </cfRule>
    <cfRule type="cellIs" dxfId="113" priority="632" operator="equal">
      <formula>"СРМУ 14"</formula>
    </cfRule>
    <cfRule type="cellIs" dxfId="112" priority="633" operator="equal">
      <formula>"СП"</formula>
    </cfRule>
    <cfRule type="cellIs" dxfId="111" priority="634" operator="equal">
      <formula>"УАР"</formula>
    </cfRule>
    <cfRule type="containsText" dxfId="110" priority="635" operator="containsText" text="СРМУ">
      <formula>NOT(ISERROR(SEARCH("СРМУ",F37)))</formula>
    </cfRule>
  </conditionalFormatting>
  <conditionalFormatting sqref="F39">
    <cfRule type="containsText" dxfId="109" priority="626" operator="containsText" text="ВостокСталь">
      <formula>NOT(ISERROR(SEARCH("ВостокСталь",F39)))</formula>
    </cfRule>
    <cfRule type="cellIs" dxfId="108" priority="627" operator="equal">
      <formula>"СРМУ 14"</formula>
    </cfRule>
    <cfRule type="cellIs" dxfId="107" priority="628" operator="equal">
      <formula>"СП"</formula>
    </cfRule>
    <cfRule type="cellIs" dxfId="106" priority="629" operator="equal">
      <formula>"УАР"</formula>
    </cfRule>
    <cfRule type="containsText" dxfId="105" priority="630" operator="containsText" text="СРМУ">
      <formula>NOT(ISERROR(SEARCH("СРМУ",F39)))</formula>
    </cfRule>
  </conditionalFormatting>
  <conditionalFormatting sqref="F214">
    <cfRule type="containsText" dxfId="104" priority="616" operator="containsText" text="ВостокСталь">
      <formula>NOT(ISERROR(SEARCH("ВостокСталь",F214)))</formula>
    </cfRule>
    <cfRule type="cellIs" dxfId="103" priority="617" operator="equal">
      <formula>"СРМУ 14"</formula>
    </cfRule>
    <cfRule type="cellIs" dxfId="102" priority="618" operator="equal">
      <formula>"СП"</formula>
    </cfRule>
    <cfRule type="cellIs" dxfId="101" priority="619" operator="equal">
      <formula>"УАР"</formula>
    </cfRule>
    <cfRule type="containsText" dxfId="100" priority="620" operator="containsText" text="СРМУ">
      <formula>NOT(ISERROR(SEARCH("СРМУ",F214)))</formula>
    </cfRule>
  </conditionalFormatting>
  <conditionalFormatting sqref="F9">
    <cfRule type="containsText" dxfId="99" priority="516" operator="containsText" text="ВостокСталь">
      <formula>NOT(ISERROR(SEARCH("ВостокСталь",F9)))</formula>
    </cfRule>
    <cfRule type="cellIs" dxfId="98" priority="517" operator="equal">
      <formula>"СРМУ 14"</formula>
    </cfRule>
    <cfRule type="cellIs" dxfId="97" priority="518" operator="equal">
      <formula>"СП"</formula>
    </cfRule>
    <cfRule type="cellIs" dxfId="96" priority="519" operator="equal">
      <formula>"УАР"</formula>
    </cfRule>
    <cfRule type="containsText" dxfId="95" priority="520" operator="containsText" text="СРМУ">
      <formula>NOT(ISERROR(SEARCH("СРМУ",F9)))</formula>
    </cfRule>
  </conditionalFormatting>
  <conditionalFormatting sqref="F66">
    <cfRule type="containsText" dxfId="94" priority="511" operator="containsText" text="ВостокСталь">
      <formula>NOT(ISERROR(SEARCH("ВостокСталь",F66)))</formula>
    </cfRule>
    <cfRule type="cellIs" dxfId="93" priority="512" operator="equal">
      <formula>"СРМУ 14"</formula>
    </cfRule>
    <cfRule type="cellIs" dxfId="92" priority="513" operator="equal">
      <formula>"СП"</formula>
    </cfRule>
    <cfRule type="cellIs" dxfId="91" priority="514" operator="equal">
      <formula>"УАР"</formula>
    </cfRule>
    <cfRule type="containsText" dxfId="90" priority="515" operator="containsText" text="СРМУ">
      <formula>NOT(ISERROR(SEARCH("СРМУ",F66)))</formula>
    </cfRule>
  </conditionalFormatting>
  <conditionalFormatting sqref="F79">
    <cfRule type="containsText" dxfId="89" priority="506" operator="containsText" text="ВостокСталь">
      <formula>NOT(ISERROR(SEARCH("ВостокСталь",F79)))</formula>
    </cfRule>
    <cfRule type="cellIs" dxfId="88" priority="507" operator="equal">
      <formula>"СРМУ 14"</formula>
    </cfRule>
    <cfRule type="cellIs" dxfId="87" priority="508" operator="equal">
      <formula>"СП"</formula>
    </cfRule>
    <cfRule type="cellIs" dxfId="86" priority="509" operator="equal">
      <formula>"УАР"</formula>
    </cfRule>
    <cfRule type="containsText" dxfId="85" priority="510" operator="containsText" text="СРМУ">
      <formula>NOT(ISERROR(SEARCH("СРМУ",F79)))</formula>
    </cfRule>
  </conditionalFormatting>
  <conditionalFormatting sqref="F88">
    <cfRule type="containsText" dxfId="84" priority="501" operator="containsText" text="ВостокСталь">
      <formula>NOT(ISERROR(SEARCH("ВостокСталь",F88)))</formula>
    </cfRule>
    <cfRule type="cellIs" dxfId="83" priority="502" operator="equal">
      <formula>"СРМУ 14"</formula>
    </cfRule>
    <cfRule type="cellIs" dxfId="82" priority="503" operator="equal">
      <formula>"СП"</formula>
    </cfRule>
    <cfRule type="cellIs" dxfId="81" priority="504" operator="equal">
      <formula>"УАР"</formula>
    </cfRule>
    <cfRule type="containsText" dxfId="80" priority="505" operator="containsText" text="СРМУ">
      <formula>NOT(ISERROR(SEARCH("СРМУ",F88)))</formula>
    </cfRule>
  </conditionalFormatting>
  <conditionalFormatting sqref="F143">
    <cfRule type="containsText" dxfId="79" priority="496" operator="containsText" text="ВостокСталь">
      <formula>NOT(ISERROR(SEARCH("ВостокСталь",F143)))</formula>
    </cfRule>
    <cfRule type="cellIs" dxfId="78" priority="497" operator="equal">
      <formula>"СРМУ 14"</formula>
    </cfRule>
    <cfRule type="cellIs" dxfId="77" priority="498" operator="equal">
      <formula>"СП"</formula>
    </cfRule>
    <cfRule type="cellIs" dxfId="76" priority="499" operator="equal">
      <formula>"УАР"</formula>
    </cfRule>
    <cfRule type="containsText" dxfId="75" priority="500" operator="containsText" text="СРМУ">
      <formula>NOT(ISERROR(SEARCH("СРМУ",F143)))</formula>
    </cfRule>
  </conditionalFormatting>
  <conditionalFormatting sqref="F170">
    <cfRule type="containsText" dxfId="74" priority="491" operator="containsText" text="ВостокСталь">
      <formula>NOT(ISERROR(SEARCH("ВостокСталь",F170)))</formula>
    </cfRule>
    <cfRule type="cellIs" dxfId="73" priority="492" operator="equal">
      <formula>"СРМУ 14"</formula>
    </cfRule>
    <cfRule type="cellIs" dxfId="72" priority="493" operator="equal">
      <formula>"СП"</formula>
    </cfRule>
    <cfRule type="cellIs" dxfId="71" priority="494" operator="equal">
      <formula>"УАР"</formula>
    </cfRule>
    <cfRule type="containsText" dxfId="70" priority="495" operator="containsText" text="СРМУ">
      <formula>NOT(ISERROR(SEARCH("СРМУ",F170)))</formula>
    </cfRule>
  </conditionalFormatting>
  <conditionalFormatting sqref="F194">
    <cfRule type="containsText" dxfId="69" priority="486" operator="containsText" text="ВостокСталь">
      <formula>NOT(ISERROR(SEARCH("ВостокСталь",F194)))</formula>
    </cfRule>
    <cfRule type="cellIs" dxfId="68" priority="487" operator="equal">
      <formula>"СРМУ 14"</formula>
    </cfRule>
    <cfRule type="cellIs" dxfId="67" priority="488" operator="equal">
      <formula>"СП"</formula>
    </cfRule>
    <cfRule type="cellIs" dxfId="66" priority="489" operator="equal">
      <formula>"УАР"</formula>
    </cfRule>
    <cfRule type="containsText" dxfId="65" priority="490" operator="containsText" text="СРМУ">
      <formula>NOT(ISERROR(SEARCH("СРМУ",F194)))</formula>
    </cfRule>
  </conditionalFormatting>
  <conditionalFormatting sqref="F199">
    <cfRule type="containsText" dxfId="64" priority="481" operator="containsText" text="ВостокСталь">
      <formula>NOT(ISERROR(SEARCH("ВостокСталь",F199)))</formula>
    </cfRule>
    <cfRule type="cellIs" dxfId="63" priority="482" operator="equal">
      <formula>"СРМУ 14"</formula>
    </cfRule>
    <cfRule type="cellIs" dxfId="62" priority="483" operator="equal">
      <formula>"СП"</formula>
    </cfRule>
    <cfRule type="cellIs" dxfId="61" priority="484" operator="equal">
      <formula>"УАР"</formula>
    </cfRule>
    <cfRule type="containsText" dxfId="60" priority="485" operator="containsText" text="СРМУ">
      <formula>NOT(ISERROR(SEARCH("СРМУ",F199)))</formula>
    </cfRule>
  </conditionalFormatting>
  <conditionalFormatting sqref="E2:E5">
    <cfRule type="containsText" dxfId="59" priority="181" operator="containsText" text="ВостокСталь">
      <formula>NOT(ISERROR(SEARCH("ВостокСталь",E2)))</formula>
    </cfRule>
    <cfRule type="cellIs" dxfId="58" priority="182" operator="equal">
      <formula>"СРМУ 14"</formula>
    </cfRule>
    <cfRule type="cellIs" dxfId="57" priority="183" operator="equal">
      <formula>"СП"</formula>
    </cfRule>
    <cfRule type="cellIs" dxfId="56" priority="184" operator="equal">
      <formula>"УАР"</formula>
    </cfRule>
    <cfRule type="containsText" dxfId="55" priority="185" operator="containsText" text="СРМУ">
      <formula>NOT(ISERROR(SEARCH("СРМУ",E2)))</formula>
    </cfRule>
  </conditionalFormatting>
  <conditionalFormatting sqref="F6">
    <cfRule type="containsText" dxfId="54" priority="106" operator="containsText" text="ВостокСталь">
      <formula>NOT(ISERROR(SEARCH("ВостокСталь",F6)))</formula>
    </cfRule>
    <cfRule type="cellIs" dxfId="53" priority="107" operator="equal">
      <formula>"СРМУ 14"</formula>
    </cfRule>
    <cfRule type="cellIs" dxfId="52" priority="108" operator="equal">
      <formula>"СП"</formula>
    </cfRule>
    <cfRule type="cellIs" dxfId="51" priority="109" operator="equal">
      <formula>"УАР"</formula>
    </cfRule>
    <cfRule type="containsText" dxfId="50" priority="110" operator="containsText" text="СРМУ">
      <formula>NOT(ISERROR(SEARCH("СРМУ",F6)))</formula>
    </cfRule>
  </conditionalFormatting>
  <conditionalFormatting sqref="F103">
    <cfRule type="containsText" dxfId="49" priority="46" operator="containsText" text="ВостокСталь">
      <formula>NOT(ISERROR(SEARCH("ВостокСталь",F103)))</formula>
    </cfRule>
    <cfRule type="cellIs" dxfId="48" priority="47" operator="equal">
      <formula>"СРМУ 14"</formula>
    </cfRule>
    <cfRule type="cellIs" dxfId="47" priority="48" operator="equal">
      <formula>"СП"</formula>
    </cfRule>
    <cfRule type="cellIs" dxfId="46" priority="49" operator="equal">
      <formula>"УАР"</formula>
    </cfRule>
    <cfRule type="containsText" dxfId="45" priority="50" operator="containsText" text="СРМУ">
      <formula>NOT(ISERROR(SEARCH("СРМУ",F103)))</formula>
    </cfRule>
  </conditionalFormatting>
  <conditionalFormatting sqref="F101">
    <cfRule type="containsText" dxfId="44" priority="41" operator="containsText" text="ВостокСталь">
      <formula>NOT(ISERROR(SEARCH("ВостокСталь",F101)))</formula>
    </cfRule>
    <cfRule type="cellIs" dxfId="43" priority="42" operator="equal">
      <formula>"СРМУ 14"</formula>
    </cfRule>
    <cfRule type="cellIs" dxfId="42" priority="43" operator="equal">
      <formula>"СП"</formula>
    </cfRule>
    <cfRule type="cellIs" dxfId="41" priority="44" operator="equal">
      <formula>"УАР"</formula>
    </cfRule>
    <cfRule type="containsText" dxfId="40" priority="45" operator="containsText" text="СРМУ">
      <formula>NOT(ISERROR(SEARCH("СРМУ",F101)))</formula>
    </cfRule>
  </conditionalFormatting>
  <conditionalFormatting sqref="F99">
    <cfRule type="containsText" dxfId="39" priority="36" operator="containsText" text="ВостокСталь">
      <formula>NOT(ISERROR(SEARCH("ВостокСталь",F99)))</formula>
    </cfRule>
    <cfRule type="cellIs" dxfId="38" priority="37" operator="equal">
      <formula>"СРМУ 14"</formula>
    </cfRule>
    <cfRule type="cellIs" dxfId="37" priority="38" operator="equal">
      <formula>"СП"</formula>
    </cfRule>
    <cfRule type="cellIs" dxfId="36" priority="39" operator="equal">
      <formula>"УАР"</formula>
    </cfRule>
    <cfRule type="containsText" dxfId="35" priority="40" operator="containsText" text="СРМУ">
      <formula>NOT(ISERROR(SEARCH("СРМУ",F99)))</formula>
    </cfRule>
  </conditionalFormatting>
  <conditionalFormatting sqref="F97">
    <cfRule type="containsText" dxfId="34" priority="31" operator="containsText" text="ВостокСталь">
      <formula>NOT(ISERROR(SEARCH("ВостокСталь",F97)))</formula>
    </cfRule>
    <cfRule type="cellIs" dxfId="33" priority="32" operator="equal">
      <formula>"СРМУ 14"</formula>
    </cfRule>
    <cfRule type="cellIs" dxfId="32" priority="33" operator="equal">
      <formula>"СП"</formula>
    </cfRule>
    <cfRule type="cellIs" dxfId="31" priority="34" operator="equal">
      <formula>"УАР"</formula>
    </cfRule>
    <cfRule type="containsText" dxfId="30" priority="35" operator="containsText" text="СРМУ">
      <formula>NOT(ISERROR(SEARCH("СРМУ",F97)))</formula>
    </cfRule>
  </conditionalFormatting>
  <conditionalFormatting sqref="F147">
    <cfRule type="containsText" dxfId="29" priority="26" operator="containsText" text="ВостокСталь">
      <formula>NOT(ISERROR(SEARCH("ВостокСталь",F147)))</formula>
    </cfRule>
    <cfRule type="cellIs" dxfId="28" priority="27" operator="equal">
      <formula>"СРМУ 14"</formula>
    </cfRule>
    <cfRule type="cellIs" dxfId="27" priority="28" operator="equal">
      <formula>"СП"</formula>
    </cfRule>
    <cfRule type="cellIs" dxfId="26" priority="29" operator="equal">
      <formula>"УАР"</formula>
    </cfRule>
    <cfRule type="containsText" dxfId="25" priority="30" operator="containsText" text="СРМУ">
      <formula>NOT(ISERROR(SEARCH("СРМУ",F147)))</formula>
    </cfRule>
  </conditionalFormatting>
  <conditionalFormatting sqref="F145">
    <cfRule type="containsText" dxfId="24" priority="21" operator="containsText" text="ВостокСталь">
      <formula>NOT(ISERROR(SEARCH("ВостокСталь",F145)))</formula>
    </cfRule>
    <cfRule type="cellIs" dxfId="23" priority="22" operator="equal">
      <formula>"СРМУ 14"</formula>
    </cfRule>
    <cfRule type="cellIs" dxfId="22" priority="23" operator="equal">
      <formula>"СП"</formula>
    </cfRule>
    <cfRule type="cellIs" dxfId="21" priority="24" operator="equal">
      <formula>"УАР"</formula>
    </cfRule>
    <cfRule type="containsText" dxfId="20" priority="25" operator="containsText" text="СРМУ">
      <formula>NOT(ISERROR(SEARCH("СРМУ",F145)))</formula>
    </cfRule>
  </conditionalFormatting>
  <conditionalFormatting sqref="F176">
    <cfRule type="containsText" dxfId="19" priority="16" operator="containsText" text="ВостокСталь">
      <formula>NOT(ISERROR(SEARCH("ВостокСталь",F176)))</formula>
    </cfRule>
    <cfRule type="cellIs" dxfId="18" priority="17" operator="equal">
      <formula>"СРМУ 14"</formula>
    </cfRule>
    <cfRule type="cellIs" dxfId="17" priority="18" operator="equal">
      <formula>"СП"</formula>
    </cfRule>
    <cfRule type="cellIs" dxfId="16" priority="19" operator="equal">
      <formula>"УАР"</formula>
    </cfRule>
    <cfRule type="containsText" dxfId="15" priority="20" operator="containsText" text="СРМУ">
      <formula>NOT(ISERROR(SEARCH("СРМУ",F176)))</formula>
    </cfRule>
  </conditionalFormatting>
  <conditionalFormatting sqref="F178">
    <cfRule type="containsText" dxfId="14" priority="11" operator="containsText" text="ВостокСталь">
      <formula>NOT(ISERROR(SEARCH("ВостокСталь",F178)))</formula>
    </cfRule>
    <cfRule type="cellIs" dxfId="13" priority="12" operator="equal">
      <formula>"СРМУ 14"</formula>
    </cfRule>
    <cfRule type="cellIs" dxfId="12" priority="13" operator="equal">
      <formula>"СП"</formula>
    </cfRule>
    <cfRule type="cellIs" dxfId="11" priority="14" operator="equal">
      <formula>"УАР"</formula>
    </cfRule>
    <cfRule type="containsText" dxfId="10" priority="15" operator="containsText" text="СРМУ">
      <formula>NOT(ISERROR(SEARCH("СРМУ",F178)))</formula>
    </cfRule>
  </conditionalFormatting>
  <conditionalFormatting sqref="F180">
    <cfRule type="containsText" dxfId="9" priority="6" operator="containsText" text="ВостокСталь">
      <formula>NOT(ISERROR(SEARCH("ВостокСталь",F180)))</formula>
    </cfRule>
    <cfRule type="cellIs" dxfId="8" priority="7" operator="equal">
      <formula>"СРМУ 14"</formula>
    </cfRule>
    <cfRule type="cellIs" dxfId="7" priority="8" operator="equal">
      <formula>"СП"</formula>
    </cfRule>
    <cfRule type="cellIs" dxfId="6" priority="9" operator="equal">
      <formula>"УАР"</formula>
    </cfRule>
    <cfRule type="containsText" dxfId="5" priority="10" operator="containsText" text="СРМУ">
      <formula>NOT(ISERROR(SEARCH("СРМУ",F180)))</formula>
    </cfRule>
  </conditionalFormatting>
  <conditionalFormatting sqref="F182">
    <cfRule type="containsText" dxfId="4" priority="1" operator="containsText" text="ВостокСталь">
      <formula>NOT(ISERROR(SEARCH("ВостокСталь",F182)))</formula>
    </cfRule>
    <cfRule type="cellIs" dxfId="3" priority="2" operator="equal">
      <formula>"СРМУ 14"</formula>
    </cfRule>
    <cfRule type="cellIs" dxfId="2" priority="3" operator="equal">
      <formula>"СП"</formula>
    </cfRule>
    <cfRule type="cellIs" dxfId="1" priority="4" operator="equal">
      <formula>"УАР"</formula>
    </cfRule>
    <cfRule type="containsText" dxfId="0" priority="5" operator="containsText" text="СРМУ">
      <formula>NOT(ISERROR(SEARCH("СРМУ",F182)))</formula>
    </cfRule>
  </conditionalFormatting>
  <dataValidations count="1">
    <dataValidation allowBlank="1" sqref="J70 J79 J148:J149 J155:J158 N47:N48 O48 J104 M58:N58 M50 M41 J68 J160:J206 L40 N46:O46 J8:J46 M63:M64 L51:L57 J111:J143 J82:J97 J49:J66 E1:F209 E211:F1048576"/>
  </dataValidations>
  <pageMargins left="0.70866141732283472" right="0.70866141732283472" top="0.74803149606299213" bottom="0.74803149606299213" header="0.31496062992125984" footer="0.31496062992125984"/>
  <pageSetup paperSize="9" scale="29" fitToHeight="0" orientation="landscape" r:id="rId1"/>
  <rowBreaks count="2" manualBreakCount="2">
    <brk id="39" max="25" man="1"/>
    <brk id="214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L28"/>
  <sheetViews>
    <sheetView workbookViewId="0">
      <selection activeCell="H5" sqref="H5:L23"/>
    </sheetView>
  </sheetViews>
  <sheetFormatPr defaultRowHeight="15" x14ac:dyDescent="0.25"/>
  <cols>
    <col min="2" max="2" width="64.28515625" customWidth="1"/>
    <col min="3" max="3" width="14.5703125" customWidth="1"/>
    <col min="4" max="4" width="15.7109375" customWidth="1"/>
    <col min="5" max="5" width="15.85546875" customWidth="1"/>
    <col min="7" max="7" width="14.5703125" customWidth="1"/>
    <col min="8" max="12" width="13.140625" customWidth="1"/>
  </cols>
  <sheetData>
    <row r="2" spans="2:12" x14ac:dyDescent="0.25">
      <c r="B2" s="134" t="s">
        <v>0</v>
      </c>
      <c r="C2" s="134" t="s">
        <v>1</v>
      </c>
      <c r="D2" s="134" t="s">
        <v>2</v>
      </c>
      <c r="E2" s="134" t="s">
        <v>3</v>
      </c>
      <c r="F2" s="134" t="s">
        <v>4</v>
      </c>
      <c r="G2" s="113" t="s">
        <v>59</v>
      </c>
      <c r="H2" s="133">
        <v>2020</v>
      </c>
      <c r="I2" s="133"/>
      <c r="J2" s="133"/>
      <c r="K2" s="133"/>
      <c r="L2" s="133"/>
    </row>
    <row r="3" spans="2:12" x14ac:dyDescent="0.25">
      <c r="B3" s="134"/>
      <c r="C3" s="134"/>
      <c r="D3" s="134"/>
      <c r="E3" s="134"/>
      <c r="F3" s="134"/>
      <c r="G3" s="113"/>
      <c r="H3" s="12">
        <v>44044</v>
      </c>
      <c r="I3" s="12">
        <v>44075</v>
      </c>
      <c r="J3" s="12">
        <v>44105</v>
      </c>
      <c r="K3" s="12">
        <v>44136</v>
      </c>
      <c r="L3" s="12">
        <v>44166</v>
      </c>
    </row>
    <row r="4" spans="2:12" ht="22.5" customHeight="1" x14ac:dyDescent="0.25">
      <c r="B4" s="1" t="s">
        <v>5</v>
      </c>
      <c r="C4" s="1" t="s">
        <v>6</v>
      </c>
      <c r="D4" s="2" t="s">
        <v>7</v>
      </c>
      <c r="E4" s="2" t="s">
        <v>8</v>
      </c>
      <c r="F4" s="3"/>
      <c r="G4" s="4"/>
      <c r="H4" s="5"/>
      <c r="I4" s="5"/>
      <c r="J4" s="5"/>
      <c r="K4" s="5"/>
      <c r="L4" s="5"/>
    </row>
    <row r="5" spans="2:12" ht="22.5" customHeight="1" x14ac:dyDescent="0.25">
      <c r="B5" s="9" t="s">
        <v>9</v>
      </c>
      <c r="C5" s="9" t="s">
        <v>10</v>
      </c>
      <c r="D5" s="10" t="s">
        <v>7</v>
      </c>
      <c r="E5" s="10" t="s">
        <v>11</v>
      </c>
      <c r="F5" s="8"/>
      <c r="G5" s="4"/>
      <c r="H5" s="5"/>
      <c r="I5" s="5"/>
      <c r="J5" s="5"/>
      <c r="K5" s="5"/>
      <c r="L5" s="5"/>
    </row>
    <row r="6" spans="2:12" ht="22.5" customHeight="1" x14ac:dyDescent="0.25">
      <c r="B6" s="6" t="s">
        <v>60</v>
      </c>
      <c r="C6" s="6" t="s">
        <v>16</v>
      </c>
      <c r="D6" s="7" t="s">
        <v>17</v>
      </c>
      <c r="E6" s="7" t="s">
        <v>14</v>
      </c>
      <c r="F6" s="6" t="s">
        <v>18</v>
      </c>
      <c r="G6" s="4">
        <v>1133369.9999999998</v>
      </c>
      <c r="H6" s="5"/>
      <c r="I6" s="5">
        <v>260544.83</v>
      </c>
      <c r="J6" s="5">
        <v>403844.48</v>
      </c>
      <c r="K6" s="5">
        <v>390817.24</v>
      </c>
      <c r="L6" s="5">
        <v>78163.45</v>
      </c>
    </row>
    <row r="7" spans="2:12" ht="22.5" customHeight="1" x14ac:dyDescent="0.25">
      <c r="B7" s="6" t="s">
        <v>61</v>
      </c>
      <c r="C7" s="6" t="s">
        <v>21</v>
      </c>
      <c r="D7" s="7" t="s">
        <v>22</v>
      </c>
      <c r="E7" s="7" t="s">
        <v>19</v>
      </c>
      <c r="F7" s="6" t="s">
        <v>18</v>
      </c>
      <c r="G7" s="4">
        <v>65280</v>
      </c>
      <c r="H7" s="5"/>
      <c r="I7" s="5"/>
      <c r="J7" s="5"/>
      <c r="K7" s="5">
        <v>65280</v>
      </c>
      <c r="L7" s="5"/>
    </row>
    <row r="8" spans="2:12" ht="22.5" customHeight="1" x14ac:dyDescent="0.25">
      <c r="B8" s="6" t="s">
        <v>62</v>
      </c>
      <c r="C8" s="6" t="s">
        <v>28</v>
      </c>
      <c r="D8" s="7" t="s">
        <v>26</v>
      </c>
      <c r="E8" s="7" t="s">
        <v>27</v>
      </c>
      <c r="F8" s="6" t="s">
        <v>18</v>
      </c>
      <c r="G8" s="4">
        <v>618310</v>
      </c>
      <c r="H8" s="5">
        <v>147216.67000000001</v>
      </c>
      <c r="I8" s="5">
        <v>294433.33</v>
      </c>
      <c r="J8" s="5">
        <v>176660</v>
      </c>
      <c r="K8" s="5"/>
      <c r="L8" s="5"/>
    </row>
    <row r="9" spans="2:12" ht="22.5" customHeight="1" x14ac:dyDescent="0.25">
      <c r="B9" s="9" t="s">
        <v>75</v>
      </c>
      <c r="C9" s="9" t="s">
        <v>30</v>
      </c>
      <c r="D9" s="10" t="s">
        <v>29</v>
      </c>
      <c r="E9" s="10" t="s">
        <v>31</v>
      </c>
      <c r="F9" s="8"/>
      <c r="G9" s="4">
        <v>1747789.99</v>
      </c>
      <c r="H9" s="5"/>
      <c r="I9" s="5"/>
      <c r="J9" s="5">
        <v>811147.71</v>
      </c>
      <c r="K9" s="5">
        <v>893431.17</v>
      </c>
      <c r="L9" s="5">
        <v>43211.11</v>
      </c>
    </row>
    <row r="10" spans="2:12" ht="22.5" customHeight="1" x14ac:dyDescent="0.25">
      <c r="B10" s="6" t="s">
        <v>63</v>
      </c>
      <c r="C10" s="6" t="s">
        <v>32</v>
      </c>
      <c r="D10" s="7" t="s">
        <v>33</v>
      </c>
      <c r="E10" s="7" t="s">
        <v>31</v>
      </c>
      <c r="F10" s="6" t="s">
        <v>18</v>
      </c>
      <c r="G10" s="4">
        <v>77780</v>
      </c>
      <c r="H10" s="5"/>
      <c r="I10" s="5"/>
      <c r="J10" s="5"/>
      <c r="K10" s="5">
        <v>34568.89</v>
      </c>
      <c r="L10" s="5">
        <v>43211.11</v>
      </c>
    </row>
    <row r="11" spans="2:12" ht="22.5" customHeight="1" x14ac:dyDescent="0.25">
      <c r="B11" s="6" t="s">
        <v>64</v>
      </c>
      <c r="C11" s="6" t="s">
        <v>20</v>
      </c>
      <c r="D11" s="7" t="s">
        <v>34</v>
      </c>
      <c r="E11" s="7" t="s">
        <v>35</v>
      </c>
      <c r="F11" s="6" t="s">
        <v>18</v>
      </c>
      <c r="G11" s="4">
        <v>540020</v>
      </c>
      <c r="H11" s="5"/>
      <c r="I11" s="5"/>
      <c r="J11" s="5"/>
      <c r="K11" s="5"/>
      <c r="L11" s="5"/>
    </row>
    <row r="12" spans="2:12" ht="22.5" customHeight="1" x14ac:dyDescent="0.25">
      <c r="B12" s="9" t="s">
        <v>76</v>
      </c>
      <c r="C12" s="9" t="s">
        <v>37</v>
      </c>
      <c r="D12" s="10" t="s">
        <v>38</v>
      </c>
      <c r="E12" s="10" t="s">
        <v>36</v>
      </c>
      <c r="F12" s="8"/>
      <c r="G12" s="4"/>
      <c r="H12" s="5"/>
      <c r="I12" s="5"/>
      <c r="J12" s="5"/>
      <c r="K12" s="5"/>
      <c r="L12" s="5"/>
    </row>
    <row r="13" spans="2:12" ht="22.5" customHeight="1" x14ac:dyDescent="0.25">
      <c r="B13" s="6" t="s">
        <v>65</v>
      </c>
      <c r="C13" s="6" t="s">
        <v>21</v>
      </c>
      <c r="D13" s="7" t="s">
        <v>25</v>
      </c>
      <c r="E13" s="7" t="s">
        <v>36</v>
      </c>
      <c r="F13" s="6" t="s">
        <v>18</v>
      </c>
      <c r="G13" s="4">
        <v>37070</v>
      </c>
      <c r="H13" s="5"/>
      <c r="I13" s="5"/>
      <c r="J13" s="5"/>
      <c r="K13" s="5"/>
      <c r="L13" s="5"/>
    </row>
    <row r="14" spans="2:12" ht="22.5" customHeight="1" x14ac:dyDescent="0.25">
      <c r="B14" s="6" t="s">
        <v>40</v>
      </c>
      <c r="C14" s="6" t="s">
        <v>15</v>
      </c>
      <c r="D14" s="7" t="s">
        <v>31</v>
      </c>
      <c r="E14" s="7" t="s">
        <v>23</v>
      </c>
      <c r="F14" s="8"/>
      <c r="G14" s="4"/>
      <c r="H14" s="5"/>
      <c r="I14" s="5"/>
      <c r="J14" s="5"/>
      <c r="K14" s="5"/>
      <c r="L14" s="5"/>
    </row>
    <row r="15" spans="2:12" ht="22.5" customHeight="1" x14ac:dyDescent="0.25">
      <c r="B15" s="6" t="s">
        <v>66</v>
      </c>
      <c r="C15" s="6" t="s">
        <v>20</v>
      </c>
      <c r="D15" s="7" t="s">
        <v>24</v>
      </c>
      <c r="E15" s="7" t="s">
        <v>42</v>
      </c>
      <c r="F15" s="6" t="s">
        <v>18</v>
      </c>
      <c r="G15" s="4">
        <v>1295960</v>
      </c>
      <c r="H15" s="5"/>
      <c r="I15" s="5"/>
      <c r="J15" s="5"/>
      <c r="K15" s="5"/>
      <c r="L15" s="5"/>
    </row>
    <row r="16" spans="2:12" ht="22.5" customHeight="1" x14ac:dyDescent="0.25">
      <c r="B16" s="6" t="s">
        <v>67</v>
      </c>
      <c r="C16" s="6" t="s">
        <v>20</v>
      </c>
      <c r="D16" s="7" t="s">
        <v>11</v>
      </c>
      <c r="E16" s="7" t="s">
        <v>43</v>
      </c>
      <c r="F16" s="6" t="s">
        <v>18</v>
      </c>
      <c r="G16" s="4">
        <v>1774760</v>
      </c>
      <c r="H16" s="5"/>
      <c r="I16" s="5"/>
      <c r="J16" s="5"/>
      <c r="K16" s="5"/>
      <c r="L16" s="5"/>
    </row>
    <row r="17" spans="2:12" ht="22.5" customHeight="1" x14ac:dyDescent="0.25">
      <c r="B17" s="6" t="s">
        <v>68</v>
      </c>
      <c r="C17" s="6" t="s">
        <v>20</v>
      </c>
      <c r="D17" s="7" t="s">
        <v>11</v>
      </c>
      <c r="E17" s="7" t="s">
        <v>43</v>
      </c>
      <c r="F17" s="6" t="s">
        <v>18</v>
      </c>
      <c r="G17" s="4">
        <v>1550980</v>
      </c>
      <c r="H17" s="5"/>
      <c r="I17" s="5"/>
      <c r="J17" s="5"/>
      <c r="K17" s="5"/>
      <c r="L17" s="5"/>
    </row>
    <row r="18" spans="2:12" ht="22.5" customHeight="1" x14ac:dyDescent="0.25">
      <c r="B18" s="6" t="s">
        <v>69</v>
      </c>
      <c r="C18" s="6" t="s">
        <v>44</v>
      </c>
      <c r="D18" s="7" t="s">
        <v>42</v>
      </c>
      <c r="E18" s="7" t="s">
        <v>45</v>
      </c>
      <c r="F18" s="6" t="s">
        <v>18</v>
      </c>
      <c r="G18" s="4">
        <v>454590.01</v>
      </c>
      <c r="H18" s="5"/>
      <c r="I18" s="5"/>
      <c r="J18" s="5"/>
      <c r="K18" s="5"/>
      <c r="L18" s="5"/>
    </row>
    <row r="19" spans="2:12" ht="22.5" customHeight="1" x14ac:dyDescent="0.25">
      <c r="B19" s="6" t="s">
        <v>70</v>
      </c>
      <c r="C19" s="6" t="s">
        <v>46</v>
      </c>
      <c r="D19" s="7" t="s">
        <v>47</v>
      </c>
      <c r="E19" s="7" t="s">
        <v>41</v>
      </c>
      <c r="F19" s="6" t="s">
        <v>18</v>
      </c>
      <c r="G19" s="4">
        <v>19999998</v>
      </c>
      <c r="H19" s="5"/>
      <c r="I19" s="5"/>
      <c r="J19" s="5"/>
      <c r="K19" s="5"/>
      <c r="L19" s="5"/>
    </row>
    <row r="20" spans="2:12" ht="22.5" customHeight="1" x14ac:dyDescent="0.25">
      <c r="B20" s="6" t="s">
        <v>71</v>
      </c>
      <c r="C20" s="6" t="s">
        <v>21</v>
      </c>
      <c r="D20" s="7" t="s">
        <v>49</v>
      </c>
      <c r="E20" s="7" t="s">
        <v>48</v>
      </c>
      <c r="F20" s="6" t="s">
        <v>18</v>
      </c>
      <c r="G20" s="4">
        <v>156700</v>
      </c>
      <c r="H20" s="5"/>
      <c r="I20" s="5"/>
      <c r="J20" s="5"/>
      <c r="K20" s="5"/>
      <c r="L20" s="5"/>
    </row>
    <row r="21" spans="2:12" ht="22.5" customHeight="1" x14ac:dyDescent="0.25">
      <c r="B21" s="6" t="s">
        <v>72</v>
      </c>
      <c r="C21" s="6" t="s">
        <v>39</v>
      </c>
      <c r="D21" s="7" t="s">
        <v>50</v>
      </c>
      <c r="E21" s="7" t="s">
        <v>51</v>
      </c>
      <c r="F21" s="6" t="s">
        <v>18</v>
      </c>
      <c r="G21" s="4">
        <v>74000</v>
      </c>
      <c r="H21" s="5"/>
      <c r="I21" s="5">
        <v>20000</v>
      </c>
      <c r="J21" s="5">
        <v>54000</v>
      </c>
      <c r="K21" s="5"/>
      <c r="L21" s="5"/>
    </row>
    <row r="22" spans="2:12" ht="22.5" customHeight="1" x14ac:dyDescent="0.25">
      <c r="B22" s="6" t="s">
        <v>73</v>
      </c>
      <c r="C22" s="6" t="s">
        <v>20</v>
      </c>
      <c r="D22" s="11">
        <v>44071</v>
      </c>
      <c r="E22" s="11">
        <v>44104</v>
      </c>
      <c r="F22" s="6" t="s">
        <v>18</v>
      </c>
      <c r="G22" s="4">
        <v>540000</v>
      </c>
      <c r="H22" s="5">
        <v>270000</v>
      </c>
      <c r="I22" s="5">
        <v>270000</v>
      </c>
      <c r="J22" s="5"/>
      <c r="K22" s="5"/>
      <c r="L22" s="5"/>
    </row>
    <row r="23" spans="2:12" ht="22.5" customHeight="1" x14ac:dyDescent="0.25">
      <c r="B23" s="6" t="s">
        <v>74</v>
      </c>
      <c r="C23" s="6" t="s">
        <v>13</v>
      </c>
      <c r="D23" s="7" t="s">
        <v>53</v>
      </c>
      <c r="E23" s="7" t="s">
        <v>52</v>
      </c>
      <c r="F23" s="6" t="s">
        <v>18</v>
      </c>
      <c r="G23" s="4">
        <v>312000</v>
      </c>
      <c r="H23" s="5"/>
      <c r="I23" s="5"/>
      <c r="J23" s="5">
        <v>200000</v>
      </c>
      <c r="K23" s="5"/>
      <c r="L23" s="5"/>
    </row>
    <row r="24" spans="2:12" x14ac:dyDescent="0.25">
      <c r="B24" s="132" t="s">
        <v>54</v>
      </c>
      <c r="C24" s="132"/>
      <c r="D24" s="132"/>
      <c r="E24" s="132"/>
      <c r="F24" s="132"/>
      <c r="G24" s="5">
        <v>913398116.62999988</v>
      </c>
      <c r="H24" s="5">
        <v>7594301.5299999993</v>
      </c>
      <c r="I24" s="5">
        <v>41875208.149999999</v>
      </c>
      <c r="J24" s="5">
        <v>68649386.779999986</v>
      </c>
      <c r="K24" s="5">
        <v>59245252.840000004</v>
      </c>
      <c r="L24" s="5">
        <v>53236144.249999985</v>
      </c>
    </row>
    <row r="25" spans="2:12" x14ac:dyDescent="0.25">
      <c r="B25" s="132" t="s">
        <v>55</v>
      </c>
      <c r="C25" s="132"/>
      <c r="D25" s="132"/>
      <c r="E25" s="132"/>
      <c r="F25" s="132"/>
      <c r="G25" s="5">
        <v>780698958.61999989</v>
      </c>
      <c r="H25" s="5">
        <v>7177084.8600000003</v>
      </c>
      <c r="I25" s="5">
        <v>40094891.419999994</v>
      </c>
      <c r="J25" s="5">
        <v>57338569.349999994</v>
      </c>
      <c r="K25" s="5">
        <v>48507769.829999998</v>
      </c>
      <c r="L25" s="5">
        <v>43406393.339999996</v>
      </c>
    </row>
    <row r="26" spans="2:12" x14ac:dyDescent="0.25">
      <c r="B26" s="132" t="s">
        <v>56</v>
      </c>
      <c r="C26" s="132"/>
      <c r="D26" s="132"/>
      <c r="E26" s="132"/>
      <c r="F26" s="132"/>
      <c r="G26" s="5">
        <v>130951368.02000001</v>
      </c>
      <c r="H26" s="5">
        <v>417216.67000000004</v>
      </c>
      <c r="I26" s="5">
        <v>1780316.73</v>
      </c>
      <c r="J26" s="5">
        <v>10499669.720000001</v>
      </c>
      <c r="K26" s="5">
        <v>9844051.8400000017</v>
      </c>
      <c r="L26" s="5">
        <v>9786539.7999999989</v>
      </c>
    </row>
    <row r="27" spans="2:12" x14ac:dyDescent="0.25">
      <c r="B27" s="132" t="s">
        <v>57</v>
      </c>
      <c r="C27" s="132"/>
      <c r="D27" s="132"/>
      <c r="E27" s="132"/>
      <c r="F27" s="132"/>
      <c r="G27" s="5">
        <v>251906409.88999999</v>
      </c>
      <c r="H27" s="5">
        <v>1201930.28</v>
      </c>
      <c r="I27" s="5">
        <v>10975975.91</v>
      </c>
      <c r="J27" s="5">
        <v>31427974.570000008</v>
      </c>
      <c r="K27" s="5">
        <v>34465818.18</v>
      </c>
      <c r="L27" s="5">
        <v>33875542.599999994</v>
      </c>
    </row>
    <row r="28" spans="2:12" x14ac:dyDescent="0.25">
      <c r="B28" s="132" t="s">
        <v>58</v>
      </c>
      <c r="C28" s="132"/>
      <c r="D28" s="132"/>
      <c r="E28" s="132"/>
      <c r="F28" s="132"/>
      <c r="G28" s="5">
        <v>45666500</v>
      </c>
      <c r="H28" s="5">
        <v>877154.58</v>
      </c>
      <c r="I28" s="5">
        <v>7795322.3899999997</v>
      </c>
      <c r="J28" s="5">
        <v>6125310.8300000001</v>
      </c>
      <c r="K28" s="5">
        <v>4565906.2699999996</v>
      </c>
      <c r="L28" s="5">
        <v>2506155.9300000002</v>
      </c>
    </row>
  </sheetData>
  <mergeCells count="12">
    <mergeCell ref="B27:F27"/>
    <mergeCell ref="B28:F28"/>
    <mergeCell ref="H2:L2"/>
    <mergeCell ref="B24:F24"/>
    <mergeCell ref="B25:F25"/>
    <mergeCell ref="B26:F26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ООУП</cp:lastModifiedBy>
  <cp:lastPrinted>2020-10-13T06:47:06Z</cp:lastPrinted>
  <dcterms:created xsi:type="dcterms:W3CDTF">2020-08-04T11:14:25Z</dcterms:created>
  <dcterms:modified xsi:type="dcterms:W3CDTF">2020-10-15T09:01:05Z</dcterms:modified>
</cp:coreProperties>
</file>