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firstSheet="18" activeTab="23"/>
  </bookViews>
  <sheets>
    <sheet name="01.10.2020г." sheetId="1" r:id="rId1"/>
    <sheet name="02.10.2020г" sheetId="2" r:id="rId2"/>
    <sheet name="03.10.2020г" sheetId="3" r:id="rId3"/>
    <sheet name="05.10.2020г" sheetId="4" r:id="rId4"/>
    <sheet name="06.10.2020г" sheetId="5" r:id="rId5"/>
    <sheet name="07.10.2020г" sheetId="6" r:id="rId6"/>
    <sheet name="08.10.2020г" sheetId="7" r:id="rId7"/>
    <sheet name="09.10.2020г" sheetId="8" r:id="rId8"/>
    <sheet name="10.10.2020г" sheetId="9" r:id="rId9"/>
    <sheet name="11.10.2020г" sheetId="10" r:id="rId10"/>
    <sheet name="12.10.2020Г." sheetId="11" r:id="rId11"/>
    <sheet name="13.10.2020г" sheetId="12" r:id="rId12"/>
    <sheet name="14.10.2020г" sheetId="13" r:id="rId13"/>
    <sheet name="15.10.2020г" sheetId="14" r:id="rId14"/>
    <sheet name="16.10.2020г." sheetId="15" r:id="rId15"/>
    <sheet name="17.10.2020г" sheetId="16" r:id="rId16"/>
    <sheet name="18.10.2020" sheetId="17" r:id="rId17"/>
    <sheet name="19.10.2020" sheetId="18" r:id="rId18"/>
    <sheet name="20.10.2020" sheetId="19" r:id="rId19"/>
    <sheet name="21.10.2020" sheetId="20" r:id="rId20"/>
    <sheet name="22.10.2020" sheetId="21" r:id="rId21"/>
    <sheet name="23.10.2020" sheetId="22" r:id="rId22"/>
    <sheet name="24.10.2020" sheetId="23" r:id="rId23"/>
    <sheet name="25.10.2020" sheetId="24" r:id="rId24"/>
    <sheet name="26.10.2020" sheetId="25" r:id="rId25"/>
  </sheets>
  <externalReferences>
    <externalReference r:id="rId26"/>
    <externalReference r:id="rId27"/>
  </externalReferences>
  <definedNames>
    <definedName name="_xlnm.Print_Area" localSheetId="1">'02.10.2020г'!$A$1:$T$13</definedName>
    <definedName name="_xlnm.Print_Area" localSheetId="3">'05.10.2020г'!$A$1:$T$13</definedName>
    <definedName name="_xlnm.Print_Area" localSheetId="4">'06.10.2020г'!$A$1:$T$13</definedName>
    <definedName name="_xlnm.Print_Area" localSheetId="7">'09.10.2020г'!$A$1:$T$14</definedName>
    <definedName name="_xlnm.Print_Area" localSheetId="8">'10.10.2020г'!$A$1:$T$14</definedName>
    <definedName name="_xlnm.Print_Area" localSheetId="9">'11.10.2020г'!$A$2:$T$14</definedName>
    <definedName name="_xlnm.Print_Area" localSheetId="13">'15.10.2020г'!$A$1:$T$13</definedName>
    <definedName name="_xlnm.Print_Area" localSheetId="16">'18.10.2020'!$A$1:$U$13</definedName>
    <definedName name="_xlnm.Print_Area" localSheetId="17">'19.10.2020'!$A$1:$T$13</definedName>
    <definedName name="_xlnm.Print_Area" localSheetId="20">'22.10.2020'!$A$1:$T$12</definedName>
    <definedName name="Список_Вид_продукции">OFFSET([1]Списки!$A$1,1,0,COUNTA([1]Списки!$A:$A)-1,1)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24" l="1"/>
  <c r="L8" i="25" l="1"/>
  <c r="Q7" i="25"/>
  <c r="R7" i="25" s="1"/>
  <c r="Q6" i="25"/>
  <c r="R6" i="25" s="1"/>
  <c r="R8" i="25" l="1"/>
  <c r="L8" i="24"/>
  <c r="Q7" i="24"/>
  <c r="R7" i="24" s="1"/>
  <c r="Q6" i="24"/>
  <c r="R6" i="24" s="1"/>
  <c r="R8" i="24" l="1"/>
  <c r="L8" i="23"/>
  <c r="Q7" i="23"/>
  <c r="R7" i="23" s="1"/>
  <c r="Q6" i="23"/>
  <c r="R6" i="23" s="1"/>
  <c r="R8" i="23" l="1"/>
  <c r="L7" i="22"/>
  <c r="Q6" i="22"/>
  <c r="R6" i="22" s="1"/>
  <c r="Q5" i="22"/>
  <c r="R5" i="22" s="1"/>
  <c r="L7" i="21"/>
  <c r="Q6" i="21"/>
  <c r="R6" i="21" s="1"/>
  <c r="R7" i="22" l="1"/>
  <c r="R7" i="21"/>
  <c r="L7" i="20"/>
  <c r="Q6" i="20"/>
  <c r="R6" i="20" s="1"/>
  <c r="Q5" i="20"/>
  <c r="R5" i="20" s="1"/>
  <c r="R7" i="20" s="1"/>
  <c r="L8" i="19" l="1"/>
  <c r="Q7" i="19"/>
  <c r="R7" i="19" s="1"/>
  <c r="Q6" i="19"/>
  <c r="R6" i="19" s="1"/>
  <c r="R8" i="19" s="1"/>
  <c r="L8" i="18" l="1"/>
  <c r="Q7" i="18"/>
  <c r="R7" i="18" s="1"/>
  <c r="Q6" i="18"/>
  <c r="R6" i="18" s="1"/>
  <c r="L8" i="17"/>
  <c r="Q7" i="17"/>
  <c r="R7" i="17" s="1"/>
  <c r="Q6" i="17"/>
  <c r="R6" i="17" s="1"/>
  <c r="R8" i="18" l="1"/>
  <c r="R8" i="17"/>
  <c r="L8" i="16" l="1"/>
  <c r="Q7" i="16"/>
  <c r="R7" i="16" s="1"/>
  <c r="Q6" i="16"/>
  <c r="R6" i="16" s="1"/>
  <c r="R8" i="16" l="1"/>
  <c r="L8" i="15"/>
  <c r="Q7" i="15"/>
  <c r="R7" i="15" s="1"/>
  <c r="Q6" i="15"/>
  <c r="R6" i="15" s="1"/>
  <c r="R8" i="15" l="1"/>
  <c r="L8" i="14"/>
  <c r="Q7" i="14"/>
  <c r="R7" i="14" s="1"/>
  <c r="Q6" i="14"/>
  <c r="R6" i="14" s="1"/>
  <c r="R8" i="14" l="1"/>
  <c r="L9" i="13"/>
  <c r="Q8" i="13"/>
  <c r="R8" i="13" s="1"/>
  <c r="Q7" i="13"/>
  <c r="R7" i="13" s="1"/>
  <c r="R9" i="13" l="1"/>
  <c r="L8" i="12"/>
  <c r="Q7" i="12"/>
  <c r="R7" i="12" s="1"/>
  <c r="Q6" i="12"/>
  <c r="R6" i="12" s="1"/>
  <c r="R8" i="12" l="1"/>
  <c r="L8" i="11"/>
  <c r="Q7" i="11"/>
  <c r="R7" i="11" s="1"/>
  <c r="Q6" i="11"/>
  <c r="R6" i="11" s="1"/>
  <c r="R8" i="11" l="1"/>
  <c r="L8" i="10"/>
  <c r="Q7" i="10"/>
  <c r="R7" i="10" s="1"/>
  <c r="Q6" i="10"/>
  <c r="R6" i="10" s="1"/>
  <c r="R8" i="10" l="1"/>
  <c r="L9" i="9"/>
  <c r="Q8" i="9"/>
  <c r="R8" i="9" s="1"/>
  <c r="Q7" i="9"/>
  <c r="R7" i="9" s="1"/>
  <c r="R9" i="9" l="1"/>
  <c r="L9" i="8"/>
  <c r="Q8" i="8"/>
  <c r="R8" i="8" s="1"/>
  <c r="Q7" i="8"/>
  <c r="R7" i="8" s="1"/>
  <c r="R9" i="8" l="1"/>
  <c r="L9" i="7"/>
  <c r="Q8" i="7"/>
  <c r="R8" i="7" s="1"/>
  <c r="Q7" i="7"/>
  <c r="R7" i="7" s="1"/>
  <c r="R9" i="7" l="1"/>
  <c r="L8" i="6"/>
  <c r="Q7" i="6"/>
  <c r="R7" i="6" s="1"/>
  <c r="Q6" i="6"/>
  <c r="R6" i="6" s="1"/>
  <c r="R8" i="6" s="1"/>
  <c r="L8" i="5" l="1"/>
  <c r="Q7" i="5"/>
  <c r="R7" i="5" s="1"/>
  <c r="Q6" i="5"/>
  <c r="R6" i="5" s="1"/>
  <c r="R8" i="5" l="1"/>
  <c r="L8" i="4"/>
  <c r="Q7" i="4"/>
  <c r="R7" i="4" s="1"/>
  <c r="Q6" i="4"/>
  <c r="R6" i="4" s="1"/>
  <c r="R8" i="4" l="1"/>
  <c r="L7" i="3"/>
  <c r="Q6" i="3"/>
  <c r="R6" i="3" s="1"/>
  <c r="R7" i="3" s="1"/>
  <c r="L8" i="2" l="1"/>
  <c r="R7" i="2"/>
  <c r="Q6" i="2"/>
  <c r="R6" i="2" s="1"/>
  <c r="R8" i="2" s="1"/>
  <c r="L9" i="1" l="1"/>
  <c r="R8" i="1"/>
  <c r="Q7" i="1"/>
  <c r="R7" i="1" s="1"/>
  <c r="Q6" i="1"/>
  <c r="R6" i="1" s="1"/>
  <c r="R9" i="1" l="1"/>
</calcChain>
</file>

<file path=xl/sharedStrings.xml><?xml version="1.0" encoding="utf-8"?>
<sst xmlns="http://schemas.openxmlformats.org/spreadsheetml/2006/main" count="972" uniqueCount="109">
  <si>
    <t>№ п/п</t>
  </si>
  <si>
    <t>Номер варки</t>
  </si>
  <si>
    <t>Номер сыро-изгото-вителя</t>
  </si>
  <si>
    <t>Наименование выработанного  продукта</t>
  </si>
  <si>
    <t>Набранная смесь</t>
  </si>
  <si>
    <t>Готовая продукция</t>
  </si>
  <si>
    <t>Ф.И.О.</t>
  </si>
  <si>
    <t>Закваска</t>
  </si>
  <si>
    <t>вес,                    кг.</t>
  </si>
  <si>
    <t>жир, %</t>
  </si>
  <si>
    <t>белок, %</t>
  </si>
  <si>
    <t>соль, %</t>
  </si>
  <si>
    <t>поставщик</t>
  </si>
  <si>
    <t xml:space="preserve">наличие </t>
  </si>
  <si>
    <t>вырабо-тано, кг.</t>
  </si>
  <si>
    <t>влага, %</t>
  </si>
  <si>
    <t>жир,               %</t>
  </si>
  <si>
    <t>рН</t>
  </si>
  <si>
    <t>план</t>
  </si>
  <si>
    <t>факт</t>
  </si>
  <si>
    <t>отклоне-ние, кг.   (смеси)</t>
  </si>
  <si>
    <t>Мастер</t>
  </si>
  <si>
    <t>Сыровар</t>
  </si>
  <si>
    <t>Агростарт Эконива</t>
  </si>
  <si>
    <t>нет</t>
  </si>
  <si>
    <t>Творог 0%</t>
  </si>
  <si>
    <t xml:space="preserve">Сипко И </t>
  </si>
  <si>
    <t>Нижельская И</t>
  </si>
  <si>
    <t>ИТОГО:</t>
  </si>
  <si>
    <t>Учет выходов работников:</t>
  </si>
  <si>
    <t>Работы проводимые на участке:</t>
  </si>
  <si>
    <t>Проводимые работы:  все творога с Пермилком</t>
  </si>
  <si>
    <t>Отчет  по сырцеху (творог)  за  01.10.2020г.</t>
  </si>
  <si>
    <t>Творог 95</t>
  </si>
  <si>
    <t>LCD 101-2шт</t>
  </si>
  <si>
    <t>Фарминг</t>
  </si>
  <si>
    <t>Романенко Л.</t>
  </si>
  <si>
    <t>Темирханов А.</t>
  </si>
  <si>
    <t>Отчет  по сырцеху (творог)  за  02.10.2020г.</t>
  </si>
  <si>
    <t>Творог 5%</t>
  </si>
  <si>
    <t>Демьянова В.</t>
  </si>
  <si>
    <t>Гордиенко В.</t>
  </si>
  <si>
    <t>Нива+Кубань</t>
  </si>
  <si>
    <t>Отчет  по сырцеху (творог)  за  03.10.2020г.</t>
  </si>
  <si>
    <t>Отчет  по сырцеху (творог)  за  05.10.2020г.</t>
  </si>
  <si>
    <t>Творог 9%</t>
  </si>
  <si>
    <t>MOS054-2шт</t>
  </si>
  <si>
    <t>ЭкоНива+АгроСтарт</t>
  </si>
  <si>
    <t>Фарминг+Крым</t>
  </si>
  <si>
    <t>Отчет  по сырцеху (творог)  за  06.10.2020г.</t>
  </si>
  <si>
    <t>Нива+АгроСтарт+Кубань</t>
  </si>
  <si>
    <t>Нива+АгроСтарт+Кубань+Фарминг</t>
  </si>
  <si>
    <t>Отчет  по сырцеху (творог)  за  07.10.2020г.</t>
  </si>
  <si>
    <t>Сковпень В.И.</t>
  </si>
  <si>
    <t>PROBAT804-1шт</t>
  </si>
  <si>
    <t>Отчет  по сырцеху (творог)  за  08.10.2020г.</t>
  </si>
  <si>
    <t>Нива+АгроСтарт</t>
  </si>
  <si>
    <t>Нива+Кубань+Фарминг</t>
  </si>
  <si>
    <t>Отчет  по сырцеху (творог)  за  09.10.2020г.</t>
  </si>
  <si>
    <t>Сипко И.Ю</t>
  </si>
  <si>
    <t xml:space="preserve">Сипко И.Ю </t>
  </si>
  <si>
    <t>Темирханов А.Г</t>
  </si>
  <si>
    <t>Романенко Л.В</t>
  </si>
  <si>
    <t>Фарминг+АгроСтарт+ЭкоНива</t>
  </si>
  <si>
    <t>Отчет  по сырцеху (творог)  за  10.10.2020г.</t>
  </si>
  <si>
    <t>Творог  0%</t>
  </si>
  <si>
    <t>LCD051-2шт</t>
  </si>
  <si>
    <t>Кубань+АгроСтарт+ЭкоНива</t>
  </si>
  <si>
    <t>Сковпень В</t>
  </si>
  <si>
    <t>Гордиенко В</t>
  </si>
  <si>
    <t>Фарминг+АгроСтарт+ЭкоНива+Кубань</t>
  </si>
  <si>
    <t>Отчет  по сырцеху (творог)  за  11.10.2020г.</t>
  </si>
  <si>
    <t>Орленко И.</t>
  </si>
  <si>
    <t>Отчет  по сырцеху (творог)  за  12.10.2020Г..</t>
  </si>
  <si>
    <t>Сипко И.</t>
  </si>
  <si>
    <t>Нижельская И.</t>
  </si>
  <si>
    <t>Отчет  по сырцеху (творог)  за  13.10.2020Г..</t>
  </si>
  <si>
    <t>Кубань+ЭкоНива</t>
  </si>
  <si>
    <t>Кубань+ЭкоНива+Крым</t>
  </si>
  <si>
    <t>MOS056-2шт</t>
  </si>
  <si>
    <t>Сипко И</t>
  </si>
  <si>
    <t>Орленко И</t>
  </si>
  <si>
    <t>Отчет  по сырцеху (творог)  за  14.10.2020г.</t>
  </si>
  <si>
    <t>Кубань+ЭкоНива+Фарминг+АгроСтарт</t>
  </si>
  <si>
    <t>Сковпень В.</t>
  </si>
  <si>
    <t>Темирханов А</t>
  </si>
  <si>
    <t>Отчет  по сырцеху (творог)  за  15.10.2020г.</t>
  </si>
  <si>
    <t>Отчет  по сырцеху (творог)  16.10.2020г</t>
  </si>
  <si>
    <t>LCD101-2шт</t>
  </si>
  <si>
    <t>Отчет  по сырцеху (творог)  17.10.2020г</t>
  </si>
  <si>
    <t>Фарминг+АгроСтарт+Крым</t>
  </si>
  <si>
    <t>Орленко и</t>
  </si>
  <si>
    <t>Отчет  по сырцеху (творог)  18.10.2020г</t>
  </si>
  <si>
    <t>Кубань+Нива+Агростарт</t>
  </si>
  <si>
    <t>Отчет  по сырцеху (творог)  19.10.2020г</t>
  </si>
  <si>
    <t>MOS050-2шт</t>
  </si>
  <si>
    <t>Демьянова В</t>
  </si>
  <si>
    <t>Отчет  по сырцеху (творог)  20.10.2020г</t>
  </si>
  <si>
    <t>Агростарт+ЭкоНива+Кубань</t>
  </si>
  <si>
    <t>PROBAT707-3шт</t>
  </si>
  <si>
    <t>Отчет  по сырцеху (творог)  21.10.2020г</t>
  </si>
  <si>
    <t>Отчет  по сырцеху (творог)  22.10.2020г</t>
  </si>
  <si>
    <t>Отчет  по сырцеху (творог)  23.10.2020г</t>
  </si>
  <si>
    <t>Отчет  по сырцеху (творог)  24.10.2020г</t>
  </si>
  <si>
    <t>Фарминг+АгроСтарт+Эконива+Кубань</t>
  </si>
  <si>
    <t>LC D51-2шт</t>
  </si>
  <si>
    <t>АгроСтарт+Эконива</t>
  </si>
  <si>
    <t>Фарминг+АгроСтарт+Эконива</t>
  </si>
  <si>
    <t>Отчет  по сырцеху (творог)  26.10.2020г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</si>
</sst>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4" xfId="0" applyNumberFormat="1" applyFont="1" applyFill="1" applyBorder="1" applyAlignment="1" applyProtection="1">
      <alignment vertical="center" wrapText="1"/>
      <protection hidden="1"/>
    </xf>
    <xf numFmtId="0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13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NumberFormat="1" applyFont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 wrapText="1"/>
      <protection locked="0"/>
    </xf>
    <xf numFmtId="2" fontId="6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1" fontId="1" fillId="0" borderId="17" xfId="0" applyNumberFormat="1" applyFont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2" fontId="9" fillId="0" borderId="17" xfId="0" applyNumberFormat="1" applyFont="1" applyBorder="1" applyAlignment="1" applyProtection="1">
      <alignment horizontal="center" vertical="center" wrapText="1"/>
      <protection hidden="1"/>
    </xf>
    <xf numFmtId="2" fontId="1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/>
    <xf numFmtId="0" fontId="0" fillId="0" borderId="16" xfId="0" applyBorder="1" applyAlignment="1"/>
    <xf numFmtId="1" fontId="1" fillId="4" borderId="3" xfId="0" applyNumberFormat="1" applyFont="1" applyFill="1" applyBorder="1" applyAlignment="1" applyProtection="1">
      <alignment horizontal="right" vertical="center" wrapText="1"/>
      <protection hidden="1"/>
    </xf>
    <xf numFmtId="1" fontId="1" fillId="4" borderId="3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3" xfId="0" applyNumberFormat="1" applyFont="1" applyFill="1" applyBorder="1" applyAlignment="1" applyProtection="1">
      <alignment vertical="center" wrapText="1"/>
      <protection hidden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1" xfId="0" applyNumberFormat="1" applyFont="1" applyFill="1" applyBorder="1" applyAlignment="1" applyProtection="1">
      <alignment horizontal="center" vertical="center" wrapText="1"/>
      <protection hidden="1"/>
    </xf>
    <xf numFmtId="14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14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2" xfId="0" applyNumberFormat="1" applyFont="1" applyBorder="1" applyAlignment="1" applyProtection="1">
      <alignment horizontal="left" vertical="center" wrapText="1"/>
      <protection hidden="1"/>
    </xf>
    <xf numFmtId="0" fontId="1" fillId="0" borderId="23" xfId="0" applyNumberFormat="1" applyFont="1" applyBorder="1" applyAlignment="1" applyProtection="1">
      <alignment horizontal="left" vertical="center" wrapText="1"/>
      <protection hidden="1"/>
    </xf>
    <xf numFmtId="0" fontId="1" fillId="0" borderId="9" xfId="0" applyNumberFormat="1" applyFont="1" applyBorder="1" applyAlignment="1" applyProtection="1">
      <alignment horizontal="left" vertical="center" wrapText="1"/>
      <protection hidden="1"/>
    </xf>
    <xf numFmtId="0" fontId="0" fillId="4" borderId="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1" fillId="4" borderId="20" xfId="0" applyNumberFormat="1" applyFont="1" applyFill="1" applyBorder="1" applyAlignment="1" applyProtection="1">
      <alignment horizontal="right" vertical="center" wrapText="1"/>
      <protection hidden="1"/>
    </xf>
    <xf numFmtId="1" fontId="1" fillId="4" borderId="2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2" xfId="0" applyNumberFormat="1" applyFont="1" applyFill="1" applyBorder="1" applyAlignment="1" applyProtection="1">
      <alignment horizontal="left" wrapText="1"/>
      <protection hidden="1"/>
    </xf>
    <xf numFmtId="0" fontId="1" fillId="0" borderId="23" xfId="0" applyNumberFormat="1" applyFont="1" applyFill="1" applyBorder="1" applyAlignment="1" applyProtection="1">
      <alignment horizontal="left" wrapText="1"/>
      <protection hidden="1"/>
    </xf>
    <xf numFmtId="0" fontId="1" fillId="0" borderId="9" xfId="0" applyNumberFormat="1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center"/>
    </xf>
    <xf numFmtId="0" fontId="1" fillId="0" borderId="22" xfId="0" applyNumberFormat="1" applyFont="1" applyBorder="1" applyAlignment="1" applyProtection="1">
      <alignment horizontal="left" wrapText="1"/>
      <protection hidden="1"/>
    </xf>
    <xf numFmtId="0" fontId="1" fillId="0" borderId="23" xfId="0" applyNumberFormat="1" applyFont="1" applyBorder="1" applyAlignment="1" applyProtection="1">
      <alignment horizontal="left" wrapText="1"/>
      <protection hidden="1"/>
    </xf>
    <xf numFmtId="0" fontId="1" fillId="0" borderId="9" xfId="0" applyNumberFormat="1" applyFont="1" applyBorder="1" applyAlignment="1" applyProtection="1">
      <alignment horizontal="left" wrapText="1"/>
      <protection hidden="1"/>
    </xf>
  </cellXfs>
  <cellStyles count="1">
    <cellStyle name="Обычный" xfId="0" builtinId="0"/>
  </cellStyles>
  <dxfs count="12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99;&#1088;&#1094;&#1077;&#1093;\&#1052;&#1072;&#1089;&#1090;&#1077;&#1088;\&#1086;&#1073;&#1097;&#1080;&#1077;\&#1057;&#1067;&#1056;&#1062;&#1045;&#1061;\2020\&#1071;&#1053;&#1042;&#1040;&#1056;&#1068;\&#1052;&#1086;&#1085;&#1080;&#1090;&#1086;&#1088;&#1080;&#1085;&#1075;%20&#1082;&#1072;&#1095;&#1077;&#1089;&#1090;&#1074;&#1072;%20&#1089;&#1099;&#1088;&#1072;%20&#1087;&#1086;%20&#1074;&#1072;&#1088;&#1082;&#1072;&#1084;%20&#1087;&#1088;&#1086;&#1080;&#1079;&#1074;&#1077;&#1076;&#1077;&#1085;&#1085;&#1086;&#1075;&#1086;%20&#1074;%20%202019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4;&#1090;&#1095;&#1105;&#1090;%20%20&#1089;&#1099;&#1088;&#1094;&#1077;&#1093;&#1072;%20&#1087;&#1086;%20&#1090;&#1074;&#1086;&#1088;&#1086;&#1075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Данные"/>
      <sheetName val="Лист3"/>
      <sheetName val="Лист2"/>
      <sheetName val="Лист1"/>
      <sheetName val="Данные для графика"/>
      <sheetName val="График"/>
      <sheetName val="набор молока без мойки"/>
    </sheetNames>
    <sheetDataSet>
      <sheetData sheetId="0">
        <row r="1">
          <cell r="A1" t="str">
            <v>Вид продукции</v>
          </cell>
        </row>
        <row r="2">
          <cell r="A2" t="str">
            <v>ПМС</v>
          </cell>
        </row>
        <row r="3">
          <cell r="A3" t="str">
            <v>Сыр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workbookViewId="0">
      <selection activeCell="J7" sqref="J7"/>
    </sheetView>
  </sheetViews>
  <sheetFormatPr defaultRowHeight="14.4" x14ac:dyDescent="0.3"/>
  <cols>
    <col min="6" max="6" width="9.44140625" bestFit="1" customWidth="1"/>
  </cols>
  <sheetData>
    <row r="2" spans="1:20" x14ac:dyDescent="0.3">
      <c r="B2" s="27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42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28.2" thickBot="1" x14ac:dyDescent="0.35">
      <c r="A6" s="8">
        <v>1</v>
      </c>
      <c r="B6" s="8">
        <v>6</v>
      </c>
      <c r="C6" s="9">
        <v>3</v>
      </c>
      <c r="D6" s="10" t="s">
        <v>25</v>
      </c>
      <c r="E6" s="11" t="s">
        <v>34</v>
      </c>
      <c r="F6" s="11">
        <v>11995.12</v>
      </c>
      <c r="G6" s="12">
        <v>0.05</v>
      </c>
      <c r="H6" s="13">
        <v>3.31</v>
      </c>
      <c r="I6" s="12">
        <v>0.3</v>
      </c>
      <c r="J6" s="14" t="s">
        <v>23</v>
      </c>
      <c r="K6" s="15" t="s">
        <v>24</v>
      </c>
      <c r="L6" s="16">
        <v>1689</v>
      </c>
      <c r="M6" s="17">
        <v>80.3</v>
      </c>
      <c r="N6" s="17">
        <v>0.5</v>
      </c>
      <c r="O6" s="17">
        <v>4.51</v>
      </c>
      <c r="P6" s="17">
        <v>7.2</v>
      </c>
      <c r="Q6" s="18">
        <f t="shared" ref="Q6:Q7" si="0">ROUND(F6/L6,2)</f>
        <v>7.1</v>
      </c>
      <c r="R6" s="19">
        <f t="shared" ref="R6:R8" si="1">F6*(P6/Q6)-F6</f>
        <v>168.94535211267612</v>
      </c>
      <c r="S6" s="20" t="s">
        <v>36</v>
      </c>
      <c r="T6" s="20" t="s">
        <v>37</v>
      </c>
    </row>
    <row r="7" spans="1:20" ht="28.2" thickBot="1" x14ac:dyDescent="0.35">
      <c r="A7" s="8">
        <v>2</v>
      </c>
      <c r="B7" s="8">
        <v>11</v>
      </c>
      <c r="C7" s="9">
        <v>4</v>
      </c>
      <c r="D7" s="10" t="s">
        <v>33</v>
      </c>
      <c r="E7" s="11" t="s">
        <v>34</v>
      </c>
      <c r="F7" s="11">
        <v>12092.2</v>
      </c>
      <c r="G7" s="12">
        <v>1.8</v>
      </c>
      <c r="H7" s="13">
        <v>3.31</v>
      </c>
      <c r="I7" s="12">
        <v>0.28000000000000003</v>
      </c>
      <c r="J7" s="14" t="s">
        <v>35</v>
      </c>
      <c r="K7" s="15" t="s">
        <v>24</v>
      </c>
      <c r="L7" s="16">
        <v>2018</v>
      </c>
      <c r="M7" s="17">
        <v>72.900000000000006</v>
      </c>
      <c r="N7" s="17">
        <v>9</v>
      </c>
      <c r="O7" s="17">
        <v>4.46</v>
      </c>
      <c r="P7" s="17">
        <v>6.03</v>
      </c>
      <c r="Q7" s="18">
        <f t="shared" si="0"/>
        <v>5.99</v>
      </c>
      <c r="R7" s="19">
        <f t="shared" si="1"/>
        <v>80.749248747912134</v>
      </c>
      <c r="S7" s="20" t="s">
        <v>26</v>
      </c>
      <c r="T7" s="20" t="s">
        <v>27</v>
      </c>
    </row>
    <row r="8" spans="1:20" ht="16.2" thickBot="1" x14ac:dyDescent="0.35">
      <c r="A8" s="8"/>
      <c r="B8" s="8"/>
      <c r="C8" s="9"/>
      <c r="D8" s="10"/>
      <c r="E8" s="11"/>
      <c r="F8" s="11"/>
      <c r="G8" s="12"/>
      <c r="H8" s="13"/>
      <c r="I8" s="12"/>
      <c r="J8" s="14"/>
      <c r="K8" s="15" t="s">
        <v>24</v>
      </c>
      <c r="L8" s="16"/>
      <c r="M8" s="17"/>
      <c r="N8" s="17"/>
      <c r="O8" s="17"/>
      <c r="P8" s="17"/>
      <c r="Q8" s="18"/>
      <c r="R8" s="19" t="e">
        <f t="shared" si="1"/>
        <v>#DIV/0!</v>
      </c>
      <c r="S8" s="21"/>
      <c r="T8" s="21"/>
    </row>
    <row r="9" spans="1:20" ht="15" thickBot="1" x14ac:dyDescent="0.35">
      <c r="A9" s="44"/>
      <c r="B9" s="44"/>
      <c r="C9" s="44"/>
      <c r="D9" s="44"/>
      <c r="E9" s="44"/>
      <c r="F9" s="44"/>
      <c r="G9" s="44"/>
      <c r="H9" s="44"/>
      <c r="I9" s="44"/>
      <c r="J9" s="45"/>
      <c r="K9" s="22" t="s">
        <v>28</v>
      </c>
      <c r="L9" s="23">
        <f>SUM(L6:L8)</f>
        <v>3707</v>
      </c>
      <c r="M9" s="24"/>
      <c r="N9" s="24"/>
      <c r="O9" s="24"/>
      <c r="P9" s="46" t="s">
        <v>28</v>
      </c>
      <c r="Q9" s="47"/>
      <c r="R9" s="23" t="e">
        <f>SUM(R6:R8)</f>
        <v>#DIV/0!</v>
      </c>
    </row>
    <row r="10" spans="1:20" ht="15" thickBot="1" x14ac:dyDescent="0.35">
      <c r="A10" s="48" t="s">
        <v>29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1:20" ht="15" thickBo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0" ht="15" thickBot="1" x14ac:dyDescent="0.35">
      <c r="A12" s="52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20" ht="15" thickBot="1" x14ac:dyDescent="0.3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20" ht="15" thickBot="1" x14ac:dyDescent="0.35">
      <c r="A14" s="41" t="s">
        <v>31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</row>
  </sheetData>
  <mergeCells count="16">
    <mergeCell ref="A14:R14"/>
    <mergeCell ref="A9:J9"/>
    <mergeCell ref="P9:Q9"/>
    <mergeCell ref="A10:R10"/>
    <mergeCell ref="A11:R11"/>
    <mergeCell ref="A12:R12"/>
    <mergeCell ref="A13:R13"/>
    <mergeCell ref="B2:T3"/>
    <mergeCell ref="A4:A5"/>
    <mergeCell ref="B4:B5"/>
    <mergeCell ref="C4:C5"/>
    <mergeCell ref="D4:D5"/>
    <mergeCell ref="F4:K4"/>
    <mergeCell ref="L4:N4"/>
    <mergeCell ref="P4:R4"/>
    <mergeCell ref="S4:T4"/>
  </mergeCells>
  <conditionalFormatting sqref="K6:K8">
    <cfRule type="containsText" dxfId="124" priority="4" operator="containsText" text="нет">
      <formula>NOT(ISERROR(SEARCH("нет",K6)))</formula>
    </cfRule>
    <cfRule type="containsText" dxfId="123" priority="5" operator="containsText" text="да">
      <formula>NOT(ISERROR(SEARCH("да",K6)))</formula>
    </cfRule>
  </conditionalFormatting>
  <conditionalFormatting sqref="R6:R8">
    <cfRule type="cellIs" dxfId="122" priority="1" operator="equal">
      <formula>""</formula>
    </cfRule>
    <cfRule type="cellIs" dxfId="121" priority="2" operator="lessThan">
      <formula>0</formula>
    </cfRule>
    <cfRule type="cellIs" dxfId="120" priority="3" operator="greaterThan">
      <formula>0</formula>
    </cfRule>
  </conditionalFormatting>
  <dataValidations count="1">
    <dataValidation type="list" allowBlank="1" showInputMessage="1" showErrorMessage="1" sqref="C6:C8">
      <formula1>Список_Вид_продукции</formula1>
    </dataValidation>
  </dataValidations>
  <pageMargins left="0.7" right="0.7" top="0.75" bottom="0.75" header="0.3" footer="0.3"/>
  <pageSetup paperSize="9"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D6:E8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K6:K8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workbookViewId="0">
      <selection activeCell="A2" sqref="A2:T14"/>
    </sheetView>
  </sheetViews>
  <sheetFormatPr defaultRowHeight="14.4" x14ac:dyDescent="0.3"/>
  <cols>
    <col min="1" max="1" width="5.5546875" customWidth="1"/>
    <col min="2" max="2" width="6.88671875" customWidth="1"/>
    <col min="7" max="7" width="7" customWidth="1"/>
    <col min="8" max="8" width="6.6640625" customWidth="1"/>
    <col min="9" max="9" width="6.44140625" customWidth="1"/>
    <col min="10" max="10" width="17.5546875" customWidth="1"/>
    <col min="19" max="19" width="13.5546875" customWidth="1"/>
    <col min="20" max="20" width="14" customWidth="1"/>
  </cols>
  <sheetData>
    <row r="2" spans="1:20" x14ac:dyDescent="0.3">
      <c r="B2" s="27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61.5" customHeight="1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28.2" thickBot="1" x14ac:dyDescent="0.35">
      <c r="A6" s="8">
        <v>1</v>
      </c>
      <c r="B6" s="8">
        <v>1</v>
      </c>
      <c r="C6" s="9">
        <v>4</v>
      </c>
      <c r="D6" s="10" t="s">
        <v>39</v>
      </c>
      <c r="E6" s="11" t="s">
        <v>66</v>
      </c>
      <c r="F6" s="11">
        <v>12018.14</v>
      </c>
      <c r="G6" s="12">
        <v>0.8</v>
      </c>
      <c r="H6" s="13">
        <v>3.4</v>
      </c>
      <c r="I6" s="12">
        <v>0.26</v>
      </c>
      <c r="J6" s="14" t="s">
        <v>47</v>
      </c>
      <c r="K6" s="15" t="s">
        <v>24</v>
      </c>
      <c r="L6" s="16">
        <v>1825</v>
      </c>
      <c r="M6" s="17">
        <v>80.599999999999994</v>
      </c>
      <c r="N6" s="17">
        <v>4.5</v>
      </c>
      <c r="O6" s="17">
        <v>4.45</v>
      </c>
      <c r="P6" s="17">
        <v>6.8</v>
      </c>
      <c r="Q6" s="18">
        <f t="shared" ref="Q6:Q7" si="0">ROUND(F6/L6,2)</f>
        <v>6.59</v>
      </c>
      <c r="R6" s="19">
        <f t="shared" ref="R6:R7" si="1">F6*(P6/Q6)-F6</f>
        <v>382.97562974203356</v>
      </c>
      <c r="S6" s="25" t="s">
        <v>40</v>
      </c>
      <c r="T6" s="26" t="s">
        <v>72</v>
      </c>
    </row>
    <row r="7" spans="1:20" ht="28.2" thickBot="1" x14ac:dyDescent="0.35">
      <c r="A7" s="8">
        <v>2</v>
      </c>
      <c r="B7" s="8">
        <v>2</v>
      </c>
      <c r="C7" s="9">
        <v>3</v>
      </c>
      <c r="D7" s="10" t="s">
        <v>45</v>
      </c>
      <c r="E7" s="11" t="s">
        <v>66</v>
      </c>
      <c r="F7" s="11">
        <v>12004.65</v>
      </c>
      <c r="G7" s="12">
        <v>1.7</v>
      </c>
      <c r="H7" s="13">
        <v>3.45</v>
      </c>
      <c r="I7" s="12">
        <v>0.28000000000000003</v>
      </c>
      <c r="J7" s="14" t="s">
        <v>48</v>
      </c>
      <c r="K7" s="15" t="s">
        <v>24</v>
      </c>
      <c r="L7" s="16">
        <v>2010</v>
      </c>
      <c r="M7" s="17">
        <v>77.400000000000006</v>
      </c>
      <c r="N7" s="17">
        <v>8.5</v>
      </c>
      <c r="O7" s="17">
        <v>4.41</v>
      </c>
      <c r="P7" s="17">
        <v>6.03</v>
      </c>
      <c r="Q7" s="18">
        <f t="shared" si="0"/>
        <v>5.97</v>
      </c>
      <c r="R7" s="19">
        <f t="shared" si="1"/>
        <v>120.6497487437191</v>
      </c>
      <c r="S7" s="25" t="s">
        <v>53</v>
      </c>
      <c r="T7" s="25" t="s">
        <v>53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3835</v>
      </c>
      <c r="M8" s="24"/>
      <c r="N8" s="24"/>
      <c r="O8" s="24"/>
      <c r="P8" s="46" t="s">
        <v>28</v>
      </c>
      <c r="Q8" s="47"/>
      <c r="R8" s="23">
        <f>SUM(R6:R7)</f>
        <v>503.62537848575266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A13:R13"/>
    <mergeCell ref="A8:J8"/>
    <mergeCell ref="P8:Q8"/>
    <mergeCell ref="A9:R9"/>
    <mergeCell ref="A10:R10"/>
    <mergeCell ref="A11:R11"/>
    <mergeCell ref="A12:R12"/>
    <mergeCell ref="B2:T3"/>
    <mergeCell ref="A4:A5"/>
    <mergeCell ref="B4:B5"/>
    <mergeCell ref="C4:C5"/>
    <mergeCell ref="D4:D5"/>
    <mergeCell ref="F4:K4"/>
    <mergeCell ref="L4:N4"/>
    <mergeCell ref="P4:R4"/>
    <mergeCell ref="S4:T4"/>
  </mergeCells>
  <conditionalFormatting sqref="K6:K7">
    <cfRule type="containsText" dxfId="79" priority="4" operator="containsText" text="нет">
      <formula>NOT(ISERROR(SEARCH("нет",K6)))</formula>
    </cfRule>
    <cfRule type="containsText" dxfId="78" priority="5" operator="containsText" text="да">
      <formula>NOT(ISERROR(SEARCH("да",K6)))</formula>
    </cfRule>
  </conditionalFormatting>
  <conditionalFormatting sqref="R6:R7">
    <cfRule type="cellIs" dxfId="77" priority="1" operator="equal">
      <formula>""</formula>
    </cfRule>
    <cfRule type="cellIs" dxfId="76" priority="2" operator="lessThan">
      <formula>0</formula>
    </cfRule>
    <cfRule type="cellIs" dxfId="75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workbookViewId="0">
      <selection activeCell="S6" sqref="S6:U6"/>
    </sheetView>
  </sheetViews>
  <sheetFormatPr defaultRowHeight="14.4" x14ac:dyDescent="0.3"/>
  <cols>
    <col min="6" max="6" width="9.44140625" bestFit="1" customWidth="1"/>
  </cols>
  <sheetData>
    <row r="2" spans="1:20" x14ac:dyDescent="0.3">
      <c r="B2" s="27" t="s">
        <v>73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42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28.2" thickBot="1" x14ac:dyDescent="0.35">
      <c r="A6" s="8">
        <v>1</v>
      </c>
      <c r="B6" s="8">
        <v>12</v>
      </c>
      <c r="C6" s="9">
        <v>4</v>
      </c>
      <c r="D6" s="10" t="s">
        <v>45</v>
      </c>
      <c r="E6" s="11" t="s">
        <v>66</v>
      </c>
      <c r="F6" s="11">
        <v>12088.475</v>
      </c>
      <c r="G6" s="12">
        <v>1.9</v>
      </c>
      <c r="H6" s="13">
        <v>3.45</v>
      </c>
      <c r="I6" s="12">
        <v>0.28000000000000003</v>
      </c>
      <c r="J6" s="14" t="s">
        <v>47</v>
      </c>
      <c r="K6" s="15" t="s">
        <v>24</v>
      </c>
      <c r="L6" s="16">
        <v>2025</v>
      </c>
      <c r="M6" s="17">
        <v>73</v>
      </c>
      <c r="N6" s="17">
        <v>9</v>
      </c>
      <c r="O6" s="17">
        <v>4.46</v>
      </c>
      <c r="P6" s="17">
        <v>6.03</v>
      </c>
      <c r="Q6" s="18">
        <f t="shared" ref="Q6:Q7" si="0">ROUND(F6/L6,2)</f>
        <v>5.97</v>
      </c>
      <c r="R6" s="19">
        <f t="shared" ref="R6:R7" si="1">F6*(P6/Q6)-F6</f>
        <v>121.49221105527613</v>
      </c>
      <c r="S6" s="25" t="s">
        <v>74</v>
      </c>
      <c r="T6" s="26" t="s">
        <v>75</v>
      </c>
    </row>
    <row r="7" spans="1:20" ht="28.2" thickBot="1" x14ac:dyDescent="0.35">
      <c r="A7" s="8">
        <v>2</v>
      </c>
      <c r="B7" s="8">
        <v>15</v>
      </c>
      <c r="C7" s="9">
        <v>3</v>
      </c>
      <c r="D7" s="10" t="s">
        <v>25</v>
      </c>
      <c r="E7" s="11" t="s">
        <v>66</v>
      </c>
      <c r="F7" s="11">
        <v>12026.615</v>
      </c>
      <c r="G7" s="12">
        <v>0.05</v>
      </c>
      <c r="H7" s="13">
        <v>3.35</v>
      </c>
      <c r="I7" s="12">
        <v>0.3</v>
      </c>
      <c r="J7" s="14" t="s">
        <v>47</v>
      </c>
      <c r="K7" s="15" t="s">
        <v>24</v>
      </c>
      <c r="L7" s="16">
        <v>1679</v>
      </c>
      <c r="M7" s="17">
        <v>80</v>
      </c>
      <c r="N7" s="17">
        <v>0.5</v>
      </c>
      <c r="O7" s="17">
        <v>4.51</v>
      </c>
      <c r="P7" s="17">
        <v>7.2</v>
      </c>
      <c r="Q7" s="18">
        <f t="shared" si="0"/>
        <v>7.16</v>
      </c>
      <c r="R7" s="19">
        <f t="shared" si="1"/>
        <v>67.187793296090604</v>
      </c>
      <c r="S7" s="25" t="s">
        <v>40</v>
      </c>
      <c r="T7" s="25" t="s">
        <v>41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3704</v>
      </c>
      <c r="M8" s="24"/>
      <c r="N8" s="24"/>
      <c r="O8" s="24"/>
      <c r="P8" s="46" t="s">
        <v>28</v>
      </c>
      <c r="Q8" s="47"/>
      <c r="R8" s="23">
        <f>SUM(R6:R7)</f>
        <v>188.68000435136673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3:R13"/>
    <mergeCell ref="A8:J8"/>
    <mergeCell ref="P8:Q8"/>
    <mergeCell ref="A9:R9"/>
    <mergeCell ref="A10:R10"/>
    <mergeCell ref="A11:R11"/>
    <mergeCell ref="A12:R12"/>
  </mergeCells>
  <conditionalFormatting sqref="K6:K7">
    <cfRule type="containsText" dxfId="74" priority="4" operator="containsText" text="нет">
      <formula>NOT(ISERROR(SEARCH("нет",K6)))</formula>
    </cfRule>
    <cfRule type="containsText" dxfId="73" priority="5" operator="containsText" text="да">
      <formula>NOT(ISERROR(SEARCH("да",K6)))</formula>
    </cfRule>
  </conditionalFormatting>
  <conditionalFormatting sqref="R6:R7">
    <cfRule type="cellIs" dxfId="72" priority="1" operator="equal">
      <formula>""</formula>
    </cfRule>
    <cfRule type="cellIs" dxfId="71" priority="2" operator="lessThan">
      <formula>0</formula>
    </cfRule>
    <cfRule type="cellIs" dxfId="70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" right="0.7" top="0.75" bottom="0.75" header="0.3" footer="0.3"/>
  <pageSetup paperSize="9"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workbookViewId="0">
      <selection sqref="A1:T13"/>
    </sheetView>
  </sheetViews>
  <sheetFormatPr defaultRowHeight="14.4" x14ac:dyDescent="0.3"/>
  <cols>
    <col min="1" max="1" width="7" customWidth="1"/>
    <col min="2" max="2" width="6.88671875" customWidth="1"/>
    <col min="3" max="3" width="8" customWidth="1"/>
    <col min="6" max="6" width="11.33203125" customWidth="1"/>
    <col min="7" max="7" width="8.33203125" customWidth="1"/>
    <col min="8" max="8" width="7.44140625" customWidth="1"/>
    <col min="10" max="10" width="16.44140625" customWidth="1"/>
    <col min="12" max="12" width="11.33203125" customWidth="1"/>
  </cols>
  <sheetData>
    <row r="2" spans="1:20" x14ac:dyDescent="0.3">
      <c r="B2" s="27" t="s">
        <v>76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62.25" customHeight="1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28.2" thickBot="1" x14ac:dyDescent="0.35">
      <c r="A6" s="8">
        <v>1</v>
      </c>
      <c r="B6" s="8">
        <v>3</v>
      </c>
      <c r="C6" s="9">
        <v>4</v>
      </c>
      <c r="D6" s="10" t="s">
        <v>39</v>
      </c>
      <c r="E6" s="11" t="s">
        <v>79</v>
      </c>
      <c r="F6" s="11">
        <v>12132.791999999999</v>
      </c>
      <c r="G6" s="12">
        <v>0.9</v>
      </c>
      <c r="H6" s="13">
        <v>3.45</v>
      </c>
      <c r="I6" s="12">
        <v>0.28000000000000003</v>
      </c>
      <c r="J6" s="14" t="s">
        <v>77</v>
      </c>
      <c r="K6" s="15" t="s">
        <v>24</v>
      </c>
      <c r="L6" s="16">
        <v>1851</v>
      </c>
      <c r="M6" s="17">
        <v>74.8</v>
      </c>
      <c r="N6" s="17">
        <v>5</v>
      </c>
      <c r="O6" s="17">
        <v>4.4800000000000004</v>
      </c>
      <c r="P6" s="17">
        <v>6.8</v>
      </c>
      <c r="Q6" s="18">
        <f t="shared" ref="Q6:Q7" si="0">ROUND(F6/L6,2)</f>
        <v>6.55</v>
      </c>
      <c r="R6" s="19">
        <f t="shared" ref="R6:R7" si="1">F6*(P6/Q6)-F6</f>
        <v>463.08366412213763</v>
      </c>
      <c r="S6" s="25" t="s">
        <v>80</v>
      </c>
      <c r="T6" s="26" t="s">
        <v>80</v>
      </c>
    </row>
    <row r="7" spans="1:20" ht="28.2" thickBot="1" x14ac:dyDescent="0.35">
      <c r="A7" s="8">
        <v>2</v>
      </c>
      <c r="B7" s="8">
        <v>4</v>
      </c>
      <c r="C7" s="9">
        <v>3</v>
      </c>
      <c r="D7" s="10" t="s">
        <v>45</v>
      </c>
      <c r="E7" s="11" t="s">
        <v>79</v>
      </c>
      <c r="F7" s="11">
        <v>12147.977999999999</v>
      </c>
      <c r="G7" s="12">
        <v>1.9</v>
      </c>
      <c r="H7" s="13">
        <v>3.45</v>
      </c>
      <c r="I7" s="12">
        <v>0.28999999999999998</v>
      </c>
      <c r="J7" s="14" t="s">
        <v>78</v>
      </c>
      <c r="K7" s="15" t="s">
        <v>24</v>
      </c>
      <c r="L7" s="16">
        <v>2023</v>
      </c>
      <c r="M7" s="17">
        <v>72.900000000000006</v>
      </c>
      <c r="N7" s="17">
        <v>9</v>
      </c>
      <c r="O7" s="17">
        <v>4.45</v>
      </c>
      <c r="P7" s="17">
        <v>6.03</v>
      </c>
      <c r="Q7" s="18">
        <f t="shared" si="0"/>
        <v>6</v>
      </c>
      <c r="R7" s="19">
        <f t="shared" si="1"/>
        <v>60.739890000000742</v>
      </c>
      <c r="S7" s="25" t="s">
        <v>80</v>
      </c>
      <c r="T7" s="25" t="s">
        <v>81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3874</v>
      </c>
      <c r="M8" s="24"/>
      <c r="N8" s="24"/>
      <c r="O8" s="24"/>
      <c r="P8" s="46" t="s">
        <v>28</v>
      </c>
      <c r="Q8" s="47"/>
      <c r="R8" s="23">
        <f>SUM(R6:R7)</f>
        <v>523.82355412213838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A13:R13"/>
    <mergeCell ref="A8:J8"/>
    <mergeCell ref="P8:Q8"/>
    <mergeCell ref="A9:R9"/>
    <mergeCell ref="A10:R10"/>
    <mergeCell ref="A11:R11"/>
    <mergeCell ref="A12:R12"/>
    <mergeCell ref="B2:T3"/>
    <mergeCell ref="A4:A5"/>
    <mergeCell ref="B4:B5"/>
    <mergeCell ref="C4:C5"/>
    <mergeCell ref="D4:D5"/>
    <mergeCell ref="F4:K4"/>
    <mergeCell ref="L4:N4"/>
    <mergeCell ref="P4:R4"/>
    <mergeCell ref="S4:T4"/>
  </mergeCells>
  <conditionalFormatting sqref="K6:K7">
    <cfRule type="containsText" dxfId="69" priority="4" operator="containsText" text="нет">
      <formula>NOT(ISERROR(SEARCH("нет",K6)))</formula>
    </cfRule>
    <cfRule type="containsText" dxfId="68" priority="5" operator="containsText" text="да">
      <formula>NOT(ISERROR(SEARCH("да",K6)))</formula>
    </cfRule>
  </conditionalFormatting>
  <conditionalFormatting sqref="R6:R7">
    <cfRule type="cellIs" dxfId="67" priority="1" operator="equal">
      <formula>""</formula>
    </cfRule>
    <cfRule type="cellIs" dxfId="66" priority="2" operator="lessThan">
      <formula>0</formula>
    </cfRule>
    <cfRule type="cellIs" dxfId="65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" right="0.7" top="0.75" bottom="0.75" header="0.3" footer="0.3"/>
  <pageSetup paperSize="9"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4"/>
  <sheetViews>
    <sheetView workbookViewId="0">
      <selection activeCell="S8" sqref="S8:T8"/>
    </sheetView>
  </sheetViews>
  <sheetFormatPr defaultRowHeight="14.4" x14ac:dyDescent="0.3"/>
  <cols>
    <col min="1" max="1" width="6.33203125" customWidth="1"/>
    <col min="6" max="6" width="10.5546875" customWidth="1"/>
    <col min="7" max="7" width="7.5546875" customWidth="1"/>
    <col min="8" max="8" width="6.88671875" customWidth="1"/>
    <col min="9" max="9" width="7" customWidth="1"/>
    <col min="10" max="10" width="16.6640625" customWidth="1"/>
    <col min="12" max="12" width="9.88671875" customWidth="1"/>
    <col min="15" max="15" width="6.44140625" customWidth="1"/>
    <col min="16" max="16" width="7.6640625" customWidth="1"/>
    <col min="17" max="17" width="7.5546875" customWidth="1"/>
    <col min="18" max="18" width="8.5546875" customWidth="1"/>
    <col min="19" max="20" width="13.5546875" customWidth="1"/>
  </cols>
  <sheetData>
    <row r="3" spans="1:20" x14ac:dyDescent="0.3">
      <c r="B3" s="27" t="s">
        <v>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" thickBot="1" x14ac:dyDescent="0.3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6.2" thickBot="1" x14ac:dyDescent="0.35">
      <c r="A5" s="29" t="s">
        <v>0</v>
      </c>
      <c r="B5" s="29" t="s">
        <v>1</v>
      </c>
      <c r="C5" s="31" t="s">
        <v>2</v>
      </c>
      <c r="D5" s="31" t="s">
        <v>3</v>
      </c>
      <c r="E5" s="1"/>
      <c r="F5" s="33" t="s">
        <v>4</v>
      </c>
      <c r="G5" s="34"/>
      <c r="H5" s="34"/>
      <c r="I5" s="34"/>
      <c r="J5" s="34"/>
      <c r="K5" s="35"/>
      <c r="L5" s="36" t="s">
        <v>5</v>
      </c>
      <c r="M5" s="37"/>
      <c r="N5" s="38"/>
      <c r="O5" s="2"/>
      <c r="P5" s="36"/>
      <c r="Q5" s="37"/>
      <c r="R5" s="38"/>
      <c r="S5" s="39" t="s">
        <v>6</v>
      </c>
      <c r="T5" s="40"/>
    </row>
    <row r="6" spans="1:20" ht="63" customHeight="1" thickBot="1" x14ac:dyDescent="0.35">
      <c r="A6" s="30"/>
      <c r="B6" s="30"/>
      <c r="C6" s="32"/>
      <c r="D6" s="32"/>
      <c r="E6" s="3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4" t="s">
        <v>16</v>
      </c>
      <c r="O6" s="5" t="s">
        <v>17</v>
      </c>
      <c r="P6" s="5" t="s">
        <v>18</v>
      </c>
      <c r="Q6" s="5" t="s">
        <v>19</v>
      </c>
      <c r="R6" s="3" t="s">
        <v>20</v>
      </c>
      <c r="S6" s="6" t="s">
        <v>21</v>
      </c>
      <c r="T6" s="7" t="s">
        <v>22</v>
      </c>
    </row>
    <row r="7" spans="1:20" ht="34.5" customHeight="1" thickBot="1" x14ac:dyDescent="0.35">
      <c r="A7" s="8">
        <v>1</v>
      </c>
      <c r="B7" s="8">
        <v>11</v>
      </c>
      <c r="C7" s="9">
        <v>4</v>
      </c>
      <c r="D7" s="10" t="s">
        <v>25</v>
      </c>
      <c r="E7" s="11" t="s">
        <v>79</v>
      </c>
      <c r="F7" s="11">
        <v>12015.63</v>
      </c>
      <c r="G7" s="12">
        <v>0.05</v>
      </c>
      <c r="H7" s="13">
        <v>3.45</v>
      </c>
      <c r="I7" s="12">
        <v>0.28000000000000003</v>
      </c>
      <c r="J7" s="14" t="s">
        <v>77</v>
      </c>
      <c r="K7" s="15" t="s">
        <v>24</v>
      </c>
      <c r="L7" s="16">
        <v>1683</v>
      </c>
      <c r="M7" s="17">
        <v>80</v>
      </c>
      <c r="N7" s="17">
        <v>0.5</v>
      </c>
      <c r="O7" s="17">
        <v>4.45</v>
      </c>
      <c r="P7" s="17">
        <v>7.2</v>
      </c>
      <c r="Q7" s="18">
        <f t="shared" ref="Q7:Q8" si="0">ROUND(F7/L7,2)</f>
        <v>7.14</v>
      </c>
      <c r="R7" s="19">
        <f t="shared" ref="R7:R8" si="1">F7*(P7/Q7)-F7</f>
        <v>100.97168067226812</v>
      </c>
      <c r="S7" s="25" t="s">
        <v>84</v>
      </c>
      <c r="T7" s="25" t="s">
        <v>81</v>
      </c>
    </row>
    <row r="8" spans="1:20" ht="37.5" customHeight="1" thickBot="1" x14ac:dyDescent="0.35">
      <c r="A8" s="8">
        <v>2</v>
      </c>
      <c r="B8" s="8">
        <v>14</v>
      </c>
      <c r="C8" s="9">
        <v>3</v>
      </c>
      <c r="D8" s="10" t="s">
        <v>45</v>
      </c>
      <c r="E8" s="11" t="s">
        <v>79</v>
      </c>
      <c r="F8" s="11">
        <v>11932.92</v>
      </c>
      <c r="G8" s="12">
        <v>1.9</v>
      </c>
      <c r="H8" s="13">
        <v>3.45</v>
      </c>
      <c r="I8" s="12">
        <v>0.3</v>
      </c>
      <c r="J8" s="14" t="s">
        <v>83</v>
      </c>
      <c r="K8" s="15" t="s">
        <v>24</v>
      </c>
      <c r="L8" s="16">
        <v>2025</v>
      </c>
      <c r="M8" s="17">
        <v>73</v>
      </c>
      <c r="N8" s="17">
        <v>9</v>
      </c>
      <c r="O8" s="17">
        <v>4.4000000000000004</v>
      </c>
      <c r="P8" s="17">
        <v>6.03</v>
      </c>
      <c r="Q8" s="18">
        <f t="shared" si="0"/>
        <v>5.89</v>
      </c>
      <c r="R8" s="19">
        <f t="shared" si="1"/>
        <v>283.63477079796212</v>
      </c>
      <c r="S8" s="25" t="s">
        <v>36</v>
      </c>
      <c r="T8" s="25" t="s">
        <v>85</v>
      </c>
    </row>
    <row r="9" spans="1:20" ht="15" thickBot="1" x14ac:dyDescent="0.35">
      <c r="A9" s="44"/>
      <c r="B9" s="44"/>
      <c r="C9" s="44"/>
      <c r="D9" s="44"/>
      <c r="E9" s="44"/>
      <c r="F9" s="44"/>
      <c r="G9" s="44"/>
      <c r="H9" s="44"/>
      <c r="I9" s="44"/>
      <c r="J9" s="45"/>
      <c r="K9" s="22" t="s">
        <v>28</v>
      </c>
      <c r="L9" s="23">
        <f>SUM(L7:L8)</f>
        <v>3708</v>
      </c>
      <c r="M9" s="24"/>
      <c r="N9" s="24"/>
      <c r="O9" s="24"/>
      <c r="P9" s="46" t="s">
        <v>28</v>
      </c>
      <c r="Q9" s="47"/>
      <c r="R9" s="23">
        <f>SUM(R7:R8)</f>
        <v>384.60645147023024</v>
      </c>
    </row>
    <row r="10" spans="1:20" ht="15" thickBot="1" x14ac:dyDescent="0.35">
      <c r="A10" s="48" t="s">
        <v>29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1:20" ht="15" thickBo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0" ht="15" thickBot="1" x14ac:dyDescent="0.35">
      <c r="A12" s="52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20" ht="15" thickBot="1" x14ac:dyDescent="0.3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20" ht="15" thickBot="1" x14ac:dyDescent="0.35">
      <c r="A14" s="41" t="s">
        <v>31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</row>
  </sheetData>
  <mergeCells count="16">
    <mergeCell ref="B3:T4"/>
    <mergeCell ref="A5:A6"/>
    <mergeCell ref="B5:B6"/>
    <mergeCell ref="C5:C6"/>
    <mergeCell ref="D5:D6"/>
    <mergeCell ref="F5:K5"/>
    <mergeCell ref="L5:N5"/>
    <mergeCell ref="P5:R5"/>
    <mergeCell ref="S5:T5"/>
    <mergeCell ref="A14:R14"/>
    <mergeCell ref="A9:J9"/>
    <mergeCell ref="P9:Q9"/>
    <mergeCell ref="A10:R10"/>
    <mergeCell ref="A11:R11"/>
    <mergeCell ref="A12:R12"/>
    <mergeCell ref="A13:R13"/>
  </mergeCells>
  <conditionalFormatting sqref="K7:K8">
    <cfRule type="containsText" dxfId="64" priority="4" operator="containsText" text="нет">
      <formula>NOT(ISERROR(SEARCH("нет",K7)))</formula>
    </cfRule>
    <cfRule type="containsText" dxfId="63" priority="5" operator="containsText" text="да">
      <formula>NOT(ISERROR(SEARCH("да",K7)))</formula>
    </cfRule>
  </conditionalFormatting>
  <conditionalFormatting sqref="R7:R8">
    <cfRule type="cellIs" dxfId="62" priority="1" operator="equal">
      <formula>""</formula>
    </cfRule>
    <cfRule type="cellIs" dxfId="61" priority="2" operator="lessThan">
      <formula>0</formula>
    </cfRule>
    <cfRule type="cellIs" dxfId="60" priority="3" operator="greaterThan">
      <formula>0</formula>
    </cfRule>
  </conditionalFormatting>
  <dataValidations count="1">
    <dataValidation type="list" allowBlank="1" showInputMessage="1" showErrorMessage="1" sqref="C7:C8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K7:K8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D7:E8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workbookViewId="0">
      <selection activeCell="T7" sqref="T7"/>
    </sheetView>
  </sheetViews>
  <sheetFormatPr defaultRowHeight="14.4" x14ac:dyDescent="0.3"/>
  <cols>
    <col min="4" max="4" width="11.6640625" customWidth="1"/>
    <col min="6" max="6" width="9.44140625" bestFit="1" customWidth="1"/>
  </cols>
  <sheetData>
    <row r="2" spans="1:20" x14ac:dyDescent="0.3">
      <c r="B2" s="27" t="s">
        <v>86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42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28.2" thickBot="1" x14ac:dyDescent="0.35">
      <c r="A6" s="8">
        <v>1</v>
      </c>
      <c r="B6" s="8">
        <v>3</v>
      </c>
      <c r="C6" s="9">
        <v>4</v>
      </c>
      <c r="D6" s="10" t="s">
        <v>39</v>
      </c>
      <c r="E6" s="11" t="s">
        <v>79</v>
      </c>
      <c r="F6" s="11">
        <v>11985.375</v>
      </c>
      <c r="G6" s="12">
        <v>0.85</v>
      </c>
      <c r="H6" s="13">
        <v>3.45</v>
      </c>
      <c r="I6" s="12">
        <v>0.28999999999999998</v>
      </c>
      <c r="J6" s="14" t="s">
        <v>77</v>
      </c>
      <c r="K6" s="15" t="s">
        <v>24</v>
      </c>
      <c r="L6" s="16">
        <v>1685</v>
      </c>
      <c r="M6" s="17">
        <v>80.2</v>
      </c>
      <c r="N6" s="17">
        <v>5</v>
      </c>
      <c r="O6" s="17">
        <v>4.76</v>
      </c>
      <c r="P6" s="17">
        <v>7.2</v>
      </c>
      <c r="Q6" s="18">
        <f t="shared" ref="Q6:Q7" si="0">ROUND(F6/L6,2)</f>
        <v>7.11</v>
      </c>
      <c r="R6" s="19">
        <f t="shared" ref="R6:R7" si="1">F6*(P6/Q6)-F6</f>
        <v>151.71360759493837</v>
      </c>
      <c r="S6" s="25" t="s">
        <v>84</v>
      </c>
      <c r="T6" s="25" t="s">
        <v>84</v>
      </c>
    </row>
    <row r="7" spans="1:20" ht="46.2" thickBot="1" x14ac:dyDescent="0.35">
      <c r="A7" s="8">
        <v>2</v>
      </c>
      <c r="B7" s="8">
        <v>4</v>
      </c>
      <c r="C7" s="9">
        <v>3</v>
      </c>
      <c r="D7" s="10" t="s">
        <v>45</v>
      </c>
      <c r="E7" s="11" t="s">
        <v>79</v>
      </c>
      <c r="F7" s="11">
        <v>11964.754999999999</v>
      </c>
      <c r="G7" s="12">
        <v>1.9</v>
      </c>
      <c r="H7" s="13">
        <v>3.45</v>
      </c>
      <c r="I7" s="12">
        <v>0.28000000000000003</v>
      </c>
      <c r="J7" s="14" t="s">
        <v>83</v>
      </c>
      <c r="K7" s="15" t="s">
        <v>24</v>
      </c>
      <c r="L7" s="16">
        <v>2054</v>
      </c>
      <c r="M7" s="17">
        <v>78.599999999999994</v>
      </c>
      <c r="N7" s="17">
        <v>8</v>
      </c>
      <c r="O7" s="17">
        <v>4.68</v>
      </c>
      <c r="P7" s="17">
        <v>6.03</v>
      </c>
      <c r="Q7" s="18">
        <f t="shared" si="0"/>
        <v>5.83</v>
      </c>
      <c r="R7" s="19">
        <f t="shared" si="1"/>
        <v>410.45471698113033</v>
      </c>
      <c r="S7" s="25" t="s">
        <v>74</v>
      </c>
      <c r="T7" s="26" t="s">
        <v>75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3739</v>
      </c>
      <c r="M8" s="24"/>
      <c r="N8" s="24"/>
      <c r="O8" s="24"/>
      <c r="P8" s="46" t="s">
        <v>28</v>
      </c>
      <c r="Q8" s="47"/>
      <c r="R8" s="23">
        <f>SUM(R6:R7)</f>
        <v>562.1683245760687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3:R13"/>
    <mergeCell ref="A8:J8"/>
    <mergeCell ref="P8:Q8"/>
    <mergeCell ref="A9:R9"/>
    <mergeCell ref="A10:R10"/>
    <mergeCell ref="A11:R11"/>
    <mergeCell ref="A12:R12"/>
  </mergeCells>
  <conditionalFormatting sqref="K6:K7">
    <cfRule type="containsText" dxfId="59" priority="4" operator="containsText" text="нет">
      <formula>NOT(ISERROR(SEARCH("нет",K6)))</formula>
    </cfRule>
    <cfRule type="containsText" dxfId="58" priority="5" operator="containsText" text="да">
      <formula>NOT(ISERROR(SEARCH("да",K6)))</formula>
    </cfRule>
  </conditionalFormatting>
  <conditionalFormatting sqref="R6:R7">
    <cfRule type="cellIs" dxfId="57" priority="1" operator="equal">
      <formula>""</formula>
    </cfRule>
    <cfRule type="cellIs" dxfId="56" priority="2" operator="lessThan">
      <formula>0</formula>
    </cfRule>
    <cfRule type="cellIs" dxfId="55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workbookViewId="0">
      <selection activeCell="S6" sqref="S6"/>
    </sheetView>
  </sheetViews>
  <sheetFormatPr defaultRowHeight="14.4" x14ac:dyDescent="0.3"/>
  <sheetData>
    <row r="2" spans="1:20" x14ac:dyDescent="0.3">
      <c r="B2" s="27" t="s">
        <v>87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42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45" customHeight="1" thickBot="1" x14ac:dyDescent="0.35">
      <c r="A6" s="8">
        <v>1</v>
      </c>
      <c r="B6" s="8">
        <v>15</v>
      </c>
      <c r="C6" s="9">
        <v>4</v>
      </c>
      <c r="D6" s="10" t="s">
        <v>25</v>
      </c>
      <c r="E6" s="11" t="s">
        <v>88</v>
      </c>
      <c r="F6" s="11">
        <v>12021.45</v>
      </c>
      <c r="G6" s="12">
        <v>0.05</v>
      </c>
      <c r="H6" s="13">
        <v>3.45</v>
      </c>
      <c r="I6" s="12">
        <v>0.31</v>
      </c>
      <c r="J6" s="14" t="s">
        <v>78</v>
      </c>
      <c r="K6" s="15" t="s">
        <v>24</v>
      </c>
      <c r="L6" s="16">
        <v>1690</v>
      </c>
      <c r="M6" s="17">
        <v>80</v>
      </c>
      <c r="N6" s="17">
        <v>0.5</v>
      </c>
      <c r="O6" s="17">
        <v>4.3099999999999996</v>
      </c>
      <c r="P6" s="17">
        <v>7.2</v>
      </c>
      <c r="Q6" s="18">
        <f t="shared" ref="Q6:Q7" si="0">ROUND(F6/L6,2)</f>
        <v>7.11</v>
      </c>
      <c r="R6" s="19">
        <f t="shared" ref="R6:R7" si="1">F6*(P6/Q6)-F6</f>
        <v>152.17025316455693</v>
      </c>
      <c r="S6" s="25" t="s">
        <v>40</v>
      </c>
      <c r="T6" s="25" t="s">
        <v>41</v>
      </c>
    </row>
    <row r="7" spans="1:20" ht="46.2" thickBot="1" x14ac:dyDescent="0.35">
      <c r="A7" s="8">
        <v>2</v>
      </c>
      <c r="B7" s="8">
        <v>19</v>
      </c>
      <c r="C7" s="9">
        <v>3</v>
      </c>
      <c r="D7" s="10" t="s">
        <v>45</v>
      </c>
      <c r="E7" s="11" t="s">
        <v>88</v>
      </c>
      <c r="F7" s="11">
        <v>11825.57</v>
      </c>
      <c r="G7" s="12">
        <v>1.8</v>
      </c>
      <c r="H7" s="13">
        <v>3.45</v>
      </c>
      <c r="I7" s="12">
        <v>0.28999999999999998</v>
      </c>
      <c r="J7" s="14" t="s">
        <v>83</v>
      </c>
      <c r="K7" s="15" t="s">
        <v>24</v>
      </c>
      <c r="L7" s="16">
        <v>2017</v>
      </c>
      <c r="M7" s="17">
        <v>73</v>
      </c>
      <c r="N7" s="17">
        <v>9</v>
      </c>
      <c r="O7" s="17">
        <v>4.45</v>
      </c>
      <c r="P7" s="17">
        <v>6.03</v>
      </c>
      <c r="Q7" s="18">
        <f t="shared" si="0"/>
        <v>5.86</v>
      </c>
      <c r="R7" s="19">
        <f t="shared" si="1"/>
        <v>343.06261092150089</v>
      </c>
      <c r="S7" s="25" t="s">
        <v>40</v>
      </c>
      <c r="T7" s="25" t="s">
        <v>41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3707</v>
      </c>
      <c r="M8" s="24"/>
      <c r="N8" s="24"/>
      <c r="O8" s="24"/>
      <c r="P8" s="46" t="s">
        <v>28</v>
      </c>
      <c r="Q8" s="47"/>
      <c r="R8" s="23">
        <f>SUM(R6:R7)</f>
        <v>495.23286408605782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3:R13"/>
    <mergeCell ref="A8:J8"/>
    <mergeCell ref="P8:Q8"/>
    <mergeCell ref="A9:R9"/>
    <mergeCell ref="A10:R10"/>
    <mergeCell ref="A11:R11"/>
    <mergeCell ref="A12:R12"/>
  </mergeCells>
  <conditionalFormatting sqref="K6:K7">
    <cfRule type="containsText" dxfId="54" priority="4" operator="containsText" text="нет">
      <formula>NOT(ISERROR(SEARCH("нет",K6)))</formula>
    </cfRule>
    <cfRule type="containsText" dxfId="53" priority="5" operator="containsText" text="да">
      <formula>NOT(ISERROR(SEARCH("да",K6)))</formula>
    </cfRule>
  </conditionalFormatting>
  <conditionalFormatting sqref="R6:R7">
    <cfRule type="cellIs" dxfId="52" priority="1" operator="equal">
      <formula>""</formula>
    </cfRule>
    <cfRule type="cellIs" dxfId="51" priority="2" operator="lessThan">
      <formula>0</formula>
    </cfRule>
    <cfRule type="cellIs" dxfId="50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" right="0.7" top="0.75" bottom="0.75" header="0.3" footer="0.3"/>
  <pageSetup paperSize="9"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topLeftCell="B1" workbookViewId="0">
      <selection activeCell="B1" sqref="A1:T13"/>
    </sheetView>
  </sheetViews>
  <sheetFormatPr defaultRowHeight="14.4" x14ac:dyDescent="0.3"/>
  <cols>
    <col min="1" max="1" width="7.33203125" customWidth="1"/>
    <col min="2" max="2" width="7.109375" customWidth="1"/>
    <col min="3" max="3" width="7.88671875" customWidth="1"/>
    <col min="6" max="6" width="11" customWidth="1"/>
    <col min="7" max="7" width="7.6640625" customWidth="1"/>
    <col min="8" max="8" width="7.5546875" customWidth="1"/>
    <col min="9" max="9" width="7.44140625" customWidth="1"/>
    <col min="10" max="10" width="17.33203125" customWidth="1"/>
    <col min="16" max="16" width="6.5546875" customWidth="1"/>
    <col min="19" max="19" width="15.109375" customWidth="1"/>
    <col min="20" max="20" width="14.5546875" customWidth="1"/>
  </cols>
  <sheetData>
    <row r="2" spans="1:20" x14ac:dyDescent="0.3">
      <c r="B2" s="27" t="s">
        <v>89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60" customHeight="1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28.2" thickBot="1" x14ac:dyDescent="0.35">
      <c r="A6" s="8">
        <v>1</v>
      </c>
      <c r="B6" s="8">
        <v>2</v>
      </c>
      <c r="C6" s="9">
        <v>4</v>
      </c>
      <c r="D6" s="10" t="s">
        <v>39</v>
      </c>
      <c r="E6" s="11" t="s">
        <v>88</v>
      </c>
      <c r="F6" s="11">
        <v>11934.455</v>
      </c>
      <c r="G6" s="12">
        <v>0.9</v>
      </c>
      <c r="H6" s="13">
        <v>3.45</v>
      </c>
      <c r="I6" s="12">
        <v>0.31</v>
      </c>
      <c r="J6" s="14" t="s">
        <v>63</v>
      </c>
      <c r="K6" s="15" t="s">
        <v>24</v>
      </c>
      <c r="L6" s="16">
        <v>1786</v>
      </c>
      <c r="M6" s="17">
        <v>75.099999999999994</v>
      </c>
      <c r="N6" s="17">
        <v>5</v>
      </c>
      <c r="O6" s="17">
        <v>4.4400000000000004</v>
      </c>
      <c r="P6" s="17">
        <v>6.8</v>
      </c>
      <c r="Q6" s="18">
        <f t="shared" ref="Q6:Q7" si="0">ROUND(F6/L6,2)</f>
        <v>6.68</v>
      </c>
      <c r="R6" s="19">
        <f t="shared" ref="R6:R7" si="1">F6*(P6/Q6)-F6</f>
        <v>214.39140718562885</v>
      </c>
      <c r="S6" s="25" t="s">
        <v>80</v>
      </c>
      <c r="T6" s="25" t="s">
        <v>80</v>
      </c>
    </row>
    <row r="7" spans="1:20" ht="28.2" thickBot="1" x14ac:dyDescent="0.35">
      <c r="A7" s="8">
        <v>2</v>
      </c>
      <c r="B7" s="8">
        <v>3</v>
      </c>
      <c r="C7" s="9">
        <v>3</v>
      </c>
      <c r="D7" s="10" t="s">
        <v>45</v>
      </c>
      <c r="E7" s="11" t="s">
        <v>88</v>
      </c>
      <c r="F7" s="11">
        <v>11921.201999999999</v>
      </c>
      <c r="G7" s="12">
        <v>1.9</v>
      </c>
      <c r="H7" s="13">
        <v>3.45</v>
      </c>
      <c r="I7" s="12">
        <v>0.28999999999999998</v>
      </c>
      <c r="J7" s="14" t="s">
        <v>90</v>
      </c>
      <c r="K7" s="15" t="s">
        <v>24</v>
      </c>
      <c r="L7" s="16">
        <v>2018</v>
      </c>
      <c r="M7" s="17">
        <v>72.900000000000006</v>
      </c>
      <c r="N7" s="17">
        <v>9</v>
      </c>
      <c r="O7" s="17">
        <v>4.47</v>
      </c>
      <c r="P7" s="17">
        <v>6.03</v>
      </c>
      <c r="Q7" s="18">
        <f t="shared" si="0"/>
        <v>5.91</v>
      </c>
      <c r="R7" s="19">
        <f t="shared" si="1"/>
        <v>242.05486294416369</v>
      </c>
      <c r="S7" s="25" t="s">
        <v>80</v>
      </c>
      <c r="T7" s="25" t="s">
        <v>91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3804</v>
      </c>
      <c r="M8" s="24"/>
      <c r="N8" s="24"/>
      <c r="O8" s="24"/>
      <c r="P8" s="46" t="s">
        <v>28</v>
      </c>
      <c r="Q8" s="47"/>
      <c r="R8" s="23">
        <f>SUM(R6:R7)</f>
        <v>456.44627012979254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3:R13"/>
    <mergeCell ref="A8:J8"/>
    <mergeCell ref="P8:Q8"/>
    <mergeCell ref="A9:R9"/>
    <mergeCell ref="A10:R10"/>
    <mergeCell ref="A11:R11"/>
    <mergeCell ref="A12:R12"/>
  </mergeCells>
  <conditionalFormatting sqref="K6:K7">
    <cfRule type="containsText" dxfId="49" priority="4" operator="containsText" text="нет">
      <formula>NOT(ISERROR(SEARCH("нет",K6)))</formula>
    </cfRule>
    <cfRule type="containsText" dxfId="48" priority="5" operator="containsText" text="да">
      <formula>NOT(ISERROR(SEARCH("да",K6)))</formula>
    </cfRule>
  </conditionalFormatting>
  <conditionalFormatting sqref="R6:R7">
    <cfRule type="cellIs" dxfId="47" priority="1" operator="equal">
      <formula>""</formula>
    </cfRule>
    <cfRule type="cellIs" dxfId="46" priority="2" operator="lessThan">
      <formula>0</formula>
    </cfRule>
    <cfRule type="cellIs" dxfId="45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" right="0.7" top="0.75" bottom="0.75" header="0.3" footer="0.3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workbookViewId="0">
      <selection activeCell="J7" sqref="J7"/>
    </sheetView>
  </sheetViews>
  <sheetFormatPr defaultRowHeight="14.4" x14ac:dyDescent="0.3"/>
  <cols>
    <col min="6" max="6" width="9.44140625" bestFit="1" customWidth="1"/>
  </cols>
  <sheetData>
    <row r="2" spans="1:20" x14ac:dyDescent="0.3">
      <c r="B2" s="27" t="s">
        <v>92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42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34.799999999999997" thickBot="1" x14ac:dyDescent="0.35">
      <c r="A6" s="8">
        <v>1</v>
      </c>
      <c r="B6" s="8">
        <v>12</v>
      </c>
      <c r="C6" s="9">
        <v>4</v>
      </c>
      <c r="D6" s="10" t="s">
        <v>25</v>
      </c>
      <c r="E6" s="11" t="s">
        <v>88</v>
      </c>
      <c r="F6" s="11">
        <v>11928.67</v>
      </c>
      <c r="G6" s="12">
        <v>0.05</v>
      </c>
      <c r="H6" s="13">
        <v>3.45</v>
      </c>
      <c r="I6" s="12">
        <v>0.3</v>
      </c>
      <c r="J6" s="14" t="s">
        <v>93</v>
      </c>
      <c r="K6" s="15" t="s">
        <v>24</v>
      </c>
      <c r="L6" s="16">
        <v>1677</v>
      </c>
      <c r="M6" s="17">
        <v>80.2</v>
      </c>
      <c r="N6" s="17">
        <v>0.5</v>
      </c>
      <c r="O6" s="17">
        <v>4.43</v>
      </c>
      <c r="P6" s="17">
        <v>7.2</v>
      </c>
      <c r="Q6" s="18">
        <f t="shared" ref="Q6:Q7" si="0">ROUND(F6/L6,2)</f>
        <v>7.11</v>
      </c>
      <c r="R6" s="19">
        <f t="shared" ref="R6:R7" si="1">F6*(P6/Q6)-F6</f>
        <v>150.99582278481103</v>
      </c>
      <c r="S6" s="25" t="s">
        <v>36</v>
      </c>
      <c r="T6" s="25" t="s">
        <v>85</v>
      </c>
    </row>
    <row r="7" spans="1:20" ht="34.799999999999997" thickBot="1" x14ac:dyDescent="0.35">
      <c r="A7" s="8">
        <v>2</v>
      </c>
      <c r="B7" s="8">
        <v>16</v>
      </c>
      <c r="C7" s="9">
        <v>3</v>
      </c>
      <c r="D7" s="10" t="s">
        <v>45</v>
      </c>
      <c r="E7" s="11" t="s">
        <v>88</v>
      </c>
      <c r="F7" s="11">
        <v>12004.862999999999</v>
      </c>
      <c r="G7" s="12">
        <v>1.9</v>
      </c>
      <c r="H7" s="13">
        <v>3.45</v>
      </c>
      <c r="I7" s="12">
        <v>0.3</v>
      </c>
      <c r="J7" s="14" t="s">
        <v>93</v>
      </c>
      <c r="K7" s="15" t="s">
        <v>24</v>
      </c>
      <c r="L7" s="16">
        <v>2018</v>
      </c>
      <c r="M7" s="17">
        <v>73.3</v>
      </c>
      <c r="N7" s="17">
        <v>9</v>
      </c>
      <c r="O7" s="17">
        <v>4.47</v>
      </c>
      <c r="P7" s="17">
        <v>6.03</v>
      </c>
      <c r="Q7" s="18">
        <f t="shared" si="0"/>
        <v>5.95</v>
      </c>
      <c r="R7" s="19">
        <f t="shared" si="1"/>
        <v>161.40992268907576</v>
      </c>
      <c r="S7" s="25" t="s">
        <v>36</v>
      </c>
      <c r="T7" s="25" t="s">
        <v>85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3695</v>
      </c>
      <c r="M8" s="24"/>
      <c r="N8" s="24"/>
      <c r="O8" s="24"/>
      <c r="P8" s="46" t="s">
        <v>28</v>
      </c>
      <c r="Q8" s="47"/>
      <c r="R8" s="23">
        <f>SUM(R6:R7)</f>
        <v>312.40574547388678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3:R13"/>
    <mergeCell ref="A8:J8"/>
    <mergeCell ref="P8:Q8"/>
    <mergeCell ref="A9:R9"/>
    <mergeCell ref="A10:R10"/>
    <mergeCell ref="A11:R11"/>
    <mergeCell ref="A12:R12"/>
  </mergeCells>
  <conditionalFormatting sqref="K6:K7">
    <cfRule type="containsText" dxfId="44" priority="4" operator="containsText" text="нет">
      <formula>NOT(ISERROR(SEARCH("нет",K6)))</formula>
    </cfRule>
    <cfRule type="containsText" dxfId="43" priority="5" operator="containsText" text="да">
      <formula>NOT(ISERROR(SEARCH("да",K6)))</formula>
    </cfRule>
  </conditionalFormatting>
  <conditionalFormatting sqref="R6:R7">
    <cfRule type="cellIs" dxfId="42" priority="1" operator="equal">
      <formula>""</formula>
    </cfRule>
    <cfRule type="cellIs" dxfId="41" priority="2" operator="lessThan">
      <formula>0</formula>
    </cfRule>
    <cfRule type="cellIs" dxfId="40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workbookViewId="0">
      <selection activeCell="T6" sqref="T6"/>
    </sheetView>
  </sheetViews>
  <sheetFormatPr defaultRowHeight="14.4" x14ac:dyDescent="0.3"/>
  <cols>
    <col min="6" max="6" width="9.44140625" bestFit="1" customWidth="1"/>
  </cols>
  <sheetData>
    <row r="2" spans="1:20" x14ac:dyDescent="0.3">
      <c r="B2" s="27" t="s">
        <v>94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42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34.799999999999997" thickBot="1" x14ac:dyDescent="0.35">
      <c r="A6" s="8">
        <v>1</v>
      </c>
      <c r="B6" s="8">
        <v>3</v>
      </c>
      <c r="C6" s="9">
        <v>4</v>
      </c>
      <c r="D6" s="10" t="s">
        <v>39</v>
      </c>
      <c r="E6" s="11" t="s">
        <v>95</v>
      </c>
      <c r="F6" s="11">
        <v>11700.715</v>
      </c>
      <c r="G6" s="12">
        <v>0.8</v>
      </c>
      <c r="H6" s="13">
        <v>3.45</v>
      </c>
      <c r="I6" s="12">
        <v>0.27</v>
      </c>
      <c r="J6" s="14" t="s">
        <v>63</v>
      </c>
      <c r="K6" s="15" t="s">
        <v>24</v>
      </c>
      <c r="L6" s="16">
        <v>1759</v>
      </c>
      <c r="M6" s="17">
        <v>75.599999999999994</v>
      </c>
      <c r="N6" s="17">
        <v>5</v>
      </c>
      <c r="O6" s="17">
        <v>4.3600000000000003</v>
      </c>
      <c r="P6" s="17">
        <v>6.8</v>
      </c>
      <c r="Q6" s="18">
        <f t="shared" ref="Q6:Q7" si="0">ROUND(F6/L6,2)</f>
        <v>6.65</v>
      </c>
      <c r="R6" s="19">
        <f t="shared" ref="R6:R7" si="1">F6*(P6/Q6)-F6</f>
        <v>263.92590225563799</v>
      </c>
      <c r="S6" s="25" t="s">
        <v>40</v>
      </c>
      <c r="T6" s="26" t="s">
        <v>75</v>
      </c>
    </row>
    <row r="7" spans="1:20" ht="34.799999999999997" thickBot="1" x14ac:dyDescent="0.35">
      <c r="A7" s="8">
        <v>2</v>
      </c>
      <c r="B7" s="8">
        <v>4</v>
      </c>
      <c r="C7" s="9">
        <v>3</v>
      </c>
      <c r="D7" s="10" t="s">
        <v>45</v>
      </c>
      <c r="E7" s="11" t="s">
        <v>95</v>
      </c>
      <c r="F7" s="11">
        <v>11758.555</v>
      </c>
      <c r="G7" s="12">
        <v>1.9</v>
      </c>
      <c r="H7" s="13">
        <v>3.45</v>
      </c>
      <c r="I7" s="12">
        <v>0.27</v>
      </c>
      <c r="J7" s="14" t="s">
        <v>90</v>
      </c>
      <c r="K7" s="15" t="s">
        <v>24</v>
      </c>
      <c r="L7" s="16">
        <v>2038</v>
      </c>
      <c r="M7" s="17">
        <v>72.8</v>
      </c>
      <c r="N7" s="17">
        <v>9</v>
      </c>
      <c r="O7" s="17">
        <v>4.37</v>
      </c>
      <c r="P7" s="17">
        <v>6.03</v>
      </c>
      <c r="Q7" s="18">
        <f t="shared" si="0"/>
        <v>5.77</v>
      </c>
      <c r="R7" s="19">
        <f t="shared" si="1"/>
        <v>529.84823223570311</v>
      </c>
      <c r="S7" s="25" t="s">
        <v>40</v>
      </c>
      <c r="T7" s="26" t="s">
        <v>75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3797</v>
      </c>
      <c r="M8" s="24"/>
      <c r="N8" s="24"/>
      <c r="O8" s="24"/>
      <c r="P8" s="46" t="s">
        <v>28</v>
      </c>
      <c r="Q8" s="47"/>
      <c r="R8" s="23">
        <f>SUM(R6:R7)</f>
        <v>793.7741344913411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3:R13"/>
    <mergeCell ref="A8:J8"/>
    <mergeCell ref="P8:Q8"/>
    <mergeCell ref="A9:R9"/>
    <mergeCell ref="A10:R10"/>
    <mergeCell ref="A11:R11"/>
    <mergeCell ref="A12:R12"/>
  </mergeCells>
  <conditionalFormatting sqref="K6:K7">
    <cfRule type="containsText" dxfId="39" priority="4" operator="containsText" text="нет">
      <formula>NOT(ISERROR(SEARCH("нет",K6)))</formula>
    </cfRule>
    <cfRule type="containsText" dxfId="38" priority="5" operator="containsText" text="да">
      <formula>NOT(ISERROR(SEARCH("да",K6)))</formula>
    </cfRule>
  </conditionalFormatting>
  <conditionalFormatting sqref="R6:R7">
    <cfRule type="cellIs" dxfId="37" priority="1" operator="equal">
      <formula>""</formula>
    </cfRule>
    <cfRule type="cellIs" dxfId="36" priority="2" operator="lessThan">
      <formula>0</formula>
    </cfRule>
    <cfRule type="cellIs" dxfId="35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workbookViewId="0">
      <selection sqref="A1:T13"/>
    </sheetView>
  </sheetViews>
  <sheetFormatPr defaultRowHeight="14.4" x14ac:dyDescent="0.3"/>
  <sheetData>
    <row r="2" spans="1:20" x14ac:dyDescent="0.3">
      <c r="B2" s="27" t="s">
        <v>97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42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34.799999999999997" thickBot="1" x14ac:dyDescent="0.35">
      <c r="A6" s="8">
        <v>1</v>
      </c>
      <c r="B6" s="8">
        <v>3</v>
      </c>
      <c r="C6" s="9">
        <v>4</v>
      </c>
      <c r="D6" s="10" t="s">
        <v>25</v>
      </c>
      <c r="E6" s="11" t="s">
        <v>95</v>
      </c>
      <c r="F6" s="11">
        <v>12038.28</v>
      </c>
      <c r="G6" s="12">
        <v>0.05</v>
      </c>
      <c r="H6" s="13">
        <v>3.45</v>
      </c>
      <c r="I6" s="12">
        <v>0.3</v>
      </c>
      <c r="J6" s="14" t="s">
        <v>93</v>
      </c>
      <c r="K6" s="15" t="s">
        <v>24</v>
      </c>
      <c r="L6" s="16">
        <v>1687</v>
      </c>
      <c r="M6" s="17">
        <v>80</v>
      </c>
      <c r="N6" s="17">
        <v>0.5</v>
      </c>
      <c r="O6" s="17">
        <v>4.46</v>
      </c>
      <c r="P6" s="17">
        <v>7.2</v>
      </c>
      <c r="Q6" s="18">
        <f t="shared" ref="Q6:Q7" si="0">ROUND(F6/L6,2)</f>
        <v>7.14</v>
      </c>
      <c r="R6" s="19">
        <f t="shared" ref="R6:R7" si="1">F6*(P6/Q6)-F6</f>
        <v>101.16201680672202</v>
      </c>
      <c r="S6" s="25" t="s">
        <v>96</v>
      </c>
      <c r="T6" s="26" t="s">
        <v>69</v>
      </c>
    </row>
    <row r="7" spans="1:20" ht="34.799999999999997" thickBot="1" x14ac:dyDescent="0.35">
      <c r="A7" s="8">
        <v>2</v>
      </c>
      <c r="B7" s="8">
        <v>4</v>
      </c>
      <c r="C7" s="9">
        <v>3</v>
      </c>
      <c r="D7" s="10" t="s">
        <v>45</v>
      </c>
      <c r="E7" s="11" t="s">
        <v>95</v>
      </c>
      <c r="F7" s="11">
        <v>11903.43</v>
      </c>
      <c r="G7" s="12">
        <v>1.9</v>
      </c>
      <c r="H7" s="13">
        <v>3.45</v>
      </c>
      <c r="I7" s="12">
        <v>0.28000000000000003</v>
      </c>
      <c r="J7" s="14" t="s">
        <v>93</v>
      </c>
      <c r="K7" s="15" t="s">
        <v>24</v>
      </c>
      <c r="L7" s="16">
        <v>2018</v>
      </c>
      <c r="M7" s="17">
        <v>73</v>
      </c>
      <c r="N7" s="17">
        <v>9</v>
      </c>
      <c r="O7" s="17">
        <v>4.4400000000000004</v>
      </c>
      <c r="P7" s="17">
        <v>6.03</v>
      </c>
      <c r="Q7" s="18">
        <f t="shared" si="0"/>
        <v>5.9</v>
      </c>
      <c r="R7" s="19">
        <f t="shared" si="1"/>
        <v>262.2789661016941</v>
      </c>
      <c r="S7" s="25" t="s">
        <v>96</v>
      </c>
      <c r="T7" s="26" t="s">
        <v>69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3705</v>
      </c>
      <c r="M8" s="24"/>
      <c r="N8" s="24"/>
      <c r="O8" s="24"/>
      <c r="P8" s="46" t="s">
        <v>28</v>
      </c>
      <c r="Q8" s="47"/>
      <c r="R8" s="23">
        <f>SUM(R6:R7)</f>
        <v>363.44098290841612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3:R13"/>
    <mergeCell ref="A8:J8"/>
    <mergeCell ref="P8:Q8"/>
    <mergeCell ref="A9:R9"/>
    <mergeCell ref="A10:R10"/>
    <mergeCell ref="A11:R11"/>
    <mergeCell ref="A12:R12"/>
  </mergeCells>
  <conditionalFormatting sqref="K6:K7">
    <cfRule type="containsText" dxfId="34" priority="4" operator="containsText" text="нет">
      <formula>NOT(ISERROR(SEARCH("нет",K6)))</formula>
    </cfRule>
    <cfRule type="containsText" dxfId="33" priority="5" operator="containsText" text="да">
      <formula>NOT(ISERROR(SEARCH("да",K6)))</formula>
    </cfRule>
  </conditionalFormatting>
  <conditionalFormatting sqref="R6:R7">
    <cfRule type="cellIs" dxfId="32" priority="1" operator="equal">
      <formula>""</formula>
    </cfRule>
    <cfRule type="cellIs" dxfId="31" priority="2" operator="lessThan">
      <formula>0</formula>
    </cfRule>
    <cfRule type="cellIs" dxfId="30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" right="0.7" top="0.75" bottom="0.75" header="0.3" footer="0.3"/>
  <pageSetup paperSize="9"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workbookViewId="0">
      <selection activeCell="S6" sqref="S6:T6"/>
    </sheetView>
  </sheetViews>
  <sheetFormatPr defaultRowHeight="14.4" x14ac:dyDescent="0.3"/>
  <sheetData>
    <row r="2" spans="1:20" x14ac:dyDescent="0.3">
      <c r="B2" s="27" t="s">
        <v>38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55.5" customHeight="1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28.2" thickBot="1" x14ac:dyDescent="0.35">
      <c r="A6" s="8">
        <v>1</v>
      </c>
      <c r="B6" s="8">
        <v>14</v>
      </c>
      <c r="C6" s="9">
        <v>3</v>
      </c>
      <c r="D6" s="10" t="s">
        <v>39</v>
      </c>
      <c r="E6" s="11" t="s">
        <v>34</v>
      </c>
      <c r="F6" s="11">
        <v>11994.35</v>
      </c>
      <c r="G6" s="12">
        <v>0.8</v>
      </c>
      <c r="H6" s="13">
        <v>3.31</v>
      </c>
      <c r="I6" s="12">
        <v>0.3</v>
      </c>
      <c r="J6" s="14" t="s">
        <v>23</v>
      </c>
      <c r="K6" s="15" t="s">
        <v>24</v>
      </c>
      <c r="L6" s="16">
        <v>1784</v>
      </c>
      <c r="M6" s="17">
        <v>75.2</v>
      </c>
      <c r="N6" s="17">
        <v>5</v>
      </c>
      <c r="O6" s="17">
        <v>4.46</v>
      </c>
      <c r="P6" s="17">
        <v>6.8</v>
      </c>
      <c r="Q6" s="18">
        <f t="shared" ref="Q6" si="0">ROUND(F6/L6,2)</f>
        <v>6.72</v>
      </c>
      <c r="R6" s="19">
        <f t="shared" ref="R6:R7" si="1">F6*(P6/Q6)-F6</f>
        <v>142.78988095238128</v>
      </c>
      <c r="S6" s="25" t="s">
        <v>40</v>
      </c>
      <c r="T6" s="26" t="s">
        <v>41</v>
      </c>
    </row>
    <row r="7" spans="1:20" ht="16.2" thickBot="1" x14ac:dyDescent="0.35">
      <c r="A7" s="8"/>
      <c r="B7" s="8"/>
      <c r="C7" s="9"/>
      <c r="D7" s="10"/>
      <c r="E7" s="11"/>
      <c r="F7" s="11"/>
      <c r="G7" s="12"/>
      <c r="H7" s="13"/>
      <c r="I7" s="12"/>
      <c r="J7" s="14"/>
      <c r="K7" s="15" t="s">
        <v>24</v>
      </c>
      <c r="L7" s="16"/>
      <c r="M7" s="17"/>
      <c r="N7" s="17"/>
      <c r="O7" s="17"/>
      <c r="P7" s="17"/>
      <c r="Q7" s="18"/>
      <c r="R7" s="19" t="e">
        <f t="shared" si="1"/>
        <v>#DIV/0!</v>
      </c>
      <c r="S7" s="21"/>
      <c r="T7" s="21"/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1784</v>
      </c>
      <c r="M8" s="24"/>
      <c r="N8" s="24"/>
      <c r="O8" s="24"/>
      <c r="P8" s="46" t="s">
        <v>28</v>
      </c>
      <c r="Q8" s="47"/>
      <c r="R8" s="23" t="e">
        <f>SUM(R6:R7)</f>
        <v>#DIV/0!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A13:R13"/>
    <mergeCell ref="A8:J8"/>
    <mergeCell ref="P8:Q8"/>
    <mergeCell ref="A9:R9"/>
    <mergeCell ref="A10:R10"/>
    <mergeCell ref="A11:R11"/>
    <mergeCell ref="A12:R12"/>
    <mergeCell ref="B2:T3"/>
    <mergeCell ref="A4:A5"/>
    <mergeCell ref="B4:B5"/>
    <mergeCell ref="C4:C5"/>
    <mergeCell ref="D4:D5"/>
    <mergeCell ref="F4:K4"/>
    <mergeCell ref="L4:N4"/>
    <mergeCell ref="P4:R4"/>
    <mergeCell ref="S4:T4"/>
  </mergeCells>
  <conditionalFormatting sqref="K6:K7">
    <cfRule type="containsText" dxfId="119" priority="4" operator="containsText" text="нет">
      <formula>NOT(ISERROR(SEARCH("нет",K6)))</formula>
    </cfRule>
    <cfRule type="containsText" dxfId="118" priority="5" operator="containsText" text="да">
      <formula>NOT(ISERROR(SEARCH("да",K6)))</formula>
    </cfRule>
  </conditionalFormatting>
  <conditionalFormatting sqref="R6:R7">
    <cfRule type="cellIs" dxfId="117" priority="1" operator="equal">
      <formula>""</formula>
    </cfRule>
    <cfRule type="cellIs" dxfId="116" priority="2" operator="lessThan">
      <formula>0</formula>
    </cfRule>
    <cfRule type="cellIs" dxfId="115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workbookViewId="0">
      <selection sqref="A1:T12"/>
    </sheetView>
  </sheetViews>
  <sheetFormatPr defaultRowHeight="14.4" x14ac:dyDescent="0.3"/>
  <cols>
    <col min="1" max="1" width="7.44140625" customWidth="1"/>
    <col min="2" max="2" width="8.109375" customWidth="1"/>
    <col min="5" max="5" width="14.6640625" customWidth="1"/>
    <col min="6" max="6" width="10.88671875" customWidth="1"/>
    <col min="7" max="7" width="6.5546875" customWidth="1"/>
    <col min="8" max="8" width="7.44140625" customWidth="1"/>
  </cols>
  <sheetData>
    <row r="1" spans="1:20" x14ac:dyDescent="0.3">
      <c r="B1" s="27" t="s">
        <v>100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 thickBot="1" x14ac:dyDescent="0.3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6.2" thickBot="1" x14ac:dyDescent="0.35">
      <c r="A3" s="29" t="s">
        <v>0</v>
      </c>
      <c r="B3" s="29" t="s">
        <v>1</v>
      </c>
      <c r="C3" s="31" t="s">
        <v>2</v>
      </c>
      <c r="D3" s="31" t="s">
        <v>3</v>
      </c>
      <c r="E3" s="1"/>
      <c r="F3" s="33" t="s">
        <v>4</v>
      </c>
      <c r="G3" s="34"/>
      <c r="H3" s="34"/>
      <c r="I3" s="34"/>
      <c r="J3" s="34"/>
      <c r="K3" s="35"/>
      <c r="L3" s="36" t="s">
        <v>5</v>
      </c>
      <c r="M3" s="37"/>
      <c r="N3" s="38"/>
      <c r="O3" s="2"/>
      <c r="P3" s="36"/>
      <c r="Q3" s="37"/>
      <c r="R3" s="38"/>
      <c r="S3" s="39" t="s">
        <v>6</v>
      </c>
      <c r="T3" s="40"/>
    </row>
    <row r="4" spans="1:20" ht="60" customHeight="1" thickBot="1" x14ac:dyDescent="0.35">
      <c r="A4" s="30"/>
      <c r="B4" s="30"/>
      <c r="C4" s="32"/>
      <c r="D4" s="32"/>
      <c r="E4" s="3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5" t="s">
        <v>14</v>
      </c>
      <c r="M4" s="5" t="s">
        <v>15</v>
      </c>
      <c r="N4" s="4" t="s">
        <v>16</v>
      </c>
      <c r="O4" s="5" t="s">
        <v>17</v>
      </c>
      <c r="P4" s="5" t="s">
        <v>18</v>
      </c>
      <c r="Q4" s="5" t="s">
        <v>19</v>
      </c>
      <c r="R4" s="3" t="s">
        <v>20</v>
      </c>
      <c r="S4" s="6" t="s">
        <v>21</v>
      </c>
      <c r="T4" s="7" t="s">
        <v>22</v>
      </c>
    </row>
    <row r="5" spans="1:20" ht="34.799999999999997" thickBot="1" x14ac:dyDescent="0.35">
      <c r="A5" s="8">
        <v>1</v>
      </c>
      <c r="B5" s="8">
        <v>3</v>
      </c>
      <c r="C5" s="9">
        <v>4</v>
      </c>
      <c r="D5" s="10" t="s">
        <v>39</v>
      </c>
      <c r="E5" s="11" t="s">
        <v>95</v>
      </c>
      <c r="F5" s="11">
        <v>12099.495000000001</v>
      </c>
      <c r="G5" s="12">
        <v>0.9</v>
      </c>
      <c r="H5" s="13">
        <v>3.45</v>
      </c>
      <c r="I5" s="12">
        <v>0.28999999999999998</v>
      </c>
      <c r="J5" s="14" t="s">
        <v>98</v>
      </c>
      <c r="K5" s="15" t="s">
        <v>24</v>
      </c>
      <c r="L5" s="16">
        <v>1824</v>
      </c>
      <c r="M5" s="17">
        <v>75</v>
      </c>
      <c r="N5" s="17">
        <v>5</v>
      </c>
      <c r="O5" s="17">
        <v>4.45</v>
      </c>
      <c r="P5" s="17">
        <v>6.8</v>
      </c>
      <c r="Q5" s="18">
        <f t="shared" ref="Q5:Q6" si="0">ROUND(F5/L5,2)</f>
        <v>6.63</v>
      </c>
      <c r="R5" s="19">
        <f t="shared" ref="R5:R6" si="1">F5*(P5/Q5)-F5</f>
        <v>310.24346153846091</v>
      </c>
      <c r="S5" s="25" t="s">
        <v>74</v>
      </c>
      <c r="T5" s="26" t="s">
        <v>74</v>
      </c>
    </row>
    <row r="6" spans="1:20" ht="34.799999999999997" thickBot="1" x14ac:dyDescent="0.35">
      <c r="A6" s="8">
        <v>2</v>
      </c>
      <c r="B6" s="8">
        <v>4</v>
      </c>
      <c r="C6" s="9">
        <v>3</v>
      </c>
      <c r="D6" s="10" t="s">
        <v>45</v>
      </c>
      <c r="E6" s="11" t="s">
        <v>99</v>
      </c>
      <c r="F6" s="11">
        <v>12021.46</v>
      </c>
      <c r="G6" s="12">
        <v>1.9</v>
      </c>
      <c r="H6" s="13">
        <v>3.45</v>
      </c>
      <c r="I6" s="12">
        <v>0.28000000000000003</v>
      </c>
      <c r="J6" s="14" t="s">
        <v>98</v>
      </c>
      <c r="K6" s="15" t="s">
        <v>24</v>
      </c>
      <c r="L6" s="16">
        <v>2019</v>
      </c>
      <c r="M6" s="17">
        <v>73.099999999999994</v>
      </c>
      <c r="N6" s="17">
        <v>9</v>
      </c>
      <c r="O6" s="17">
        <v>4.4000000000000004</v>
      </c>
      <c r="P6" s="17">
        <v>6.03</v>
      </c>
      <c r="Q6" s="18">
        <f t="shared" si="0"/>
        <v>5.95</v>
      </c>
      <c r="R6" s="19">
        <f t="shared" si="1"/>
        <v>161.63307563025228</v>
      </c>
      <c r="S6" s="25" t="s">
        <v>74</v>
      </c>
      <c r="T6" s="26" t="s">
        <v>72</v>
      </c>
    </row>
    <row r="7" spans="1:20" ht="15" thickBot="1" x14ac:dyDescent="0.35">
      <c r="A7" s="44"/>
      <c r="B7" s="44"/>
      <c r="C7" s="44"/>
      <c r="D7" s="44"/>
      <c r="E7" s="44"/>
      <c r="F7" s="44"/>
      <c r="G7" s="44"/>
      <c r="H7" s="44"/>
      <c r="I7" s="44"/>
      <c r="J7" s="45"/>
      <c r="K7" s="22" t="s">
        <v>28</v>
      </c>
      <c r="L7" s="23">
        <f>SUM(L5:L6)</f>
        <v>3843</v>
      </c>
      <c r="M7" s="24"/>
      <c r="N7" s="24"/>
      <c r="O7" s="24"/>
      <c r="P7" s="46" t="s">
        <v>28</v>
      </c>
      <c r="Q7" s="47"/>
      <c r="R7" s="23">
        <f>SUM(R5:R6)</f>
        <v>471.87653716871318</v>
      </c>
    </row>
    <row r="8" spans="1:20" ht="15" thickBot="1" x14ac:dyDescent="0.35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1:20" ht="15" thickBot="1" x14ac:dyDescent="0.3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20" ht="15" thickBot="1" x14ac:dyDescent="0.35">
      <c r="A10" s="52" t="s">
        <v>30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</row>
    <row r="11" spans="1:20" ht="15" thickBo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0" ht="15" thickBot="1" x14ac:dyDescent="0.35">
      <c r="A12" s="41" t="s">
        <v>31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</row>
  </sheetData>
  <mergeCells count="16">
    <mergeCell ref="A12:R12"/>
    <mergeCell ref="A7:J7"/>
    <mergeCell ref="P7:Q7"/>
    <mergeCell ref="A8:R8"/>
    <mergeCell ref="A9:R9"/>
    <mergeCell ref="A10:R10"/>
    <mergeCell ref="A11:R11"/>
    <mergeCell ref="B1:T2"/>
    <mergeCell ref="A3:A4"/>
    <mergeCell ref="B3:B4"/>
    <mergeCell ref="C3:C4"/>
    <mergeCell ref="D3:D4"/>
    <mergeCell ref="F3:K3"/>
    <mergeCell ref="L3:N3"/>
    <mergeCell ref="P3:R3"/>
    <mergeCell ref="S3:T3"/>
  </mergeCells>
  <conditionalFormatting sqref="K5:K6">
    <cfRule type="containsText" dxfId="29" priority="4" operator="containsText" text="нет">
      <formula>NOT(ISERROR(SEARCH("нет",K5)))</formula>
    </cfRule>
    <cfRule type="containsText" dxfId="28" priority="5" operator="containsText" text="да">
      <formula>NOT(ISERROR(SEARCH("да",K5)))</formula>
    </cfRule>
  </conditionalFormatting>
  <conditionalFormatting sqref="R5:R6">
    <cfRule type="cellIs" dxfId="27" priority="1" operator="equal">
      <formula>""</formula>
    </cfRule>
    <cfRule type="cellIs" dxfId="26" priority="2" operator="lessThan">
      <formula>0</formula>
    </cfRule>
    <cfRule type="cellIs" dxfId="25" priority="3" operator="greaterThan">
      <formula>0</formula>
    </cfRule>
  </conditionalFormatting>
  <dataValidations count="1">
    <dataValidation type="list" allowBlank="1" showInputMessage="1" showErrorMessage="1" sqref="C5:C6">
      <formula1>Список_Вид_продукции</formula1>
    </dataValidation>
  </dataValidations>
  <pageMargins left="0.7" right="0.7" top="0.75" bottom="0.75" header="0.3" footer="0.3"/>
  <pageSetup paperSize="9"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K5:K6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D5:E6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2"/>
  <sheetViews>
    <sheetView workbookViewId="0">
      <selection activeCell="E6" sqref="E6"/>
    </sheetView>
  </sheetViews>
  <sheetFormatPr defaultRowHeight="14.4" x14ac:dyDescent="0.3"/>
  <cols>
    <col min="5" max="5" width="14.33203125" customWidth="1"/>
    <col min="6" max="6" width="9.44140625" bestFit="1" customWidth="1"/>
  </cols>
  <sheetData>
    <row r="2" spans="1:20" x14ac:dyDescent="0.3">
      <c r="B2" s="27" t="s">
        <v>101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42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34.799999999999997" thickBot="1" x14ac:dyDescent="0.35">
      <c r="A6" s="8">
        <v>1</v>
      </c>
      <c r="B6" s="8">
        <v>13</v>
      </c>
      <c r="C6" s="9">
        <v>3</v>
      </c>
      <c r="D6" s="10" t="s">
        <v>25</v>
      </c>
      <c r="E6" s="11" t="s">
        <v>54</v>
      </c>
      <c r="F6" s="11">
        <v>12010.966</v>
      </c>
      <c r="G6" s="12">
        <v>0.05</v>
      </c>
      <c r="H6" s="13">
        <v>3.45</v>
      </c>
      <c r="I6" s="12">
        <v>0.3</v>
      </c>
      <c r="J6" s="14" t="s">
        <v>93</v>
      </c>
      <c r="K6" s="15" t="s">
        <v>24</v>
      </c>
      <c r="L6" s="16">
        <v>1689</v>
      </c>
      <c r="M6" s="17">
        <v>79.599999999999994</v>
      </c>
      <c r="N6" s="17">
        <v>0.5</v>
      </c>
      <c r="O6" s="17">
        <v>4.46</v>
      </c>
      <c r="P6" s="17">
        <v>7.2</v>
      </c>
      <c r="Q6" s="18">
        <f t="shared" ref="Q6" si="0">ROUND(F6/L6,2)</f>
        <v>7.11</v>
      </c>
      <c r="R6" s="19">
        <f t="shared" ref="R6" si="1">F6*(P6/Q6)-F6</f>
        <v>152.0375443037974</v>
      </c>
      <c r="S6" s="25" t="s">
        <v>96</v>
      </c>
      <c r="T6" s="26" t="s">
        <v>72</v>
      </c>
    </row>
    <row r="7" spans="1:20" ht="15" thickBot="1" x14ac:dyDescent="0.35">
      <c r="A7" s="44"/>
      <c r="B7" s="44"/>
      <c r="C7" s="44"/>
      <c r="D7" s="44"/>
      <c r="E7" s="44"/>
      <c r="F7" s="44"/>
      <c r="G7" s="44"/>
      <c r="H7" s="44"/>
      <c r="I7" s="44"/>
      <c r="J7" s="45"/>
      <c r="K7" s="22" t="s">
        <v>28</v>
      </c>
      <c r="L7" s="23">
        <f>SUM(L6:L6)</f>
        <v>1689</v>
      </c>
      <c r="M7" s="24"/>
      <c r="N7" s="24"/>
      <c r="O7" s="24"/>
      <c r="P7" s="46" t="s">
        <v>28</v>
      </c>
      <c r="Q7" s="47"/>
      <c r="R7" s="23">
        <f>SUM(R6:R6)</f>
        <v>152.0375443037974</v>
      </c>
    </row>
    <row r="8" spans="1:20" ht="15" thickBot="1" x14ac:dyDescent="0.35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1:20" ht="15" thickBot="1" x14ac:dyDescent="0.3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20" ht="15" thickBot="1" x14ac:dyDescent="0.35">
      <c r="A10" s="52" t="s">
        <v>30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</row>
    <row r="11" spans="1:20" ht="15" thickBo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0" ht="15" thickBot="1" x14ac:dyDescent="0.35">
      <c r="A12" s="41" t="s">
        <v>31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</row>
  </sheetData>
  <mergeCells count="16">
    <mergeCell ref="A12:R12"/>
    <mergeCell ref="A7:J7"/>
    <mergeCell ref="P7:Q7"/>
    <mergeCell ref="A8:R8"/>
    <mergeCell ref="A9:R9"/>
    <mergeCell ref="A10:R10"/>
    <mergeCell ref="A11:R11"/>
    <mergeCell ref="B2:T3"/>
    <mergeCell ref="A4:A5"/>
    <mergeCell ref="B4:B5"/>
    <mergeCell ref="C4:C5"/>
    <mergeCell ref="D4:D5"/>
    <mergeCell ref="F4:K4"/>
    <mergeCell ref="L4:N4"/>
    <mergeCell ref="P4:R4"/>
    <mergeCell ref="S4:T4"/>
  </mergeCells>
  <conditionalFormatting sqref="K6">
    <cfRule type="containsText" dxfId="24" priority="4" operator="containsText" text="нет">
      <formula>NOT(ISERROR(SEARCH("нет",K6)))</formula>
    </cfRule>
    <cfRule type="containsText" dxfId="23" priority="5" operator="containsText" text="да">
      <formula>NOT(ISERROR(SEARCH("да",K6)))</formula>
    </cfRule>
  </conditionalFormatting>
  <conditionalFormatting sqref="R6">
    <cfRule type="cellIs" dxfId="22" priority="1" operator="equal">
      <formula>""</formula>
    </cfRule>
    <cfRule type="cellIs" dxfId="21" priority="2" operator="lessThan">
      <formula>0</formula>
    </cfRule>
    <cfRule type="cellIs" dxfId="20" priority="3" operator="greaterThan">
      <formula>0</formula>
    </cfRule>
  </conditionalFormatting>
  <dataValidations count="1">
    <dataValidation type="list" allowBlank="1" showInputMessage="1" showErrorMessage="1" sqref="C6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K6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D6:E6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workbookViewId="0">
      <selection sqref="A1:T12"/>
    </sheetView>
  </sheetViews>
  <sheetFormatPr defaultRowHeight="14.4" x14ac:dyDescent="0.3"/>
  <cols>
    <col min="1" max="1" width="6.33203125" customWidth="1"/>
    <col min="2" max="2" width="7.33203125" customWidth="1"/>
    <col min="5" max="5" width="13.6640625" customWidth="1"/>
    <col min="6" max="6" width="9.44140625" bestFit="1" customWidth="1"/>
    <col min="7" max="7" width="6.44140625" customWidth="1"/>
    <col min="8" max="8" width="7.33203125" customWidth="1"/>
    <col min="9" max="9" width="6.88671875" customWidth="1"/>
    <col min="16" max="16" width="7.33203125" customWidth="1"/>
    <col min="19" max="19" width="9.109375" customWidth="1"/>
    <col min="20" max="20" width="15" customWidth="1"/>
  </cols>
  <sheetData>
    <row r="1" spans="1:20" x14ac:dyDescent="0.3">
      <c r="B1" s="27" t="s">
        <v>102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 thickBot="1" x14ac:dyDescent="0.3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6.2" thickBot="1" x14ac:dyDescent="0.35">
      <c r="A3" s="29" t="s">
        <v>0</v>
      </c>
      <c r="B3" s="29" t="s">
        <v>1</v>
      </c>
      <c r="C3" s="31" t="s">
        <v>2</v>
      </c>
      <c r="D3" s="31" t="s">
        <v>3</v>
      </c>
      <c r="E3" s="1"/>
      <c r="F3" s="33" t="s">
        <v>4</v>
      </c>
      <c r="G3" s="34"/>
      <c r="H3" s="34"/>
      <c r="I3" s="34"/>
      <c r="J3" s="34"/>
      <c r="K3" s="35"/>
      <c r="L3" s="36" t="s">
        <v>5</v>
      </c>
      <c r="M3" s="37"/>
      <c r="N3" s="38"/>
      <c r="O3" s="2"/>
      <c r="P3" s="36"/>
      <c r="Q3" s="37"/>
      <c r="R3" s="38"/>
      <c r="S3" s="39" t="s">
        <v>6</v>
      </c>
      <c r="T3" s="40"/>
    </row>
    <row r="4" spans="1:20" ht="57.75" customHeight="1" thickBot="1" x14ac:dyDescent="0.35">
      <c r="A4" s="30"/>
      <c r="B4" s="30"/>
      <c r="C4" s="32"/>
      <c r="D4" s="32"/>
      <c r="E4" s="3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5" t="s">
        <v>14</v>
      </c>
      <c r="M4" s="5" t="s">
        <v>15</v>
      </c>
      <c r="N4" s="4" t="s">
        <v>16</v>
      </c>
      <c r="O4" s="5" t="s">
        <v>17</v>
      </c>
      <c r="P4" s="5" t="s">
        <v>18</v>
      </c>
      <c r="Q4" s="5" t="s">
        <v>19</v>
      </c>
      <c r="R4" s="3" t="s">
        <v>20</v>
      </c>
      <c r="S4" s="6" t="s">
        <v>21</v>
      </c>
      <c r="T4" s="7" t="s">
        <v>22</v>
      </c>
    </row>
    <row r="5" spans="1:20" ht="34.799999999999997" thickBot="1" x14ac:dyDescent="0.35">
      <c r="A5" s="8">
        <v>1</v>
      </c>
      <c r="B5" s="8">
        <v>2</v>
      </c>
      <c r="C5" s="9">
        <v>4</v>
      </c>
      <c r="D5" s="10" t="s">
        <v>45</v>
      </c>
      <c r="E5" s="11" t="s">
        <v>54</v>
      </c>
      <c r="F5" s="11">
        <v>11789.485000000001</v>
      </c>
      <c r="G5" s="12">
        <v>1.8</v>
      </c>
      <c r="H5" s="13">
        <v>3.45</v>
      </c>
      <c r="I5" s="12">
        <v>0.28999999999999998</v>
      </c>
      <c r="J5" s="14" t="s">
        <v>98</v>
      </c>
      <c r="K5" s="15" t="s">
        <v>24</v>
      </c>
      <c r="L5" s="16">
        <v>2017</v>
      </c>
      <c r="M5" s="17">
        <v>73.099999999999994</v>
      </c>
      <c r="N5" s="17">
        <v>9</v>
      </c>
      <c r="O5" s="17">
        <v>4.45</v>
      </c>
      <c r="P5" s="17">
        <v>6.03</v>
      </c>
      <c r="Q5" s="18">
        <f t="shared" ref="Q5:Q6" si="0">ROUND(F5/L5,2)</f>
        <v>5.85</v>
      </c>
      <c r="R5" s="19">
        <f t="shared" ref="R5:R6" si="1">F5*(P5/Q5)-F5</f>
        <v>362.75338461538558</v>
      </c>
      <c r="S5" s="25" t="s">
        <v>74</v>
      </c>
      <c r="T5" s="26" t="s">
        <v>75</v>
      </c>
    </row>
    <row r="6" spans="1:20" ht="34.799999999999997" thickBot="1" x14ac:dyDescent="0.35">
      <c r="A6" s="8">
        <v>2</v>
      </c>
      <c r="B6" s="8">
        <v>3</v>
      </c>
      <c r="C6" s="9">
        <v>3</v>
      </c>
      <c r="D6" s="10" t="s">
        <v>39</v>
      </c>
      <c r="E6" s="11" t="s">
        <v>54</v>
      </c>
      <c r="F6" s="11">
        <v>11748.785</v>
      </c>
      <c r="G6" s="12">
        <v>0.8</v>
      </c>
      <c r="H6" s="13">
        <v>3.45</v>
      </c>
      <c r="I6" s="12">
        <v>0.28999999999999998</v>
      </c>
      <c r="J6" s="14" t="s">
        <v>98</v>
      </c>
      <c r="K6" s="15" t="s">
        <v>24</v>
      </c>
      <c r="L6" s="16">
        <v>1859</v>
      </c>
      <c r="M6" s="17">
        <v>75</v>
      </c>
      <c r="N6" s="17">
        <v>5</v>
      </c>
      <c r="O6" s="17">
        <v>4.47</v>
      </c>
      <c r="P6" s="17">
        <v>6.8</v>
      </c>
      <c r="Q6" s="18">
        <f t="shared" si="0"/>
        <v>6.32</v>
      </c>
      <c r="R6" s="19">
        <f t="shared" si="1"/>
        <v>892.31278481012669</v>
      </c>
      <c r="S6" s="25" t="s">
        <v>74</v>
      </c>
      <c r="T6" s="26" t="s">
        <v>75</v>
      </c>
    </row>
    <row r="7" spans="1:20" ht="15" thickBot="1" x14ac:dyDescent="0.35">
      <c r="A7" s="44"/>
      <c r="B7" s="44"/>
      <c r="C7" s="44"/>
      <c r="D7" s="44"/>
      <c r="E7" s="44"/>
      <c r="F7" s="44"/>
      <c r="G7" s="44"/>
      <c r="H7" s="44"/>
      <c r="I7" s="44"/>
      <c r="J7" s="45"/>
      <c r="K7" s="22" t="s">
        <v>28</v>
      </c>
      <c r="L7" s="23">
        <f>SUM(L5:L6)</f>
        <v>3876</v>
      </c>
      <c r="M7" s="24"/>
      <c r="N7" s="24"/>
      <c r="O7" s="24"/>
      <c r="P7" s="46" t="s">
        <v>28</v>
      </c>
      <c r="Q7" s="47"/>
      <c r="R7" s="23">
        <f>SUM(R5:R6)</f>
        <v>1255.0661694255123</v>
      </c>
    </row>
    <row r="8" spans="1:20" ht="15" thickBot="1" x14ac:dyDescent="0.35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1:20" ht="15" thickBot="1" x14ac:dyDescent="0.3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20" ht="15" thickBot="1" x14ac:dyDescent="0.35">
      <c r="A10" s="52" t="s">
        <v>30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</row>
    <row r="11" spans="1:20" ht="15" thickBo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0" ht="15" thickBot="1" x14ac:dyDescent="0.35">
      <c r="A12" s="41" t="s">
        <v>31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</row>
  </sheetData>
  <mergeCells count="16">
    <mergeCell ref="A12:R12"/>
    <mergeCell ref="A7:J7"/>
    <mergeCell ref="P7:Q7"/>
    <mergeCell ref="A8:R8"/>
    <mergeCell ref="A9:R9"/>
    <mergeCell ref="A10:R10"/>
    <mergeCell ref="A11:R11"/>
    <mergeCell ref="B1:T2"/>
    <mergeCell ref="A3:A4"/>
    <mergeCell ref="B3:B4"/>
    <mergeCell ref="C3:C4"/>
    <mergeCell ref="D3:D4"/>
    <mergeCell ref="F3:K3"/>
    <mergeCell ref="L3:N3"/>
    <mergeCell ref="P3:R3"/>
    <mergeCell ref="S3:T3"/>
  </mergeCells>
  <conditionalFormatting sqref="K5:K6">
    <cfRule type="containsText" dxfId="19" priority="4" operator="containsText" text="нет">
      <formula>NOT(ISERROR(SEARCH("нет",K5)))</formula>
    </cfRule>
    <cfRule type="containsText" dxfId="18" priority="5" operator="containsText" text="да">
      <formula>NOT(ISERROR(SEARCH("да",K5)))</formula>
    </cfRule>
  </conditionalFormatting>
  <conditionalFormatting sqref="R5:R6">
    <cfRule type="cellIs" dxfId="17" priority="1" operator="equal">
      <formula>""</formula>
    </cfRule>
    <cfRule type="cellIs" dxfId="16" priority="2" operator="lessThan">
      <formula>0</formula>
    </cfRule>
    <cfRule type="cellIs" dxfId="15" priority="3" operator="greaterThan">
      <formula>0</formula>
    </cfRule>
  </conditionalFormatting>
  <dataValidations count="1">
    <dataValidation type="list" allowBlank="1" showInputMessage="1" showErrorMessage="1" sqref="C5:C6">
      <formula1>Список_Вид_продукции</formula1>
    </dataValidation>
  </dataValidations>
  <pageMargins left="0.7" right="0.7" top="0.75" bottom="0.75" header="0.3" footer="0.3"/>
  <pageSetup paperSize="9"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D5:E6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K5:K6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workbookViewId="0">
      <selection activeCell="R7" sqref="R7"/>
    </sheetView>
  </sheetViews>
  <sheetFormatPr defaultRowHeight="14.4" x14ac:dyDescent="0.3"/>
  <cols>
    <col min="1" max="1" width="7" customWidth="1"/>
    <col min="2" max="3" width="7.88671875" customWidth="1"/>
    <col min="6" max="6" width="9.44140625" bestFit="1" customWidth="1"/>
    <col min="12" max="12" width="11" customWidth="1"/>
    <col min="13" max="13" width="7.6640625" customWidth="1"/>
    <col min="14" max="14" width="6.6640625" customWidth="1"/>
    <col min="15" max="15" width="6.5546875" customWidth="1"/>
    <col min="16" max="16" width="6.88671875" customWidth="1"/>
    <col min="17" max="17" width="7" customWidth="1"/>
    <col min="19" max="19" width="12.88671875" customWidth="1"/>
    <col min="20" max="20" width="12.6640625" customWidth="1"/>
  </cols>
  <sheetData>
    <row r="2" spans="1:20" x14ac:dyDescent="0.3">
      <c r="B2" s="27" t="s">
        <v>103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64.5" customHeight="1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46.2" thickBot="1" x14ac:dyDescent="0.35">
      <c r="A6" s="8">
        <v>1</v>
      </c>
      <c r="B6" s="8">
        <v>13</v>
      </c>
      <c r="C6" s="9">
        <v>4</v>
      </c>
      <c r="D6" s="10" t="s">
        <v>39</v>
      </c>
      <c r="E6" s="11" t="s">
        <v>54</v>
      </c>
      <c r="F6" s="11">
        <v>12024.958000000001</v>
      </c>
      <c r="G6" s="12">
        <v>0.85</v>
      </c>
      <c r="H6" s="13">
        <v>3.45</v>
      </c>
      <c r="I6" s="12">
        <v>0.28000000000000003</v>
      </c>
      <c r="J6" s="14" t="s">
        <v>104</v>
      </c>
      <c r="K6" s="15" t="s">
        <v>24</v>
      </c>
      <c r="L6" s="16">
        <v>1898</v>
      </c>
      <c r="M6" s="17">
        <v>75</v>
      </c>
      <c r="N6" s="17">
        <v>5</v>
      </c>
      <c r="O6" s="17">
        <v>4.45</v>
      </c>
      <c r="P6" s="17">
        <v>6.8</v>
      </c>
      <c r="Q6" s="18">
        <f t="shared" ref="Q6:Q7" si="0">ROUND(F6/L6,2)</f>
        <v>6.34</v>
      </c>
      <c r="R6" s="19">
        <f t="shared" ref="R6:R7" si="1">F6*(P6/Q6)-F6</f>
        <v>872.47329337539486</v>
      </c>
      <c r="S6" s="25" t="s">
        <v>40</v>
      </c>
      <c r="T6" s="26" t="s">
        <v>69</v>
      </c>
    </row>
    <row r="7" spans="1:20" ht="46.2" thickBot="1" x14ac:dyDescent="0.35">
      <c r="A7" s="8">
        <v>2</v>
      </c>
      <c r="B7" s="8">
        <v>16</v>
      </c>
      <c r="C7" s="9">
        <v>3</v>
      </c>
      <c r="D7" s="10" t="s">
        <v>45</v>
      </c>
      <c r="E7" s="11" t="s">
        <v>54</v>
      </c>
      <c r="F7" s="11">
        <v>12011.15</v>
      </c>
      <c r="G7" s="12">
        <v>1.85</v>
      </c>
      <c r="H7" s="13">
        <v>3.45</v>
      </c>
      <c r="I7" s="12">
        <v>0.28000000000000003</v>
      </c>
      <c r="J7" s="14" t="s">
        <v>104</v>
      </c>
      <c r="K7" s="15" t="s">
        <v>24</v>
      </c>
      <c r="L7" s="16">
        <v>2193</v>
      </c>
      <c r="M7" s="17">
        <v>73.2</v>
      </c>
      <c r="N7" s="17">
        <v>9</v>
      </c>
      <c r="O7" s="17">
        <v>4.47</v>
      </c>
      <c r="P7" s="17">
        <v>6.03</v>
      </c>
      <c r="Q7" s="18">
        <f t="shared" si="0"/>
        <v>5.48</v>
      </c>
      <c r="R7" s="19">
        <f t="shared" si="1"/>
        <v>1205.4986313868612</v>
      </c>
      <c r="S7" s="25" t="s">
        <v>40</v>
      </c>
      <c r="T7" s="26" t="s">
        <v>69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4091</v>
      </c>
      <c r="M8" s="24"/>
      <c r="N8" s="24"/>
      <c r="O8" s="24"/>
      <c r="P8" s="46" t="s">
        <v>28</v>
      </c>
      <c r="Q8" s="47"/>
      <c r="R8" s="23">
        <f>SUM(R6:R7)</f>
        <v>2077.9719247622561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3:R13"/>
    <mergeCell ref="A8:J8"/>
    <mergeCell ref="P8:Q8"/>
    <mergeCell ref="A9:R9"/>
    <mergeCell ref="A10:R10"/>
    <mergeCell ref="A11:R11"/>
    <mergeCell ref="A12:R12"/>
  </mergeCells>
  <conditionalFormatting sqref="K6:K7">
    <cfRule type="containsText" dxfId="14" priority="4" operator="containsText" text="нет">
      <formula>NOT(ISERROR(SEARCH("нет",K6)))</formula>
    </cfRule>
    <cfRule type="containsText" dxfId="13" priority="5" operator="containsText" text="да">
      <formula>NOT(ISERROR(SEARCH("да",K6)))</formula>
    </cfRule>
  </conditionalFormatting>
  <conditionalFormatting sqref="R6:R7">
    <cfRule type="cellIs" dxfId="12" priority="1" operator="equal">
      <formula>""</formula>
    </cfRule>
    <cfRule type="cellIs" dxfId="11" priority="2" operator="lessThan">
      <formula>0</formula>
    </cfRule>
    <cfRule type="cellIs" dxfId="10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tabSelected="1" workbookViewId="0">
      <selection activeCell="P7" sqref="P7"/>
    </sheetView>
  </sheetViews>
  <sheetFormatPr defaultRowHeight="14.4" x14ac:dyDescent="0.3"/>
  <cols>
    <col min="1" max="1" width="7.5546875" customWidth="1"/>
    <col min="2" max="2" width="7.44140625" customWidth="1"/>
    <col min="3" max="3" width="6.88671875" customWidth="1"/>
    <col min="6" max="6" width="10.6640625" customWidth="1"/>
    <col min="7" max="7" width="7.109375" customWidth="1"/>
    <col min="8" max="8" width="6.6640625" customWidth="1"/>
    <col min="9" max="9" width="7.33203125" customWidth="1"/>
    <col min="10" max="10" width="17.5546875" customWidth="1"/>
    <col min="20" max="20" width="12.44140625" customWidth="1"/>
  </cols>
  <sheetData>
    <row r="2" spans="1:20" x14ac:dyDescent="0.3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/>
      <c r="B4" s="29"/>
      <c r="C4" s="31"/>
      <c r="D4" s="31"/>
      <c r="E4" s="1"/>
      <c r="F4" s="33"/>
      <c r="G4" s="34"/>
      <c r="H4" s="34"/>
      <c r="I4" s="34"/>
      <c r="J4" s="34"/>
      <c r="K4" s="35"/>
      <c r="L4" s="36"/>
      <c r="M4" s="37"/>
      <c r="N4" s="38"/>
      <c r="O4" s="2"/>
      <c r="P4" s="36"/>
      <c r="Q4" s="37"/>
      <c r="R4" s="38"/>
      <c r="S4" s="39"/>
      <c r="T4" s="40"/>
    </row>
    <row r="5" spans="1:20" ht="59.25" customHeight="1" thickBot="1" x14ac:dyDescent="0.35">
      <c r="A5" s="30"/>
      <c r="B5" s="30"/>
      <c r="C5" s="32"/>
      <c r="D5" s="32"/>
      <c r="E5" s="3"/>
      <c r="F5" s="4"/>
      <c r="G5" s="4"/>
      <c r="H5" s="4"/>
      <c r="I5" s="4"/>
      <c r="J5" s="4"/>
      <c r="K5" s="4"/>
      <c r="L5" s="5"/>
      <c r="M5" s="5"/>
      <c r="N5" s="4"/>
      <c r="O5" s="5"/>
      <c r="P5" s="5"/>
      <c r="Q5" s="5"/>
      <c r="R5" s="3"/>
      <c r="S5" s="6"/>
      <c r="T5" s="7"/>
    </row>
    <row r="6" spans="1:20" ht="27.6" customHeight="1" thickBot="1" x14ac:dyDescent="0.35">
      <c r="A6" s="8">
        <v>1</v>
      </c>
      <c r="B6" s="8">
        <v>2</v>
      </c>
      <c r="C6" s="9">
        <v>4</v>
      </c>
      <c r="D6" s="10"/>
      <c r="E6" s="11"/>
      <c r="F6" s="11">
        <v>12033.12</v>
      </c>
      <c r="G6" s="12">
        <v>0.05</v>
      </c>
      <c r="H6" s="13">
        <v>3.45</v>
      </c>
      <c r="I6" s="12">
        <v>0.28000000000000003</v>
      </c>
      <c r="J6" s="14"/>
      <c r="K6" s="15" t="s">
        <v>24</v>
      </c>
      <c r="L6" s="16">
        <v>1905</v>
      </c>
      <c r="M6" s="17">
        <v>80.400000000000006</v>
      </c>
      <c r="N6" s="17">
        <v>0.05</v>
      </c>
      <c r="O6" s="17">
        <v>4.7</v>
      </c>
      <c r="P6" s="17">
        <v>6.9560000000000004</v>
      </c>
      <c r="Q6" s="18">
        <f t="shared" ref="Q6:Q7" si="0">ROUND(F6/L6,2)</f>
        <v>6.32</v>
      </c>
      <c r="R6" s="19">
        <f t="shared" ref="R6:R7" si="1">F6*(P6/Q6)-F6</f>
        <v>1210.9278987341786</v>
      </c>
      <c r="S6" s="25"/>
      <c r="T6" s="26"/>
    </row>
    <row r="7" spans="1:20" ht="30.6" customHeight="1" thickBot="1" x14ac:dyDescent="0.35">
      <c r="A7" s="8">
        <v>2</v>
      </c>
      <c r="B7" s="8">
        <v>3</v>
      </c>
      <c r="C7" s="9">
        <v>3</v>
      </c>
      <c r="D7" s="10"/>
      <c r="E7" s="11"/>
      <c r="F7" s="11">
        <v>11849.637000000001</v>
      </c>
      <c r="G7" s="12">
        <v>1.85</v>
      </c>
      <c r="H7" s="13">
        <v>3.45</v>
      </c>
      <c r="I7" s="12">
        <v>0.27</v>
      </c>
      <c r="J7" s="14"/>
      <c r="K7" s="15" t="s">
        <v>24</v>
      </c>
      <c r="L7" s="16">
        <v>2303</v>
      </c>
      <c r="M7" s="17">
        <v>73.099999999999994</v>
      </c>
      <c r="N7" s="17">
        <v>9</v>
      </c>
      <c r="O7" s="17">
        <v>4.3499999999999996</v>
      </c>
      <c r="P7" s="17">
        <f>IF(N7="9,00","(100*N7)/(G7*87,33)",IF(N7="5,00","(100*N7)/(G7*88,38)",IF(N7="0,05","(235*100)/H7/1000",)))</f>
        <v>0</v>
      </c>
      <c r="Q7" s="18">
        <f t="shared" si="0"/>
        <v>5.15</v>
      </c>
      <c r="R7" s="19">
        <f t="shared" si="1"/>
        <v>-11849.637000000001</v>
      </c>
      <c r="S7" s="25"/>
      <c r="T7" s="26"/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4208</v>
      </c>
      <c r="M8" s="24"/>
      <c r="N8" s="24"/>
      <c r="O8" s="24"/>
      <c r="P8" s="46" t="s">
        <v>28</v>
      </c>
      <c r="Q8" s="47"/>
      <c r="R8" s="23">
        <f>SUM(R6:R7)</f>
        <v>-10638.709101265822</v>
      </c>
    </row>
    <row r="9" spans="1:20" ht="15" thickBot="1" x14ac:dyDescent="0.3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3:R13"/>
    <mergeCell ref="A8:J8"/>
    <mergeCell ref="P8:Q8"/>
    <mergeCell ref="A9:R9"/>
    <mergeCell ref="A10:R10"/>
    <mergeCell ref="A11:R11"/>
    <mergeCell ref="A12:R12"/>
  </mergeCells>
  <conditionalFormatting sqref="K6:K7">
    <cfRule type="containsText" dxfId="9" priority="4" operator="containsText" text="нет">
      <formula>NOT(ISERROR(SEARCH("нет",K6)))</formula>
    </cfRule>
    <cfRule type="containsText" dxfId="8" priority="5" operator="containsText" text="да">
      <formula>NOT(ISERROR(SEARCH("да",K6)))</formula>
    </cfRule>
  </conditionalFormatting>
  <conditionalFormatting sqref="R6:R7">
    <cfRule type="cellIs" dxfId="7" priority="1" operator="equal">
      <formula>""</formula>
    </cfRule>
    <cfRule type="cellIs" dxfId="6" priority="2" operator="lessThan">
      <formula>0</formula>
    </cfRule>
    <cfRule type="cellIs" dxfId="5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"/>
  <sheetViews>
    <sheetView workbookViewId="0">
      <selection activeCell="L6" sqref="L6"/>
    </sheetView>
  </sheetViews>
  <sheetFormatPr defaultRowHeight="14.4" x14ac:dyDescent="0.3"/>
  <cols>
    <col min="6" max="6" width="9.44140625" bestFit="1" customWidth="1"/>
  </cols>
  <sheetData>
    <row r="2" spans="1:20" x14ac:dyDescent="0.3">
      <c r="B2" s="27" t="s">
        <v>108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57" customHeight="1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28.2" thickBot="1" x14ac:dyDescent="0.35">
      <c r="A6" s="8">
        <v>1</v>
      </c>
      <c r="B6" s="8">
        <v>13</v>
      </c>
      <c r="C6" s="9">
        <v>4</v>
      </c>
      <c r="D6" s="10" t="s">
        <v>39</v>
      </c>
      <c r="E6" s="11" t="s">
        <v>105</v>
      </c>
      <c r="F6" s="11">
        <v>12205.436</v>
      </c>
      <c r="G6" s="12">
        <v>0.9</v>
      </c>
      <c r="H6" s="13">
        <v>3.45</v>
      </c>
      <c r="I6" s="12">
        <v>0.28000000000000003</v>
      </c>
      <c r="J6" s="14" t="s">
        <v>106</v>
      </c>
      <c r="K6" s="15" t="s">
        <v>24</v>
      </c>
      <c r="L6" s="16"/>
      <c r="M6" s="17"/>
      <c r="N6" s="17"/>
      <c r="O6" s="17"/>
      <c r="P6" s="17">
        <v>6.8</v>
      </c>
      <c r="Q6" s="18" t="e">
        <f t="shared" ref="Q6:Q7" si="0">ROUND(F6/L6,2)</f>
        <v>#DIV/0!</v>
      </c>
      <c r="R6" s="19" t="e">
        <f t="shared" ref="R6:R7" si="1">F6*(P6/Q6)-F6</f>
        <v>#DIV/0!</v>
      </c>
      <c r="S6" s="25" t="s">
        <v>36</v>
      </c>
      <c r="T6" s="26" t="s">
        <v>37</v>
      </c>
    </row>
    <row r="7" spans="1:20" ht="34.799999999999997" thickBot="1" x14ac:dyDescent="0.35">
      <c r="A7" s="8">
        <v>2</v>
      </c>
      <c r="B7" s="8">
        <v>17</v>
      </c>
      <c r="C7" s="9">
        <v>3</v>
      </c>
      <c r="D7" s="10" t="s">
        <v>45</v>
      </c>
      <c r="E7" s="11" t="s">
        <v>105</v>
      </c>
      <c r="F7" s="11">
        <v>12030.115</v>
      </c>
      <c r="G7" s="12">
        <v>1.9</v>
      </c>
      <c r="H7" s="13">
        <v>3.45</v>
      </c>
      <c r="I7" s="12">
        <v>0.27</v>
      </c>
      <c r="J7" s="14" t="s">
        <v>107</v>
      </c>
      <c r="K7" s="15" t="s">
        <v>24</v>
      </c>
      <c r="L7" s="16"/>
      <c r="M7" s="17"/>
      <c r="N7" s="17"/>
      <c r="O7" s="17"/>
      <c r="P7" s="17">
        <v>6.03</v>
      </c>
      <c r="Q7" s="18" t="e">
        <f t="shared" si="0"/>
        <v>#DIV/0!</v>
      </c>
      <c r="R7" s="19" t="e">
        <f t="shared" si="1"/>
        <v>#DIV/0!</v>
      </c>
      <c r="S7" s="25" t="s">
        <v>36</v>
      </c>
      <c r="T7" s="26" t="s">
        <v>37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0</v>
      </c>
      <c r="M8" s="24"/>
      <c r="N8" s="24"/>
      <c r="O8" s="24"/>
      <c r="P8" s="46" t="s">
        <v>28</v>
      </c>
      <c r="Q8" s="47"/>
      <c r="R8" s="23" t="e">
        <f>SUM(R6:R7)</f>
        <v>#DIV/0!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3:R13"/>
    <mergeCell ref="A8:J8"/>
    <mergeCell ref="P8:Q8"/>
    <mergeCell ref="A9:R9"/>
    <mergeCell ref="A10:R10"/>
    <mergeCell ref="A11:R11"/>
    <mergeCell ref="A12:R12"/>
  </mergeCells>
  <conditionalFormatting sqref="K6:K7">
    <cfRule type="containsText" dxfId="4" priority="4" operator="containsText" text="нет">
      <formula>NOT(ISERROR(SEARCH("нет",K6)))</formula>
    </cfRule>
    <cfRule type="containsText" dxfId="3" priority="5" operator="containsText" text="да">
      <formula>NOT(ISERROR(SEARCH("да",K6)))</formula>
    </cfRule>
  </conditionalFormatting>
  <conditionalFormatting sqref="R6:R7">
    <cfRule type="cellIs" dxfId="2" priority="1" operator="equal">
      <formula>""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2"/>
  <sheetViews>
    <sheetView workbookViewId="0">
      <selection activeCell="S6" sqref="S6:T6"/>
    </sheetView>
  </sheetViews>
  <sheetFormatPr defaultRowHeight="14.4" x14ac:dyDescent="0.3"/>
  <cols>
    <col min="1" max="1" width="5.44140625" customWidth="1"/>
    <col min="2" max="2" width="7.88671875" customWidth="1"/>
    <col min="6" max="6" width="10.5546875" customWidth="1"/>
    <col min="7" max="7" width="7" customWidth="1"/>
    <col min="8" max="8" width="7.33203125" customWidth="1"/>
    <col min="9" max="9" width="6.44140625" customWidth="1"/>
    <col min="10" max="10" width="14" customWidth="1"/>
    <col min="13" max="14" width="6.5546875" customWidth="1"/>
    <col min="15" max="15" width="6" customWidth="1"/>
    <col min="16" max="16" width="6.88671875" customWidth="1"/>
    <col min="20" max="20" width="14.33203125" customWidth="1"/>
  </cols>
  <sheetData>
    <row r="2" spans="1:20" x14ac:dyDescent="0.3">
      <c r="B2" s="27" t="s">
        <v>43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59.25" customHeight="1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28.2" thickBot="1" x14ac:dyDescent="0.35">
      <c r="A6" s="8">
        <v>1</v>
      </c>
      <c r="B6" s="8">
        <v>7</v>
      </c>
      <c r="C6" s="9">
        <v>4</v>
      </c>
      <c r="D6" s="10" t="s">
        <v>25</v>
      </c>
      <c r="E6" s="11" t="s">
        <v>34</v>
      </c>
      <c r="F6" s="11">
        <v>11824.423000000001</v>
      </c>
      <c r="G6" s="12">
        <v>0.05</v>
      </c>
      <c r="H6" s="13">
        <v>3.31</v>
      </c>
      <c r="I6" s="12">
        <v>0.28000000000000003</v>
      </c>
      <c r="J6" s="14" t="s">
        <v>42</v>
      </c>
      <c r="K6" s="15" t="s">
        <v>24</v>
      </c>
      <c r="L6" s="16">
        <v>1681</v>
      </c>
      <c r="M6" s="17">
        <v>80</v>
      </c>
      <c r="N6" s="17">
        <v>0.05</v>
      </c>
      <c r="O6" s="17">
        <v>4.4000000000000004</v>
      </c>
      <c r="P6" s="17">
        <v>7.2</v>
      </c>
      <c r="Q6" s="18">
        <f t="shared" ref="Q6" si="0">ROUND(F6/L6,2)</f>
        <v>7.03</v>
      </c>
      <c r="R6" s="19">
        <f t="shared" ref="R6" si="1">F6*(P6/Q6)-F6</f>
        <v>285.93910526315813</v>
      </c>
      <c r="S6" s="20" t="s">
        <v>26</v>
      </c>
      <c r="T6" s="20" t="s">
        <v>27</v>
      </c>
    </row>
    <row r="7" spans="1:20" ht="15" thickBot="1" x14ac:dyDescent="0.35">
      <c r="A7" s="44"/>
      <c r="B7" s="44"/>
      <c r="C7" s="44"/>
      <c r="D7" s="44"/>
      <c r="E7" s="44"/>
      <c r="F7" s="44"/>
      <c r="G7" s="44"/>
      <c r="H7" s="44"/>
      <c r="I7" s="44"/>
      <c r="J7" s="45"/>
      <c r="K7" s="22" t="s">
        <v>28</v>
      </c>
      <c r="L7" s="23">
        <f>SUM(L6:L6)</f>
        <v>1681</v>
      </c>
      <c r="M7" s="24"/>
      <c r="N7" s="24"/>
      <c r="O7" s="24"/>
      <c r="P7" s="46" t="s">
        <v>28</v>
      </c>
      <c r="Q7" s="47"/>
      <c r="R7" s="23">
        <f>SUM(R6:R6)</f>
        <v>285.93910526315813</v>
      </c>
    </row>
    <row r="8" spans="1:20" ht="15" thickBot="1" x14ac:dyDescent="0.35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1:20" ht="15" thickBot="1" x14ac:dyDescent="0.3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20" ht="15" thickBot="1" x14ac:dyDescent="0.35">
      <c r="A10" s="52" t="s">
        <v>30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</row>
    <row r="11" spans="1:20" ht="15" thickBo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0" ht="15" thickBot="1" x14ac:dyDescent="0.35">
      <c r="A12" s="41" t="s">
        <v>31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2:R12"/>
    <mergeCell ref="A7:J7"/>
    <mergeCell ref="P7:Q7"/>
    <mergeCell ref="A8:R8"/>
    <mergeCell ref="A9:R9"/>
    <mergeCell ref="A10:R10"/>
    <mergeCell ref="A11:R11"/>
  </mergeCells>
  <conditionalFormatting sqref="K6">
    <cfRule type="containsText" dxfId="114" priority="4" operator="containsText" text="нет">
      <formula>NOT(ISERROR(SEARCH("нет",K6)))</formula>
    </cfRule>
    <cfRule type="containsText" dxfId="113" priority="5" operator="containsText" text="да">
      <formula>NOT(ISERROR(SEARCH("да",K6)))</formula>
    </cfRule>
  </conditionalFormatting>
  <conditionalFormatting sqref="R6">
    <cfRule type="cellIs" dxfId="112" priority="1" operator="equal">
      <formula>""</formula>
    </cfRule>
    <cfRule type="cellIs" dxfId="111" priority="2" operator="lessThan">
      <formula>0</formula>
    </cfRule>
    <cfRule type="cellIs" dxfId="110" priority="3" operator="greaterThan">
      <formula>0</formula>
    </cfRule>
  </conditionalFormatting>
  <dataValidations count="1">
    <dataValidation type="list" allowBlank="1" showInputMessage="1" showErrorMessage="1" sqref="C6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K6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topLeftCell="B1" workbookViewId="0">
      <selection activeCell="B1" sqref="A1:T13"/>
    </sheetView>
  </sheetViews>
  <sheetFormatPr defaultRowHeight="14.4" x14ac:dyDescent="0.3"/>
  <cols>
    <col min="1" max="1" width="6.5546875" customWidth="1"/>
    <col min="2" max="2" width="7.5546875" customWidth="1"/>
    <col min="3" max="3" width="7.88671875" customWidth="1"/>
    <col min="6" max="6" width="10.5546875" customWidth="1"/>
    <col min="7" max="7" width="7.33203125" customWidth="1"/>
    <col min="8" max="8" width="7" customWidth="1"/>
    <col min="9" max="9" width="7.44140625" customWidth="1"/>
    <col min="10" max="10" width="18.5546875" customWidth="1"/>
    <col min="15" max="16" width="7.44140625" customWidth="1"/>
    <col min="19" max="19" width="10.6640625" customWidth="1"/>
    <col min="20" max="20" width="13.6640625" customWidth="1"/>
  </cols>
  <sheetData>
    <row r="2" spans="1:20" x14ac:dyDescent="0.3">
      <c r="B2" s="27" t="s">
        <v>44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69.75" customHeight="1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28.2" thickBot="1" x14ac:dyDescent="0.35">
      <c r="A6" s="8">
        <v>1</v>
      </c>
      <c r="B6" s="8">
        <v>5</v>
      </c>
      <c r="C6" s="9">
        <v>4</v>
      </c>
      <c r="D6" s="10" t="s">
        <v>39</v>
      </c>
      <c r="E6" s="11" t="s">
        <v>46</v>
      </c>
      <c r="F6" s="11">
        <v>12185.991</v>
      </c>
      <c r="G6" s="12">
        <v>0.8</v>
      </c>
      <c r="H6" s="13">
        <v>3.31</v>
      </c>
      <c r="I6" s="12">
        <v>0.3</v>
      </c>
      <c r="J6" s="14" t="s">
        <v>47</v>
      </c>
      <c r="K6" s="15" t="s">
        <v>24</v>
      </c>
      <c r="L6" s="16">
        <v>1804</v>
      </c>
      <c r="M6" s="17">
        <v>75.2</v>
      </c>
      <c r="N6" s="17">
        <v>5</v>
      </c>
      <c r="O6" s="17">
        <v>4.43</v>
      </c>
      <c r="P6" s="17">
        <v>6.8</v>
      </c>
      <c r="Q6" s="18">
        <f t="shared" ref="Q6:Q7" si="0">ROUND(F6/L6,2)</f>
        <v>6.75</v>
      </c>
      <c r="R6" s="19">
        <f t="shared" ref="R6:R7" si="1">F6*(P6/Q6)-F6</f>
        <v>90.266599999999016</v>
      </c>
      <c r="S6" s="20" t="s">
        <v>26</v>
      </c>
      <c r="T6" s="20" t="s">
        <v>27</v>
      </c>
    </row>
    <row r="7" spans="1:20" ht="28.2" thickBot="1" x14ac:dyDescent="0.35">
      <c r="A7" s="8">
        <v>2</v>
      </c>
      <c r="B7" s="8">
        <v>8</v>
      </c>
      <c r="C7" s="9">
        <v>3</v>
      </c>
      <c r="D7" s="10" t="s">
        <v>45</v>
      </c>
      <c r="E7" s="11" t="s">
        <v>46</v>
      </c>
      <c r="F7" s="11">
        <v>12131.91</v>
      </c>
      <c r="G7" s="12">
        <v>1.8</v>
      </c>
      <c r="H7" s="13">
        <v>3.31</v>
      </c>
      <c r="I7" s="12">
        <v>0.3</v>
      </c>
      <c r="J7" s="14" t="s">
        <v>48</v>
      </c>
      <c r="K7" s="15" t="s">
        <v>24</v>
      </c>
      <c r="L7" s="16">
        <v>2021</v>
      </c>
      <c r="M7" s="17">
        <v>73.099999999999994</v>
      </c>
      <c r="N7" s="17">
        <v>9</v>
      </c>
      <c r="O7" s="17">
        <v>4.46</v>
      </c>
      <c r="P7" s="17">
        <v>6.03</v>
      </c>
      <c r="Q7" s="18">
        <f t="shared" si="0"/>
        <v>6</v>
      </c>
      <c r="R7" s="19">
        <f t="shared" si="1"/>
        <v>60.659550000002127</v>
      </c>
      <c r="S7" s="20" t="s">
        <v>26</v>
      </c>
      <c r="T7" s="20" t="s">
        <v>27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3825</v>
      </c>
      <c r="M8" s="24"/>
      <c r="N8" s="24"/>
      <c r="O8" s="24"/>
      <c r="P8" s="46" t="s">
        <v>28</v>
      </c>
      <c r="Q8" s="47"/>
      <c r="R8" s="23">
        <f>SUM(R6:R7)</f>
        <v>150.92615000000114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A13:R13"/>
    <mergeCell ref="A8:J8"/>
    <mergeCell ref="P8:Q8"/>
    <mergeCell ref="A9:R9"/>
    <mergeCell ref="A10:R10"/>
    <mergeCell ref="A11:R11"/>
    <mergeCell ref="A12:R12"/>
    <mergeCell ref="B2:T3"/>
    <mergeCell ref="A4:A5"/>
    <mergeCell ref="B4:B5"/>
    <mergeCell ref="C4:C5"/>
    <mergeCell ref="D4:D5"/>
    <mergeCell ref="F4:K4"/>
    <mergeCell ref="L4:N4"/>
    <mergeCell ref="P4:R4"/>
    <mergeCell ref="S4:T4"/>
  </mergeCells>
  <conditionalFormatting sqref="K6:K7">
    <cfRule type="containsText" dxfId="109" priority="4" operator="containsText" text="нет">
      <formula>NOT(ISERROR(SEARCH("нет",K6)))</formula>
    </cfRule>
    <cfRule type="containsText" dxfId="108" priority="5" operator="containsText" text="да">
      <formula>NOT(ISERROR(SEARCH("да",K6)))</formula>
    </cfRule>
  </conditionalFormatting>
  <conditionalFormatting sqref="R6:R7">
    <cfRule type="cellIs" dxfId="107" priority="1" operator="equal">
      <formula>""</formula>
    </cfRule>
    <cfRule type="cellIs" dxfId="106" priority="2" operator="lessThan">
      <formula>0</formula>
    </cfRule>
    <cfRule type="cellIs" dxfId="105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workbookViewId="0">
      <selection activeCell="S6" sqref="S6"/>
    </sheetView>
  </sheetViews>
  <sheetFormatPr defaultRowHeight="14.4" x14ac:dyDescent="0.3"/>
  <cols>
    <col min="6" max="6" width="9.44140625" bestFit="1" customWidth="1"/>
  </cols>
  <sheetData>
    <row r="2" spans="1:20" x14ac:dyDescent="0.3">
      <c r="B2" s="27" t="s">
        <v>49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42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34.799999999999997" thickBot="1" x14ac:dyDescent="0.35">
      <c r="A6" s="8">
        <v>1</v>
      </c>
      <c r="B6" s="8">
        <v>5</v>
      </c>
      <c r="C6" s="9">
        <v>4</v>
      </c>
      <c r="D6" s="10" t="s">
        <v>45</v>
      </c>
      <c r="E6" s="11" t="s">
        <v>46</v>
      </c>
      <c r="F6" s="11">
        <v>11968.6</v>
      </c>
      <c r="G6" s="12">
        <v>1.8</v>
      </c>
      <c r="H6" s="13">
        <v>3.31</v>
      </c>
      <c r="I6" s="12">
        <v>0.28000000000000003</v>
      </c>
      <c r="J6" s="14" t="s">
        <v>50</v>
      </c>
      <c r="K6" s="15" t="s">
        <v>24</v>
      </c>
      <c r="L6" s="16">
        <v>2007</v>
      </c>
      <c r="M6" s="17">
        <v>73.3</v>
      </c>
      <c r="N6" s="17">
        <v>9</v>
      </c>
      <c r="O6" s="17">
        <v>4.46</v>
      </c>
      <c r="P6" s="17">
        <v>6.03</v>
      </c>
      <c r="Q6" s="18">
        <f t="shared" ref="Q6:Q7" si="0">ROUND(F6/L6,2)</f>
        <v>5.96</v>
      </c>
      <c r="R6" s="19">
        <f t="shared" ref="R6:R7" si="1">F6*(P6/Q6)-F6</f>
        <v>140.5708053691269</v>
      </c>
      <c r="S6" s="25" t="s">
        <v>40</v>
      </c>
      <c r="T6" s="26" t="s">
        <v>41</v>
      </c>
    </row>
    <row r="7" spans="1:20" ht="46.2" thickBot="1" x14ac:dyDescent="0.35">
      <c r="A7" s="8">
        <v>2</v>
      </c>
      <c r="B7" s="8">
        <v>13</v>
      </c>
      <c r="C7" s="9">
        <v>3</v>
      </c>
      <c r="D7" s="10" t="s">
        <v>39</v>
      </c>
      <c r="E7" s="11" t="s">
        <v>46</v>
      </c>
      <c r="F7" s="11">
        <v>11906.272000000001</v>
      </c>
      <c r="G7" s="12">
        <v>0.8</v>
      </c>
      <c r="H7" s="13">
        <v>3.31</v>
      </c>
      <c r="I7" s="12">
        <v>0.28999999999999998</v>
      </c>
      <c r="J7" s="14" t="s">
        <v>51</v>
      </c>
      <c r="K7" s="15" t="s">
        <v>24</v>
      </c>
      <c r="L7" s="16">
        <v>1768</v>
      </c>
      <c r="M7" s="17">
        <v>75.2</v>
      </c>
      <c r="N7" s="17">
        <v>5</v>
      </c>
      <c r="O7" s="17">
        <v>4.43</v>
      </c>
      <c r="P7" s="17">
        <v>6.8</v>
      </c>
      <c r="Q7" s="18">
        <f t="shared" si="0"/>
        <v>6.73</v>
      </c>
      <c r="R7" s="19">
        <f t="shared" si="1"/>
        <v>123.83938187221429</v>
      </c>
      <c r="S7" s="25" t="s">
        <v>40</v>
      </c>
      <c r="T7" s="26" t="s">
        <v>41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3775</v>
      </c>
      <c r="M8" s="24"/>
      <c r="N8" s="24"/>
      <c r="O8" s="24"/>
      <c r="P8" s="46" t="s">
        <v>28</v>
      </c>
      <c r="Q8" s="47"/>
      <c r="R8" s="23">
        <f>SUM(R6:R7)</f>
        <v>264.41018724134119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A13:R13"/>
    <mergeCell ref="A8:J8"/>
    <mergeCell ref="P8:Q8"/>
    <mergeCell ref="A9:R9"/>
    <mergeCell ref="A10:R10"/>
    <mergeCell ref="A11:R11"/>
    <mergeCell ref="A12:R12"/>
    <mergeCell ref="B2:T3"/>
    <mergeCell ref="A4:A5"/>
    <mergeCell ref="B4:B5"/>
    <mergeCell ref="C4:C5"/>
    <mergeCell ref="D4:D5"/>
    <mergeCell ref="F4:K4"/>
    <mergeCell ref="L4:N4"/>
    <mergeCell ref="P4:R4"/>
    <mergeCell ref="S4:T4"/>
  </mergeCells>
  <conditionalFormatting sqref="K6:K7">
    <cfRule type="containsText" dxfId="104" priority="4" operator="containsText" text="нет">
      <formula>NOT(ISERROR(SEARCH("нет",K6)))</formula>
    </cfRule>
    <cfRule type="containsText" dxfId="103" priority="5" operator="containsText" text="да">
      <formula>NOT(ISERROR(SEARCH("да",K6)))</formula>
    </cfRule>
  </conditionalFormatting>
  <conditionalFormatting sqref="R6:R7">
    <cfRule type="cellIs" dxfId="102" priority="1" operator="equal">
      <formula>""</formula>
    </cfRule>
    <cfRule type="cellIs" dxfId="101" priority="2" operator="lessThan">
      <formula>0</formula>
    </cfRule>
    <cfRule type="cellIs" dxfId="100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"/>
  <sheetViews>
    <sheetView topLeftCell="B1" workbookViewId="0">
      <selection activeCell="S6" sqref="S6:U6"/>
    </sheetView>
  </sheetViews>
  <sheetFormatPr defaultRowHeight="14.4" x14ac:dyDescent="0.3"/>
  <cols>
    <col min="5" max="5" width="13.6640625" customWidth="1"/>
    <col min="10" max="10" width="16" customWidth="1"/>
  </cols>
  <sheetData>
    <row r="2" spans="1:20" x14ac:dyDescent="0.3">
      <c r="B2" s="27" t="s">
        <v>52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6.2" thickBot="1" x14ac:dyDescent="0.35">
      <c r="A4" s="29" t="s">
        <v>0</v>
      </c>
      <c r="B4" s="29" t="s">
        <v>1</v>
      </c>
      <c r="C4" s="31" t="s">
        <v>2</v>
      </c>
      <c r="D4" s="31" t="s">
        <v>3</v>
      </c>
      <c r="E4" s="1"/>
      <c r="F4" s="33" t="s">
        <v>4</v>
      </c>
      <c r="G4" s="34"/>
      <c r="H4" s="34"/>
      <c r="I4" s="34"/>
      <c r="J4" s="34"/>
      <c r="K4" s="35"/>
      <c r="L4" s="36" t="s">
        <v>5</v>
      </c>
      <c r="M4" s="37"/>
      <c r="N4" s="38"/>
      <c r="O4" s="2"/>
      <c r="P4" s="36"/>
      <c r="Q4" s="37"/>
      <c r="R4" s="38"/>
      <c r="S4" s="39" t="s">
        <v>6</v>
      </c>
      <c r="T4" s="40"/>
    </row>
    <row r="5" spans="1:20" ht="42" thickBot="1" x14ac:dyDescent="0.35">
      <c r="A5" s="30"/>
      <c r="B5" s="30"/>
      <c r="C5" s="32"/>
      <c r="D5" s="32"/>
      <c r="E5" s="3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4" t="s">
        <v>16</v>
      </c>
      <c r="O5" s="5" t="s">
        <v>17</v>
      </c>
      <c r="P5" s="5" t="s">
        <v>18</v>
      </c>
      <c r="Q5" s="5" t="s">
        <v>19</v>
      </c>
      <c r="R5" s="3" t="s">
        <v>20</v>
      </c>
      <c r="S5" s="6" t="s">
        <v>21</v>
      </c>
      <c r="T5" s="7" t="s">
        <v>22</v>
      </c>
    </row>
    <row r="6" spans="1:20" ht="28.2" thickBot="1" x14ac:dyDescent="0.35">
      <c r="A6" s="8">
        <v>1</v>
      </c>
      <c r="B6" s="8">
        <v>3</v>
      </c>
      <c r="C6" s="9">
        <v>4</v>
      </c>
      <c r="D6" s="10" t="s">
        <v>45</v>
      </c>
      <c r="E6" s="11" t="s">
        <v>54</v>
      </c>
      <c r="F6" s="11">
        <v>11846.19</v>
      </c>
      <c r="G6" s="12">
        <v>1.8</v>
      </c>
      <c r="H6" s="13">
        <v>3.35</v>
      </c>
      <c r="I6" s="12">
        <v>0.28000000000000003</v>
      </c>
      <c r="J6" s="14" t="s">
        <v>50</v>
      </c>
      <c r="K6" s="15" t="s">
        <v>24</v>
      </c>
      <c r="L6" s="16">
        <v>2018</v>
      </c>
      <c r="M6" s="17">
        <v>73.099999999999994</v>
      </c>
      <c r="N6" s="17">
        <v>9</v>
      </c>
      <c r="O6" s="17">
        <v>4.45</v>
      </c>
      <c r="P6" s="17">
        <v>6.03</v>
      </c>
      <c r="Q6" s="18">
        <f t="shared" ref="Q6:Q7" si="0">ROUND(F6/L6,2)</f>
        <v>5.87</v>
      </c>
      <c r="R6" s="19">
        <f t="shared" ref="R6:R7" si="1">F6*(P6/Q6)-F6</f>
        <v>322.89444633730818</v>
      </c>
      <c r="S6" s="25" t="s">
        <v>53</v>
      </c>
      <c r="T6" s="25" t="s">
        <v>53</v>
      </c>
    </row>
    <row r="7" spans="1:20" ht="28.2" thickBot="1" x14ac:dyDescent="0.35">
      <c r="A7" s="8">
        <v>2</v>
      </c>
      <c r="B7" s="8">
        <v>4</v>
      </c>
      <c r="C7" s="9">
        <v>3</v>
      </c>
      <c r="D7" s="10" t="s">
        <v>25</v>
      </c>
      <c r="E7" s="11" t="s">
        <v>54</v>
      </c>
      <c r="F7" s="11">
        <v>12011.15</v>
      </c>
      <c r="G7" s="12">
        <v>0.05</v>
      </c>
      <c r="H7" s="13">
        <v>3.31</v>
      </c>
      <c r="I7" s="12">
        <v>0.28999999999999998</v>
      </c>
      <c r="J7" s="14" t="s">
        <v>51</v>
      </c>
      <c r="K7" s="15" t="s">
        <v>24</v>
      </c>
      <c r="L7" s="16">
        <v>1689</v>
      </c>
      <c r="M7" s="17">
        <v>80.400000000000006</v>
      </c>
      <c r="N7" s="17">
        <v>0.5</v>
      </c>
      <c r="O7" s="17">
        <v>4.51</v>
      </c>
      <c r="P7" s="17">
        <v>7.2</v>
      </c>
      <c r="Q7" s="18">
        <f t="shared" si="0"/>
        <v>7.11</v>
      </c>
      <c r="R7" s="19">
        <f t="shared" si="1"/>
        <v>152.03987341772154</v>
      </c>
      <c r="S7" s="20" t="s">
        <v>26</v>
      </c>
      <c r="T7" s="20" t="s">
        <v>27</v>
      </c>
    </row>
    <row r="8" spans="1:20" ht="15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5"/>
      <c r="K8" s="22" t="s">
        <v>28</v>
      </c>
      <c r="L8" s="23">
        <f>SUM(L6:L7)</f>
        <v>3707</v>
      </c>
      <c r="M8" s="24"/>
      <c r="N8" s="24"/>
      <c r="O8" s="24"/>
      <c r="P8" s="46" t="s">
        <v>28</v>
      </c>
      <c r="Q8" s="47"/>
      <c r="R8" s="23">
        <f>SUM(R6:R7)</f>
        <v>474.93431975502972</v>
      </c>
    </row>
    <row r="9" spans="1:20" ht="15" thickBot="1" x14ac:dyDescent="0.35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20" ht="15" thickBot="1" x14ac:dyDescent="0.3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ht="15" thickBot="1" x14ac:dyDescent="0.3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0" ht="15" thickBot="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thickBot="1" x14ac:dyDescent="0.35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</sheetData>
  <mergeCells count="16">
    <mergeCell ref="B2:T3"/>
    <mergeCell ref="A4:A5"/>
    <mergeCell ref="B4:B5"/>
    <mergeCell ref="C4:C5"/>
    <mergeCell ref="D4:D5"/>
    <mergeCell ref="F4:K4"/>
    <mergeCell ref="L4:N4"/>
    <mergeCell ref="P4:R4"/>
    <mergeCell ref="S4:T4"/>
    <mergeCell ref="A13:R13"/>
    <mergeCell ref="A8:J8"/>
    <mergeCell ref="P8:Q8"/>
    <mergeCell ref="A9:R9"/>
    <mergeCell ref="A10:R10"/>
    <mergeCell ref="A11:R11"/>
    <mergeCell ref="A12:R12"/>
  </mergeCells>
  <conditionalFormatting sqref="K6:K7">
    <cfRule type="containsText" dxfId="99" priority="4" operator="containsText" text="нет">
      <formula>NOT(ISERROR(SEARCH("нет",K6)))</formula>
    </cfRule>
    <cfRule type="containsText" dxfId="98" priority="5" operator="containsText" text="да">
      <formula>NOT(ISERROR(SEARCH("да",K6)))</formula>
    </cfRule>
  </conditionalFormatting>
  <conditionalFormatting sqref="R6:R7">
    <cfRule type="cellIs" dxfId="97" priority="1" operator="equal">
      <formula>""</formula>
    </cfRule>
    <cfRule type="cellIs" dxfId="96" priority="2" operator="lessThan">
      <formula>0</formula>
    </cfRule>
    <cfRule type="cellIs" dxfId="95" priority="3" operator="greaterThan">
      <formula>0</formula>
    </cfRule>
  </conditionalFormatting>
  <dataValidations count="1">
    <dataValidation type="list" allowBlank="1" showInputMessage="1" showErrorMessage="1" sqref="C6:C7">
      <formula1>Список_Вид_продукции</formula1>
    </dataValidation>
  </dataValidations>
  <pageMargins left="0.7" right="0.7" top="0.75" bottom="0.75" header="0.3" footer="0.3"/>
  <pageSetup paperSize="9" scale="4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K6:K7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D6:E7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4"/>
  <sheetViews>
    <sheetView workbookViewId="0">
      <selection sqref="A1:T14"/>
    </sheetView>
  </sheetViews>
  <sheetFormatPr defaultRowHeight="14.4" x14ac:dyDescent="0.3"/>
  <cols>
    <col min="20" max="20" width="14.33203125" customWidth="1"/>
  </cols>
  <sheetData>
    <row r="3" spans="1:20" x14ac:dyDescent="0.3">
      <c r="B3" s="27" t="s">
        <v>55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" thickBot="1" x14ac:dyDescent="0.3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6.2" thickBot="1" x14ac:dyDescent="0.35">
      <c r="A5" s="29" t="s">
        <v>0</v>
      </c>
      <c r="B5" s="29" t="s">
        <v>1</v>
      </c>
      <c r="C5" s="31" t="s">
        <v>2</v>
      </c>
      <c r="D5" s="31" t="s">
        <v>3</v>
      </c>
      <c r="E5" s="1"/>
      <c r="F5" s="33" t="s">
        <v>4</v>
      </c>
      <c r="G5" s="34"/>
      <c r="H5" s="34"/>
      <c r="I5" s="34"/>
      <c r="J5" s="34"/>
      <c r="K5" s="35"/>
      <c r="L5" s="36" t="s">
        <v>5</v>
      </c>
      <c r="M5" s="37"/>
      <c r="N5" s="38"/>
      <c r="O5" s="2"/>
      <c r="P5" s="36"/>
      <c r="Q5" s="37"/>
      <c r="R5" s="38"/>
      <c r="S5" s="39" t="s">
        <v>6</v>
      </c>
      <c r="T5" s="40"/>
    </row>
    <row r="6" spans="1:20" ht="42" thickBot="1" x14ac:dyDescent="0.35">
      <c r="A6" s="30"/>
      <c r="B6" s="30"/>
      <c r="C6" s="32"/>
      <c r="D6" s="32"/>
      <c r="E6" s="3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4" t="s">
        <v>16</v>
      </c>
      <c r="O6" s="5" t="s">
        <v>17</v>
      </c>
      <c r="P6" s="5" t="s">
        <v>18</v>
      </c>
      <c r="Q6" s="5" t="s">
        <v>19</v>
      </c>
      <c r="R6" s="3" t="s">
        <v>20</v>
      </c>
      <c r="S6" s="6" t="s">
        <v>21</v>
      </c>
      <c r="T6" s="7" t="s">
        <v>22</v>
      </c>
    </row>
    <row r="7" spans="1:20" ht="42" thickBot="1" x14ac:dyDescent="0.35">
      <c r="A7" s="8">
        <v>1</v>
      </c>
      <c r="B7" s="8">
        <v>8</v>
      </c>
      <c r="C7" s="9">
        <v>4</v>
      </c>
      <c r="D7" s="10" t="s">
        <v>45</v>
      </c>
      <c r="E7" s="11" t="s">
        <v>54</v>
      </c>
      <c r="F7" s="11">
        <v>12009.8</v>
      </c>
      <c r="G7" s="12">
        <v>1.8</v>
      </c>
      <c r="H7" s="13">
        <v>3.31</v>
      </c>
      <c r="I7" s="12">
        <v>0.28000000000000003</v>
      </c>
      <c r="J7" s="14" t="s">
        <v>56</v>
      </c>
      <c r="K7" s="15" t="s">
        <v>24</v>
      </c>
      <c r="L7" s="16">
        <v>2012</v>
      </c>
      <c r="M7" s="17">
        <v>72.900000000000006</v>
      </c>
      <c r="N7" s="17">
        <v>9</v>
      </c>
      <c r="O7" s="17">
        <v>4.47</v>
      </c>
      <c r="P7" s="17">
        <v>6.03</v>
      </c>
      <c r="Q7" s="18">
        <f t="shared" ref="Q7:Q8" si="0">ROUND(F7/L7,2)</f>
        <v>5.97</v>
      </c>
      <c r="R7" s="19">
        <f t="shared" ref="R7:R8" si="1">F7*(P7/Q7)-F7</f>
        <v>120.70150753768939</v>
      </c>
      <c r="S7" s="20" t="s">
        <v>26</v>
      </c>
      <c r="T7" s="20" t="s">
        <v>27</v>
      </c>
    </row>
    <row r="8" spans="1:20" ht="42" thickBot="1" x14ac:dyDescent="0.35">
      <c r="A8" s="8">
        <v>2</v>
      </c>
      <c r="B8" s="8">
        <v>14</v>
      </c>
      <c r="C8" s="9">
        <v>3</v>
      </c>
      <c r="D8" s="10" t="s">
        <v>39</v>
      </c>
      <c r="E8" s="11" t="s">
        <v>54</v>
      </c>
      <c r="F8" s="11">
        <v>12011.15</v>
      </c>
      <c r="G8" s="12">
        <v>0.8</v>
      </c>
      <c r="H8" s="13">
        <v>3.31</v>
      </c>
      <c r="I8" s="12">
        <v>0.28999999999999998</v>
      </c>
      <c r="J8" s="14" t="s">
        <v>57</v>
      </c>
      <c r="K8" s="15" t="s">
        <v>24</v>
      </c>
      <c r="L8" s="16">
        <v>1812</v>
      </c>
      <c r="M8" s="17">
        <v>75.599999999999994</v>
      </c>
      <c r="N8" s="17">
        <v>5</v>
      </c>
      <c r="O8" s="17">
        <v>4.51</v>
      </c>
      <c r="P8" s="17">
        <v>6.8</v>
      </c>
      <c r="Q8" s="18">
        <f t="shared" si="0"/>
        <v>6.63</v>
      </c>
      <c r="R8" s="19">
        <f t="shared" si="1"/>
        <v>307.97820512820363</v>
      </c>
      <c r="S8" s="20" t="s">
        <v>26</v>
      </c>
      <c r="T8" s="20" t="s">
        <v>27</v>
      </c>
    </row>
    <row r="9" spans="1:20" ht="15" thickBot="1" x14ac:dyDescent="0.35">
      <c r="A9" s="44"/>
      <c r="B9" s="44"/>
      <c r="C9" s="44"/>
      <c r="D9" s="44"/>
      <c r="E9" s="44"/>
      <c r="F9" s="44"/>
      <c r="G9" s="44"/>
      <c r="H9" s="44"/>
      <c r="I9" s="44"/>
      <c r="J9" s="45"/>
      <c r="K9" s="22" t="s">
        <v>28</v>
      </c>
      <c r="L9" s="23">
        <f>SUM(L7:L8)</f>
        <v>3824</v>
      </c>
      <c r="M9" s="24"/>
      <c r="N9" s="24"/>
      <c r="O9" s="24"/>
      <c r="P9" s="46" t="s">
        <v>28</v>
      </c>
      <c r="Q9" s="47"/>
      <c r="R9" s="23">
        <f>SUM(R7:R8)</f>
        <v>428.67971266589302</v>
      </c>
    </row>
    <row r="10" spans="1:20" ht="15" thickBot="1" x14ac:dyDescent="0.35">
      <c r="A10" s="48" t="s">
        <v>29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1:20" ht="15" thickBo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0" ht="15" thickBot="1" x14ac:dyDescent="0.35">
      <c r="A12" s="52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20" ht="15" thickBot="1" x14ac:dyDescent="0.3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20" ht="15" thickBot="1" x14ac:dyDescent="0.35">
      <c r="A14" s="41" t="s">
        <v>31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</row>
  </sheetData>
  <mergeCells count="16">
    <mergeCell ref="A14:R14"/>
    <mergeCell ref="A9:J9"/>
    <mergeCell ref="P9:Q9"/>
    <mergeCell ref="A10:R10"/>
    <mergeCell ref="A11:R11"/>
    <mergeCell ref="A12:R12"/>
    <mergeCell ref="A13:R13"/>
    <mergeCell ref="B3:T4"/>
    <mergeCell ref="A5:A6"/>
    <mergeCell ref="B5:B6"/>
    <mergeCell ref="C5:C6"/>
    <mergeCell ref="D5:D6"/>
    <mergeCell ref="F5:K5"/>
    <mergeCell ref="L5:N5"/>
    <mergeCell ref="P5:R5"/>
    <mergeCell ref="S5:T5"/>
  </mergeCells>
  <conditionalFormatting sqref="K7:K8">
    <cfRule type="containsText" dxfId="94" priority="4" operator="containsText" text="нет">
      <formula>NOT(ISERROR(SEARCH("нет",K7)))</formula>
    </cfRule>
    <cfRule type="containsText" dxfId="93" priority="5" operator="containsText" text="да">
      <formula>NOT(ISERROR(SEARCH("да",K7)))</formula>
    </cfRule>
  </conditionalFormatting>
  <conditionalFormatting sqref="R7:R8">
    <cfRule type="cellIs" dxfId="92" priority="1" operator="equal">
      <formula>""</formula>
    </cfRule>
    <cfRule type="cellIs" dxfId="91" priority="2" operator="lessThan">
      <formula>0</formula>
    </cfRule>
    <cfRule type="cellIs" dxfId="90" priority="3" operator="greaterThan">
      <formula>0</formula>
    </cfRule>
  </conditionalFormatting>
  <dataValidations count="1">
    <dataValidation type="list" allowBlank="1" showInputMessage="1" showErrorMessage="1" sqref="C7:C8">
      <formula1>Список_Вид_продукции</formula1>
    </dataValidation>
  </dataValidations>
  <pageMargins left="0.7" right="0.7" top="0.75" bottom="0.75" header="0.3" footer="0.3"/>
  <pageSetup paperSize="9"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D7:E8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K7:K8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4"/>
  <sheetViews>
    <sheetView topLeftCell="B1" workbookViewId="0">
      <selection activeCell="B3" sqref="A3:T15"/>
    </sheetView>
  </sheetViews>
  <sheetFormatPr defaultRowHeight="14.4" x14ac:dyDescent="0.3"/>
  <cols>
    <col min="2" max="2" width="7" customWidth="1"/>
    <col min="3" max="3" width="7.6640625" customWidth="1"/>
    <col min="4" max="4" width="8.88671875" customWidth="1"/>
    <col min="5" max="5" width="10" customWidth="1"/>
    <col min="6" max="6" width="10.44140625" customWidth="1"/>
    <col min="7" max="7" width="6.6640625" customWidth="1"/>
    <col min="8" max="8" width="6.33203125" customWidth="1"/>
    <col min="9" max="9" width="7.6640625" customWidth="1"/>
    <col min="10" max="10" width="18.109375" customWidth="1"/>
    <col min="16" max="16" width="7.44140625" customWidth="1"/>
    <col min="19" max="19" width="14.88671875" customWidth="1"/>
    <col min="20" max="20" width="16.5546875" customWidth="1"/>
  </cols>
  <sheetData>
    <row r="3" spans="1:20" x14ac:dyDescent="0.3">
      <c r="B3" s="27" t="s">
        <v>58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" thickBot="1" x14ac:dyDescent="0.3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6.2" thickBot="1" x14ac:dyDescent="0.35">
      <c r="A5" s="29" t="s">
        <v>0</v>
      </c>
      <c r="B5" s="29" t="s">
        <v>1</v>
      </c>
      <c r="C5" s="31" t="s">
        <v>2</v>
      </c>
      <c r="D5" s="31" t="s">
        <v>3</v>
      </c>
      <c r="E5" s="1"/>
      <c r="F5" s="33" t="s">
        <v>4</v>
      </c>
      <c r="G5" s="34"/>
      <c r="H5" s="34"/>
      <c r="I5" s="34"/>
      <c r="J5" s="34"/>
      <c r="K5" s="35"/>
      <c r="L5" s="36" t="s">
        <v>5</v>
      </c>
      <c r="M5" s="37"/>
      <c r="N5" s="38"/>
      <c r="O5" s="2"/>
      <c r="P5" s="36"/>
      <c r="Q5" s="37"/>
      <c r="R5" s="38"/>
      <c r="S5" s="39" t="s">
        <v>6</v>
      </c>
      <c r="T5" s="40"/>
    </row>
    <row r="6" spans="1:20" ht="63.75" customHeight="1" thickBot="1" x14ac:dyDescent="0.35">
      <c r="A6" s="30"/>
      <c r="B6" s="30"/>
      <c r="C6" s="32"/>
      <c r="D6" s="32"/>
      <c r="E6" s="3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4" t="s">
        <v>16</v>
      </c>
      <c r="O6" s="5" t="s">
        <v>17</v>
      </c>
      <c r="P6" s="5" t="s">
        <v>18</v>
      </c>
      <c r="Q6" s="5" t="s">
        <v>19</v>
      </c>
      <c r="R6" s="3" t="s">
        <v>20</v>
      </c>
      <c r="S6" s="6" t="s">
        <v>21</v>
      </c>
      <c r="T6" s="7" t="s">
        <v>22</v>
      </c>
    </row>
    <row r="7" spans="1:20" ht="28.2" thickBot="1" x14ac:dyDescent="0.35">
      <c r="A7" s="8">
        <v>1</v>
      </c>
      <c r="B7" s="8">
        <v>2</v>
      </c>
      <c r="C7" s="9">
        <v>4</v>
      </c>
      <c r="D7" s="10" t="s">
        <v>45</v>
      </c>
      <c r="E7" s="11" t="s">
        <v>54</v>
      </c>
      <c r="F7" s="11">
        <v>11908.05</v>
      </c>
      <c r="G7" s="12">
        <v>1.9</v>
      </c>
      <c r="H7" s="13">
        <v>3.45</v>
      </c>
      <c r="I7" s="12">
        <v>0.28000000000000003</v>
      </c>
      <c r="J7" s="14" t="s">
        <v>63</v>
      </c>
      <c r="K7" s="15" t="s">
        <v>24</v>
      </c>
      <c r="L7" s="16">
        <v>2002</v>
      </c>
      <c r="M7" s="17">
        <v>73.3</v>
      </c>
      <c r="N7" s="17">
        <v>9</v>
      </c>
      <c r="O7" s="17">
        <v>4.47</v>
      </c>
      <c r="P7" s="17">
        <v>6.03</v>
      </c>
      <c r="Q7" s="18">
        <f t="shared" ref="Q7:Q8" si="0">ROUND(F7/L7,2)</f>
        <v>5.95</v>
      </c>
      <c r="R7" s="19">
        <f t="shared" ref="R7:R8" si="1">F7*(P7/Q7)-F7</f>
        <v>160.10823529411755</v>
      </c>
      <c r="S7" s="20" t="s">
        <v>62</v>
      </c>
      <c r="T7" s="20" t="s">
        <v>61</v>
      </c>
    </row>
    <row r="8" spans="1:20" ht="28.2" thickBot="1" x14ac:dyDescent="0.35">
      <c r="A8" s="8">
        <v>2</v>
      </c>
      <c r="B8" s="8">
        <v>3</v>
      </c>
      <c r="C8" s="9">
        <v>3</v>
      </c>
      <c r="D8" s="10" t="s">
        <v>39</v>
      </c>
      <c r="E8" s="11" t="s">
        <v>54</v>
      </c>
      <c r="F8" s="11">
        <v>12141.646000000001</v>
      </c>
      <c r="G8" s="12">
        <v>0.9</v>
      </c>
      <c r="H8" s="13">
        <v>3.45</v>
      </c>
      <c r="I8" s="12">
        <v>0.28999999999999998</v>
      </c>
      <c r="J8" s="14" t="s">
        <v>63</v>
      </c>
      <c r="K8" s="15" t="s">
        <v>24</v>
      </c>
      <c r="L8" s="16">
        <v>1792</v>
      </c>
      <c r="M8" s="17">
        <v>75.2</v>
      </c>
      <c r="N8" s="17">
        <v>5</v>
      </c>
      <c r="O8" s="17">
        <v>4.43</v>
      </c>
      <c r="P8" s="17">
        <v>6.8</v>
      </c>
      <c r="Q8" s="18">
        <f t="shared" si="0"/>
        <v>6.78</v>
      </c>
      <c r="R8" s="19">
        <f t="shared" si="1"/>
        <v>35.816064896755051</v>
      </c>
      <c r="S8" s="20" t="s">
        <v>60</v>
      </c>
      <c r="T8" s="20" t="s">
        <v>59</v>
      </c>
    </row>
    <row r="9" spans="1:20" ht="15" thickBot="1" x14ac:dyDescent="0.35">
      <c r="A9" s="44"/>
      <c r="B9" s="44"/>
      <c r="C9" s="44"/>
      <c r="D9" s="44"/>
      <c r="E9" s="44"/>
      <c r="F9" s="44"/>
      <c r="G9" s="44"/>
      <c r="H9" s="44"/>
      <c r="I9" s="44"/>
      <c r="J9" s="45"/>
      <c r="K9" s="22" t="s">
        <v>28</v>
      </c>
      <c r="L9" s="23">
        <f>SUM(L7:L8)</f>
        <v>3794</v>
      </c>
      <c r="M9" s="24"/>
      <c r="N9" s="24"/>
      <c r="O9" s="24"/>
      <c r="P9" s="46" t="s">
        <v>28</v>
      </c>
      <c r="Q9" s="47"/>
      <c r="R9" s="23">
        <f>SUM(R7:R8)</f>
        <v>195.9243001908726</v>
      </c>
    </row>
    <row r="10" spans="1:20" ht="15" thickBot="1" x14ac:dyDescent="0.35">
      <c r="A10" s="48" t="s">
        <v>29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1:20" ht="15" thickBo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0" ht="15" thickBot="1" x14ac:dyDescent="0.35">
      <c r="A12" s="52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20" ht="15" thickBot="1" x14ac:dyDescent="0.3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20" ht="15" thickBot="1" x14ac:dyDescent="0.35">
      <c r="A14" s="41" t="s">
        <v>31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</row>
  </sheetData>
  <mergeCells count="16">
    <mergeCell ref="A14:R14"/>
    <mergeCell ref="A9:J9"/>
    <mergeCell ref="P9:Q9"/>
    <mergeCell ref="A10:R10"/>
    <mergeCell ref="A11:R11"/>
    <mergeCell ref="A12:R12"/>
    <mergeCell ref="A13:R13"/>
    <mergeCell ref="B3:T4"/>
    <mergeCell ref="A5:A6"/>
    <mergeCell ref="B5:B6"/>
    <mergeCell ref="C5:C6"/>
    <mergeCell ref="D5:D6"/>
    <mergeCell ref="F5:K5"/>
    <mergeCell ref="L5:N5"/>
    <mergeCell ref="P5:R5"/>
    <mergeCell ref="S5:T5"/>
  </mergeCells>
  <conditionalFormatting sqref="K7:K8">
    <cfRule type="containsText" dxfId="89" priority="4" operator="containsText" text="нет">
      <formula>NOT(ISERROR(SEARCH("нет",K7)))</formula>
    </cfRule>
    <cfRule type="containsText" dxfId="88" priority="5" operator="containsText" text="да">
      <formula>NOT(ISERROR(SEARCH("да",K7)))</formula>
    </cfRule>
  </conditionalFormatting>
  <conditionalFormatting sqref="R7:R8">
    <cfRule type="cellIs" dxfId="87" priority="1" operator="equal">
      <formula>""</formula>
    </cfRule>
    <cfRule type="cellIs" dxfId="86" priority="2" operator="lessThan">
      <formula>0</formula>
    </cfRule>
    <cfRule type="cellIs" dxfId="85" priority="3" operator="greaterThan">
      <formula>0</formula>
    </cfRule>
  </conditionalFormatting>
  <dataValidations count="1">
    <dataValidation type="list" allowBlank="1" showInputMessage="1" showErrorMessage="1" sqref="C7:C8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'[Отчёт  сырцеха по творогу.xlsx]Данные'!#REF!</xm:f>
          </x14:formula1>
          <xm:sqref>K7:K8</xm:sqref>
        </x14:dataValidation>
        <x14:dataValidation type="list" allowBlank="1" showInputMessage="1">
          <x14:formula1>
            <xm:f>'[Отчёт  сырцеха по творогу.xlsx]Данные'!#REF!</xm:f>
          </x14:formula1>
          <xm:sqref>D7:E8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4"/>
  <sheetViews>
    <sheetView workbookViewId="0">
      <selection activeCell="E7" sqref="E7"/>
    </sheetView>
  </sheetViews>
  <sheetFormatPr defaultRowHeight="14.4" x14ac:dyDescent="0.3"/>
  <cols>
    <col min="6" max="6" width="9.44140625" bestFit="1" customWidth="1"/>
  </cols>
  <sheetData>
    <row r="3" spans="1:20" x14ac:dyDescent="0.3">
      <c r="B3" s="27" t="s">
        <v>64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" thickBot="1" x14ac:dyDescent="0.3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6.2" thickBot="1" x14ac:dyDescent="0.35">
      <c r="A5" s="29" t="s">
        <v>0</v>
      </c>
      <c r="B5" s="29" t="s">
        <v>1</v>
      </c>
      <c r="C5" s="31" t="s">
        <v>2</v>
      </c>
      <c r="D5" s="31" t="s">
        <v>3</v>
      </c>
      <c r="E5" s="1"/>
      <c r="F5" s="33" t="s">
        <v>4</v>
      </c>
      <c r="G5" s="34"/>
      <c r="H5" s="34"/>
      <c r="I5" s="34"/>
      <c r="J5" s="34"/>
      <c r="K5" s="35"/>
      <c r="L5" s="36" t="s">
        <v>5</v>
      </c>
      <c r="M5" s="37"/>
      <c r="N5" s="38"/>
      <c r="O5" s="2"/>
      <c r="P5" s="36"/>
      <c r="Q5" s="37"/>
      <c r="R5" s="38"/>
      <c r="S5" s="39" t="s">
        <v>6</v>
      </c>
      <c r="T5" s="40"/>
    </row>
    <row r="6" spans="1:20" ht="42" thickBot="1" x14ac:dyDescent="0.35">
      <c r="A6" s="30"/>
      <c r="B6" s="30"/>
      <c r="C6" s="32"/>
      <c r="D6" s="32"/>
      <c r="E6" s="3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4" t="s">
        <v>16</v>
      </c>
      <c r="O6" s="5" t="s">
        <v>17</v>
      </c>
      <c r="P6" s="5" t="s">
        <v>18</v>
      </c>
      <c r="Q6" s="5" t="s">
        <v>19</v>
      </c>
      <c r="R6" s="3" t="s">
        <v>20</v>
      </c>
      <c r="S6" s="6" t="s">
        <v>21</v>
      </c>
      <c r="T6" s="7" t="s">
        <v>22</v>
      </c>
    </row>
    <row r="7" spans="1:20" ht="34.799999999999997" thickBot="1" x14ac:dyDescent="0.35">
      <c r="A7" s="8">
        <v>1</v>
      </c>
      <c r="B7" s="8">
        <v>10</v>
      </c>
      <c r="C7" s="9">
        <v>4</v>
      </c>
      <c r="D7" s="10" t="s">
        <v>65</v>
      </c>
      <c r="E7" s="11" t="s">
        <v>66</v>
      </c>
      <c r="F7" s="11">
        <v>11826.147999999999</v>
      </c>
      <c r="G7" s="12">
        <v>0.05</v>
      </c>
      <c r="H7" s="13">
        <v>3.45</v>
      </c>
      <c r="I7" s="12">
        <v>0.3</v>
      </c>
      <c r="J7" s="14" t="s">
        <v>67</v>
      </c>
      <c r="K7" s="15" t="s">
        <v>24</v>
      </c>
      <c r="L7" s="16">
        <v>1678</v>
      </c>
      <c r="M7" s="17">
        <v>80.099999999999994</v>
      </c>
      <c r="N7" s="17">
        <v>0.5</v>
      </c>
      <c r="O7" s="17">
        <v>4.5599999999999996</v>
      </c>
      <c r="P7" s="17">
        <v>7.2</v>
      </c>
      <c r="Q7" s="18">
        <f t="shared" ref="Q7:Q8" si="0">ROUND(F7/L7,2)</f>
        <v>7.05</v>
      </c>
      <c r="R7" s="19">
        <f t="shared" ref="R7:R8" si="1">F7*(P7/Q7)-F7</f>
        <v>251.62017021276733</v>
      </c>
      <c r="S7" s="20" t="s">
        <v>68</v>
      </c>
      <c r="T7" s="20" t="s">
        <v>69</v>
      </c>
    </row>
    <row r="8" spans="1:20" ht="46.2" thickBot="1" x14ac:dyDescent="0.35">
      <c r="A8" s="8">
        <v>2</v>
      </c>
      <c r="B8" s="8">
        <v>13</v>
      </c>
      <c r="C8" s="9">
        <v>3</v>
      </c>
      <c r="D8" s="10" t="s">
        <v>45</v>
      </c>
      <c r="E8" s="11" t="s">
        <v>66</v>
      </c>
      <c r="F8" s="11">
        <v>11989.2</v>
      </c>
      <c r="G8" s="12">
        <v>1.9</v>
      </c>
      <c r="H8" s="13">
        <v>3.45</v>
      </c>
      <c r="I8" s="12">
        <v>0.28000000000000003</v>
      </c>
      <c r="J8" s="14" t="s">
        <v>70</v>
      </c>
      <c r="K8" s="15" t="s">
        <v>24</v>
      </c>
      <c r="L8" s="16">
        <v>2007</v>
      </c>
      <c r="M8" s="17">
        <v>73.099999999999994</v>
      </c>
      <c r="N8" s="17">
        <v>9</v>
      </c>
      <c r="O8" s="17">
        <v>4.47</v>
      </c>
      <c r="P8" s="17">
        <v>6.03</v>
      </c>
      <c r="Q8" s="18">
        <f t="shared" si="0"/>
        <v>5.97</v>
      </c>
      <c r="R8" s="19">
        <f t="shared" si="1"/>
        <v>120.49447236181004</v>
      </c>
      <c r="S8" s="20" t="s">
        <v>36</v>
      </c>
      <c r="T8" s="20" t="s">
        <v>37</v>
      </c>
    </row>
    <row r="9" spans="1:20" ht="15" thickBot="1" x14ac:dyDescent="0.35">
      <c r="A9" s="44"/>
      <c r="B9" s="44"/>
      <c r="C9" s="44"/>
      <c r="D9" s="44"/>
      <c r="E9" s="44"/>
      <c r="F9" s="44"/>
      <c r="G9" s="44"/>
      <c r="H9" s="44"/>
      <c r="I9" s="44"/>
      <c r="J9" s="45"/>
      <c r="K9" s="22" t="s">
        <v>28</v>
      </c>
      <c r="L9" s="23">
        <f>SUM(L7:L8)</f>
        <v>3685</v>
      </c>
      <c r="M9" s="24"/>
      <c r="N9" s="24"/>
      <c r="O9" s="24"/>
      <c r="P9" s="46" t="s">
        <v>28</v>
      </c>
      <c r="Q9" s="47"/>
      <c r="R9" s="23">
        <f>SUM(R7:R8)</f>
        <v>372.11464257457737</v>
      </c>
    </row>
    <row r="10" spans="1:20" ht="15" thickBot="1" x14ac:dyDescent="0.35">
      <c r="A10" s="48" t="s">
        <v>29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1:20" ht="15" thickBo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0" ht="15" thickBot="1" x14ac:dyDescent="0.35">
      <c r="A12" s="52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20" ht="15" thickBot="1" x14ac:dyDescent="0.3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20" ht="15" thickBot="1" x14ac:dyDescent="0.35">
      <c r="A14" s="41" t="s">
        <v>31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</row>
  </sheetData>
  <mergeCells count="16">
    <mergeCell ref="B3:T4"/>
    <mergeCell ref="A5:A6"/>
    <mergeCell ref="B5:B6"/>
    <mergeCell ref="C5:C6"/>
    <mergeCell ref="D5:D6"/>
    <mergeCell ref="F5:K5"/>
    <mergeCell ref="L5:N5"/>
    <mergeCell ref="P5:R5"/>
    <mergeCell ref="S5:T5"/>
    <mergeCell ref="A14:R14"/>
    <mergeCell ref="A9:J9"/>
    <mergeCell ref="P9:Q9"/>
    <mergeCell ref="A10:R10"/>
    <mergeCell ref="A11:R11"/>
    <mergeCell ref="A12:R12"/>
    <mergeCell ref="A13:R13"/>
  </mergeCells>
  <conditionalFormatting sqref="K7:K8">
    <cfRule type="containsText" dxfId="84" priority="4" operator="containsText" text="нет">
      <formula>NOT(ISERROR(SEARCH("нет",K7)))</formula>
    </cfRule>
    <cfRule type="containsText" dxfId="83" priority="5" operator="containsText" text="да">
      <formula>NOT(ISERROR(SEARCH("да",K7)))</formula>
    </cfRule>
  </conditionalFormatting>
  <conditionalFormatting sqref="R7:R8">
    <cfRule type="cellIs" dxfId="82" priority="1" operator="equal">
      <formula>""</formula>
    </cfRule>
    <cfRule type="cellIs" dxfId="81" priority="2" operator="lessThan">
      <formula>0</formula>
    </cfRule>
    <cfRule type="cellIs" dxfId="80" priority="3" operator="greaterThan">
      <formula>0</formula>
    </cfRule>
  </conditionalFormatting>
  <dataValidations count="1">
    <dataValidation type="list" allowBlank="1" showInputMessage="1" showErrorMessage="1" sqref="C7:C8">
      <formula1>Список_Вид_продукции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'[Отчёт  сырцеха по творогу.xlsx]Данные'!#REF!</xm:f>
          </x14:formula1>
          <xm:sqref>D7:E8</xm:sqref>
        </x14:dataValidation>
        <x14:dataValidation type="list" allowBlank="1" showInputMessage="1" showErrorMessage="1">
          <x14:formula1>
            <xm:f>'[Отчёт  сырцеха по творогу.xlsx]Данные'!#REF!</xm:f>
          </x14:formula1>
          <xm:sqref>K7:K8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10</vt:i4>
      </vt:variant>
    </vt:vector>
  </HeadingPairs>
  <TitlesOfParts>
    <vt:vector size="35" baseType="lpstr">
      <vt:lpstr>01.10.2020г.</vt:lpstr>
      <vt:lpstr>02.10.2020г</vt:lpstr>
      <vt:lpstr>03.10.2020г</vt:lpstr>
      <vt:lpstr>05.10.2020г</vt:lpstr>
      <vt:lpstr>06.10.2020г</vt:lpstr>
      <vt:lpstr>07.10.2020г</vt:lpstr>
      <vt:lpstr>08.10.2020г</vt:lpstr>
      <vt:lpstr>09.10.2020г</vt:lpstr>
      <vt:lpstr>10.10.2020г</vt:lpstr>
      <vt:lpstr>11.10.2020г</vt:lpstr>
      <vt:lpstr>12.10.2020Г.</vt:lpstr>
      <vt:lpstr>13.10.2020г</vt:lpstr>
      <vt:lpstr>14.10.2020г</vt:lpstr>
      <vt:lpstr>15.10.2020г</vt:lpstr>
      <vt:lpstr>16.10.2020г.</vt:lpstr>
      <vt:lpstr>17.10.2020г</vt:lpstr>
      <vt:lpstr>18.10.2020</vt:lpstr>
      <vt:lpstr>19.10.2020</vt:lpstr>
      <vt:lpstr>20.10.2020</vt:lpstr>
      <vt:lpstr>21.10.2020</vt:lpstr>
      <vt:lpstr>22.10.2020</vt:lpstr>
      <vt:lpstr>23.10.2020</vt:lpstr>
      <vt:lpstr>24.10.2020</vt:lpstr>
      <vt:lpstr>25.10.2020</vt:lpstr>
      <vt:lpstr>26.10.2020</vt:lpstr>
      <vt:lpstr>'02.10.2020г'!Область_печати</vt:lpstr>
      <vt:lpstr>'05.10.2020г'!Область_печати</vt:lpstr>
      <vt:lpstr>'06.10.2020г'!Область_печати</vt:lpstr>
      <vt:lpstr>'09.10.2020г'!Область_печати</vt:lpstr>
      <vt:lpstr>'10.10.2020г'!Область_печати</vt:lpstr>
      <vt:lpstr>'11.10.2020г'!Область_печати</vt:lpstr>
      <vt:lpstr>'15.10.2020г'!Область_печати</vt:lpstr>
      <vt:lpstr>'18.10.2020'!Область_печати</vt:lpstr>
      <vt:lpstr>'19.10.2020'!Область_печати</vt:lpstr>
      <vt:lpstr>'22.10.2020'!Область_печати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2020-10-27T13:54:21Z</dcterms:modified>
</cp:coreProperties>
</file>