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85"/>
  </bookViews>
  <sheets>
    <sheet name="Смета" sheetId="1" r:id="rId1"/>
    <sheet name="Расценки 1" sheetId="2" r:id="rId2"/>
    <sheet name="Расценки 2" sheetId="3" r:id="rId3"/>
    <sheet name="Расценки 3" sheetId="5" r:id="rId4"/>
  </sheets>
  <externalReferences>
    <externalReference r:id="rId5"/>
    <externalReference r:id="rId6"/>
  </externalReferences>
  <definedNames>
    <definedName name="h_Мансарды">[1]Объёмы!$D$21</definedName>
    <definedName name="h_Притолоки">[1]Объёмы!$D$28</definedName>
    <definedName name="h_Стяжки">[1]Объёмы!$D$22</definedName>
    <definedName name="h_Шкафов">[1]Объёмы!$D$23</definedName>
    <definedName name="S_Ванны_пол">[1]Объёмы!$D$7</definedName>
    <definedName name="S_Гостинной_пол">[1]Объёмы!$D$5</definedName>
    <definedName name="S_Кладовки_пол">[1]Объёмы!$D$10</definedName>
    <definedName name="S_Кухни_пол">[1]Объёмы!$D$6</definedName>
    <definedName name="S_Мансарды">[1]Объёмы!$D$17</definedName>
    <definedName name="S_Прихож_пол">[1]Объёмы!$D$4</definedName>
    <definedName name="S_Проёма_пол">[1]Объёмы!$D$11</definedName>
    <definedName name="S_Спальни_пол">[1]Объёмы!$D$8</definedName>
    <definedName name="S_Холла_пол">[1]Объёмы!$D$9</definedName>
    <definedName name="Z_3F742A71_8A20_44DD_9E73_B19C0360B0F3_.wvu.Rows" localSheetId="3" hidden="1">'Расценки 3'!#REF!</definedName>
    <definedName name="ВысотаПарапета">[1]Объёмы!$D$25</definedName>
    <definedName name="ВысотаСтенТеррасы">[1]Объёмы!$D$24</definedName>
    <definedName name="ЕдИзмерения">[1]Списки!$C$2:$C$22</definedName>
    <definedName name="_xlnm.Print_Titles" localSheetId="3">'Расценки 3'!$6:$7</definedName>
    <definedName name="ЛистыРасценок">OFFSET([1]!Справочники[[#Headers],[Расценки]],1,,COUNTA([1]!Справочники[Расценки]),1)</definedName>
    <definedName name="МощностьСекции">[2]Радиаторы!$E$2</definedName>
    <definedName name="_xlnm.Print_Area" localSheetId="3">'Расценки 3'!$A$1:$J$182</definedName>
    <definedName name="ОбластьОтделки">[1]!Справочники[Область отделки]</definedName>
    <definedName name="Помещение">[1]Списки!$E$2:$E$10</definedName>
    <definedName name="Проверено">[1]!Справочники[Проверено]</definedName>
    <definedName name="Расценки">[1]!Расценки_Общая[[Наименование работ]:[Тип работ]]</definedName>
    <definedName name="Смета.Работы">[1]!Смета[Наименование]</definedName>
    <definedName name="Спланировано">[1]!Справочники[Спланировано]</definedName>
    <definedName name="ТипРабот">[1]!Справочники[Тип работ]</definedName>
    <definedName name="ТипРесурса">[1]Списки!$B$2:$B$5</definedName>
    <definedName name="УгловойКоэф">[2]Радиаторы!$E$4</definedName>
  </definedNames>
  <calcPr calcId="162913"/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E2" i="1"/>
  <c r="D2" i="1"/>
  <c r="C2" i="1"/>
  <c r="B7" i="1" l="1"/>
  <c r="B6" i="1"/>
  <c r="B5" i="1"/>
  <c r="G5" i="1"/>
  <c r="G4" i="1"/>
  <c r="B4" i="1"/>
  <c r="B3" i="1"/>
  <c r="G3" i="1"/>
  <c r="G2" i="1"/>
  <c r="B2" i="1"/>
  <c r="I181" i="5"/>
  <c r="H181" i="5"/>
  <c r="G181" i="5"/>
  <c r="I180" i="5"/>
  <c r="H180" i="5"/>
  <c r="G180" i="5"/>
  <c r="I179" i="5"/>
  <c r="H179" i="5"/>
  <c r="G179" i="5"/>
  <c r="I178" i="5"/>
  <c r="H178" i="5"/>
  <c r="G178" i="5"/>
  <c r="I177" i="5"/>
  <c r="H177" i="5"/>
  <c r="G177" i="5"/>
  <c r="I176" i="5"/>
  <c r="H176" i="5"/>
  <c r="G176" i="5"/>
  <c r="I175" i="5"/>
  <c r="H175" i="5"/>
  <c r="G175" i="5"/>
  <c r="I174" i="5"/>
  <c r="H174" i="5"/>
  <c r="G174" i="5"/>
  <c r="I173" i="5"/>
  <c r="H173" i="5"/>
  <c r="G173" i="5"/>
  <c r="I172" i="5"/>
  <c r="H172" i="5"/>
  <c r="G172" i="5"/>
  <c r="I171" i="5"/>
  <c r="H171" i="5"/>
  <c r="G171" i="5"/>
  <c r="I169" i="5"/>
  <c r="H169" i="5"/>
  <c r="G169" i="5"/>
  <c r="I168" i="5"/>
  <c r="H168" i="5"/>
  <c r="G168" i="5"/>
  <c r="I167" i="5"/>
  <c r="H167" i="5"/>
  <c r="G167" i="5"/>
  <c r="I166" i="5"/>
  <c r="H166" i="5"/>
  <c r="G166" i="5"/>
  <c r="I165" i="5"/>
  <c r="H165" i="5"/>
  <c r="G165" i="5"/>
  <c r="I164" i="5"/>
  <c r="H164" i="5"/>
  <c r="G164" i="5"/>
  <c r="I163" i="5"/>
  <c r="H163" i="5"/>
  <c r="G163" i="5"/>
  <c r="I162" i="5"/>
  <c r="H162" i="5"/>
  <c r="G162" i="5"/>
  <c r="I161" i="5"/>
  <c r="H161" i="5"/>
  <c r="G161" i="5"/>
  <c r="I160" i="5"/>
  <c r="H160" i="5"/>
  <c r="G160" i="5"/>
  <c r="I159" i="5"/>
  <c r="H159" i="5"/>
  <c r="G159" i="5"/>
  <c r="I158" i="5"/>
  <c r="H158" i="5"/>
  <c r="G158" i="5"/>
  <c r="I157" i="5"/>
  <c r="H157" i="5"/>
  <c r="G157" i="5"/>
  <c r="I156" i="5"/>
  <c r="H156" i="5"/>
  <c r="G156" i="5"/>
  <c r="I155" i="5"/>
  <c r="H155" i="5"/>
  <c r="G155" i="5"/>
  <c r="I154" i="5"/>
  <c r="H154" i="5"/>
  <c r="G154" i="5"/>
  <c r="I153" i="5"/>
  <c r="H153" i="5"/>
  <c r="G153" i="5"/>
  <c r="I152" i="5"/>
  <c r="H152" i="5"/>
  <c r="G152" i="5"/>
  <c r="I151" i="5"/>
  <c r="H151" i="5"/>
  <c r="G151" i="5"/>
  <c r="I150" i="5"/>
  <c r="H150" i="5"/>
  <c r="G150" i="5"/>
  <c r="I149" i="5"/>
  <c r="H149" i="5"/>
  <c r="G149" i="5"/>
  <c r="I148" i="5"/>
  <c r="H148" i="5"/>
  <c r="G148" i="5"/>
  <c r="I146" i="5"/>
  <c r="H146" i="5"/>
  <c r="G146" i="5"/>
  <c r="I145" i="5"/>
  <c r="H145" i="5"/>
  <c r="G145" i="5"/>
  <c r="I144" i="5"/>
  <c r="H144" i="5"/>
  <c r="G144" i="5"/>
  <c r="I143" i="5"/>
  <c r="H143" i="5"/>
  <c r="G143" i="5"/>
  <c r="I142" i="5"/>
  <c r="H142" i="5"/>
  <c r="G142" i="5"/>
  <c r="I141" i="5"/>
  <c r="H141" i="5"/>
  <c r="G141" i="5"/>
  <c r="I140" i="5"/>
  <c r="H140" i="5"/>
  <c r="G140" i="5"/>
  <c r="I139" i="5"/>
  <c r="H139" i="5"/>
  <c r="G139" i="5"/>
  <c r="I138" i="5"/>
  <c r="H138" i="5"/>
  <c r="G138" i="5"/>
  <c r="I137" i="5"/>
  <c r="H137" i="5"/>
  <c r="G137" i="5"/>
  <c r="I136" i="5"/>
  <c r="H136" i="5"/>
  <c r="G136" i="5"/>
  <c r="I135" i="5"/>
  <c r="H135" i="5"/>
  <c r="G135" i="5"/>
  <c r="I134" i="5"/>
  <c r="H134" i="5"/>
  <c r="G134" i="5"/>
  <c r="I133" i="5"/>
  <c r="H133" i="5"/>
  <c r="G133" i="5"/>
  <c r="I132" i="5"/>
  <c r="H132" i="5"/>
  <c r="G132" i="5"/>
  <c r="I131" i="5"/>
  <c r="H131" i="5"/>
  <c r="G131" i="5"/>
  <c r="I130" i="5"/>
  <c r="H130" i="5"/>
  <c r="G130" i="5"/>
  <c r="I129" i="5"/>
  <c r="H129" i="5"/>
  <c r="G129" i="5"/>
  <c r="I128" i="5"/>
  <c r="H128" i="5"/>
  <c r="G128" i="5"/>
  <c r="I127" i="5"/>
  <c r="H127" i="5"/>
  <c r="G127" i="5"/>
  <c r="I126" i="5"/>
  <c r="H126" i="5"/>
  <c r="G126" i="5"/>
  <c r="I125" i="5"/>
  <c r="H125" i="5"/>
  <c r="G125" i="5"/>
  <c r="I124" i="5"/>
  <c r="H124" i="5"/>
  <c r="G124" i="5"/>
  <c r="I123" i="5"/>
  <c r="H123" i="5"/>
  <c r="G123" i="5"/>
  <c r="I122" i="5"/>
  <c r="H122" i="5"/>
  <c r="G122" i="5"/>
  <c r="I121" i="5"/>
  <c r="H121" i="5"/>
  <c r="G121" i="5"/>
  <c r="I120" i="5"/>
  <c r="H120" i="5"/>
  <c r="G120" i="5"/>
  <c r="I119" i="5"/>
  <c r="H119" i="5"/>
  <c r="G119" i="5"/>
  <c r="I118" i="5"/>
  <c r="H118" i="5"/>
  <c r="G118" i="5"/>
  <c r="I117" i="5"/>
  <c r="H117" i="5"/>
  <c r="G117" i="5"/>
  <c r="I115" i="5"/>
  <c r="H115" i="5"/>
  <c r="G115" i="5"/>
  <c r="I114" i="5"/>
  <c r="H114" i="5"/>
  <c r="G114" i="5"/>
  <c r="I113" i="5"/>
  <c r="H113" i="5"/>
  <c r="G113" i="5"/>
  <c r="I112" i="5"/>
  <c r="H112" i="5"/>
  <c r="G112" i="5"/>
  <c r="I111" i="5"/>
  <c r="H111" i="5"/>
  <c r="G111" i="5"/>
  <c r="I110" i="5"/>
  <c r="H110" i="5"/>
  <c r="G110" i="5"/>
  <c r="I109" i="5"/>
  <c r="H109" i="5"/>
  <c r="G109" i="5"/>
  <c r="I108" i="5"/>
  <c r="H108" i="5"/>
  <c r="G108" i="5"/>
  <c r="I107" i="5"/>
  <c r="H107" i="5"/>
  <c r="G107" i="5"/>
  <c r="I106" i="5"/>
  <c r="H106" i="5"/>
  <c r="G106" i="5"/>
  <c r="I105" i="5"/>
  <c r="H105" i="5"/>
  <c r="G105" i="5"/>
  <c r="I104" i="5"/>
  <c r="H104" i="5"/>
  <c r="G104" i="5"/>
  <c r="I103" i="5"/>
  <c r="H103" i="5"/>
  <c r="G103" i="5"/>
  <c r="I102" i="5"/>
  <c r="H102" i="5"/>
  <c r="G102" i="5"/>
  <c r="I101" i="5"/>
  <c r="H101" i="5"/>
  <c r="G101" i="5"/>
  <c r="I100" i="5"/>
  <c r="H100" i="5"/>
  <c r="G100" i="5"/>
  <c r="I99" i="5"/>
  <c r="H99" i="5"/>
  <c r="G99" i="5"/>
  <c r="I98" i="5"/>
  <c r="H98" i="5"/>
  <c r="G98" i="5"/>
  <c r="I97" i="5"/>
  <c r="H97" i="5"/>
  <c r="G97" i="5"/>
  <c r="I96" i="5"/>
  <c r="H96" i="5"/>
  <c r="G96" i="5"/>
  <c r="I95" i="5"/>
  <c r="H95" i="5"/>
  <c r="G95" i="5"/>
  <c r="I94" i="5"/>
  <c r="H94" i="5"/>
  <c r="G94" i="5"/>
  <c r="I93" i="5"/>
  <c r="H93" i="5"/>
  <c r="G93" i="5"/>
  <c r="I92" i="5"/>
  <c r="H92" i="5"/>
  <c r="G92" i="5"/>
  <c r="I91" i="5"/>
  <c r="H91" i="5"/>
  <c r="G91" i="5"/>
  <c r="I89" i="5"/>
  <c r="H89" i="5"/>
  <c r="G89" i="5"/>
  <c r="I88" i="5"/>
  <c r="H88" i="5"/>
  <c r="G88" i="5"/>
  <c r="I87" i="5"/>
  <c r="H87" i="5"/>
  <c r="G87" i="5"/>
  <c r="I86" i="5"/>
  <c r="H86" i="5"/>
  <c r="G86" i="5"/>
  <c r="I85" i="5"/>
  <c r="H85" i="5"/>
  <c r="G85" i="5"/>
  <c r="I84" i="5"/>
  <c r="H84" i="5"/>
  <c r="G84" i="5"/>
  <c r="I83" i="5"/>
  <c r="H83" i="5"/>
  <c r="G83" i="5"/>
  <c r="I82" i="5"/>
  <c r="H82" i="5"/>
  <c r="G82" i="5"/>
  <c r="I81" i="5"/>
  <c r="H81" i="5"/>
  <c r="G81" i="5"/>
  <c r="I80" i="5"/>
  <c r="H80" i="5"/>
  <c r="G80" i="5"/>
  <c r="I79" i="5"/>
  <c r="H79" i="5"/>
  <c r="G79" i="5"/>
  <c r="I78" i="5"/>
  <c r="H78" i="5"/>
  <c r="G78" i="5"/>
  <c r="I77" i="5"/>
  <c r="H77" i="5"/>
  <c r="G77" i="5"/>
  <c r="I76" i="5"/>
  <c r="H76" i="5"/>
  <c r="G76" i="5"/>
  <c r="I75" i="5"/>
  <c r="H75" i="5"/>
  <c r="G75" i="5"/>
  <c r="I74" i="5"/>
  <c r="H74" i="5"/>
  <c r="G74" i="5"/>
  <c r="I73" i="5"/>
  <c r="H73" i="5"/>
  <c r="G73" i="5"/>
  <c r="I72" i="5"/>
  <c r="H72" i="5"/>
  <c r="G72" i="5"/>
  <c r="I71" i="5"/>
  <c r="H71" i="5"/>
  <c r="G71" i="5"/>
  <c r="I70" i="5"/>
  <c r="H70" i="5"/>
  <c r="G70" i="5"/>
  <c r="I69" i="5"/>
  <c r="H69" i="5"/>
  <c r="G69" i="5"/>
  <c r="I68" i="5"/>
  <c r="H68" i="5"/>
  <c r="G68" i="5"/>
  <c r="I67" i="5"/>
  <c r="H67" i="5"/>
  <c r="G67" i="5"/>
  <c r="I66" i="5"/>
  <c r="H66" i="5"/>
  <c r="G66" i="5"/>
  <c r="I65" i="5"/>
  <c r="H65" i="5"/>
  <c r="G65" i="5"/>
  <c r="I64" i="5"/>
  <c r="H64" i="5"/>
  <c r="G64" i="5"/>
  <c r="I63" i="5"/>
  <c r="H63" i="5"/>
  <c r="G63" i="5"/>
  <c r="I62" i="5"/>
  <c r="H62" i="5"/>
  <c r="G62" i="5"/>
  <c r="I61" i="5"/>
  <c r="H61" i="5"/>
  <c r="G61" i="5"/>
  <c r="I60" i="5"/>
  <c r="H60" i="5"/>
  <c r="G60" i="5"/>
  <c r="I59" i="5"/>
  <c r="H59" i="5"/>
  <c r="G59" i="5"/>
  <c r="I58" i="5"/>
  <c r="H58" i="5"/>
  <c r="G58" i="5"/>
  <c r="I57" i="5"/>
  <c r="H57" i="5"/>
  <c r="G57" i="5"/>
  <c r="I56" i="5"/>
  <c r="H56" i="5"/>
  <c r="G56" i="5"/>
  <c r="I55" i="5"/>
  <c r="H55" i="5"/>
  <c r="G55" i="5"/>
  <c r="I54" i="5"/>
  <c r="H54" i="5"/>
  <c r="G54" i="5"/>
  <c r="I53" i="5"/>
  <c r="H53" i="5"/>
  <c r="G53" i="5"/>
  <c r="I52" i="5"/>
  <c r="H52" i="5"/>
  <c r="G52" i="5"/>
  <c r="I51" i="5"/>
  <c r="H51" i="5"/>
  <c r="G51" i="5"/>
  <c r="I50" i="5"/>
  <c r="H50" i="5"/>
  <c r="G50" i="5"/>
  <c r="I49" i="5"/>
  <c r="H49" i="5"/>
  <c r="G49" i="5"/>
  <c r="I48" i="5"/>
  <c r="H48" i="5"/>
  <c r="G48" i="5"/>
  <c r="I47" i="5"/>
  <c r="H47" i="5"/>
  <c r="G47" i="5"/>
  <c r="I46" i="5"/>
  <c r="H46" i="5"/>
  <c r="G46" i="5"/>
  <c r="I45" i="5"/>
  <c r="H45" i="5"/>
  <c r="G45" i="5"/>
  <c r="I44" i="5"/>
  <c r="H44" i="5"/>
  <c r="G44" i="5"/>
  <c r="I43" i="5"/>
  <c r="H43" i="5"/>
  <c r="G43" i="5"/>
  <c r="I42" i="5"/>
  <c r="H42" i="5"/>
  <c r="G42" i="5"/>
  <c r="I41" i="5"/>
  <c r="H41" i="5"/>
  <c r="G41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5" i="5"/>
  <c r="H35" i="5"/>
  <c r="G35" i="5"/>
  <c r="G7" i="1" s="1"/>
  <c r="I34" i="5"/>
  <c r="H34" i="5"/>
  <c r="G34" i="5"/>
  <c r="I33" i="5"/>
  <c r="H33" i="5"/>
  <c r="G33" i="5"/>
  <c r="I32" i="5"/>
  <c r="H32" i="5"/>
  <c r="G32" i="5"/>
  <c r="G6" i="1" s="1"/>
  <c r="I30" i="5"/>
  <c r="H30" i="5"/>
  <c r="G30" i="5"/>
  <c r="I29" i="5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9" i="5"/>
  <c r="H9" i="5"/>
  <c r="G9" i="5"/>
  <c r="I8" i="5"/>
  <c r="H8" i="5"/>
  <c r="G8" i="5"/>
  <c r="I7" i="5"/>
  <c r="H7" i="5"/>
  <c r="G7" i="5"/>
  <c r="J17" i="5" l="1"/>
  <c r="J21" i="5"/>
  <c r="J29" i="5"/>
  <c r="J34" i="5"/>
  <c r="J42" i="5"/>
  <c r="J46" i="5"/>
  <c r="J54" i="5"/>
  <c r="J58" i="5"/>
  <c r="J66" i="5"/>
  <c r="J70" i="5"/>
  <c r="J78" i="5"/>
  <c r="J82" i="5"/>
  <c r="J91" i="5"/>
  <c r="J95" i="5"/>
  <c r="J103" i="5"/>
  <c r="J107" i="5"/>
  <c r="J115" i="5"/>
  <c r="J120" i="5"/>
  <c r="J140" i="5"/>
  <c r="J177" i="5"/>
  <c r="J8" i="5"/>
  <c r="J76" i="5"/>
  <c r="J60" i="5"/>
  <c r="J64" i="5"/>
  <c r="J27" i="5"/>
  <c r="J52" i="5"/>
  <c r="J72" i="5"/>
  <c r="J84" i="5"/>
  <c r="J97" i="5"/>
  <c r="J48" i="5"/>
  <c r="J88" i="5"/>
  <c r="J178" i="5"/>
  <c r="J144" i="5"/>
  <c r="J12" i="5"/>
  <c r="J20" i="5"/>
  <c r="J33" i="5"/>
  <c r="J61" i="5"/>
  <c r="J73" i="5"/>
  <c r="J81" i="5"/>
  <c r="J85" i="5"/>
  <c r="J98" i="5"/>
  <c r="J106" i="5"/>
  <c r="J123" i="5"/>
  <c r="J131" i="5"/>
  <c r="J143" i="5"/>
  <c r="J148" i="5"/>
  <c r="J152" i="5"/>
  <c r="J160" i="5"/>
  <c r="J164" i="5"/>
  <c r="J173" i="5"/>
  <c r="J23" i="5"/>
  <c r="J180" i="5"/>
  <c r="J45" i="5"/>
  <c r="J7" i="5"/>
  <c r="J24" i="5"/>
  <c r="J37" i="5"/>
  <c r="J49" i="5"/>
  <c r="J57" i="5"/>
  <c r="J69" i="5"/>
  <c r="J94" i="5"/>
  <c r="J110" i="5"/>
  <c r="J119" i="5"/>
  <c r="J135" i="5"/>
  <c r="J22" i="5"/>
  <c r="J35" i="5"/>
  <c r="J47" i="5"/>
  <c r="J59" i="5"/>
  <c r="J71" i="5"/>
  <c r="J83" i="5"/>
  <c r="J96" i="5"/>
  <c r="J108" i="5"/>
  <c r="J121" i="5"/>
  <c r="J133" i="5"/>
  <c r="J145" i="5"/>
  <c r="J153" i="5"/>
  <c r="J165" i="5"/>
  <c r="J40" i="5"/>
  <c r="J101" i="5"/>
  <c r="J109" i="5"/>
  <c r="J113" i="5"/>
  <c r="J122" i="5"/>
  <c r="J126" i="5"/>
  <c r="J134" i="5"/>
  <c r="J138" i="5"/>
  <c r="J146" i="5"/>
  <c r="J154" i="5"/>
  <c r="J158" i="5"/>
  <c r="J166" i="5"/>
  <c r="J171" i="5"/>
  <c r="J11" i="5"/>
  <c r="J151" i="5"/>
  <c r="J155" i="5"/>
  <c r="J163" i="5"/>
  <c r="J167" i="5"/>
  <c r="J176" i="5"/>
  <c r="J15" i="5"/>
  <c r="J9" i="5"/>
  <c r="J128" i="5"/>
  <c r="J132" i="5"/>
  <c r="J181" i="5"/>
  <c r="J36" i="5"/>
  <c r="J18" i="5"/>
  <c r="J30" i="5"/>
  <c r="J39" i="5"/>
  <c r="J63" i="5"/>
  <c r="J75" i="5"/>
  <c r="J87" i="5"/>
  <c r="J100" i="5"/>
  <c r="J129" i="5"/>
  <c r="J19" i="5"/>
  <c r="J32" i="5"/>
  <c r="J44" i="5"/>
  <c r="J56" i="5"/>
  <c r="J68" i="5"/>
  <c r="J80" i="5"/>
  <c r="J93" i="5"/>
  <c r="J105" i="5"/>
  <c r="J118" i="5"/>
  <c r="J130" i="5"/>
  <c r="J142" i="5"/>
  <c r="J150" i="5"/>
  <c r="J162" i="5"/>
  <c r="J175" i="5"/>
  <c r="J179" i="5"/>
  <c r="H182" i="5"/>
  <c r="J16" i="5"/>
  <c r="J28" i="5"/>
  <c r="J41" i="5"/>
  <c r="J53" i="5"/>
  <c r="J65" i="5"/>
  <c r="J77" i="5"/>
  <c r="J89" i="5"/>
  <c r="J102" i="5"/>
  <c r="J114" i="5"/>
  <c r="J127" i="5"/>
  <c r="J139" i="5"/>
  <c r="J159" i="5"/>
  <c r="J172" i="5"/>
  <c r="J13" i="5"/>
  <c r="J25" i="5"/>
  <c r="J38" i="5"/>
  <c r="J50" i="5"/>
  <c r="J62" i="5"/>
  <c r="J74" i="5"/>
  <c r="J86" i="5"/>
  <c r="J99" i="5"/>
  <c r="J111" i="5"/>
  <c r="J124" i="5"/>
  <c r="J136" i="5"/>
  <c r="J156" i="5"/>
  <c r="J168" i="5"/>
  <c r="J14" i="5"/>
  <c r="J26" i="5"/>
  <c r="J43" i="5"/>
  <c r="J51" i="5"/>
  <c r="J55" i="5"/>
  <c r="J67" i="5"/>
  <c r="J79" i="5"/>
  <c r="J92" i="5"/>
  <c r="J104" i="5"/>
  <c r="J112" i="5"/>
  <c r="J117" i="5"/>
  <c r="J125" i="5"/>
  <c r="J137" i="5"/>
  <c r="J141" i="5"/>
  <c r="J149" i="5"/>
  <c r="J157" i="5"/>
  <c r="J161" i="5"/>
  <c r="J169" i="5"/>
  <c r="J174" i="5"/>
  <c r="I182" i="5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J182" i="5" l="1"/>
</calcChain>
</file>

<file path=xl/sharedStrings.xml><?xml version="1.0" encoding="utf-8"?>
<sst xmlns="http://schemas.openxmlformats.org/spreadsheetml/2006/main" count="633" uniqueCount="408">
  <si>
    <t>Наименование работ</t>
  </si>
  <si>
    <t>Тип ресурса</t>
  </si>
  <si>
    <t>Ед.изм</t>
  </si>
  <si>
    <t>Ст-ть за ед.</t>
  </si>
  <si>
    <t>№</t>
  </si>
  <si>
    <t>Тип</t>
  </si>
  <si>
    <t>Ед. изм.</t>
  </si>
  <si>
    <t>Кол-во</t>
  </si>
  <si>
    <t>Расценка, руб.</t>
  </si>
  <si>
    <t>Стоимость,руб.</t>
  </si>
  <si>
    <t>Малярно-штукатурные работы</t>
  </si>
  <si>
    <t>Оштукатуривание стен (по маякам ) до 20 мм</t>
  </si>
  <si>
    <t>Оштукатуривание стен (по маякам)  (на 10 мм увеличения толщины слоя)</t>
  </si>
  <si>
    <t>Выравнивание стен (под правило ) до 10 мм</t>
  </si>
  <si>
    <t>Оштукатуривание потолков ( по маякам ) до 20 мм</t>
  </si>
  <si>
    <t>Выравнивание потолков (под правило ) до 10 мм</t>
  </si>
  <si>
    <t>Заделка потолочных швов (рустов)</t>
  </si>
  <si>
    <t>Шпатлёвка потолков под покраску (комплекс работ)</t>
  </si>
  <si>
    <t>Окраска потолков в/э краской за 2 раза</t>
  </si>
  <si>
    <t>Шпатлёвка стен под покраску (комплекс работ)</t>
  </si>
  <si>
    <t>Окраска стен в/э краской за 2 раза</t>
  </si>
  <si>
    <t>Шпатлёвка стен под обои (комплекс работ)</t>
  </si>
  <si>
    <t>Поклейка обоев (винил, флизелин) на стены</t>
  </si>
  <si>
    <t>Поклейка бумажных обоев на стены</t>
  </si>
  <si>
    <t>Шпатлёвка стен под фотообои (комплекс работ)</t>
  </si>
  <si>
    <t>Поклейка фотообоев на стены</t>
  </si>
  <si>
    <t>Поклейка обоев на стены с подбором</t>
  </si>
  <si>
    <t>Поклейка обоев под окраску</t>
  </si>
  <si>
    <t>Окраска обоев в/э краской за 2 раза</t>
  </si>
  <si>
    <t>Оштукатуривание оконных откосов до 300 мм</t>
  </si>
  <si>
    <t>Оштукатуривание оконных откосов 300-500 мм</t>
  </si>
  <si>
    <t>Оштукатуривание оконных откосов свыше  500 мм</t>
  </si>
  <si>
    <t>Оштукатуривание откосов арочных</t>
  </si>
  <si>
    <t>Шпатлёвка откосов под окраску (комплекс работ)</t>
  </si>
  <si>
    <t>Окраска откосов в/э краской за 2 раза</t>
  </si>
  <si>
    <t>Оштукатуривание потолков (по маякам)</t>
  </si>
  <si>
    <t>Трудовой</t>
  </si>
  <si>
    <t>кв.м</t>
  </si>
  <si>
    <t>пог.м</t>
  </si>
  <si>
    <t>Наименование</t>
  </si>
  <si>
    <t>Ед.изм.</t>
  </si>
  <si>
    <t>Кол.</t>
  </si>
  <si>
    <t>Цена за ед.</t>
  </si>
  <si>
    <t>Итого</t>
  </si>
  <si>
    <t>Стоимость работ</t>
  </si>
  <si>
    <t>Стоимость материалов</t>
  </si>
  <si>
    <t>Отделка плиткой стен санузлов</t>
  </si>
  <si>
    <t>м2</t>
  </si>
  <si>
    <t>"Кнауф Марморклебберр" клей плиточный 25кг.</t>
  </si>
  <si>
    <t>меш.</t>
  </si>
  <si>
    <t>Отделка плиткой полов</t>
  </si>
  <si>
    <t>Санузлы</t>
  </si>
  <si>
    <t>Прихожая</t>
  </si>
  <si>
    <t>Кухня-гостинная</t>
  </si>
  <si>
    <t>"Кнауф Марморклеббер" клей плиточный 25кг.</t>
  </si>
  <si>
    <t>Отделка плиткой фартука на кухне</t>
  </si>
  <si>
    <t>Отделка плиткой лоджии, кладовой</t>
  </si>
  <si>
    <t>"Кнауф Флексклеббер" клей плиточный 25кг.</t>
  </si>
  <si>
    <t xml:space="preserve">                                    Смета (приложение №1) к договору №</t>
  </si>
  <si>
    <t>от</t>
  </si>
  <si>
    <t>Апреля</t>
  </si>
  <si>
    <t>2018 г</t>
  </si>
  <si>
    <t>Наименование работ и затрат</t>
  </si>
  <si>
    <t>Ед. изм</t>
  </si>
  <si>
    <t>Цена за единицу</t>
  </si>
  <si>
    <t>Общая стоимость (руб.)</t>
  </si>
  <si>
    <t>работы</t>
  </si>
  <si>
    <t>мат-лы</t>
  </si>
  <si>
    <t>всего</t>
  </si>
  <si>
    <t xml:space="preserve">Демонтаж, подготовка, стротельный мусор </t>
  </si>
  <si>
    <t>1</t>
  </si>
  <si>
    <t>Демонтажные работы</t>
  </si>
  <si>
    <t>общ</t>
  </si>
  <si>
    <t>2</t>
  </si>
  <si>
    <t>Укрытие защитной пленкой (окна, подоконники, двери и.др)</t>
  </si>
  <si>
    <t>3</t>
  </si>
  <si>
    <t>Вынос, вывоз мусора (конт.8м3, 5т.) за весь период работ</t>
  </si>
  <si>
    <t>шт.</t>
  </si>
  <si>
    <t>Потолки</t>
  </si>
  <si>
    <t>4</t>
  </si>
  <si>
    <t>Обработка бетонных потолков антисептиком + грунт (белый)</t>
  </si>
  <si>
    <t>5</t>
  </si>
  <si>
    <t>Штукатурка потолка (маяк) (до 20 мм) (ротбанд - кнауф)</t>
  </si>
  <si>
    <t>6</t>
  </si>
  <si>
    <t>Выравнивание потолка (под правило) (ротбанд - кнауф)</t>
  </si>
  <si>
    <t>7</t>
  </si>
  <si>
    <t>Уст-во  тепло - звукоизоляции потолка (выход на кровлю)</t>
  </si>
  <si>
    <t>8</t>
  </si>
  <si>
    <t>Уст-во одноуровн. потолка из ГКЛВ  (1 слой) (кнауф)</t>
  </si>
  <si>
    <t>9</t>
  </si>
  <si>
    <t>Уст-во одноуровн. потолка из ГКЛВ (2 слоя) (кнауф)</t>
  </si>
  <si>
    <t>10</t>
  </si>
  <si>
    <t>Уст-во разноуровн. потолка из ГКЛВ (кнауф)</t>
  </si>
  <si>
    <t>11</t>
  </si>
  <si>
    <t>Уст-во разноур.пот. ГКЛВ слож. геом.форм.с кривол.эл-ми (кнауф)</t>
  </si>
  <si>
    <t>12</t>
  </si>
  <si>
    <t>Расшивка, заделка, проклейка рустов ГКЛВ (унифлот -  кнауф)</t>
  </si>
  <si>
    <t>м/п</t>
  </si>
  <si>
    <t>13</t>
  </si>
  <si>
    <t>Протяжка потолка ГКЛВ (фугенфюллер - кнауф)</t>
  </si>
  <si>
    <t>14</t>
  </si>
  <si>
    <t>Выравн., шпаклевка, покраска  прямых потолочных откосов</t>
  </si>
  <si>
    <t>15</t>
  </si>
  <si>
    <t>Выравн., шпаклевка, покраска  криволин. потолочных откосов</t>
  </si>
  <si>
    <t>16</t>
  </si>
  <si>
    <t>Грунтовка потолка (2 слоя)</t>
  </si>
  <si>
    <t>17</t>
  </si>
  <si>
    <t>Оклейка потолка стеклохолстом, паутинкой</t>
  </si>
  <si>
    <t>18</t>
  </si>
  <si>
    <t>Шпаклевка потолка (2 слоя) Vetonit LR</t>
  </si>
  <si>
    <t>19</t>
  </si>
  <si>
    <t>Монтаж, шпаклев., покраска потолочного карниза (полиуретан)</t>
  </si>
  <si>
    <t>20</t>
  </si>
  <si>
    <t>Финишная шпаклевка потолка (2 слоя) Sheetrock</t>
  </si>
  <si>
    <t>21</t>
  </si>
  <si>
    <t>Чистый рез ламината по периметру стен + прокладка демпфера</t>
  </si>
  <si>
    <t>мп</t>
  </si>
  <si>
    <t>22</t>
  </si>
  <si>
    <t>Монтаж натяжных потолков</t>
  </si>
  <si>
    <t>23</t>
  </si>
  <si>
    <t>Устройство потолков (мет. каркас из проф. + обшивка ламинатом)</t>
  </si>
  <si>
    <t>Стены</t>
  </si>
  <si>
    <t>24</t>
  </si>
  <si>
    <t>Уст-тво перегородок в 1/2 кирпича (с армированием)</t>
  </si>
  <si>
    <t>25</t>
  </si>
  <si>
    <t>Уст-тво перегородок  из ПГП - 80 мм. (с армированием)</t>
  </si>
  <si>
    <t>26</t>
  </si>
  <si>
    <t>Уст-тво перегородок из газосиликат. блока  (с армированием)</t>
  </si>
  <si>
    <t>27</t>
  </si>
  <si>
    <t>Монтаж дверных перемычек</t>
  </si>
  <si>
    <t>28</t>
  </si>
  <si>
    <t>Обработка стен (бетоноконтактом)</t>
  </si>
  <si>
    <t>29</t>
  </si>
  <si>
    <t>Штукатурка стен (маяк) (до 20 мм) (ротбанд - кнауф)</t>
  </si>
  <si>
    <t>30</t>
  </si>
  <si>
    <t>Штукатурка стен (маяк) влагостойкая (зокельпутц - кнауф)</t>
  </si>
  <si>
    <t>31</t>
  </si>
  <si>
    <t>Выравнивание стен (под правило) (ротбанд - кнауф)</t>
  </si>
  <si>
    <t>32</t>
  </si>
  <si>
    <t>Уст-во перегородок из ГКЛВ (1 слой ) (кнауф)</t>
  </si>
  <si>
    <t>33</t>
  </si>
  <si>
    <t>Уст-во перегородок из ГКЛВ (2 слоя ) (кнауф)</t>
  </si>
  <si>
    <t>34</t>
  </si>
  <si>
    <t>Устройство тепло - звукоизоляции стен (выход на кровлю)</t>
  </si>
  <si>
    <t>35</t>
  </si>
  <si>
    <t>Гидроизоляция стен</t>
  </si>
  <si>
    <t>36</t>
  </si>
  <si>
    <t>Зачистка, обработка стен хим. раствором (антиплесень)</t>
  </si>
  <si>
    <t>37</t>
  </si>
  <si>
    <t>Устройство стен из ГВЛ с утеплением 50 мм  (1 слой ) (Кнауф)</t>
  </si>
  <si>
    <t>38</t>
  </si>
  <si>
    <t>Уст-во стен из пеноблока</t>
  </si>
  <si>
    <t>39</t>
  </si>
  <si>
    <t>Монтаж арки ГКЛВ (кнауф)</t>
  </si>
  <si>
    <t>40</t>
  </si>
  <si>
    <t>41</t>
  </si>
  <si>
    <t>Протяжка стен из ГКЛВ (фугенфюллер -  кнауф)</t>
  </si>
  <si>
    <t>42</t>
  </si>
  <si>
    <t>Грунтовка стен (2 слоя)</t>
  </si>
  <si>
    <t>43</t>
  </si>
  <si>
    <t>Оклейка стен сеткой</t>
  </si>
  <si>
    <t>44</t>
  </si>
  <si>
    <t xml:space="preserve">Шпаклевка стен (2 слоя)Vetonit LR </t>
  </si>
  <si>
    <t>45</t>
  </si>
  <si>
    <t>Оклейка стен обоями (без подбора)</t>
  </si>
  <si>
    <t>46</t>
  </si>
  <si>
    <t>Оклейка стен обоями (с подбором)</t>
  </si>
  <si>
    <t>47</t>
  </si>
  <si>
    <t>Поклейка фотообоев</t>
  </si>
  <si>
    <t>48</t>
  </si>
  <si>
    <t>Монтаж фрески</t>
  </si>
  <si>
    <t>49</t>
  </si>
  <si>
    <t xml:space="preserve">Финишная шпаклевка стен под окраску (2 слоя) Sheetrock </t>
  </si>
  <si>
    <t>50</t>
  </si>
  <si>
    <t>Окраска стен (2 слоя)</t>
  </si>
  <si>
    <t>51</t>
  </si>
  <si>
    <t xml:space="preserve">Декор. покрытие стен </t>
  </si>
  <si>
    <t>52</t>
  </si>
  <si>
    <t>Уст-во стен пвх, мдф, вагонка, (с монтажом обрешетки)</t>
  </si>
  <si>
    <t>53</t>
  </si>
  <si>
    <t>Пропитка, покраска, покрытие лаком</t>
  </si>
  <si>
    <t>54</t>
  </si>
  <si>
    <t>Обработка бетонных откосов (бетоноконтактом)</t>
  </si>
  <si>
    <t>55</t>
  </si>
  <si>
    <t xml:space="preserve">Армирование откосов </t>
  </si>
  <si>
    <t>56</t>
  </si>
  <si>
    <t>Штукатурка откосов (зокельпутц, ротбанд - кнауф)</t>
  </si>
  <si>
    <t>57</t>
  </si>
  <si>
    <t>Устройство откосов из ГВЛ (Кнауф)</t>
  </si>
  <si>
    <t>58</t>
  </si>
  <si>
    <t>Монтаж короба ГКЛВ (кнауф)</t>
  </si>
  <si>
    <t>59</t>
  </si>
  <si>
    <t>Уст-во декоративных ниш ГКЛВ (до 1м2) (кнауф)</t>
  </si>
  <si>
    <t>60</t>
  </si>
  <si>
    <t>Уст-во декоративных ниш (кирпич, блок) (до 1м2)</t>
  </si>
  <si>
    <t>61</t>
  </si>
  <si>
    <t>Грунтовка откосов (окна, откосы, короба, ниши, арки)</t>
  </si>
  <si>
    <t>62</t>
  </si>
  <si>
    <t>Монтаж малярных уголков (внешний угол)</t>
  </si>
  <si>
    <t>63</t>
  </si>
  <si>
    <t>Протяжка откосов из ГКЛВ (фугенфюллер - кнауф)</t>
  </si>
  <si>
    <t>64</t>
  </si>
  <si>
    <t>Шпаклевка откосов (2 слоя) Vetonit LR, Sheetrock</t>
  </si>
  <si>
    <t>65</t>
  </si>
  <si>
    <t>Окраска откосов (2 слоя)</t>
  </si>
  <si>
    <t>66</t>
  </si>
  <si>
    <t>Уст-во откосов из ПВХ, сэндвич, вагонка</t>
  </si>
  <si>
    <t>67</t>
  </si>
  <si>
    <t>Утепление откосов, пропенивание</t>
  </si>
  <si>
    <t>68</t>
  </si>
  <si>
    <t>Монтаж декор. уголков</t>
  </si>
  <si>
    <t>69</t>
  </si>
  <si>
    <t>Очистка, покраска профильной трубы 120*120 мм</t>
  </si>
  <si>
    <t>70</t>
  </si>
  <si>
    <t>Заливка стяжки под подоконник (подъем под уровень установки)</t>
  </si>
  <si>
    <t>71</t>
  </si>
  <si>
    <t>Установка подоконника</t>
  </si>
  <si>
    <t>72</t>
  </si>
  <si>
    <t>Монтаж сантехнического люка</t>
  </si>
  <si>
    <t>73</t>
  </si>
  <si>
    <t>Устройство экрана под ванну (кладка)</t>
  </si>
  <si>
    <t>74</t>
  </si>
  <si>
    <t>Облицовка стен плиткой</t>
  </si>
  <si>
    <t>75</t>
  </si>
  <si>
    <t>Облицовка стен плиткой (керамогранит) на кухне</t>
  </si>
  <si>
    <t>76</t>
  </si>
  <si>
    <t>Укладка клинкера</t>
  </si>
  <si>
    <t>77</t>
  </si>
  <si>
    <t>Укладка плитки: (бордюр, плинтус, откос)</t>
  </si>
  <si>
    <t>78</t>
  </si>
  <si>
    <t>Зарез плитки (под угол 45гр.)</t>
  </si>
  <si>
    <t>79</t>
  </si>
  <si>
    <t>Вырез отверстий в плитке под инженер. коммун.</t>
  </si>
  <si>
    <t>80</t>
  </si>
  <si>
    <t>Чистый рез плитки (на спец. станке)</t>
  </si>
  <si>
    <t>81</t>
  </si>
  <si>
    <t>Затирка швов плитки</t>
  </si>
  <si>
    <t>Полы</t>
  </si>
  <si>
    <t>82</t>
  </si>
  <si>
    <t>Подготовка пола (очистка, грунтовка)</t>
  </si>
  <si>
    <t>83</t>
  </si>
  <si>
    <t>Гидроизоляция пола</t>
  </si>
  <si>
    <t>84</t>
  </si>
  <si>
    <t>Устройство тепло-звукоизоляции пола (однослойной)</t>
  </si>
  <si>
    <t>85</t>
  </si>
  <si>
    <t>Прокладка демпферной ленты по периметру</t>
  </si>
  <si>
    <t>86</t>
  </si>
  <si>
    <t>Уст-во керамзитобетонной стяжки (до 70 мм )</t>
  </si>
  <si>
    <t>87</t>
  </si>
  <si>
    <t>Армирование стяжки пола</t>
  </si>
  <si>
    <t>88</t>
  </si>
  <si>
    <t>Стяжка пола (до 70 мм) (пескобетон М -300)</t>
  </si>
  <si>
    <t>89</t>
  </si>
  <si>
    <t xml:space="preserve">Наливной пол (до 5 мм) </t>
  </si>
  <si>
    <t>90</t>
  </si>
  <si>
    <t>Устройство сборной стяжки (до 70 мм)</t>
  </si>
  <si>
    <t>91</t>
  </si>
  <si>
    <t>Настил фанеры (15 мм) на клею</t>
  </si>
  <si>
    <t>92</t>
  </si>
  <si>
    <t>Циклевка фанеры</t>
  </si>
  <si>
    <t>93</t>
  </si>
  <si>
    <t>Укладка  паркетной доски на клею</t>
  </si>
  <si>
    <t>94</t>
  </si>
  <si>
    <t>Чистый рез паркетной доски по периметру стен</t>
  </si>
  <si>
    <t>95</t>
  </si>
  <si>
    <t>Укладка демпферной прокладки (пробка)</t>
  </si>
  <si>
    <t>96</t>
  </si>
  <si>
    <t>Укладка паркетной доски</t>
  </si>
  <si>
    <t>97</t>
  </si>
  <si>
    <t>Защита готового напольного покрытия (защитный слой)</t>
  </si>
  <si>
    <t>98</t>
  </si>
  <si>
    <t>Настил линолеума, ковролина</t>
  </si>
  <si>
    <t>99</t>
  </si>
  <si>
    <t>Укладка напольной плитки</t>
  </si>
  <si>
    <t>100</t>
  </si>
  <si>
    <t>Укладка напольной плитки (по диагонали)</t>
  </si>
  <si>
    <t>101</t>
  </si>
  <si>
    <t>Укладка напольной плитки (класса люкс)</t>
  </si>
  <si>
    <t>102</t>
  </si>
  <si>
    <t>Затирка швов</t>
  </si>
  <si>
    <t>103</t>
  </si>
  <si>
    <t>Чистый рез напольной плитки по периметру</t>
  </si>
  <si>
    <t>104</t>
  </si>
  <si>
    <t>Монтаж мдф, деревянного  плинтуса</t>
  </si>
  <si>
    <t>105</t>
  </si>
  <si>
    <t>Установка порожков (пробка)</t>
  </si>
  <si>
    <t>106</t>
  </si>
  <si>
    <t>Установка ограничителей</t>
  </si>
  <si>
    <t>Сантехнические работы</t>
  </si>
  <si>
    <t>107</t>
  </si>
  <si>
    <t>Разводка системы водоснабжения (точка под ключ) Rehau</t>
  </si>
  <si>
    <t>точ</t>
  </si>
  <si>
    <t>108</t>
  </si>
  <si>
    <t>Разводка системы водоотведение (канализац) (точка под ключ)</t>
  </si>
  <si>
    <t>109</t>
  </si>
  <si>
    <t>Переборка канализационного стояка (опуск точки)</t>
  </si>
  <si>
    <t>110</t>
  </si>
  <si>
    <t>Монтаж регуляторов давления</t>
  </si>
  <si>
    <t>111</t>
  </si>
  <si>
    <t>Монтаж фильтров грубой очистки (грязевик)</t>
  </si>
  <si>
    <t>112</t>
  </si>
  <si>
    <t>Монтаж фильтров (тонкая очистка воды с промывной колбой)</t>
  </si>
  <si>
    <t>113</t>
  </si>
  <si>
    <t>Монтаж системы аквастоп</t>
  </si>
  <si>
    <t>114</t>
  </si>
  <si>
    <t>Монтаж и подключение ванны</t>
  </si>
  <si>
    <t>115</t>
  </si>
  <si>
    <t>Монтаж и подключение ванны с гидромассажем</t>
  </si>
  <si>
    <t>116</t>
  </si>
  <si>
    <t>Монтаж и подключение душевой кабины</t>
  </si>
  <si>
    <t>117</t>
  </si>
  <si>
    <t>Уст-во поддона (двойная гидроизоляция, заливка с разуклонкой)</t>
  </si>
  <si>
    <t>118</t>
  </si>
  <si>
    <t>Монтаж сантехнического трапа</t>
  </si>
  <si>
    <t>119</t>
  </si>
  <si>
    <t>Монтаж инсталляции</t>
  </si>
  <si>
    <t>120</t>
  </si>
  <si>
    <t>Монтаж и подключение унитаза, биде</t>
  </si>
  <si>
    <t>121</t>
  </si>
  <si>
    <t>Монтаж и подключение раковины</t>
  </si>
  <si>
    <t>122</t>
  </si>
  <si>
    <t>Монтаж и подключение раковины с мебелью (мойдодыр)</t>
  </si>
  <si>
    <t>123</t>
  </si>
  <si>
    <t>Монтаж и подключение стиральной машины</t>
  </si>
  <si>
    <t>124</t>
  </si>
  <si>
    <t>Монтаж и подключение смесителя</t>
  </si>
  <si>
    <t>125</t>
  </si>
  <si>
    <t>Монтаж и подключение смесителя с душ. стойкой</t>
  </si>
  <si>
    <t>126</t>
  </si>
  <si>
    <t>Монтаж и подключение встроенного смесителя</t>
  </si>
  <si>
    <t>127</t>
  </si>
  <si>
    <t>Монтаж и подключение встроенного смесителя с тропич. душем</t>
  </si>
  <si>
    <t>128</t>
  </si>
  <si>
    <t>Монтаж и подключение полотенцесушителя (без. сварных работ)</t>
  </si>
  <si>
    <t>129</t>
  </si>
  <si>
    <t>Монтаж  аксессуаров</t>
  </si>
  <si>
    <t>130</t>
  </si>
  <si>
    <t>Навеска зеркал в ванной</t>
  </si>
  <si>
    <t>131</t>
  </si>
  <si>
    <t>Монтаж коллекторного шкафа ШРВ - 1</t>
  </si>
  <si>
    <t>132</t>
  </si>
  <si>
    <t>Монтаж коллекторного шкафа ШРВ - 3</t>
  </si>
  <si>
    <t>133</t>
  </si>
  <si>
    <t>Монтаж теплого пола (вода) Rehau</t>
  </si>
  <si>
    <t>134</t>
  </si>
  <si>
    <t>Разводка системы отопления (трасса)</t>
  </si>
  <si>
    <t>135</t>
  </si>
  <si>
    <t>Монтаж и подключение радиаторов отопления</t>
  </si>
  <si>
    <t>136</t>
  </si>
  <si>
    <t>Монтаж и подключение конвекторов</t>
  </si>
  <si>
    <t>Электромонтажные работы</t>
  </si>
  <si>
    <t>142</t>
  </si>
  <si>
    <t>Монтаж временного освещения</t>
  </si>
  <si>
    <t>143</t>
  </si>
  <si>
    <t>Штробление бетонных стен под прокладку кабеля в гофре</t>
  </si>
  <si>
    <t>144</t>
  </si>
  <si>
    <t>Прокладка силовых линий</t>
  </si>
  <si>
    <t>145</t>
  </si>
  <si>
    <t>Прокладка кабеля в гофре</t>
  </si>
  <si>
    <t>146</t>
  </si>
  <si>
    <t>Монтаж электроточки с установкой подразетника</t>
  </si>
  <si>
    <t>147</t>
  </si>
  <si>
    <t>Монтаж электроточки  без установки подразетника (вывод)</t>
  </si>
  <si>
    <t>148</t>
  </si>
  <si>
    <t>Монтаж слаботоч.точки TV,TF, @, Охран.,Сигнал., Видеонабл.</t>
  </si>
  <si>
    <t>149</t>
  </si>
  <si>
    <t>Подвод к точечному освещению</t>
  </si>
  <si>
    <t>150</t>
  </si>
  <si>
    <t>Уст-во ниши под распределительный щиток (кирпич, блок)</t>
  </si>
  <si>
    <t>151</t>
  </si>
  <si>
    <t>Уст-во ниши под распределительный щиток (бетон)</t>
  </si>
  <si>
    <t>152</t>
  </si>
  <si>
    <t>Монтаж слаботочного щита</t>
  </si>
  <si>
    <t>153</t>
  </si>
  <si>
    <t>Монтаж электро щита на 12 модулей</t>
  </si>
  <si>
    <t>154</t>
  </si>
  <si>
    <t>Монтаж электро щита на 24 модулей</t>
  </si>
  <si>
    <t>155</t>
  </si>
  <si>
    <t>Монтаж электро щита на 36 модулей</t>
  </si>
  <si>
    <t>156</t>
  </si>
  <si>
    <t>Монтаж защитных автоматов (цена в зависим-ти от произв-ля)</t>
  </si>
  <si>
    <t>157</t>
  </si>
  <si>
    <t>Монтаж автоматов ДИФ,УЗО (цена в зависим-ти от произв-ля)</t>
  </si>
  <si>
    <t>158</t>
  </si>
  <si>
    <t>Монтаж розеток, выключателей</t>
  </si>
  <si>
    <t>159</t>
  </si>
  <si>
    <t>Монтаж регулятора теплого пола</t>
  </si>
  <si>
    <t>160</t>
  </si>
  <si>
    <t>Монтаж точечных светильников</t>
  </si>
  <si>
    <t>161</t>
  </si>
  <si>
    <t>Монтаж светильников (бра, накладные)</t>
  </si>
  <si>
    <t>162</t>
  </si>
  <si>
    <t>Монтаж светодиодной ленты</t>
  </si>
  <si>
    <t>163</t>
  </si>
  <si>
    <t>Установка люстр</t>
  </si>
  <si>
    <t>Прочие работы и затраты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</si>
  <si>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</si>
  <si>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</si>
  <si>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</si>
  <si>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</si>
  <si>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</si>
  <si>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</si>
  <si>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</si>
  <si>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</si>
  <si>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</si>
  <si>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</si>
  <si>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</si>
  <si>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* Итоги без учета транспортных, грузо-погрузочных и накладных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</si>
</sst>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"/>
    <numFmt numFmtId="165" formatCode="_-* #,##0.0\ _₽_-;\-* #,##0.0\ _₽_-;_-* &quot;-&quot;?\ _₽_-;_-@_-"/>
    <numFmt numFmtId="166" formatCode="#,##0\ &quot;₽&quot;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family val="2"/>
    </font>
    <font>
      <i/>
      <sz val="11"/>
      <color rgb="FFC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2"/>
      <color rgb="FF290DD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2" borderId="0" xfId="0" applyFont="1" applyFill="1" applyBorder="1"/>
    <xf numFmtId="0" fontId="0" fillId="0" borderId="0" xfId="0"/>
    <xf numFmtId="0" fontId="5" fillId="0" borderId="0" xfId="0" applyFont="1" applyAlignment="1">
      <alignment horizontal="left" indent="1"/>
    </xf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Font="1"/>
    <xf numFmtId="164" fontId="0" fillId="0" borderId="0" xfId="0" applyNumberFormat="1"/>
    <xf numFmtId="0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9" fillId="0" borderId="2" xfId="0" applyNumberFormat="1" applyFont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distributed" wrapText="1"/>
    </xf>
    <xf numFmtId="0" fontId="11" fillId="0" borderId="2" xfId="0" applyFont="1" applyBorder="1" applyAlignment="1">
      <alignment horizontal="center" vertical="distributed" wrapText="1"/>
    </xf>
    <xf numFmtId="0" fontId="11" fillId="0" borderId="3" xfId="0" applyFont="1" applyBorder="1" applyAlignment="1"/>
    <xf numFmtId="164" fontId="11" fillId="0" borderId="6" xfId="0" applyNumberFormat="1" applyFont="1" applyBorder="1" applyAlignment="1"/>
    <xf numFmtId="164" fontId="11" fillId="4" borderId="6" xfId="0" applyNumberFormat="1" applyFont="1" applyFill="1" applyBorder="1" applyAlignment="1"/>
    <xf numFmtId="0" fontId="11" fillId="0" borderId="6" xfId="0" applyFont="1" applyBorder="1" applyAlignment="1"/>
    <xf numFmtId="0" fontId="11" fillId="0" borderId="4" xfId="0" applyFont="1" applyBorder="1" applyAlignment="1"/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165" fontId="13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>
      <alignment vertical="center"/>
    </xf>
    <xf numFmtId="164" fontId="11" fillId="4" borderId="2" xfId="0" applyNumberFormat="1" applyFont="1" applyFill="1" applyBorder="1" applyAlignment="1" applyProtection="1">
      <alignment vertical="center"/>
      <protection locked="0"/>
    </xf>
    <xf numFmtId="164" fontId="11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vertical="center"/>
    </xf>
    <xf numFmtId="0" fontId="11" fillId="0" borderId="3" xfId="0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/>
    </xf>
    <xf numFmtId="164" fontId="11" fillId="0" borderId="4" xfId="0" applyNumberFormat="1" applyFont="1" applyBorder="1" applyAlignment="1"/>
    <xf numFmtId="0" fontId="11" fillId="0" borderId="5" xfId="0" applyFont="1" applyBorder="1" applyAlignment="1">
      <alignment horizontal="left" vertical="center"/>
    </xf>
    <xf numFmtId="0" fontId="11" fillId="0" borderId="0" xfId="0" applyFont="1" applyProtection="1">
      <protection locked="0"/>
    </xf>
    <xf numFmtId="165" fontId="14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/>
    <xf numFmtId="166" fontId="11" fillId="0" borderId="2" xfId="0" applyNumberFormat="1" applyFont="1" applyBorder="1" applyAlignment="1" applyProtection="1">
      <alignment vertical="center"/>
    </xf>
    <xf numFmtId="166" fontId="11" fillId="0" borderId="0" xfId="0" applyNumberFormat="1" applyFont="1"/>
    <xf numFmtId="0" fontId="15" fillId="0" borderId="0" xfId="0" applyFont="1"/>
    <xf numFmtId="0" fontId="0" fillId="0" borderId="0" xfId="0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4" applyAlignment="1" applyProtection="1">
      <alignment horizont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distributed" wrapText="1"/>
    </xf>
    <xf numFmtId="0" fontId="12" fillId="0" borderId="2" xfId="0" applyFont="1" applyBorder="1" applyAlignment="1"/>
    <xf numFmtId="164" fontId="10" fillId="3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distributed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Стиль 1" xfId="3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alignment horizontal="left" vertical="bottom" textRotation="0" wrapText="0" indent="1" justifyLastLine="0" shrinkToFit="0" readingOrder="0"/>
    </dxf>
    <dxf>
      <numFmt numFmtId="0" formatCode="General"/>
    </dxf>
    <dxf>
      <font>
        <b/>
        <i val="0"/>
        <color theme="0"/>
      </font>
      <fill>
        <patternFill>
          <bgColor rgb="FFF50000"/>
        </patternFill>
      </fill>
    </dxf>
    <dxf>
      <border>
        <bottom style="thin">
          <color theme="0" tint="-0.24994659260841701"/>
        </bottom>
        <horizontal style="thin">
          <color theme="0" tint="-0.24994659260841701"/>
        </horizontal>
      </border>
    </dxf>
  </dxfs>
  <tableStyles count="1" defaultTableStyle="TableStyleMedium2" defaultPivotStyle="PivotStyleLight16">
    <tableStyle name="Чистовые материалы" pivot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ahalkinProfile/OneDrive/10%20&#1050;&#1072;&#1087;&#1088;&#1077;&#1084;&#1086;&#1085;&#1090;/&#1053;&#1072;&#1075;&#1072;&#1090;&#1080;&#1085;&#1086;/00%20&#1055;&#1083;&#1072;&#1085;&#1080;&#1088;&#1086;&#1074;&#1072;&#1085;&#1080;&#1077;%20&#1080;%20&#1080;&#1089;&#1087;&#1086;&#1083;&#1085;&#1077;&#1085;&#1080;&#1077;/&#1055;&#1083;&#1072;&#1085;-&#1075;&#1088;&#1072;&#1092;&#1080;&#1082;%20&#1080;%20&#1073;&#1102;&#1076;&#1078;&#1077;&#1090;/&#1057;&#1084;&#1077;&#1090;&#1072;%20&#1085;&#1072;%20&#1088;&#1077;&#1084;&#1086;&#1085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ahalkinProfile/OneDrive/10%20&#1050;&#1072;&#1087;&#1088;&#1077;&#1084;&#1086;&#1085;&#1090;/&#1050;&#1091;&#1088;&#1082;&#1080;&#1085;&#1086;/01%20&#1055;&#1088;&#1086;&#1077;&#1082;&#1090;&#1080;&#1088;&#1086;&#1074;&#1072;&#1085;&#1080;&#1077;/20%20&#1042;&#1086;&#1076;&#1086;&#1089;&#1085;&#1072;&#1073;&#1078;&#1077;&#1085;&#1080;&#1077;%20&#1080;%20&#1082;&#1072;&#1085;&#1072;&#1083;&#1080;&#1079;&#1072;&#1094;&#1080;&#1103;/&#1057;&#1087;&#1077;&#1094;&#1080;&#1092;&#1080;&#1082;&#1072;&#1094;&#1080;&#1103;%20&#1085;&#1072;%20&#1042;&#1086;&#1076;&#1086;&#1089;&#1085;&#1072;&#1073;&#1078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Калькулятор материалов"/>
      <sheetName val="Чистовые материалы"/>
      <sheetName val="Объёмы"/>
      <sheetName val="Смета"/>
      <sheetName val="Ед. Расценки"/>
      <sheetName val="Расценки 1"/>
      <sheetName val="Расценки 2"/>
      <sheetName val="Расценки 3"/>
      <sheetName val="Расценки 4"/>
      <sheetName val="Расценки 5"/>
      <sheetName val="Лист1"/>
      <sheetName val="ПВУ1"/>
      <sheetName val="ПВУ2"/>
      <sheetName val="Смета (2)"/>
      <sheetName val="Закупка"/>
      <sheetName val="Спецификации"/>
      <sheetName val="Поставщики"/>
      <sheetName val="Смета на ремонт"/>
    </sheetNames>
    <sheetDataSet>
      <sheetData sheetId="0">
        <row r="2">
          <cell r="B2" t="str">
            <v>Материальный</v>
          </cell>
          <cell r="C2" t="str">
            <v>ведр.</v>
          </cell>
          <cell r="E2" t="str">
            <v>Прихожая</v>
          </cell>
        </row>
        <row r="3">
          <cell r="B3" t="str">
            <v>Трудовой</v>
          </cell>
          <cell r="C3" t="str">
            <v>канис.</v>
          </cell>
          <cell r="E3" t="str">
            <v>Гостинная</v>
          </cell>
        </row>
        <row r="4">
          <cell r="C4" t="str">
            <v>кг</v>
          </cell>
          <cell r="E4" t="str">
            <v>Кухня</v>
          </cell>
        </row>
        <row r="5">
          <cell r="C5" t="str">
            <v>конт.</v>
          </cell>
          <cell r="E5" t="str">
            <v>Ванная</v>
          </cell>
        </row>
        <row r="6">
          <cell r="C6" t="str">
            <v>кор.</v>
          </cell>
          <cell r="E6" t="str">
            <v>Спальня</v>
          </cell>
        </row>
        <row r="7">
          <cell r="C7" t="str">
            <v>лист</v>
          </cell>
          <cell r="E7" t="str">
            <v>Корридор</v>
          </cell>
        </row>
        <row r="8">
          <cell r="C8" t="str">
            <v>м</v>
          </cell>
          <cell r="E8" t="str">
            <v>Кладовка</v>
          </cell>
        </row>
        <row r="9">
          <cell r="C9" t="str">
            <v>м пог.</v>
          </cell>
          <cell r="E9" t="str">
            <v>Весь объёкт</v>
          </cell>
        </row>
        <row r="10">
          <cell r="C10" t="str">
            <v>м2</v>
          </cell>
        </row>
        <row r="11">
          <cell r="C11" t="str">
            <v>м3</v>
          </cell>
        </row>
        <row r="12">
          <cell r="C12" t="str">
            <v>меш.</v>
          </cell>
        </row>
        <row r="13">
          <cell r="C13" t="str">
            <v>рул.</v>
          </cell>
        </row>
        <row r="14">
          <cell r="C14" t="str">
            <v>т</v>
          </cell>
        </row>
        <row r="15">
          <cell r="C15" t="str">
            <v>точка</v>
          </cell>
        </row>
        <row r="16">
          <cell r="C16" t="str">
            <v>туба</v>
          </cell>
        </row>
        <row r="17">
          <cell r="C17" t="str">
            <v>упак.</v>
          </cell>
        </row>
        <row r="18">
          <cell r="C18" t="str">
            <v>ч/час</v>
          </cell>
        </row>
        <row r="19">
          <cell r="C19" t="str">
            <v>шт.</v>
          </cell>
        </row>
        <row r="20">
          <cell r="C20" t="str">
            <v>объект</v>
          </cell>
        </row>
      </sheetData>
      <sheetData sheetId="1"/>
      <sheetData sheetId="2"/>
      <sheetData sheetId="3">
        <row r="4">
          <cell r="D4">
            <v>4</v>
          </cell>
        </row>
        <row r="5">
          <cell r="D5">
            <v>23</v>
          </cell>
        </row>
        <row r="6">
          <cell r="D6">
            <v>20</v>
          </cell>
        </row>
        <row r="7">
          <cell r="D7">
            <v>4</v>
          </cell>
        </row>
        <row r="8">
          <cell r="D8">
            <v>19</v>
          </cell>
        </row>
        <row r="9">
          <cell r="D9">
            <v>3</v>
          </cell>
        </row>
        <row r="10">
          <cell r="D10">
            <v>0</v>
          </cell>
        </row>
        <row r="11">
          <cell r="D11">
            <v>4</v>
          </cell>
        </row>
        <row r="17">
          <cell r="D17">
            <v>77</v>
          </cell>
        </row>
        <row r="21">
          <cell r="D21">
            <v>2.8</v>
          </cell>
        </row>
        <row r="22">
          <cell r="D22">
            <v>0.1</v>
          </cell>
        </row>
        <row r="23">
          <cell r="D23">
            <v>2.4</v>
          </cell>
        </row>
        <row r="24">
          <cell r="D24">
            <v>2.4</v>
          </cell>
        </row>
        <row r="25">
          <cell r="D25">
            <v>1</v>
          </cell>
        </row>
        <row r="28">
          <cell r="D28">
            <v>0.29999999999999982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оснабжение"/>
      <sheetName val="Фильтры"/>
      <sheetName val="Радиаторы"/>
      <sheetName val="Лист1"/>
    </sheetNames>
    <sheetDataSet>
      <sheetData sheetId="0"/>
      <sheetData sheetId="1"/>
      <sheetData sheetId="2">
        <row r="2">
          <cell r="E2">
            <v>190</v>
          </cell>
        </row>
        <row r="4">
          <cell r="E4">
            <v>1.2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3" name="Таблица3" displayName="Таблица3" ref="A1:G7" totalsRowShown="0" headerRowDxfId="0">
  <autoFilter ref="A1:G7"/>
  <tableColumns count="7">
    <tableColumn id="1" name="№"/>
    <tableColumn id="2" name="Наименование работ">
      <calculatedColumnFormula>'Расценки 1'!B3</calculatedColumnFormula>
    </tableColumn>
    <tableColumn id="3" name="Тип ресурса">
      <calculatedColumnFormula>IFERROR(VLOOKUP(B2,'Расценки 1'!B$1:J$50,2,0),"")&amp;IFERROR(VLOOKUP(B2,'Расценки 2'!B$1:J$50,2,0),"")&amp;IFERROR(VLOOKUP(B2,'Расценки 3'!B$1:J$181,0,0),"")</calculatedColumnFormula>
    </tableColumn>
    <tableColumn id="4" name="Ед.изм">
      <calculatedColumnFormula>IFERROR(VLOOKUP(B2,'Расценки 1'!B$1:J$50,3,0),"")&amp;IFERROR(VLOOKUP(B2,'Расценки 2'!B$1:J$50,3,0),"")&amp;IFERROR(VLOOKUP(B2,'Расценки 3'!B$1:J$181,2,0),"")</calculatedColumnFormula>
    </tableColumn>
    <tableColumn id="5" name="Ст-ть за ед.">
      <calculatedColumnFormula>IFERROR(VLOOKUP(B2,'Расценки 1'!B$1:J$50,5,0),"")&amp;IFERROR(VLOOKUP(B2,'Расценки 2'!B$1:J$50,5,0),"")&amp;IFERROR(VLOOKUP(B2,'Расценки 3'!B$1:J$181,6,0),"")</calculatedColumnFormula>
    </tableColumn>
    <tableColumn id="6" name="Кол-во"/>
    <tableColumn id="7" name="Итого">
      <calculatedColumnFormula>Таблица3[Ст-ть за ед.]*Таблица3[Кол-во]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:G27" totalsRowShown="0">
  <tableColumns count="7">
    <tableColumn id="1" name="№"/>
    <tableColumn id="2" name="Наименование работ"/>
    <tableColumn id="3" name="Тип"/>
    <tableColumn id="4" name="Ед. изм."/>
    <tableColumn id="5" name="Кол-во"/>
    <tableColumn id="6" name="Расценка, руб."/>
    <tableColumn id="7" name="Стоимость,руб." dataDxfId="2">
      <calculatedColumnFormula>Таблица1[[#This Row],[Кол-во]]*Таблица1[[#This Row],[Расценка, руб.]]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I14" totalsRowShown="0">
  <tableColumns count="9">
    <tableColumn id="1" name="№"/>
    <tableColumn id="2" name="Наименование" dataDxfId="1"/>
    <tableColumn id="3" name="Тип ресурса"/>
    <tableColumn id="4" name="Ед.изм."/>
    <tableColumn id="5" name="Кол."/>
    <tableColumn id="6" name="Цена за ед."/>
    <tableColumn id="7" name="Стоимость работ"/>
    <tableColumn id="8" name="Стоимость материалов"/>
    <tableColumn id="9" name="Итого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2" sqref="E2"/>
    </sheetView>
  </sheetViews>
  <sheetFormatPr defaultRowHeight="15" x14ac:dyDescent="0.25"/>
  <cols>
    <col min="1" max="1" width="8.85546875" style="5"/>
    <col min="2" max="2" width="45.42578125" bestFit="1" customWidth="1"/>
    <col min="3" max="3" width="16.140625" customWidth="1"/>
    <col min="5" max="5" width="12.5703125" customWidth="1"/>
    <col min="9" max="9" width="10.28515625" bestFit="1" customWidth="1"/>
  </cols>
  <sheetData>
    <row r="1" spans="1:7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43</v>
      </c>
    </row>
    <row r="2" spans="1:7" x14ac:dyDescent="0.25">
      <c r="A2" s="5">
        <v>1</v>
      </c>
      <c r="B2" t="str">
        <f>'Расценки 1'!B3</f>
        <v>Оштукатуривание стен (по маякам ) до 20 мм</v>
      </c>
      <c r="C2" s="55" t="str">
        <f>IFERROR(VLOOKUP(B2,'Расценки 1'!B$1:J$50,2,0),"")&amp;IFERROR(VLOOKUP(B2,'Расценки 2'!B$1:J$50,2,0),"")&amp;IFERROR(VLOOKUP(B2,'Расценки 3'!B$1:J$181,0,0),"")</f>
        <v>Трудовой</v>
      </c>
      <c r="D2" s="55" t="str">
        <f>IFERROR(VLOOKUP(B2,'Расценки 1'!B$1:J$50,3,0),"")&amp;IFERROR(VLOOKUP(B2,'Расценки 2'!B$1:J$50,3,0),"")&amp;IFERROR(VLOOKUP(B2,'Расценки 3'!B$1:J$181,2,0),"")</f>
        <v>кв.м</v>
      </c>
      <c r="E2" s="55" t="str">
        <f>IFERROR(VLOOKUP(B2,'Расценки 1'!B$1:J$50,5,0),"")&amp;IFERROR(VLOOKUP(B2,'Расценки 2'!B$1:J$50,5,0),"")&amp;IFERROR(VLOOKUP(B2,'Расценки 3'!B$1:J$181,6,0),"")</f>
        <v>385</v>
      </c>
      <c r="F2">
        <v>10</v>
      </c>
      <c r="G2">
        <f>Таблица3[Ст-ть за ед.]*Таблица3[Кол-во]</f>
        <v>3850</v>
      </c>
    </row>
    <row r="3" spans="1:7" x14ac:dyDescent="0.25">
      <c r="A3" s="5">
        <v>2</v>
      </c>
      <c r="B3" t="str">
        <f>'Расценки 1'!B6</f>
        <v>Оштукатуривание потолков ( по маякам ) до 20 мм</v>
      </c>
      <c r="C3" s="55" t="str">
        <f>IFERROR(VLOOKUP(B3,'Расценки 1'!B$1:J$50,2,0),"")&amp;IFERROR(VLOOKUP(B3,'Расценки 2'!B$1:J$50,2,0),"")&amp;IFERROR(VLOOKUP(B3,'Расценки 3'!B$1:J$181,0,0),"")</f>
        <v>Трудовой</v>
      </c>
      <c r="D3" s="55" t="str">
        <f>IFERROR(VLOOKUP(B3,'Расценки 1'!B$1:J$50,3,0),"")&amp;IFERROR(VLOOKUP(B3,'Расценки 2'!B$1:J$50,3,0),"")&amp;IFERROR(VLOOKUP(B3,'Расценки 3'!B$1:J$181,2,0),"")</f>
        <v>кв.м</v>
      </c>
      <c r="E3" s="55" t="str">
        <f>IFERROR(VLOOKUP(B3,'Расценки 1'!B$1:J$50,5,0),"")&amp;IFERROR(VLOOKUP(B3,'Расценки 2'!B$1:J$50,5,0),"")&amp;IFERROR(VLOOKUP(B3,'Расценки 3'!B$1:J$181,6,0),"")</f>
        <v>480</v>
      </c>
      <c r="G3">
        <f>Таблица3[Ст-ть за ед.]*Таблица3[Кол-во]</f>
        <v>0</v>
      </c>
    </row>
    <row r="4" spans="1:7" x14ac:dyDescent="0.25">
      <c r="A4" s="5">
        <v>3</v>
      </c>
      <c r="B4" t="str">
        <f>'Расценки 2'!B2</f>
        <v>Отделка плиткой стен санузлов</v>
      </c>
      <c r="C4" s="55" t="str">
        <f>IFERROR(VLOOKUP(B4,'Расценки 1'!B$1:J$50,2,0),"")&amp;IFERROR(VLOOKUP(B4,'Расценки 2'!B$1:J$50,2,0),"")&amp;IFERROR(VLOOKUP(B4,'Расценки 3'!B$1:J$181,0,0),"")</f>
        <v/>
      </c>
      <c r="D4" s="55" t="str">
        <f>IFERROR(VLOOKUP(B4,'Расценки 1'!B$1:J$50,3,0),"")&amp;IFERROR(VLOOKUP(B4,'Расценки 2'!B$1:J$50,3,0),"")&amp;IFERROR(VLOOKUP(B4,'Расценки 3'!B$1:J$181,2,0),"")</f>
        <v>м2</v>
      </c>
      <c r="E4" s="55" t="str">
        <f>IFERROR(VLOOKUP(B4,'Расценки 1'!B$1:J$50,5,0),"")&amp;IFERROR(VLOOKUP(B4,'Расценки 2'!B$1:J$50,5,0),"")&amp;IFERROR(VLOOKUP(B4,'Расценки 3'!B$1:J$181,6,0),"")</f>
        <v>850</v>
      </c>
      <c r="G4">
        <f>Таблица3[Ст-ть за ед.]*Таблица3[Кол-во]</f>
        <v>0</v>
      </c>
    </row>
    <row r="5" spans="1:7" x14ac:dyDescent="0.25">
      <c r="A5" s="5">
        <v>4</v>
      </c>
      <c r="B5" t="str">
        <f>'Расценки 2'!B11</f>
        <v>Отделка плиткой фартука на кухне</v>
      </c>
      <c r="C5" s="55" t="str">
        <f>IFERROR(VLOOKUP(B5,'Расценки 1'!B$1:J$50,2,0),"")&amp;IFERROR(VLOOKUP(B5,'Расценки 2'!B$1:J$50,2,0),"")&amp;IFERROR(VLOOKUP(B5,'Расценки 3'!B$1:J$181,0,0),"")</f>
        <v/>
      </c>
      <c r="D5" s="55" t="str">
        <f>IFERROR(VLOOKUP(B5,'Расценки 1'!B$1:J$50,3,0),"")&amp;IFERROR(VLOOKUP(B5,'Расценки 2'!B$1:J$50,3,0),"")&amp;IFERROR(VLOOKUP(B5,'Расценки 3'!B$1:J$181,2,0),"")</f>
        <v>м2</v>
      </c>
      <c r="E5" s="55" t="str">
        <f>IFERROR(VLOOKUP(B5,'Расценки 1'!B$1:J$50,5,0),"")&amp;IFERROR(VLOOKUP(B5,'Расценки 2'!B$1:J$50,5,0),"")&amp;IFERROR(VLOOKUP(B5,'Расценки 3'!B$1:J$181,6,0),"")</f>
        <v>1000</v>
      </c>
      <c r="G5">
        <f>Таблица3[Ст-ть за ед.]*Таблица3[Кол-во]</f>
        <v>0</v>
      </c>
    </row>
    <row r="6" spans="1:7" x14ac:dyDescent="0.25">
      <c r="A6" s="5">
        <v>5</v>
      </c>
      <c r="B6" t="str">
        <f>'Расценки 3'!B32</f>
        <v>Уст-тво перегородок в 1/2 кирпича (с армированием)</v>
      </c>
      <c r="C6" s="55" t="str">
        <f>IFERROR(VLOOKUP(B6,'Расценки 1'!B$1:J$50,2,0),"")&amp;IFERROR(VLOOKUP(B6,'Расценки 2'!B$1:J$50,2,0),"")&amp;IFERROR(VLOOKUP(B6,'Расценки 3'!B$1:J$181,0,0),"")</f>
        <v/>
      </c>
      <c r="D6" s="55" t="str">
        <f>IFERROR(VLOOKUP(B6,'Расценки 1'!B$1:J$50,3,0),"")&amp;IFERROR(VLOOKUP(B6,'Расценки 2'!B$1:J$50,3,0),"")&amp;IFERROR(VLOOKUP(B6,'Расценки 3'!B$1:J$181,2,0),"")</f>
        <v>м2</v>
      </c>
      <c r="E6" s="55" t="str">
        <f>IFERROR(VLOOKUP(B6,'Расценки 1'!B$1:J$50,5,0),"")&amp;IFERROR(VLOOKUP(B6,'Расценки 2'!B$1:J$50,5,0),"")&amp;IFERROR(VLOOKUP(B6,'Расценки 3'!B$1:J$181,6,0),"")</f>
        <v>2224</v>
      </c>
      <c r="G6">
        <f>Таблица3[Ст-ть за ед.]*Таблица3[Кол-во]</f>
        <v>0</v>
      </c>
    </row>
    <row r="7" spans="1:7" x14ac:dyDescent="0.25">
      <c r="A7" s="5">
        <v>6</v>
      </c>
      <c r="B7" t="str">
        <f>'Расценки 3'!B35</f>
        <v>Монтаж дверных перемычек</v>
      </c>
      <c r="C7" s="55" t="str">
        <f>IFERROR(VLOOKUP(B7,'Расценки 1'!B$1:J$50,2,0),"")&amp;IFERROR(VLOOKUP(B7,'Расценки 2'!B$1:J$50,2,0),"")&amp;IFERROR(VLOOKUP(B7,'Расценки 3'!B$1:J$181,0,0),"")</f>
        <v/>
      </c>
      <c r="D7" s="55" t="str">
        <f>IFERROR(VLOOKUP(B7,'Расценки 1'!B$1:J$50,3,0),"")&amp;IFERROR(VLOOKUP(B7,'Расценки 2'!B$1:J$50,3,0),"")&amp;IFERROR(VLOOKUP(B7,'Расценки 3'!B$1:J$181,2,0),"")</f>
        <v>шт.</v>
      </c>
      <c r="E7" s="55" t="str">
        <f>IFERROR(VLOOKUP(B7,'Расценки 1'!B$1:J$50,5,0),"")&amp;IFERROR(VLOOKUP(B7,'Расценки 2'!B$1:J$50,5,0),"")&amp;IFERROR(VLOOKUP(B7,'Расценки 3'!B$1:J$181,6,0),"")</f>
        <v>605</v>
      </c>
      <c r="G7">
        <f>Таблица3[Ст-ть за ед.]*Таблица3[Кол-во]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Zeros="0" workbookViewId="0">
      <selection activeCell="B37" sqref="B37"/>
    </sheetView>
  </sheetViews>
  <sheetFormatPr defaultRowHeight="15" x14ac:dyDescent="0.25"/>
  <cols>
    <col min="1" max="1" width="4.7109375" customWidth="1"/>
    <col min="2" max="2" width="65.7109375" bestFit="1" customWidth="1"/>
    <col min="3" max="3" width="9.28515625" bestFit="1" customWidth="1"/>
    <col min="4" max="4" width="8.140625" bestFit="1" customWidth="1"/>
    <col min="6" max="6" width="15.28515625" customWidth="1"/>
    <col min="7" max="7" width="15.85546875" customWidth="1"/>
  </cols>
  <sheetData>
    <row r="1" spans="1:7" x14ac:dyDescent="0.25">
      <c r="A1" t="s">
        <v>4</v>
      </c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 x14ac:dyDescent="0.25">
      <c r="A2" t="s">
        <v>10</v>
      </c>
    </row>
    <row r="3" spans="1:7" x14ac:dyDescent="0.25">
      <c r="A3">
        <v>1</v>
      </c>
      <c r="B3" t="s">
        <v>11</v>
      </c>
      <c r="C3" t="s">
        <v>36</v>
      </c>
      <c r="D3" t="s">
        <v>37</v>
      </c>
      <c r="F3">
        <v>385</v>
      </c>
      <c r="G3">
        <f>Таблица1[[#This Row],[Кол-во]]*Таблица1[[#This Row],[Расценка, руб.]]</f>
        <v>0</v>
      </c>
    </row>
    <row r="4" spans="1:7" x14ac:dyDescent="0.25">
      <c r="A4" s="2">
        <v>2</v>
      </c>
      <c r="B4" t="s">
        <v>12</v>
      </c>
      <c r="C4" s="2" t="s">
        <v>36</v>
      </c>
      <c r="D4" t="s">
        <v>37</v>
      </c>
      <c r="F4">
        <v>120</v>
      </c>
      <c r="G4">
        <f>Таблица1[[#This Row],[Кол-во]]*Таблица1[[#This Row],[Расценка, руб.]]</f>
        <v>0</v>
      </c>
    </row>
    <row r="5" spans="1:7" x14ac:dyDescent="0.25">
      <c r="A5" s="2">
        <v>3</v>
      </c>
      <c r="B5" t="s">
        <v>13</v>
      </c>
      <c r="C5" s="2" t="s">
        <v>36</v>
      </c>
      <c r="D5" t="s">
        <v>37</v>
      </c>
      <c r="F5">
        <v>200</v>
      </c>
      <c r="G5">
        <f>Таблица1[[#This Row],[Кол-во]]*Таблица1[[#This Row],[Расценка, руб.]]</f>
        <v>0</v>
      </c>
    </row>
    <row r="6" spans="1:7" x14ac:dyDescent="0.25">
      <c r="A6" s="2">
        <v>4</v>
      </c>
      <c r="B6" t="s">
        <v>14</v>
      </c>
      <c r="C6" s="2" t="s">
        <v>36</v>
      </c>
      <c r="D6" t="s">
        <v>37</v>
      </c>
      <c r="F6">
        <v>480</v>
      </c>
      <c r="G6">
        <f>Таблица1[[#This Row],[Кол-во]]*Таблица1[[#This Row],[Расценка, руб.]]</f>
        <v>0</v>
      </c>
    </row>
    <row r="7" spans="1:7" x14ac:dyDescent="0.25">
      <c r="A7" s="2">
        <v>5</v>
      </c>
      <c r="B7" t="s">
        <v>35</v>
      </c>
      <c r="C7" s="2" t="s">
        <v>36</v>
      </c>
      <c r="D7" t="s">
        <v>37</v>
      </c>
      <c r="F7">
        <v>140</v>
      </c>
      <c r="G7">
        <f>Таблица1[[#This Row],[Кол-во]]*Таблица1[[#This Row],[Расценка, руб.]]</f>
        <v>0</v>
      </c>
    </row>
    <row r="8" spans="1:7" x14ac:dyDescent="0.25">
      <c r="A8" s="2">
        <v>6</v>
      </c>
      <c r="B8" t="s">
        <v>15</v>
      </c>
      <c r="C8" s="2" t="s">
        <v>36</v>
      </c>
      <c r="D8" t="s">
        <v>37</v>
      </c>
      <c r="F8">
        <v>250</v>
      </c>
      <c r="G8">
        <f>Таблица1[[#This Row],[Кол-во]]*Таблица1[[#This Row],[Расценка, руб.]]</f>
        <v>0</v>
      </c>
    </row>
    <row r="9" spans="1:7" x14ac:dyDescent="0.25">
      <c r="A9" s="2">
        <v>7</v>
      </c>
      <c r="B9" t="s">
        <v>16</v>
      </c>
      <c r="C9" s="2" t="s">
        <v>36</v>
      </c>
      <c r="D9" t="s">
        <v>38</v>
      </c>
      <c r="F9">
        <v>150</v>
      </c>
      <c r="G9">
        <f>Таблица1[[#This Row],[Кол-во]]*Таблица1[[#This Row],[Расценка, руб.]]</f>
        <v>0</v>
      </c>
    </row>
    <row r="10" spans="1:7" x14ac:dyDescent="0.25">
      <c r="A10" s="2">
        <v>8</v>
      </c>
      <c r="B10" t="s">
        <v>17</v>
      </c>
      <c r="C10" s="2" t="s">
        <v>36</v>
      </c>
      <c r="D10" t="s">
        <v>37</v>
      </c>
      <c r="F10">
        <v>350</v>
      </c>
      <c r="G10">
        <f>Таблица1[[#This Row],[Кол-во]]*Таблица1[[#This Row],[Расценка, руб.]]</f>
        <v>0</v>
      </c>
    </row>
    <row r="11" spans="1:7" x14ac:dyDescent="0.25">
      <c r="A11" s="2">
        <v>9</v>
      </c>
      <c r="B11" t="s">
        <v>18</v>
      </c>
      <c r="C11" s="2" t="s">
        <v>36</v>
      </c>
      <c r="D11" t="s">
        <v>37</v>
      </c>
      <c r="F11">
        <v>180</v>
      </c>
      <c r="G11">
        <f>Таблица1[[#This Row],[Кол-во]]*Таблица1[[#This Row],[Расценка, руб.]]</f>
        <v>0</v>
      </c>
    </row>
    <row r="12" spans="1:7" x14ac:dyDescent="0.25">
      <c r="A12" s="2">
        <v>10</v>
      </c>
      <c r="B12" t="s">
        <v>19</v>
      </c>
      <c r="C12" s="2" t="s">
        <v>36</v>
      </c>
      <c r="D12" t="s">
        <v>37</v>
      </c>
      <c r="F12">
        <v>290</v>
      </c>
      <c r="G12">
        <f>Таблица1[[#This Row],[Кол-во]]*Таблица1[[#This Row],[Расценка, руб.]]</f>
        <v>0</v>
      </c>
    </row>
    <row r="13" spans="1:7" x14ac:dyDescent="0.25">
      <c r="A13" s="2">
        <v>11</v>
      </c>
      <c r="B13" t="s">
        <v>20</v>
      </c>
      <c r="C13" s="2" t="s">
        <v>36</v>
      </c>
      <c r="D13" t="s">
        <v>37</v>
      </c>
      <c r="F13">
        <v>140</v>
      </c>
      <c r="G13">
        <f>Таблица1[[#This Row],[Кол-во]]*Таблица1[[#This Row],[Расценка, руб.]]</f>
        <v>0</v>
      </c>
    </row>
    <row r="14" spans="1:7" x14ac:dyDescent="0.25">
      <c r="A14" s="2">
        <v>12</v>
      </c>
      <c r="B14" t="s">
        <v>21</v>
      </c>
      <c r="C14" s="2" t="s">
        <v>36</v>
      </c>
      <c r="D14" t="s">
        <v>37</v>
      </c>
      <c r="F14">
        <v>250</v>
      </c>
      <c r="G14">
        <f>Таблица1[[#This Row],[Кол-во]]*Таблица1[[#This Row],[Расценка, руб.]]</f>
        <v>0</v>
      </c>
    </row>
    <row r="15" spans="1:7" x14ac:dyDescent="0.25">
      <c r="A15" s="2">
        <v>13</v>
      </c>
      <c r="B15" t="s">
        <v>22</v>
      </c>
      <c r="C15" s="2" t="s">
        <v>36</v>
      </c>
      <c r="D15" t="s">
        <v>37</v>
      </c>
      <c r="F15">
        <v>185</v>
      </c>
      <c r="G15">
        <f>Таблица1[[#This Row],[Кол-во]]*Таблица1[[#This Row],[Расценка, руб.]]</f>
        <v>0</v>
      </c>
    </row>
    <row r="16" spans="1:7" x14ac:dyDescent="0.25">
      <c r="A16" s="2">
        <v>14</v>
      </c>
      <c r="B16" t="s">
        <v>23</v>
      </c>
      <c r="C16" s="2" t="s">
        <v>36</v>
      </c>
      <c r="D16" t="s">
        <v>37</v>
      </c>
      <c r="F16">
        <v>280</v>
      </c>
      <c r="G16">
        <f>Таблица1[[#This Row],[Кол-во]]*Таблица1[[#This Row],[Расценка, руб.]]</f>
        <v>0</v>
      </c>
    </row>
    <row r="17" spans="1:7" x14ac:dyDescent="0.25">
      <c r="A17" s="2">
        <v>15</v>
      </c>
      <c r="B17" t="s">
        <v>24</v>
      </c>
      <c r="C17" s="2" t="s">
        <v>36</v>
      </c>
      <c r="D17" t="s">
        <v>37</v>
      </c>
      <c r="F17">
        <v>320</v>
      </c>
      <c r="G17">
        <f>Таблица1[[#This Row],[Кол-во]]*Таблица1[[#This Row],[Расценка, руб.]]</f>
        <v>0</v>
      </c>
    </row>
    <row r="18" spans="1:7" x14ac:dyDescent="0.25">
      <c r="A18" s="2">
        <v>16</v>
      </c>
      <c r="B18" t="s">
        <v>25</v>
      </c>
      <c r="C18" s="2" t="s">
        <v>36</v>
      </c>
      <c r="D18" t="s">
        <v>37</v>
      </c>
      <c r="F18">
        <v>380</v>
      </c>
      <c r="G18">
        <f>Таблица1[[#This Row],[Кол-во]]*Таблица1[[#This Row],[Расценка, руб.]]</f>
        <v>0</v>
      </c>
    </row>
    <row r="19" spans="1:7" x14ac:dyDescent="0.25">
      <c r="A19" s="2">
        <v>17</v>
      </c>
      <c r="B19" t="s">
        <v>26</v>
      </c>
      <c r="C19" s="2" t="s">
        <v>36</v>
      </c>
      <c r="D19" t="s">
        <v>37</v>
      </c>
      <c r="F19">
        <v>370</v>
      </c>
      <c r="G19">
        <f>Таблица1[[#This Row],[Кол-во]]*Таблица1[[#This Row],[Расценка, руб.]]</f>
        <v>0</v>
      </c>
    </row>
    <row r="20" spans="1:7" x14ac:dyDescent="0.25">
      <c r="A20" s="2">
        <v>18</v>
      </c>
      <c r="B20" t="s">
        <v>27</v>
      </c>
      <c r="C20" s="2" t="s">
        <v>36</v>
      </c>
      <c r="D20" t="s">
        <v>37</v>
      </c>
      <c r="F20">
        <v>170</v>
      </c>
      <c r="G20">
        <f>Таблица1[[#This Row],[Кол-во]]*Таблица1[[#This Row],[Расценка, руб.]]</f>
        <v>0</v>
      </c>
    </row>
    <row r="21" spans="1:7" x14ac:dyDescent="0.25">
      <c r="A21" s="2">
        <v>19</v>
      </c>
      <c r="B21" t="s">
        <v>28</v>
      </c>
      <c r="C21" s="2" t="s">
        <v>36</v>
      </c>
      <c r="D21" t="s">
        <v>37</v>
      </c>
      <c r="F21">
        <v>140</v>
      </c>
      <c r="G21">
        <f>Таблица1[[#This Row],[Кол-во]]*Таблица1[[#This Row],[Расценка, руб.]]</f>
        <v>0</v>
      </c>
    </row>
    <row r="22" spans="1:7" x14ac:dyDescent="0.25">
      <c r="A22" s="2">
        <v>20</v>
      </c>
      <c r="B22" t="s">
        <v>29</v>
      </c>
      <c r="C22" s="2" t="s">
        <v>36</v>
      </c>
      <c r="D22" t="s">
        <v>38</v>
      </c>
      <c r="F22">
        <v>260</v>
      </c>
      <c r="G22">
        <f>Таблица1[[#This Row],[Кол-во]]*Таблица1[[#This Row],[Расценка, руб.]]</f>
        <v>0</v>
      </c>
    </row>
    <row r="23" spans="1:7" x14ac:dyDescent="0.25">
      <c r="A23" s="2">
        <v>21</v>
      </c>
      <c r="B23" t="s">
        <v>30</v>
      </c>
      <c r="C23" s="2" t="s">
        <v>36</v>
      </c>
      <c r="D23" s="2" t="s">
        <v>38</v>
      </c>
      <c r="F23">
        <v>320</v>
      </c>
      <c r="G23">
        <f>Таблица1[[#This Row],[Кол-во]]*Таблица1[[#This Row],[Расценка, руб.]]</f>
        <v>0</v>
      </c>
    </row>
    <row r="24" spans="1:7" x14ac:dyDescent="0.25">
      <c r="A24" s="2">
        <v>22</v>
      </c>
      <c r="B24" t="s">
        <v>31</v>
      </c>
      <c r="C24" s="2" t="s">
        <v>36</v>
      </c>
      <c r="D24" s="2" t="s">
        <v>38</v>
      </c>
      <c r="F24">
        <v>420</v>
      </c>
      <c r="G24">
        <f>Таблица1[[#This Row],[Кол-во]]*Таблица1[[#This Row],[Расценка, руб.]]</f>
        <v>0</v>
      </c>
    </row>
    <row r="25" spans="1:7" x14ac:dyDescent="0.25">
      <c r="A25" s="2">
        <v>23</v>
      </c>
      <c r="B25" t="s">
        <v>32</v>
      </c>
      <c r="C25" s="2" t="s">
        <v>36</v>
      </c>
      <c r="D25" s="2" t="s">
        <v>38</v>
      </c>
      <c r="F25">
        <v>550</v>
      </c>
      <c r="G25">
        <f>Таблица1[[#This Row],[Кол-во]]*Таблица1[[#This Row],[Расценка, руб.]]</f>
        <v>0</v>
      </c>
    </row>
    <row r="26" spans="1:7" x14ac:dyDescent="0.25">
      <c r="A26" s="2">
        <v>24</v>
      </c>
      <c r="B26" t="s">
        <v>33</v>
      </c>
      <c r="C26" s="2" t="s">
        <v>36</v>
      </c>
      <c r="D26" s="2" t="s">
        <v>38</v>
      </c>
      <c r="F26">
        <v>280</v>
      </c>
      <c r="G26">
        <f>Таблица1[[#This Row],[Кол-во]]*Таблица1[[#This Row],[Расценка, руб.]]</f>
        <v>0</v>
      </c>
    </row>
    <row r="27" spans="1:7" x14ac:dyDescent="0.25">
      <c r="A27" s="2">
        <v>25</v>
      </c>
      <c r="B27" t="s">
        <v>34</v>
      </c>
      <c r="C27" s="2" t="s">
        <v>36</v>
      </c>
      <c r="D27" s="2" t="s">
        <v>38</v>
      </c>
      <c r="F27">
        <v>180</v>
      </c>
      <c r="G27">
        <f>Таблица1[[#This Row],[Кол-во]]*Таблица1[[#This Row],[Расценка, руб.]]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2" sqref="F2"/>
    </sheetView>
  </sheetViews>
  <sheetFormatPr defaultRowHeight="15" x14ac:dyDescent="0.25"/>
  <cols>
    <col min="1" max="1" width="6" bestFit="1" customWidth="1"/>
    <col min="2" max="2" width="43.28515625" bestFit="1" customWidth="1"/>
    <col min="3" max="3" width="13" customWidth="1"/>
    <col min="4" max="4" width="9.28515625" customWidth="1"/>
    <col min="6" max="6" width="12.7109375" customWidth="1"/>
    <col min="7" max="7" width="16" bestFit="1" customWidth="1"/>
    <col min="8" max="8" width="21.7109375" bestFit="1" customWidth="1"/>
  </cols>
  <sheetData>
    <row r="1" spans="1:9" x14ac:dyDescent="0.25">
      <c r="A1" s="4" t="s">
        <v>4</v>
      </c>
      <c r="B1" s="4" t="s">
        <v>39</v>
      </c>
      <c r="C1" s="4" t="s">
        <v>1</v>
      </c>
      <c r="D1" s="4" t="s">
        <v>40</v>
      </c>
      <c r="E1" s="4" t="s">
        <v>41</v>
      </c>
      <c r="F1" s="4" t="s">
        <v>42</v>
      </c>
      <c r="G1" s="4" t="s">
        <v>44</v>
      </c>
      <c r="H1" s="4" t="s">
        <v>45</v>
      </c>
      <c r="I1" s="4" t="s">
        <v>43</v>
      </c>
    </row>
    <row r="2" spans="1:9" x14ac:dyDescent="0.25">
      <c r="A2" s="5">
        <v>16010</v>
      </c>
      <c r="B2" s="5" t="s">
        <v>46</v>
      </c>
      <c r="C2" s="5"/>
      <c r="D2" s="5" t="s">
        <v>47</v>
      </c>
      <c r="E2" s="5"/>
      <c r="F2" s="5">
        <v>850</v>
      </c>
      <c r="G2" s="4"/>
      <c r="H2" s="4"/>
      <c r="I2" s="4"/>
    </row>
    <row r="3" spans="1:9" x14ac:dyDescent="0.25">
      <c r="A3" s="5">
        <v>20011</v>
      </c>
      <c r="B3" s="3" t="s">
        <v>48</v>
      </c>
      <c r="C3" s="5"/>
      <c r="D3" s="5" t="s">
        <v>49</v>
      </c>
      <c r="E3" s="5"/>
      <c r="F3" s="5">
        <v>500</v>
      </c>
    </row>
    <row r="4" spans="1:9" x14ac:dyDescent="0.25">
      <c r="A4" s="5">
        <v>16020</v>
      </c>
      <c r="B4" s="5" t="s">
        <v>50</v>
      </c>
      <c r="C4" s="5"/>
      <c r="D4" s="5"/>
      <c r="E4" s="5"/>
      <c r="F4" s="5"/>
    </row>
    <row r="5" spans="1:9" x14ac:dyDescent="0.25">
      <c r="A5" s="5">
        <v>16030</v>
      </c>
      <c r="B5" s="5" t="s">
        <v>51</v>
      </c>
      <c r="C5" s="5"/>
      <c r="D5" s="5" t="s">
        <v>47</v>
      </c>
      <c r="E5" s="5"/>
      <c r="F5" s="5">
        <v>850</v>
      </c>
    </row>
    <row r="6" spans="1:9" x14ac:dyDescent="0.25">
      <c r="A6" s="5">
        <v>20031</v>
      </c>
      <c r="B6" s="3" t="s">
        <v>48</v>
      </c>
      <c r="C6" s="5"/>
      <c r="D6" s="5" t="s">
        <v>49</v>
      </c>
      <c r="E6" s="5"/>
      <c r="F6" s="5">
        <v>500</v>
      </c>
    </row>
    <row r="7" spans="1:9" x14ac:dyDescent="0.25">
      <c r="A7" s="5">
        <v>16040</v>
      </c>
      <c r="B7" s="5" t="s">
        <v>52</v>
      </c>
      <c r="C7" s="5"/>
      <c r="D7" s="5" t="s">
        <v>47</v>
      </c>
      <c r="E7" s="5"/>
      <c r="F7" s="5">
        <v>850</v>
      </c>
    </row>
    <row r="8" spans="1:9" x14ac:dyDescent="0.25">
      <c r="A8" s="5">
        <v>16041</v>
      </c>
      <c r="B8" s="3" t="s">
        <v>48</v>
      </c>
      <c r="C8" s="5"/>
      <c r="D8" s="5" t="s">
        <v>49</v>
      </c>
      <c r="E8" s="5"/>
      <c r="F8" s="5">
        <v>500</v>
      </c>
    </row>
    <row r="9" spans="1:9" x14ac:dyDescent="0.25">
      <c r="A9" s="5">
        <v>16050</v>
      </c>
      <c r="B9" s="5" t="s">
        <v>53</v>
      </c>
      <c r="C9" s="5"/>
      <c r="D9" s="5" t="s">
        <v>47</v>
      </c>
      <c r="E9" s="5"/>
      <c r="F9" s="5">
        <v>850</v>
      </c>
    </row>
    <row r="10" spans="1:9" x14ac:dyDescent="0.25">
      <c r="A10" s="5">
        <v>16051</v>
      </c>
      <c r="B10" s="3" t="s">
        <v>54</v>
      </c>
      <c r="C10" s="5"/>
      <c r="D10" s="5" t="s">
        <v>49</v>
      </c>
      <c r="E10" s="5"/>
      <c r="F10" s="5">
        <v>500</v>
      </c>
    </row>
    <row r="11" spans="1:9" x14ac:dyDescent="0.25">
      <c r="A11" s="5">
        <v>16060</v>
      </c>
      <c r="B11" s="5" t="s">
        <v>55</v>
      </c>
      <c r="C11" s="5"/>
      <c r="D11" s="5" t="s">
        <v>47</v>
      </c>
      <c r="E11" s="5"/>
      <c r="F11" s="6">
        <v>1000</v>
      </c>
    </row>
    <row r="12" spans="1:9" x14ac:dyDescent="0.25">
      <c r="A12" s="5">
        <v>16061</v>
      </c>
      <c r="B12" s="3" t="s">
        <v>54</v>
      </c>
      <c r="C12" s="5"/>
      <c r="D12" s="5" t="s">
        <v>49</v>
      </c>
      <c r="E12" s="5"/>
      <c r="F12" s="5">
        <v>500</v>
      </c>
    </row>
    <row r="13" spans="1:9" x14ac:dyDescent="0.25">
      <c r="A13" s="5">
        <v>16070</v>
      </c>
      <c r="B13" s="5" t="s">
        <v>56</v>
      </c>
      <c r="C13" s="5"/>
      <c r="D13" s="5" t="s">
        <v>47</v>
      </c>
      <c r="E13" s="5"/>
      <c r="F13" s="5">
        <v>750</v>
      </c>
    </row>
    <row r="14" spans="1:9" x14ac:dyDescent="0.25">
      <c r="A14" s="5">
        <v>16071</v>
      </c>
      <c r="B14" s="3" t="s">
        <v>57</v>
      </c>
      <c r="C14" s="5"/>
      <c r="D14" s="5" t="s">
        <v>49</v>
      </c>
      <c r="E14" s="5"/>
      <c r="F14" s="5">
        <v>800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D184"/>
  <sheetViews>
    <sheetView topLeftCell="A25" workbookViewId="0">
      <selection activeCell="G35" sqref="G35"/>
    </sheetView>
  </sheetViews>
  <sheetFormatPr defaultColWidth="8.85546875" defaultRowHeight="15" x14ac:dyDescent="0.25"/>
  <cols>
    <col min="1" max="1" width="3.5703125" style="7" customWidth="1"/>
    <col min="2" max="2" width="61" style="5" customWidth="1"/>
    <col min="3" max="3" width="6.85546875" style="55" customWidth="1"/>
    <col min="4" max="4" width="9.42578125" style="8" customWidth="1"/>
    <col min="5" max="6" width="9.7109375" style="9" customWidth="1"/>
    <col min="7" max="7" width="10.28515625" style="9" customWidth="1"/>
    <col min="8" max="8" width="11.7109375" style="5" customWidth="1"/>
    <col min="9" max="10" width="12.28515625" style="5" customWidth="1"/>
    <col min="11" max="16384" width="8.85546875" style="5"/>
  </cols>
  <sheetData>
    <row r="1" spans="1:82" ht="1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</row>
    <row r="2" spans="1:82" ht="18.75" x14ac:dyDescent="0.25">
      <c r="A2" s="68" t="s">
        <v>58</v>
      </c>
      <c r="B2" s="68"/>
      <c r="C2" s="69"/>
      <c r="D2" s="10"/>
      <c r="E2" s="11" t="s">
        <v>59</v>
      </c>
      <c r="F2" s="12">
        <v>4</v>
      </c>
      <c r="G2" s="70" t="s">
        <v>60</v>
      </c>
      <c r="H2" s="71"/>
      <c r="I2" s="13" t="s">
        <v>61</v>
      </c>
      <c r="J2" s="14"/>
    </row>
    <row r="3" spans="1:82" ht="9.1999999999999993" customHeight="1" x14ac:dyDescent="0.25">
      <c r="A3" s="14"/>
      <c r="B3" s="14"/>
      <c r="C3" s="14"/>
      <c r="D3" s="11"/>
      <c r="E3" s="11"/>
      <c r="F3" s="11"/>
      <c r="G3" s="11"/>
      <c r="H3" s="14"/>
      <c r="I3" s="14"/>
      <c r="J3" s="14"/>
    </row>
    <row r="4" spans="1:82" ht="17.100000000000001" customHeight="1" x14ac:dyDescent="0.25">
      <c r="A4" s="62" t="s">
        <v>4</v>
      </c>
      <c r="B4" s="63" t="s">
        <v>62</v>
      </c>
      <c r="C4" s="62" t="s">
        <v>63</v>
      </c>
      <c r="D4" s="65" t="s">
        <v>7</v>
      </c>
      <c r="E4" s="66" t="s">
        <v>64</v>
      </c>
      <c r="F4" s="66"/>
      <c r="G4" s="66"/>
      <c r="H4" s="63" t="s">
        <v>65</v>
      </c>
      <c r="I4" s="63"/>
      <c r="J4" s="6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</row>
    <row r="5" spans="1:82" ht="17.100000000000001" customHeight="1" x14ac:dyDescent="0.25">
      <c r="A5" s="62"/>
      <c r="B5" s="64"/>
      <c r="C5" s="62"/>
      <c r="D5" s="65"/>
      <c r="E5" s="17" t="s">
        <v>66</v>
      </c>
      <c r="F5" s="18" t="s">
        <v>67</v>
      </c>
      <c r="G5" s="17" t="s">
        <v>68</v>
      </c>
      <c r="H5" s="19" t="s">
        <v>66</v>
      </c>
      <c r="I5" s="19" t="s">
        <v>67</v>
      </c>
      <c r="J5" s="19" t="s">
        <v>68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</row>
    <row r="6" spans="1:82" s="16" customFormat="1" ht="15.95" customHeight="1" x14ac:dyDescent="0.25">
      <c r="A6" s="56" t="s">
        <v>69</v>
      </c>
      <c r="B6" s="57"/>
      <c r="C6" s="22"/>
      <c r="D6" s="23"/>
      <c r="E6" s="23"/>
      <c r="F6" s="24"/>
      <c r="G6" s="23"/>
      <c r="H6" s="25"/>
      <c r="I6" s="25"/>
      <c r="J6" s="26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</row>
    <row r="7" spans="1:82" s="21" customFormat="1" ht="18" customHeight="1" x14ac:dyDescent="0.25">
      <c r="A7" s="27" t="s">
        <v>70</v>
      </c>
      <c r="B7" s="28" t="s">
        <v>71</v>
      </c>
      <c r="C7" s="29" t="s">
        <v>72</v>
      </c>
      <c r="D7" s="30">
        <v>1</v>
      </c>
      <c r="E7" s="31">
        <v>22000</v>
      </c>
      <c r="F7" s="32">
        <v>2800</v>
      </c>
      <c r="G7" s="31">
        <f>E7+F7</f>
        <v>24800</v>
      </c>
      <c r="H7" s="31">
        <f>D7*E7</f>
        <v>22000</v>
      </c>
      <c r="I7" s="31">
        <f>D7*F7</f>
        <v>2800</v>
      </c>
      <c r="J7" s="31">
        <f>H7+I7</f>
        <v>24800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1:82" s="16" customFormat="1" ht="18" customHeight="1" x14ac:dyDescent="0.25">
      <c r="A8" s="27" t="s">
        <v>73</v>
      </c>
      <c r="B8" s="28" t="s">
        <v>74</v>
      </c>
      <c r="C8" s="29" t="s">
        <v>72</v>
      </c>
      <c r="D8" s="30">
        <v>1</v>
      </c>
      <c r="E8" s="33">
        <v>3000</v>
      </c>
      <c r="F8" s="32">
        <v>2200</v>
      </c>
      <c r="G8" s="31">
        <f t="shared" ref="G8:G9" si="0">E8+F8</f>
        <v>5200</v>
      </c>
      <c r="H8" s="31">
        <f t="shared" ref="H8:H71" si="1">D8*E8</f>
        <v>3000</v>
      </c>
      <c r="I8" s="31">
        <f t="shared" ref="I8:I71" si="2">D8*F8</f>
        <v>2200</v>
      </c>
      <c r="J8" s="31">
        <f t="shared" ref="J8:J71" si="3">H8+I8</f>
        <v>5200</v>
      </c>
    </row>
    <row r="9" spans="1:82" s="16" customFormat="1" ht="18" customHeight="1" x14ac:dyDescent="0.25">
      <c r="A9" s="27" t="s">
        <v>75</v>
      </c>
      <c r="B9" s="34" t="s">
        <v>76</v>
      </c>
      <c r="C9" s="29" t="s">
        <v>77</v>
      </c>
      <c r="D9" s="35">
        <v>3</v>
      </c>
      <c r="E9" s="33">
        <v>4400</v>
      </c>
      <c r="F9" s="36">
        <v>5500</v>
      </c>
      <c r="G9" s="31">
        <f t="shared" si="0"/>
        <v>9900</v>
      </c>
      <c r="H9" s="31">
        <f t="shared" si="1"/>
        <v>13200</v>
      </c>
      <c r="I9" s="31">
        <f t="shared" si="2"/>
        <v>16500</v>
      </c>
      <c r="J9" s="31">
        <f t="shared" si="3"/>
        <v>29700</v>
      </c>
    </row>
    <row r="10" spans="1:82" s="16" customFormat="1" ht="18" customHeight="1" x14ac:dyDescent="0.25">
      <c r="A10" s="27"/>
      <c r="B10" s="19" t="s">
        <v>78</v>
      </c>
      <c r="C10" s="37"/>
      <c r="D10" s="38"/>
      <c r="E10" s="39"/>
      <c r="F10" s="40"/>
      <c r="G10" s="39"/>
      <c r="H10" s="39"/>
      <c r="I10" s="39"/>
      <c r="J10" s="41"/>
    </row>
    <row r="11" spans="1:82" s="16" customFormat="1" ht="18" customHeight="1" x14ac:dyDescent="0.25">
      <c r="A11" s="42" t="s">
        <v>79</v>
      </c>
      <c r="B11" s="34" t="s">
        <v>80</v>
      </c>
      <c r="C11" s="29" t="s">
        <v>47</v>
      </c>
      <c r="D11" s="35">
        <v>53.1</v>
      </c>
      <c r="E11" s="31">
        <v>60</v>
      </c>
      <c r="F11" s="32">
        <v>44</v>
      </c>
      <c r="G11" s="31">
        <f>E11+F11</f>
        <v>104</v>
      </c>
      <c r="H11" s="31">
        <f t="shared" si="1"/>
        <v>3186</v>
      </c>
      <c r="I11" s="31">
        <f t="shared" si="2"/>
        <v>2336.4</v>
      </c>
      <c r="J11" s="31">
        <f t="shared" si="3"/>
        <v>5522.4</v>
      </c>
    </row>
    <row r="12" spans="1:82" s="16" customFormat="1" ht="18" customHeight="1" x14ac:dyDescent="0.25">
      <c r="A12" s="27" t="s">
        <v>81</v>
      </c>
      <c r="B12" s="34" t="s">
        <v>82</v>
      </c>
      <c r="C12" s="29" t="s">
        <v>47</v>
      </c>
      <c r="D12" s="35"/>
      <c r="E12" s="31">
        <v>490</v>
      </c>
      <c r="F12" s="32">
        <v>218</v>
      </c>
      <c r="G12" s="31">
        <f t="shared" ref="G12:G30" si="4">E12+F12</f>
        <v>708</v>
      </c>
      <c r="H12" s="31">
        <f t="shared" si="1"/>
        <v>0</v>
      </c>
      <c r="I12" s="31">
        <f t="shared" si="2"/>
        <v>0</v>
      </c>
      <c r="J12" s="31">
        <f t="shared" si="3"/>
        <v>0</v>
      </c>
    </row>
    <row r="13" spans="1:82" s="16" customFormat="1" ht="18" customHeight="1" x14ac:dyDescent="0.25">
      <c r="A13" s="27" t="s">
        <v>83</v>
      </c>
      <c r="B13" s="34" t="s">
        <v>84</v>
      </c>
      <c r="C13" s="29" t="s">
        <v>47</v>
      </c>
      <c r="D13" s="35"/>
      <c r="E13" s="33">
        <v>360</v>
      </c>
      <c r="F13" s="32">
        <v>115</v>
      </c>
      <c r="G13" s="31">
        <f t="shared" si="4"/>
        <v>475</v>
      </c>
      <c r="H13" s="31">
        <f t="shared" si="1"/>
        <v>0</v>
      </c>
      <c r="I13" s="31">
        <f t="shared" si="2"/>
        <v>0</v>
      </c>
      <c r="J13" s="31">
        <f t="shared" si="3"/>
        <v>0</v>
      </c>
    </row>
    <row r="14" spans="1:82" s="16" customFormat="1" ht="18" customHeight="1" x14ac:dyDescent="0.25">
      <c r="A14" s="42" t="s">
        <v>85</v>
      </c>
      <c r="B14" s="34" t="s">
        <v>86</v>
      </c>
      <c r="C14" s="29" t="s">
        <v>47</v>
      </c>
      <c r="D14" s="35">
        <v>3.5</v>
      </c>
      <c r="E14" s="33">
        <v>600</v>
      </c>
      <c r="F14" s="32">
        <v>497</v>
      </c>
      <c r="G14" s="31">
        <f t="shared" si="4"/>
        <v>1097</v>
      </c>
      <c r="H14" s="31">
        <f t="shared" si="1"/>
        <v>2100</v>
      </c>
      <c r="I14" s="31">
        <f t="shared" si="2"/>
        <v>1739.5</v>
      </c>
      <c r="J14" s="31">
        <f t="shared" si="3"/>
        <v>3839.5</v>
      </c>
    </row>
    <row r="15" spans="1:82" s="16" customFormat="1" ht="18" customHeight="1" x14ac:dyDescent="0.25">
      <c r="A15" s="27" t="s">
        <v>87</v>
      </c>
      <c r="B15" s="34" t="s">
        <v>88</v>
      </c>
      <c r="C15" s="29" t="s">
        <v>47</v>
      </c>
      <c r="D15" s="35"/>
      <c r="E15" s="31">
        <v>780</v>
      </c>
      <c r="F15" s="32">
        <v>525</v>
      </c>
      <c r="G15" s="31">
        <f t="shared" si="4"/>
        <v>1305</v>
      </c>
      <c r="H15" s="31">
        <f t="shared" si="1"/>
        <v>0</v>
      </c>
      <c r="I15" s="31">
        <f t="shared" si="2"/>
        <v>0</v>
      </c>
      <c r="J15" s="31">
        <f t="shared" si="3"/>
        <v>0</v>
      </c>
    </row>
    <row r="16" spans="1:82" s="16" customFormat="1" ht="18" customHeight="1" x14ac:dyDescent="0.25">
      <c r="A16" s="27" t="s">
        <v>89</v>
      </c>
      <c r="B16" s="34" t="s">
        <v>90</v>
      </c>
      <c r="C16" s="29" t="s">
        <v>47</v>
      </c>
      <c r="D16" s="35"/>
      <c r="E16" s="31">
        <v>880</v>
      </c>
      <c r="F16" s="32">
        <v>665</v>
      </c>
      <c r="G16" s="31">
        <f t="shared" si="4"/>
        <v>1545</v>
      </c>
      <c r="H16" s="31">
        <f t="shared" si="1"/>
        <v>0</v>
      </c>
      <c r="I16" s="31">
        <f t="shared" si="2"/>
        <v>0</v>
      </c>
      <c r="J16" s="31">
        <f t="shared" si="3"/>
        <v>0</v>
      </c>
    </row>
    <row r="17" spans="1:16" s="16" customFormat="1" ht="18" customHeight="1" x14ac:dyDescent="0.25">
      <c r="A17" s="27" t="s">
        <v>91</v>
      </c>
      <c r="B17" s="34" t="s">
        <v>92</v>
      </c>
      <c r="C17" s="29" t="s">
        <v>47</v>
      </c>
      <c r="D17" s="35"/>
      <c r="E17" s="31">
        <v>1380</v>
      </c>
      <c r="F17" s="32">
        <v>720</v>
      </c>
      <c r="G17" s="31">
        <f t="shared" si="4"/>
        <v>2100</v>
      </c>
      <c r="H17" s="31">
        <f t="shared" si="1"/>
        <v>0</v>
      </c>
      <c r="I17" s="31">
        <f t="shared" si="2"/>
        <v>0</v>
      </c>
      <c r="J17" s="31">
        <f t="shared" si="3"/>
        <v>0</v>
      </c>
      <c r="M17" s="58"/>
      <c r="N17" s="58"/>
      <c r="O17" s="58"/>
      <c r="P17" s="58"/>
    </row>
    <row r="18" spans="1:16" s="16" customFormat="1" ht="18" customHeight="1" x14ac:dyDescent="0.25">
      <c r="A18" s="27" t="s">
        <v>93</v>
      </c>
      <c r="B18" s="34" t="s">
        <v>94</v>
      </c>
      <c r="C18" s="29" t="s">
        <v>47</v>
      </c>
      <c r="D18" s="35"/>
      <c r="E18" s="31">
        <v>1850</v>
      </c>
      <c r="F18" s="32">
        <v>785</v>
      </c>
      <c r="G18" s="31">
        <f t="shared" si="4"/>
        <v>2635</v>
      </c>
      <c r="H18" s="31">
        <f t="shared" si="1"/>
        <v>0</v>
      </c>
      <c r="I18" s="31">
        <f t="shared" si="2"/>
        <v>0</v>
      </c>
      <c r="J18" s="31">
        <f t="shared" si="3"/>
        <v>0</v>
      </c>
      <c r="M18" s="58"/>
      <c r="N18" s="58"/>
      <c r="O18" s="58"/>
      <c r="P18" s="58"/>
    </row>
    <row r="19" spans="1:16" s="16" customFormat="1" ht="18" customHeight="1" x14ac:dyDescent="0.25">
      <c r="A19" s="27" t="s">
        <v>95</v>
      </c>
      <c r="B19" s="34" t="s">
        <v>96</v>
      </c>
      <c r="C19" s="29" t="s">
        <v>97</v>
      </c>
      <c r="D19" s="35"/>
      <c r="E19" s="31">
        <v>100</v>
      </c>
      <c r="F19" s="32">
        <v>44</v>
      </c>
      <c r="G19" s="31">
        <f t="shared" si="4"/>
        <v>144</v>
      </c>
      <c r="H19" s="31">
        <f t="shared" si="1"/>
        <v>0</v>
      </c>
      <c r="I19" s="31">
        <f t="shared" si="2"/>
        <v>0</v>
      </c>
      <c r="J19" s="31">
        <f t="shared" si="3"/>
        <v>0</v>
      </c>
    </row>
    <row r="20" spans="1:16" s="16" customFormat="1" ht="18" customHeight="1" x14ac:dyDescent="0.25">
      <c r="A20" s="27" t="s">
        <v>98</v>
      </c>
      <c r="B20" s="34" t="s">
        <v>99</v>
      </c>
      <c r="C20" s="29" t="s">
        <v>47</v>
      </c>
      <c r="D20" s="35"/>
      <c r="E20" s="31">
        <v>160</v>
      </c>
      <c r="F20" s="32">
        <v>72</v>
      </c>
      <c r="G20" s="31">
        <f t="shared" si="4"/>
        <v>232</v>
      </c>
      <c r="H20" s="31">
        <f t="shared" si="1"/>
        <v>0</v>
      </c>
      <c r="I20" s="31">
        <f t="shared" si="2"/>
        <v>0</v>
      </c>
      <c r="J20" s="31">
        <f t="shared" si="3"/>
        <v>0</v>
      </c>
    </row>
    <row r="21" spans="1:16" s="16" customFormat="1" ht="18" customHeight="1" x14ac:dyDescent="0.25">
      <c r="A21" s="27" t="s">
        <v>100</v>
      </c>
      <c r="B21" s="34" t="s">
        <v>101</v>
      </c>
      <c r="C21" s="29" t="s">
        <v>97</v>
      </c>
      <c r="D21" s="35"/>
      <c r="E21" s="31">
        <v>540</v>
      </c>
      <c r="F21" s="32">
        <v>168</v>
      </c>
      <c r="G21" s="31">
        <f t="shared" si="4"/>
        <v>708</v>
      </c>
      <c r="H21" s="31">
        <f t="shared" si="1"/>
        <v>0</v>
      </c>
      <c r="I21" s="31">
        <f t="shared" si="2"/>
        <v>0</v>
      </c>
      <c r="J21" s="31">
        <f t="shared" si="3"/>
        <v>0</v>
      </c>
    </row>
    <row r="22" spans="1:16" s="16" customFormat="1" ht="18" customHeight="1" x14ac:dyDescent="0.25">
      <c r="A22" s="27" t="s">
        <v>102</v>
      </c>
      <c r="B22" s="34" t="s">
        <v>103</v>
      </c>
      <c r="C22" s="29" t="s">
        <v>97</v>
      </c>
      <c r="D22" s="35"/>
      <c r="E22" s="31">
        <v>640</v>
      </c>
      <c r="F22" s="32">
        <v>185</v>
      </c>
      <c r="G22" s="31">
        <f t="shared" si="4"/>
        <v>825</v>
      </c>
      <c r="H22" s="31">
        <f t="shared" si="1"/>
        <v>0</v>
      </c>
      <c r="I22" s="31">
        <f t="shared" si="2"/>
        <v>0</v>
      </c>
      <c r="J22" s="31">
        <f t="shared" si="3"/>
        <v>0</v>
      </c>
    </row>
    <row r="23" spans="1:16" s="16" customFormat="1" ht="18" customHeight="1" x14ac:dyDescent="0.25">
      <c r="A23" s="27" t="s">
        <v>104</v>
      </c>
      <c r="B23" s="34" t="s">
        <v>105</v>
      </c>
      <c r="C23" s="29" t="s">
        <v>47</v>
      </c>
      <c r="D23" s="35"/>
      <c r="E23" s="31">
        <v>30</v>
      </c>
      <c r="F23" s="32">
        <v>18</v>
      </c>
      <c r="G23" s="31">
        <f t="shared" si="4"/>
        <v>48</v>
      </c>
      <c r="H23" s="31">
        <f t="shared" si="1"/>
        <v>0</v>
      </c>
      <c r="I23" s="31">
        <f t="shared" si="2"/>
        <v>0</v>
      </c>
      <c r="J23" s="31">
        <f t="shared" si="3"/>
        <v>0</v>
      </c>
    </row>
    <row r="24" spans="1:16" s="16" customFormat="1" ht="18" customHeight="1" x14ac:dyDescent="0.25">
      <c r="A24" s="27" t="s">
        <v>106</v>
      </c>
      <c r="B24" s="34" t="s">
        <v>107</v>
      </c>
      <c r="C24" s="29" t="s">
        <v>47</v>
      </c>
      <c r="D24" s="35"/>
      <c r="E24" s="31">
        <v>120</v>
      </c>
      <c r="F24" s="32">
        <v>58</v>
      </c>
      <c r="G24" s="31">
        <f t="shared" si="4"/>
        <v>178</v>
      </c>
      <c r="H24" s="31">
        <f t="shared" si="1"/>
        <v>0</v>
      </c>
      <c r="I24" s="31">
        <f t="shared" si="2"/>
        <v>0</v>
      </c>
      <c r="J24" s="31">
        <f t="shared" si="3"/>
        <v>0</v>
      </c>
    </row>
    <row r="25" spans="1:16" s="16" customFormat="1" ht="18" customHeight="1" x14ac:dyDescent="0.25">
      <c r="A25" s="27" t="s">
        <v>108</v>
      </c>
      <c r="B25" s="34" t="s">
        <v>109</v>
      </c>
      <c r="C25" s="29" t="s">
        <v>47</v>
      </c>
      <c r="D25" s="35"/>
      <c r="E25" s="31">
        <v>260</v>
      </c>
      <c r="F25" s="32">
        <v>76</v>
      </c>
      <c r="G25" s="31">
        <f t="shared" si="4"/>
        <v>336</v>
      </c>
      <c r="H25" s="31">
        <f t="shared" si="1"/>
        <v>0</v>
      </c>
      <c r="I25" s="31">
        <f t="shared" si="2"/>
        <v>0</v>
      </c>
      <c r="J25" s="31">
        <f t="shared" si="3"/>
        <v>0</v>
      </c>
    </row>
    <row r="26" spans="1:16" s="16" customFormat="1" ht="18" customHeight="1" x14ac:dyDescent="0.25">
      <c r="A26" s="27" t="s">
        <v>110</v>
      </c>
      <c r="B26" s="34" t="s">
        <v>111</v>
      </c>
      <c r="C26" s="29" t="s">
        <v>97</v>
      </c>
      <c r="D26" s="35"/>
      <c r="E26" s="31">
        <v>340</v>
      </c>
      <c r="F26" s="32">
        <v>88</v>
      </c>
      <c r="G26" s="31">
        <f t="shared" si="4"/>
        <v>428</v>
      </c>
      <c r="H26" s="31">
        <f t="shared" si="1"/>
        <v>0</v>
      </c>
      <c r="I26" s="31">
        <f t="shared" si="2"/>
        <v>0</v>
      </c>
      <c r="J26" s="31">
        <f t="shared" si="3"/>
        <v>0</v>
      </c>
    </row>
    <row r="27" spans="1:16" s="16" customFormat="1" ht="18" customHeight="1" x14ac:dyDescent="0.25">
      <c r="A27" s="27" t="s">
        <v>112</v>
      </c>
      <c r="B27" s="34" t="s">
        <v>113</v>
      </c>
      <c r="C27" s="29" t="s">
        <v>47</v>
      </c>
      <c r="D27" s="35"/>
      <c r="E27" s="31">
        <v>220</v>
      </c>
      <c r="F27" s="32">
        <v>79</v>
      </c>
      <c r="G27" s="31">
        <f t="shared" si="4"/>
        <v>299</v>
      </c>
      <c r="H27" s="31">
        <f t="shared" si="1"/>
        <v>0</v>
      </c>
      <c r="I27" s="31">
        <f t="shared" si="2"/>
        <v>0</v>
      </c>
      <c r="J27" s="31">
        <f t="shared" si="3"/>
        <v>0</v>
      </c>
    </row>
    <row r="28" spans="1:16" s="16" customFormat="1" ht="18" customHeight="1" x14ac:dyDescent="0.25">
      <c r="A28" s="27" t="s">
        <v>114</v>
      </c>
      <c r="B28" s="34" t="s">
        <v>115</v>
      </c>
      <c r="C28" s="29" t="s">
        <v>116</v>
      </c>
      <c r="D28" s="35">
        <v>28.3</v>
      </c>
      <c r="E28" s="31">
        <v>350</v>
      </c>
      <c r="F28" s="32">
        <v>38</v>
      </c>
      <c r="G28" s="31">
        <f t="shared" si="4"/>
        <v>388</v>
      </c>
      <c r="H28" s="31">
        <f t="shared" si="1"/>
        <v>9905</v>
      </c>
      <c r="I28" s="31">
        <f t="shared" si="2"/>
        <v>1075.4000000000001</v>
      </c>
      <c r="J28" s="31">
        <f t="shared" si="3"/>
        <v>10980.4</v>
      </c>
    </row>
    <row r="29" spans="1:16" s="16" customFormat="1" ht="18" customHeight="1" x14ac:dyDescent="0.25">
      <c r="A29" s="27" t="s">
        <v>117</v>
      </c>
      <c r="B29" s="34" t="s">
        <v>118</v>
      </c>
      <c r="C29" s="29" t="s">
        <v>47</v>
      </c>
      <c r="D29" s="35">
        <v>19.2</v>
      </c>
      <c r="E29" s="31">
        <v>1100</v>
      </c>
      <c r="F29" s="32">
        <v>70</v>
      </c>
      <c r="G29" s="31">
        <f t="shared" si="4"/>
        <v>1170</v>
      </c>
      <c r="H29" s="31">
        <f t="shared" si="1"/>
        <v>21120</v>
      </c>
      <c r="I29" s="31">
        <f t="shared" si="2"/>
        <v>1344</v>
      </c>
      <c r="J29" s="31">
        <f t="shared" si="3"/>
        <v>22464</v>
      </c>
    </row>
    <row r="30" spans="1:16" s="16" customFormat="1" ht="18" customHeight="1" x14ac:dyDescent="0.25">
      <c r="A30" s="27" t="s">
        <v>119</v>
      </c>
      <c r="B30" s="34" t="s">
        <v>120</v>
      </c>
      <c r="C30" s="29" t="s">
        <v>47</v>
      </c>
      <c r="D30" s="35">
        <v>33.9</v>
      </c>
      <c r="E30" s="31">
        <v>1450</v>
      </c>
      <c r="F30" s="32">
        <v>618</v>
      </c>
      <c r="G30" s="31">
        <f t="shared" si="4"/>
        <v>2068</v>
      </c>
      <c r="H30" s="31">
        <f t="shared" si="1"/>
        <v>49155</v>
      </c>
      <c r="I30" s="31">
        <f t="shared" si="2"/>
        <v>20950.2</v>
      </c>
      <c r="J30" s="31">
        <f t="shared" si="3"/>
        <v>70105.2</v>
      </c>
    </row>
    <row r="31" spans="1:16" s="16" customFormat="1" ht="18" customHeight="1" x14ac:dyDescent="0.25">
      <c r="A31" s="27"/>
      <c r="B31" s="43" t="s">
        <v>121</v>
      </c>
      <c r="C31" s="44"/>
      <c r="D31" s="45"/>
      <c r="E31" s="23"/>
      <c r="F31" s="24"/>
      <c r="G31" s="23"/>
      <c r="H31" s="23"/>
      <c r="I31" s="23"/>
      <c r="J31" s="46"/>
    </row>
    <row r="32" spans="1:16" s="16" customFormat="1" ht="18" customHeight="1" x14ac:dyDescent="0.25">
      <c r="A32" s="27" t="s">
        <v>122</v>
      </c>
      <c r="B32" s="34" t="s">
        <v>123</v>
      </c>
      <c r="C32" s="29" t="s">
        <v>47</v>
      </c>
      <c r="D32" s="35"/>
      <c r="E32" s="31">
        <v>980</v>
      </c>
      <c r="F32" s="32">
        <v>1244</v>
      </c>
      <c r="G32" s="31">
        <f>E32+F32</f>
        <v>2224</v>
      </c>
      <c r="H32" s="31">
        <f t="shared" si="1"/>
        <v>0</v>
      </c>
      <c r="I32" s="31">
        <f t="shared" si="2"/>
        <v>0</v>
      </c>
      <c r="J32" s="31">
        <f t="shared" si="3"/>
        <v>0</v>
      </c>
    </row>
    <row r="33" spans="1:10" s="16" customFormat="1" ht="18" customHeight="1" x14ac:dyDescent="0.25">
      <c r="A33" s="42" t="s">
        <v>124</v>
      </c>
      <c r="B33" s="34" t="s">
        <v>125</v>
      </c>
      <c r="C33" s="29" t="s">
        <v>47</v>
      </c>
      <c r="D33" s="35">
        <v>38.799999999999997</v>
      </c>
      <c r="E33" s="31">
        <v>700</v>
      </c>
      <c r="F33" s="32">
        <v>776</v>
      </c>
      <c r="G33" s="31">
        <f t="shared" ref="G33:G89" si="5">E33+F33</f>
        <v>1476</v>
      </c>
      <c r="H33" s="31">
        <f t="shared" si="1"/>
        <v>27159.999999999996</v>
      </c>
      <c r="I33" s="31">
        <f t="shared" si="2"/>
        <v>30108.799999999999</v>
      </c>
      <c r="J33" s="31">
        <f t="shared" si="3"/>
        <v>57268.799999999996</v>
      </c>
    </row>
    <row r="34" spans="1:10" s="16" customFormat="1" ht="18" customHeight="1" x14ac:dyDescent="0.25">
      <c r="A34" s="42" t="s">
        <v>126</v>
      </c>
      <c r="B34" s="34" t="s">
        <v>127</v>
      </c>
      <c r="C34" s="29" t="s">
        <v>47</v>
      </c>
      <c r="D34" s="35">
        <v>1.9</v>
      </c>
      <c r="E34" s="31">
        <v>1200</v>
      </c>
      <c r="F34" s="32">
        <v>1147</v>
      </c>
      <c r="G34" s="31">
        <f t="shared" si="5"/>
        <v>2347</v>
      </c>
      <c r="H34" s="31">
        <f t="shared" si="1"/>
        <v>2280</v>
      </c>
      <c r="I34" s="31">
        <f t="shared" si="2"/>
        <v>2179.2999999999997</v>
      </c>
      <c r="J34" s="31">
        <f t="shared" si="3"/>
        <v>4459.2999999999993</v>
      </c>
    </row>
    <row r="35" spans="1:10" s="16" customFormat="1" ht="18" customHeight="1" x14ac:dyDescent="0.25">
      <c r="A35" s="42" t="s">
        <v>128</v>
      </c>
      <c r="B35" s="34" t="s">
        <v>129</v>
      </c>
      <c r="C35" s="29" t="s">
        <v>77</v>
      </c>
      <c r="D35" s="35">
        <v>4</v>
      </c>
      <c r="E35" s="31">
        <v>340</v>
      </c>
      <c r="F35" s="32">
        <v>265</v>
      </c>
      <c r="G35" s="31">
        <f t="shared" si="5"/>
        <v>605</v>
      </c>
      <c r="H35" s="31">
        <f t="shared" si="1"/>
        <v>1360</v>
      </c>
      <c r="I35" s="31">
        <f t="shared" si="2"/>
        <v>1060</v>
      </c>
      <c r="J35" s="31">
        <f t="shared" si="3"/>
        <v>2420</v>
      </c>
    </row>
    <row r="36" spans="1:10" s="16" customFormat="1" ht="18" customHeight="1" x14ac:dyDescent="0.25">
      <c r="A36" s="42" t="s">
        <v>130</v>
      </c>
      <c r="B36" s="34" t="s">
        <v>131</v>
      </c>
      <c r="C36" s="29" t="s">
        <v>47</v>
      </c>
      <c r="D36" s="35">
        <v>219.4</v>
      </c>
      <c r="E36" s="31">
        <v>40</v>
      </c>
      <c r="F36" s="32">
        <v>28</v>
      </c>
      <c r="G36" s="31">
        <f t="shared" si="5"/>
        <v>68</v>
      </c>
      <c r="H36" s="31">
        <f t="shared" si="1"/>
        <v>8776</v>
      </c>
      <c r="I36" s="31">
        <f t="shared" si="2"/>
        <v>6143.2</v>
      </c>
      <c r="J36" s="31">
        <f t="shared" si="3"/>
        <v>14919.2</v>
      </c>
    </row>
    <row r="37" spans="1:10" s="16" customFormat="1" ht="18" customHeight="1" x14ac:dyDescent="0.25">
      <c r="A37" s="42" t="s">
        <v>132</v>
      </c>
      <c r="B37" s="34" t="s">
        <v>133</v>
      </c>
      <c r="C37" s="29" t="s">
        <v>47</v>
      </c>
      <c r="D37" s="35">
        <v>194.8</v>
      </c>
      <c r="E37" s="31">
        <v>590</v>
      </c>
      <c r="F37" s="32">
        <v>218</v>
      </c>
      <c r="G37" s="31">
        <f t="shared" si="5"/>
        <v>808</v>
      </c>
      <c r="H37" s="31">
        <f t="shared" si="1"/>
        <v>114932</v>
      </c>
      <c r="I37" s="31">
        <f t="shared" si="2"/>
        <v>42466.400000000001</v>
      </c>
      <c r="J37" s="31">
        <f t="shared" si="3"/>
        <v>157398.39999999999</v>
      </c>
    </row>
    <row r="38" spans="1:10" s="16" customFormat="1" ht="18" customHeight="1" x14ac:dyDescent="0.25">
      <c r="A38" s="42" t="s">
        <v>134</v>
      </c>
      <c r="B38" s="34" t="s">
        <v>135</v>
      </c>
      <c r="C38" s="29" t="s">
        <v>47</v>
      </c>
      <c r="D38" s="35">
        <v>24.6</v>
      </c>
      <c r="E38" s="31">
        <v>540</v>
      </c>
      <c r="F38" s="32">
        <v>237</v>
      </c>
      <c r="G38" s="31">
        <f t="shared" si="5"/>
        <v>777</v>
      </c>
      <c r="H38" s="31">
        <f t="shared" si="1"/>
        <v>13284</v>
      </c>
      <c r="I38" s="31">
        <f t="shared" si="2"/>
        <v>5830.2000000000007</v>
      </c>
      <c r="J38" s="31">
        <f t="shared" si="3"/>
        <v>19114.2</v>
      </c>
    </row>
    <row r="39" spans="1:10" s="16" customFormat="1" ht="18" customHeight="1" x14ac:dyDescent="0.25">
      <c r="A39" s="27" t="s">
        <v>136</v>
      </c>
      <c r="B39" s="34" t="s">
        <v>137</v>
      </c>
      <c r="C39" s="29" t="s">
        <v>47</v>
      </c>
      <c r="D39" s="35"/>
      <c r="E39" s="31">
        <v>340</v>
      </c>
      <c r="F39" s="32">
        <v>115</v>
      </c>
      <c r="G39" s="31">
        <f t="shared" si="5"/>
        <v>455</v>
      </c>
      <c r="H39" s="31">
        <f t="shared" si="1"/>
        <v>0</v>
      </c>
      <c r="I39" s="31">
        <f t="shared" si="2"/>
        <v>0</v>
      </c>
      <c r="J39" s="31">
        <f t="shared" si="3"/>
        <v>0</v>
      </c>
    </row>
    <row r="40" spans="1:10" s="16" customFormat="1" ht="18" customHeight="1" x14ac:dyDescent="0.25">
      <c r="A40" s="27" t="s">
        <v>138</v>
      </c>
      <c r="B40" s="34" t="s">
        <v>139</v>
      </c>
      <c r="C40" s="29" t="s">
        <v>47</v>
      </c>
      <c r="D40" s="35"/>
      <c r="E40" s="31">
        <v>680</v>
      </c>
      <c r="F40" s="32">
        <v>655</v>
      </c>
      <c r="G40" s="31">
        <f t="shared" si="5"/>
        <v>1335</v>
      </c>
      <c r="H40" s="31">
        <f t="shared" si="1"/>
        <v>0</v>
      </c>
      <c r="I40" s="31">
        <f t="shared" si="2"/>
        <v>0</v>
      </c>
      <c r="J40" s="31">
        <f t="shared" si="3"/>
        <v>0</v>
      </c>
    </row>
    <row r="41" spans="1:10" s="16" customFormat="1" ht="18" customHeight="1" x14ac:dyDescent="0.25">
      <c r="A41" s="27" t="s">
        <v>140</v>
      </c>
      <c r="B41" s="34" t="s">
        <v>141</v>
      </c>
      <c r="C41" s="29" t="s">
        <v>47</v>
      </c>
      <c r="D41" s="35"/>
      <c r="E41" s="31">
        <v>880</v>
      </c>
      <c r="F41" s="32">
        <v>895</v>
      </c>
      <c r="G41" s="31">
        <f t="shared" si="5"/>
        <v>1775</v>
      </c>
      <c r="H41" s="31">
        <f t="shared" si="1"/>
        <v>0</v>
      </c>
      <c r="I41" s="31">
        <f t="shared" si="2"/>
        <v>0</v>
      </c>
      <c r="J41" s="31">
        <f t="shared" si="3"/>
        <v>0</v>
      </c>
    </row>
    <row r="42" spans="1:10" s="16" customFormat="1" ht="18" customHeight="1" x14ac:dyDescent="0.25">
      <c r="A42" s="42" t="s">
        <v>142</v>
      </c>
      <c r="B42" s="34" t="s">
        <v>143</v>
      </c>
      <c r="C42" s="29" t="s">
        <v>47</v>
      </c>
      <c r="D42" s="35">
        <v>8</v>
      </c>
      <c r="E42" s="31">
        <v>600</v>
      </c>
      <c r="F42" s="32">
        <v>497</v>
      </c>
      <c r="G42" s="31">
        <f t="shared" si="5"/>
        <v>1097</v>
      </c>
      <c r="H42" s="31">
        <f t="shared" si="1"/>
        <v>4800</v>
      </c>
      <c r="I42" s="31">
        <f t="shared" si="2"/>
        <v>3976</v>
      </c>
      <c r="J42" s="31">
        <f t="shared" si="3"/>
        <v>8776</v>
      </c>
    </row>
    <row r="43" spans="1:10" s="16" customFormat="1" ht="18" customHeight="1" x14ac:dyDescent="0.25">
      <c r="A43" s="27" t="s">
        <v>144</v>
      </c>
      <c r="B43" s="34" t="s">
        <v>145</v>
      </c>
      <c r="C43" s="29" t="s">
        <v>47</v>
      </c>
      <c r="D43" s="35"/>
      <c r="E43" s="31">
        <v>340</v>
      </c>
      <c r="F43" s="32">
        <v>265</v>
      </c>
      <c r="G43" s="31">
        <f t="shared" si="5"/>
        <v>605</v>
      </c>
      <c r="H43" s="31">
        <f t="shared" si="1"/>
        <v>0</v>
      </c>
      <c r="I43" s="31">
        <f t="shared" si="2"/>
        <v>0</v>
      </c>
      <c r="J43" s="31">
        <f t="shared" si="3"/>
        <v>0</v>
      </c>
    </row>
    <row r="44" spans="1:10" s="16" customFormat="1" ht="18" customHeight="1" x14ac:dyDescent="0.25">
      <c r="A44" s="27" t="s">
        <v>146</v>
      </c>
      <c r="B44" s="34" t="s">
        <v>147</v>
      </c>
      <c r="C44" s="29" t="s">
        <v>47</v>
      </c>
      <c r="D44" s="35"/>
      <c r="E44" s="31">
        <v>120</v>
      </c>
      <c r="F44" s="32">
        <v>35</v>
      </c>
      <c r="G44" s="31">
        <f t="shared" si="5"/>
        <v>155</v>
      </c>
      <c r="H44" s="31">
        <f t="shared" si="1"/>
        <v>0</v>
      </c>
      <c r="I44" s="31">
        <f t="shared" si="2"/>
        <v>0</v>
      </c>
      <c r="J44" s="31">
        <f t="shared" si="3"/>
        <v>0</v>
      </c>
    </row>
    <row r="45" spans="1:10" s="16" customFormat="1" ht="18" customHeight="1" x14ac:dyDescent="0.25">
      <c r="A45" s="42" t="s">
        <v>148</v>
      </c>
      <c r="B45" s="34" t="s">
        <v>149</v>
      </c>
      <c r="C45" s="29" t="s">
        <v>47</v>
      </c>
      <c r="D45" s="35">
        <v>5.2</v>
      </c>
      <c r="E45" s="31">
        <v>1200</v>
      </c>
      <c r="F45" s="32">
        <v>694</v>
      </c>
      <c r="G45" s="31">
        <f t="shared" si="5"/>
        <v>1894</v>
      </c>
      <c r="H45" s="31">
        <f t="shared" si="1"/>
        <v>6240</v>
      </c>
      <c r="I45" s="31">
        <f t="shared" si="2"/>
        <v>3608.8</v>
      </c>
      <c r="J45" s="31">
        <f t="shared" si="3"/>
        <v>9848.7999999999993</v>
      </c>
    </row>
    <row r="46" spans="1:10" s="16" customFormat="1" ht="18" customHeight="1" x14ac:dyDescent="0.25">
      <c r="A46" s="27" t="s">
        <v>150</v>
      </c>
      <c r="B46" s="34" t="s">
        <v>151</v>
      </c>
      <c r="C46" s="29" t="s">
        <v>47</v>
      </c>
      <c r="D46" s="35">
        <v>3.5</v>
      </c>
      <c r="E46" s="31">
        <v>680</v>
      </c>
      <c r="F46" s="32">
        <v>655</v>
      </c>
      <c r="G46" s="31">
        <f t="shared" si="5"/>
        <v>1335</v>
      </c>
      <c r="H46" s="31">
        <f t="shared" si="1"/>
        <v>2380</v>
      </c>
      <c r="I46" s="31">
        <f t="shared" si="2"/>
        <v>2292.5</v>
      </c>
      <c r="J46" s="31">
        <f t="shared" si="3"/>
        <v>4672.5</v>
      </c>
    </row>
    <row r="47" spans="1:10" s="16" customFormat="1" ht="18" customHeight="1" x14ac:dyDescent="0.25">
      <c r="A47" s="27" t="s">
        <v>152</v>
      </c>
      <c r="B47" s="34" t="s">
        <v>153</v>
      </c>
      <c r="C47" s="29" t="s">
        <v>97</v>
      </c>
      <c r="D47" s="35"/>
      <c r="E47" s="31">
        <v>800</v>
      </c>
      <c r="F47" s="32">
        <v>190</v>
      </c>
      <c r="G47" s="31">
        <f t="shared" si="5"/>
        <v>990</v>
      </c>
      <c r="H47" s="31">
        <f t="shared" si="1"/>
        <v>0</v>
      </c>
      <c r="I47" s="31">
        <f t="shared" si="2"/>
        <v>0</v>
      </c>
      <c r="J47" s="31">
        <f t="shared" si="3"/>
        <v>0</v>
      </c>
    </row>
    <row r="48" spans="1:10" s="16" customFormat="1" ht="18" customHeight="1" x14ac:dyDescent="0.25">
      <c r="A48" s="27" t="s">
        <v>154</v>
      </c>
      <c r="B48" s="34" t="s">
        <v>96</v>
      </c>
      <c r="C48" s="29" t="s">
        <v>97</v>
      </c>
      <c r="D48" s="35"/>
      <c r="E48" s="31">
        <v>100</v>
      </c>
      <c r="F48" s="32">
        <v>44</v>
      </c>
      <c r="G48" s="31">
        <f t="shared" si="5"/>
        <v>144</v>
      </c>
      <c r="H48" s="31">
        <f t="shared" si="1"/>
        <v>0</v>
      </c>
      <c r="I48" s="31">
        <f t="shared" si="2"/>
        <v>0</v>
      </c>
      <c r="J48" s="31">
        <f t="shared" si="3"/>
        <v>0</v>
      </c>
    </row>
    <row r="49" spans="1:10" s="16" customFormat="1" ht="18" customHeight="1" x14ac:dyDescent="0.25">
      <c r="A49" s="27" t="s">
        <v>155</v>
      </c>
      <c r="B49" s="34" t="s">
        <v>156</v>
      </c>
      <c r="C49" s="29" t="s">
        <v>47</v>
      </c>
      <c r="D49" s="35"/>
      <c r="E49" s="31">
        <v>140</v>
      </c>
      <c r="F49" s="32">
        <v>72</v>
      </c>
      <c r="G49" s="31">
        <f t="shared" si="5"/>
        <v>212</v>
      </c>
      <c r="H49" s="31">
        <f t="shared" si="1"/>
        <v>0</v>
      </c>
      <c r="I49" s="31">
        <f t="shared" si="2"/>
        <v>0</v>
      </c>
      <c r="J49" s="31">
        <f t="shared" si="3"/>
        <v>0</v>
      </c>
    </row>
    <row r="50" spans="1:10" s="16" customFormat="1" ht="18" customHeight="1" x14ac:dyDescent="0.25">
      <c r="A50" s="27" t="s">
        <v>157</v>
      </c>
      <c r="B50" s="34" t="s">
        <v>158</v>
      </c>
      <c r="C50" s="29" t="s">
        <v>47</v>
      </c>
      <c r="D50" s="35">
        <v>219.4</v>
      </c>
      <c r="E50" s="31">
        <v>30</v>
      </c>
      <c r="F50" s="32">
        <v>18</v>
      </c>
      <c r="G50" s="31">
        <f t="shared" si="5"/>
        <v>48</v>
      </c>
      <c r="H50" s="31">
        <f t="shared" si="1"/>
        <v>6582</v>
      </c>
      <c r="I50" s="31">
        <f t="shared" si="2"/>
        <v>3949.2000000000003</v>
      </c>
      <c r="J50" s="31">
        <f t="shared" si="3"/>
        <v>10531.2</v>
      </c>
    </row>
    <row r="51" spans="1:10" s="16" customFormat="1" ht="18" customHeight="1" x14ac:dyDescent="0.25">
      <c r="A51" s="27" t="s">
        <v>159</v>
      </c>
      <c r="B51" s="34" t="s">
        <v>160</v>
      </c>
      <c r="C51" s="29" t="s">
        <v>47</v>
      </c>
      <c r="D51" s="35">
        <v>172.6</v>
      </c>
      <c r="E51" s="31">
        <v>190</v>
      </c>
      <c r="F51" s="32">
        <v>58</v>
      </c>
      <c r="G51" s="31">
        <f t="shared" si="5"/>
        <v>248</v>
      </c>
      <c r="H51" s="31">
        <f t="shared" si="1"/>
        <v>32794</v>
      </c>
      <c r="I51" s="31">
        <f t="shared" si="2"/>
        <v>10010.799999999999</v>
      </c>
      <c r="J51" s="31">
        <f t="shared" si="3"/>
        <v>42804.800000000003</v>
      </c>
    </row>
    <row r="52" spans="1:10" s="16" customFormat="1" ht="18" customHeight="1" x14ac:dyDescent="0.25">
      <c r="A52" s="27" t="s">
        <v>161</v>
      </c>
      <c r="B52" s="34" t="s">
        <v>162</v>
      </c>
      <c r="C52" s="29" t="s">
        <v>47</v>
      </c>
      <c r="D52" s="35">
        <v>172.6</v>
      </c>
      <c r="E52" s="31">
        <v>320</v>
      </c>
      <c r="F52" s="32">
        <v>76</v>
      </c>
      <c r="G52" s="31">
        <f t="shared" si="5"/>
        <v>396</v>
      </c>
      <c r="H52" s="31">
        <f t="shared" si="1"/>
        <v>55232</v>
      </c>
      <c r="I52" s="31">
        <f t="shared" si="2"/>
        <v>13117.6</v>
      </c>
      <c r="J52" s="31">
        <f t="shared" si="3"/>
        <v>68349.600000000006</v>
      </c>
    </row>
    <row r="53" spans="1:10" s="16" customFormat="1" ht="18" customHeight="1" x14ac:dyDescent="0.25">
      <c r="A53" s="27" t="s">
        <v>163</v>
      </c>
      <c r="B53" s="34" t="s">
        <v>164</v>
      </c>
      <c r="C53" s="29" t="s">
        <v>47</v>
      </c>
      <c r="D53" s="35"/>
      <c r="E53" s="31">
        <v>280</v>
      </c>
      <c r="F53" s="32">
        <v>50</v>
      </c>
      <c r="G53" s="31">
        <f t="shared" si="5"/>
        <v>330</v>
      </c>
      <c r="H53" s="31">
        <f t="shared" si="1"/>
        <v>0</v>
      </c>
      <c r="I53" s="31">
        <f t="shared" si="2"/>
        <v>0</v>
      </c>
      <c r="J53" s="31">
        <f t="shared" si="3"/>
        <v>0</v>
      </c>
    </row>
    <row r="54" spans="1:10" s="16" customFormat="1" ht="18" customHeight="1" x14ac:dyDescent="0.25">
      <c r="A54" s="27" t="s">
        <v>165</v>
      </c>
      <c r="B54" s="34" t="s">
        <v>166</v>
      </c>
      <c r="C54" s="29" t="s">
        <v>47</v>
      </c>
      <c r="D54" s="35"/>
      <c r="E54" s="31">
        <v>380</v>
      </c>
      <c r="F54" s="32">
        <v>50</v>
      </c>
      <c r="G54" s="31">
        <f t="shared" si="5"/>
        <v>430</v>
      </c>
      <c r="H54" s="31">
        <f t="shared" si="1"/>
        <v>0</v>
      </c>
      <c r="I54" s="31">
        <f t="shared" si="2"/>
        <v>0</v>
      </c>
      <c r="J54" s="31">
        <f t="shared" si="3"/>
        <v>0</v>
      </c>
    </row>
    <row r="55" spans="1:10" s="16" customFormat="1" ht="18" customHeight="1" x14ac:dyDescent="0.25">
      <c r="A55" s="27" t="s">
        <v>167</v>
      </c>
      <c r="B55" s="34" t="s">
        <v>168</v>
      </c>
      <c r="C55" s="29" t="s">
        <v>47</v>
      </c>
      <c r="D55" s="35"/>
      <c r="E55" s="31">
        <v>700</v>
      </c>
      <c r="F55" s="32">
        <v>50</v>
      </c>
      <c r="G55" s="31">
        <f t="shared" si="5"/>
        <v>750</v>
      </c>
      <c r="H55" s="31">
        <f t="shared" si="1"/>
        <v>0</v>
      </c>
      <c r="I55" s="31">
        <f t="shared" si="2"/>
        <v>0</v>
      </c>
      <c r="J55" s="31">
        <f t="shared" si="3"/>
        <v>0</v>
      </c>
    </row>
    <row r="56" spans="1:10" s="16" customFormat="1" ht="18" customHeight="1" x14ac:dyDescent="0.25">
      <c r="A56" s="27" t="s">
        <v>169</v>
      </c>
      <c r="B56" s="34" t="s">
        <v>170</v>
      </c>
      <c r="C56" s="29" t="s">
        <v>47</v>
      </c>
      <c r="D56" s="35"/>
      <c r="E56" s="31">
        <v>1100</v>
      </c>
      <c r="F56" s="32">
        <v>60</v>
      </c>
      <c r="G56" s="31">
        <f t="shared" si="5"/>
        <v>1160</v>
      </c>
      <c r="H56" s="31">
        <f t="shared" si="1"/>
        <v>0</v>
      </c>
      <c r="I56" s="31">
        <f t="shared" si="2"/>
        <v>0</v>
      </c>
      <c r="J56" s="31">
        <f t="shared" si="3"/>
        <v>0</v>
      </c>
    </row>
    <row r="57" spans="1:10" s="16" customFormat="1" ht="18" customHeight="1" x14ac:dyDescent="0.25">
      <c r="A57" s="27" t="s">
        <v>171</v>
      </c>
      <c r="B57" s="34" t="s">
        <v>172</v>
      </c>
      <c r="C57" s="29" t="s">
        <v>47</v>
      </c>
      <c r="D57" s="35">
        <v>172.6</v>
      </c>
      <c r="E57" s="31">
        <v>280</v>
      </c>
      <c r="F57" s="32">
        <v>79</v>
      </c>
      <c r="G57" s="31">
        <f t="shared" si="5"/>
        <v>359</v>
      </c>
      <c r="H57" s="31">
        <f t="shared" si="1"/>
        <v>48328</v>
      </c>
      <c r="I57" s="31">
        <f t="shared" si="2"/>
        <v>13635.4</v>
      </c>
      <c r="J57" s="31">
        <f t="shared" si="3"/>
        <v>61963.4</v>
      </c>
    </row>
    <row r="58" spans="1:10" s="16" customFormat="1" ht="18" customHeight="1" x14ac:dyDescent="0.25">
      <c r="A58" s="27" t="s">
        <v>173</v>
      </c>
      <c r="B58" s="34" t="s">
        <v>174</v>
      </c>
      <c r="C58" s="29" t="s">
        <v>47</v>
      </c>
      <c r="D58" s="35">
        <v>172.6</v>
      </c>
      <c r="E58" s="31">
        <v>260</v>
      </c>
      <c r="F58" s="32">
        <v>38</v>
      </c>
      <c r="G58" s="31">
        <f t="shared" si="5"/>
        <v>298</v>
      </c>
      <c r="H58" s="31">
        <f t="shared" si="1"/>
        <v>44876</v>
      </c>
      <c r="I58" s="31">
        <f t="shared" si="2"/>
        <v>6558.8</v>
      </c>
      <c r="J58" s="31">
        <f t="shared" si="3"/>
        <v>51434.8</v>
      </c>
    </row>
    <row r="59" spans="1:10" s="16" customFormat="1" ht="18" customHeight="1" x14ac:dyDescent="0.25">
      <c r="A59" s="27" t="s">
        <v>175</v>
      </c>
      <c r="B59" s="34" t="s">
        <v>176</v>
      </c>
      <c r="C59" s="29" t="s">
        <v>47</v>
      </c>
      <c r="D59" s="35"/>
      <c r="E59" s="31">
        <v>1000</v>
      </c>
      <c r="F59" s="32">
        <v>70</v>
      </c>
      <c r="G59" s="31">
        <f t="shared" si="5"/>
        <v>1070</v>
      </c>
      <c r="H59" s="31">
        <f t="shared" si="1"/>
        <v>0</v>
      </c>
      <c r="I59" s="31">
        <f t="shared" si="2"/>
        <v>0</v>
      </c>
      <c r="J59" s="31">
        <f t="shared" si="3"/>
        <v>0</v>
      </c>
    </row>
    <row r="60" spans="1:10" s="16" customFormat="1" ht="18" customHeight="1" x14ac:dyDescent="0.25">
      <c r="A60" s="27" t="s">
        <v>177</v>
      </c>
      <c r="B60" s="34" t="s">
        <v>178</v>
      </c>
      <c r="C60" s="29" t="s">
        <v>47</v>
      </c>
      <c r="D60" s="35"/>
      <c r="E60" s="31">
        <v>560</v>
      </c>
      <c r="F60" s="32">
        <v>285</v>
      </c>
      <c r="G60" s="31">
        <f t="shared" si="5"/>
        <v>845</v>
      </c>
      <c r="H60" s="31">
        <f t="shared" si="1"/>
        <v>0</v>
      </c>
      <c r="I60" s="31">
        <f t="shared" si="2"/>
        <v>0</v>
      </c>
      <c r="J60" s="31">
        <f t="shared" si="3"/>
        <v>0</v>
      </c>
    </row>
    <row r="61" spans="1:10" s="16" customFormat="1" ht="18" customHeight="1" x14ac:dyDescent="0.25">
      <c r="A61" s="27" t="s">
        <v>179</v>
      </c>
      <c r="B61" s="34" t="s">
        <v>180</v>
      </c>
      <c r="C61" s="29" t="s">
        <v>97</v>
      </c>
      <c r="D61" s="35"/>
      <c r="E61" s="31">
        <v>240</v>
      </c>
      <c r="F61" s="32">
        <v>22</v>
      </c>
      <c r="G61" s="31">
        <f t="shared" si="5"/>
        <v>262</v>
      </c>
      <c r="H61" s="31">
        <f t="shared" si="1"/>
        <v>0</v>
      </c>
      <c r="I61" s="31">
        <f t="shared" si="2"/>
        <v>0</v>
      </c>
      <c r="J61" s="31">
        <f t="shared" si="3"/>
        <v>0</v>
      </c>
    </row>
    <row r="62" spans="1:10" s="16" customFormat="1" ht="18" customHeight="1" x14ac:dyDescent="0.25">
      <c r="A62" s="42" t="s">
        <v>181</v>
      </c>
      <c r="B62" s="34" t="s">
        <v>182</v>
      </c>
      <c r="C62" s="29" t="s">
        <v>97</v>
      </c>
      <c r="D62" s="35">
        <v>13.4</v>
      </c>
      <c r="E62" s="31">
        <v>25</v>
      </c>
      <c r="F62" s="32">
        <v>14</v>
      </c>
      <c r="G62" s="31">
        <f t="shared" si="5"/>
        <v>39</v>
      </c>
      <c r="H62" s="31">
        <f t="shared" si="1"/>
        <v>335</v>
      </c>
      <c r="I62" s="31">
        <f t="shared" si="2"/>
        <v>187.6</v>
      </c>
      <c r="J62" s="31">
        <f t="shared" si="3"/>
        <v>522.6</v>
      </c>
    </row>
    <row r="63" spans="1:10" s="16" customFormat="1" ht="18" customHeight="1" x14ac:dyDescent="0.25">
      <c r="A63" s="42" t="s">
        <v>183</v>
      </c>
      <c r="B63" s="34" t="s">
        <v>184</v>
      </c>
      <c r="C63" s="29" t="s">
        <v>97</v>
      </c>
      <c r="D63" s="35">
        <v>39.200000000000003</v>
      </c>
      <c r="E63" s="31">
        <v>100</v>
      </c>
      <c r="F63" s="32">
        <v>75</v>
      </c>
      <c r="G63" s="31">
        <f t="shared" si="5"/>
        <v>175</v>
      </c>
      <c r="H63" s="31">
        <f t="shared" si="1"/>
        <v>3920.0000000000005</v>
      </c>
      <c r="I63" s="31">
        <f t="shared" si="2"/>
        <v>2940</v>
      </c>
      <c r="J63" s="31">
        <f t="shared" si="3"/>
        <v>6860</v>
      </c>
    </row>
    <row r="64" spans="1:10" s="16" customFormat="1" ht="18" customHeight="1" x14ac:dyDescent="0.25">
      <c r="A64" s="42" t="s">
        <v>185</v>
      </c>
      <c r="B64" s="34" t="s">
        <v>186</v>
      </c>
      <c r="C64" s="29" t="s">
        <v>97</v>
      </c>
      <c r="D64" s="35">
        <v>13.4</v>
      </c>
      <c r="E64" s="31">
        <v>340</v>
      </c>
      <c r="F64" s="32">
        <v>108</v>
      </c>
      <c r="G64" s="31">
        <f t="shared" si="5"/>
        <v>448</v>
      </c>
      <c r="H64" s="31">
        <f t="shared" si="1"/>
        <v>4556</v>
      </c>
      <c r="I64" s="31">
        <f t="shared" si="2"/>
        <v>1447.2</v>
      </c>
      <c r="J64" s="31">
        <f t="shared" si="3"/>
        <v>6003.2</v>
      </c>
    </row>
    <row r="65" spans="1:10" s="16" customFormat="1" ht="18" customHeight="1" x14ac:dyDescent="0.25">
      <c r="A65" s="42" t="s">
        <v>187</v>
      </c>
      <c r="B65" s="34" t="s">
        <v>188</v>
      </c>
      <c r="C65" s="29" t="s">
        <v>97</v>
      </c>
      <c r="D65" s="35">
        <v>25.8</v>
      </c>
      <c r="E65" s="31">
        <v>550</v>
      </c>
      <c r="F65" s="32">
        <v>186</v>
      </c>
      <c r="G65" s="31">
        <f t="shared" si="5"/>
        <v>736</v>
      </c>
      <c r="H65" s="31">
        <f t="shared" si="1"/>
        <v>14190</v>
      </c>
      <c r="I65" s="31">
        <f t="shared" si="2"/>
        <v>4798.8</v>
      </c>
      <c r="J65" s="31">
        <f t="shared" si="3"/>
        <v>18988.8</v>
      </c>
    </row>
    <row r="66" spans="1:10" s="16" customFormat="1" ht="18" customHeight="1" x14ac:dyDescent="0.25">
      <c r="A66" s="27" t="s">
        <v>189</v>
      </c>
      <c r="B66" s="34" t="s">
        <v>190</v>
      </c>
      <c r="C66" s="29" t="s">
        <v>97</v>
      </c>
      <c r="D66" s="35">
        <v>2.8</v>
      </c>
      <c r="E66" s="31">
        <v>780</v>
      </c>
      <c r="F66" s="32">
        <v>542</v>
      </c>
      <c r="G66" s="31">
        <f t="shared" si="5"/>
        <v>1322</v>
      </c>
      <c r="H66" s="31">
        <f t="shared" si="1"/>
        <v>2184</v>
      </c>
      <c r="I66" s="31">
        <f t="shared" si="2"/>
        <v>1517.6</v>
      </c>
      <c r="J66" s="31">
        <f t="shared" si="3"/>
        <v>3701.6</v>
      </c>
    </row>
    <row r="67" spans="1:10" s="16" customFormat="1" ht="18" customHeight="1" x14ac:dyDescent="0.25">
      <c r="A67" s="27" t="s">
        <v>191</v>
      </c>
      <c r="B67" s="34" t="s">
        <v>192</v>
      </c>
      <c r="C67" s="29" t="s">
        <v>77</v>
      </c>
      <c r="D67" s="35"/>
      <c r="E67" s="31">
        <v>2200</v>
      </c>
      <c r="F67" s="32">
        <v>850</v>
      </c>
      <c r="G67" s="31">
        <f t="shared" si="5"/>
        <v>3050</v>
      </c>
      <c r="H67" s="31">
        <f t="shared" si="1"/>
        <v>0</v>
      </c>
      <c r="I67" s="31">
        <f t="shared" si="2"/>
        <v>0</v>
      </c>
      <c r="J67" s="31">
        <f t="shared" si="3"/>
        <v>0</v>
      </c>
    </row>
    <row r="68" spans="1:10" s="16" customFormat="1" ht="18" customHeight="1" x14ac:dyDescent="0.25">
      <c r="A68" s="27" t="s">
        <v>193</v>
      </c>
      <c r="B68" s="34" t="s">
        <v>194</v>
      </c>
      <c r="C68" s="29" t="s">
        <v>77</v>
      </c>
      <c r="D68" s="35"/>
      <c r="E68" s="31">
        <v>1400</v>
      </c>
      <c r="F68" s="32">
        <v>250</v>
      </c>
      <c r="G68" s="31">
        <f t="shared" si="5"/>
        <v>1650</v>
      </c>
      <c r="H68" s="31">
        <f t="shared" si="1"/>
        <v>0</v>
      </c>
      <c r="I68" s="31">
        <f t="shared" si="2"/>
        <v>0</v>
      </c>
      <c r="J68" s="31">
        <f t="shared" si="3"/>
        <v>0</v>
      </c>
    </row>
    <row r="69" spans="1:10" s="16" customFormat="1" ht="18" customHeight="1" x14ac:dyDescent="0.25">
      <c r="A69" s="27" t="s">
        <v>195</v>
      </c>
      <c r="B69" s="34" t="s">
        <v>196</v>
      </c>
      <c r="C69" s="29" t="s">
        <v>97</v>
      </c>
      <c r="D69" s="35">
        <v>39.200000000000003</v>
      </c>
      <c r="E69" s="31">
        <v>15</v>
      </c>
      <c r="F69" s="32">
        <v>9</v>
      </c>
      <c r="G69" s="31">
        <f t="shared" si="5"/>
        <v>24</v>
      </c>
      <c r="H69" s="31">
        <f t="shared" si="1"/>
        <v>588</v>
      </c>
      <c r="I69" s="31">
        <f t="shared" si="2"/>
        <v>352.8</v>
      </c>
      <c r="J69" s="31">
        <f t="shared" si="3"/>
        <v>940.8</v>
      </c>
    </row>
    <row r="70" spans="1:10" s="16" customFormat="1" ht="18" customHeight="1" x14ac:dyDescent="0.25">
      <c r="A70" s="27" t="s">
        <v>197</v>
      </c>
      <c r="B70" s="34" t="s">
        <v>198</v>
      </c>
      <c r="C70" s="29" t="s">
        <v>97</v>
      </c>
      <c r="D70" s="35"/>
      <c r="E70" s="31">
        <v>40</v>
      </c>
      <c r="F70" s="32">
        <v>15</v>
      </c>
      <c r="G70" s="31">
        <f t="shared" si="5"/>
        <v>55</v>
      </c>
      <c r="H70" s="31">
        <f t="shared" si="1"/>
        <v>0</v>
      </c>
      <c r="I70" s="31">
        <f t="shared" si="2"/>
        <v>0</v>
      </c>
      <c r="J70" s="31">
        <f t="shared" si="3"/>
        <v>0</v>
      </c>
    </row>
    <row r="71" spans="1:10" s="16" customFormat="1" ht="18" customHeight="1" x14ac:dyDescent="0.25">
      <c r="A71" s="27" t="s">
        <v>199</v>
      </c>
      <c r="B71" s="34" t="s">
        <v>200</v>
      </c>
      <c r="C71" s="29" t="s">
        <v>97</v>
      </c>
      <c r="D71" s="35">
        <v>25.8</v>
      </c>
      <c r="E71" s="31">
        <v>80</v>
      </c>
      <c r="F71" s="32">
        <v>36</v>
      </c>
      <c r="G71" s="31">
        <f t="shared" si="5"/>
        <v>116</v>
      </c>
      <c r="H71" s="31">
        <f t="shared" si="1"/>
        <v>2064</v>
      </c>
      <c r="I71" s="31">
        <f t="shared" si="2"/>
        <v>928.80000000000007</v>
      </c>
      <c r="J71" s="31">
        <f t="shared" si="3"/>
        <v>2992.8</v>
      </c>
    </row>
    <row r="72" spans="1:10" s="16" customFormat="1" ht="18" customHeight="1" x14ac:dyDescent="0.25">
      <c r="A72" s="27" t="s">
        <v>201</v>
      </c>
      <c r="B72" s="34" t="s">
        <v>202</v>
      </c>
      <c r="C72" s="29" t="s">
        <v>97</v>
      </c>
      <c r="D72" s="35">
        <v>39.200000000000003</v>
      </c>
      <c r="E72" s="31">
        <v>390</v>
      </c>
      <c r="F72" s="32">
        <v>62</v>
      </c>
      <c r="G72" s="31">
        <f t="shared" si="5"/>
        <v>452</v>
      </c>
      <c r="H72" s="31">
        <f t="shared" ref="H72:H136" si="6">D72*E72</f>
        <v>15288.000000000002</v>
      </c>
      <c r="I72" s="31">
        <f t="shared" ref="I72:I136" si="7">D72*F72</f>
        <v>2430.4</v>
      </c>
      <c r="J72" s="31">
        <f t="shared" ref="J72:J136" si="8">H72+I72</f>
        <v>17718.400000000001</v>
      </c>
    </row>
    <row r="73" spans="1:10" s="16" customFormat="1" ht="18" customHeight="1" x14ac:dyDescent="0.25">
      <c r="A73" s="27" t="s">
        <v>203</v>
      </c>
      <c r="B73" s="34" t="s">
        <v>204</v>
      </c>
      <c r="C73" s="29" t="s">
        <v>97</v>
      </c>
      <c r="D73" s="35">
        <v>39.200000000000003</v>
      </c>
      <c r="E73" s="31">
        <v>180</v>
      </c>
      <c r="F73" s="32">
        <v>18</v>
      </c>
      <c r="G73" s="31">
        <f t="shared" si="5"/>
        <v>198</v>
      </c>
      <c r="H73" s="31">
        <f t="shared" si="6"/>
        <v>7056.0000000000009</v>
      </c>
      <c r="I73" s="31">
        <f t="shared" si="7"/>
        <v>705.6</v>
      </c>
      <c r="J73" s="31">
        <f t="shared" si="8"/>
        <v>7761.6000000000013</v>
      </c>
    </row>
    <row r="74" spans="1:10" s="16" customFormat="1" ht="18" customHeight="1" x14ac:dyDescent="0.25">
      <c r="A74" s="27" t="s">
        <v>205</v>
      </c>
      <c r="B74" s="34" t="s">
        <v>206</v>
      </c>
      <c r="C74" s="29" t="s">
        <v>97</v>
      </c>
      <c r="D74" s="35"/>
      <c r="E74" s="33">
        <v>380</v>
      </c>
      <c r="F74" s="32">
        <v>135</v>
      </c>
      <c r="G74" s="31">
        <f t="shared" si="5"/>
        <v>515</v>
      </c>
      <c r="H74" s="31">
        <f t="shared" si="6"/>
        <v>0</v>
      </c>
      <c r="I74" s="31">
        <f t="shared" si="7"/>
        <v>0</v>
      </c>
      <c r="J74" s="31">
        <f t="shared" si="8"/>
        <v>0</v>
      </c>
    </row>
    <row r="75" spans="1:10" s="16" customFormat="1" ht="18" customHeight="1" x14ac:dyDescent="0.25">
      <c r="A75" s="42" t="s">
        <v>207</v>
      </c>
      <c r="B75" s="34" t="s">
        <v>208</v>
      </c>
      <c r="C75" s="29" t="s">
        <v>97</v>
      </c>
      <c r="D75" s="35">
        <v>25.8</v>
      </c>
      <c r="E75" s="33">
        <v>280</v>
      </c>
      <c r="F75" s="32">
        <v>233</v>
      </c>
      <c r="G75" s="31">
        <f t="shared" si="5"/>
        <v>513</v>
      </c>
      <c r="H75" s="31">
        <f t="shared" si="6"/>
        <v>7224</v>
      </c>
      <c r="I75" s="31">
        <f t="shared" si="7"/>
        <v>6011.4000000000005</v>
      </c>
      <c r="J75" s="31">
        <f t="shared" si="8"/>
        <v>13235.400000000001</v>
      </c>
    </row>
    <row r="76" spans="1:10" s="16" customFormat="1" ht="18" customHeight="1" x14ac:dyDescent="0.25">
      <c r="A76" s="27" t="s">
        <v>209</v>
      </c>
      <c r="B76" s="34" t="s">
        <v>210</v>
      </c>
      <c r="C76" s="29" t="s">
        <v>97</v>
      </c>
      <c r="D76" s="35"/>
      <c r="E76" s="33">
        <v>50</v>
      </c>
      <c r="F76" s="32">
        <v>26</v>
      </c>
      <c r="G76" s="31">
        <f t="shared" si="5"/>
        <v>76</v>
      </c>
      <c r="H76" s="31">
        <f t="shared" si="6"/>
        <v>0</v>
      </c>
      <c r="I76" s="31">
        <f t="shared" si="7"/>
        <v>0</v>
      </c>
      <c r="J76" s="31">
        <f t="shared" si="8"/>
        <v>0</v>
      </c>
    </row>
    <row r="77" spans="1:10" s="16" customFormat="1" ht="18" customHeight="1" x14ac:dyDescent="0.25">
      <c r="A77" s="27" t="s">
        <v>211</v>
      </c>
      <c r="B77" s="34" t="s">
        <v>212</v>
      </c>
      <c r="C77" s="29" t="s">
        <v>97</v>
      </c>
      <c r="D77" s="35">
        <v>18.3</v>
      </c>
      <c r="E77" s="33">
        <v>650</v>
      </c>
      <c r="F77" s="32">
        <v>39</v>
      </c>
      <c r="G77" s="31">
        <f t="shared" si="5"/>
        <v>689</v>
      </c>
      <c r="H77" s="31">
        <f t="shared" si="6"/>
        <v>11895</v>
      </c>
      <c r="I77" s="31">
        <f t="shared" si="7"/>
        <v>713.7</v>
      </c>
      <c r="J77" s="31">
        <f t="shared" si="8"/>
        <v>12608.7</v>
      </c>
    </row>
    <row r="78" spans="1:10" s="16" customFormat="1" ht="18" customHeight="1" x14ac:dyDescent="0.25">
      <c r="A78" s="42" t="s">
        <v>213</v>
      </c>
      <c r="B78" s="34" t="s">
        <v>214</v>
      </c>
      <c r="C78" s="29" t="s">
        <v>97</v>
      </c>
      <c r="D78" s="35">
        <v>5.4</v>
      </c>
      <c r="E78" s="33">
        <v>280</v>
      </c>
      <c r="F78" s="32">
        <v>88</v>
      </c>
      <c r="G78" s="31">
        <f t="shared" si="5"/>
        <v>368</v>
      </c>
      <c r="H78" s="31">
        <f t="shared" si="6"/>
        <v>1512</v>
      </c>
      <c r="I78" s="31">
        <f t="shared" si="7"/>
        <v>475.20000000000005</v>
      </c>
      <c r="J78" s="31">
        <f t="shared" si="8"/>
        <v>1987.2</v>
      </c>
    </row>
    <row r="79" spans="1:10" s="16" customFormat="1" ht="18" customHeight="1" x14ac:dyDescent="0.25">
      <c r="A79" s="42" t="s">
        <v>215</v>
      </c>
      <c r="B79" s="34" t="s">
        <v>216</v>
      </c>
      <c r="C79" s="29" t="s">
        <v>77</v>
      </c>
      <c r="D79" s="35">
        <v>6</v>
      </c>
      <c r="E79" s="33">
        <v>1100</v>
      </c>
      <c r="F79" s="32">
        <v>235</v>
      </c>
      <c r="G79" s="31">
        <f t="shared" si="5"/>
        <v>1335</v>
      </c>
      <c r="H79" s="31">
        <f t="shared" si="6"/>
        <v>6600</v>
      </c>
      <c r="I79" s="31">
        <f t="shared" si="7"/>
        <v>1410</v>
      </c>
      <c r="J79" s="31">
        <f t="shared" si="8"/>
        <v>8010</v>
      </c>
    </row>
    <row r="80" spans="1:10" s="16" customFormat="1" ht="18" customHeight="1" x14ac:dyDescent="0.25">
      <c r="A80" s="42" t="s">
        <v>217</v>
      </c>
      <c r="B80" s="34" t="s">
        <v>218</v>
      </c>
      <c r="C80" s="29" t="s">
        <v>77</v>
      </c>
      <c r="D80" s="35">
        <v>1</v>
      </c>
      <c r="E80" s="33">
        <v>1600</v>
      </c>
      <c r="F80" s="32">
        <v>280</v>
      </c>
      <c r="G80" s="31">
        <f t="shared" si="5"/>
        <v>1880</v>
      </c>
      <c r="H80" s="31">
        <f t="shared" si="6"/>
        <v>1600</v>
      </c>
      <c r="I80" s="31">
        <f t="shared" si="7"/>
        <v>280</v>
      </c>
      <c r="J80" s="31">
        <f t="shared" si="8"/>
        <v>1880</v>
      </c>
    </row>
    <row r="81" spans="1:13" s="16" customFormat="1" ht="18" customHeight="1" x14ac:dyDescent="0.25">
      <c r="A81" s="42" t="s">
        <v>219</v>
      </c>
      <c r="B81" s="34" t="s">
        <v>220</v>
      </c>
      <c r="C81" s="29" t="s">
        <v>77</v>
      </c>
      <c r="D81" s="35"/>
      <c r="E81" s="33">
        <v>2900</v>
      </c>
      <c r="F81" s="32">
        <v>1180</v>
      </c>
      <c r="G81" s="31">
        <f t="shared" si="5"/>
        <v>4080</v>
      </c>
      <c r="H81" s="31">
        <f t="shared" si="6"/>
        <v>0</v>
      </c>
      <c r="I81" s="31">
        <f t="shared" si="7"/>
        <v>0</v>
      </c>
      <c r="J81" s="31">
        <f t="shared" si="8"/>
        <v>0</v>
      </c>
    </row>
    <row r="82" spans="1:13" s="16" customFormat="1" ht="18" customHeight="1" x14ac:dyDescent="0.25">
      <c r="A82" s="27" t="s">
        <v>221</v>
      </c>
      <c r="B82" s="34" t="s">
        <v>222</v>
      </c>
      <c r="C82" s="29" t="s">
        <v>47</v>
      </c>
      <c r="D82" s="35">
        <v>24.6</v>
      </c>
      <c r="E82" s="33">
        <v>1150</v>
      </c>
      <c r="F82" s="32">
        <v>184</v>
      </c>
      <c r="G82" s="31">
        <f t="shared" si="5"/>
        <v>1334</v>
      </c>
      <c r="H82" s="31">
        <f t="shared" si="6"/>
        <v>28290</v>
      </c>
      <c r="I82" s="31">
        <f t="shared" si="7"/>
        <v>4526.4000000000005</v>
      </c>
      <c r="J82" s="31">
        <f t="shared" si="8"/>
        <v>32816.400000000001</v>
      </c>
    </row>
    <row r="83" spans="1:13" s="16" customFormat="1" ht="18" customHeight="1" x14ac:dyDescent="0.25">
      <c r="A83" s="42" t="s">
        <v>223</v>
      </c>
      <c r="B83" s="34" t="s">
        <v>224</v>
      </c>
      <c r="C83" s="29" t="s">
        <v>47</v>
      </c>
      <c r="D83" s="35">
        <v>11.5</v>
      </c>
      <c r="E83" s="31">
        <v>1400</v>
      </c>
      <c r="F83" s="32">
        <v>184</v>
      </c>
      <c r="G83" s="31">
        <f t="shared" si="5"/>
        <v>1584</v>
      </c>
      <c r="H83" s="31">
        <f t="shared" si="6"/>
        <v>16100</v>
      </c>
      <c r="I83" s="31">
        <f t="shared" si="7"/>
        <v>2116</v>
      </c>
      <c r="J83" s="31">
        <f t="shared" si="8"/>
        <v>18216</v>
      </c>
    </row>
    <row r="84" spans="1:13" s="16" customFormat="1" ht="18" customHeight="1" x14ac:dyDescent="0.25">
      <c r="A84" s="42" t="s">
        <v>225</v>
      </c>
      <c r="B84" s="34" t="s">
        <v>226</v>
      </c>
      <c r="C84" s="29" t="s">
        <v>47</v>
      </c>
      <c r="D84" s="35">
        <v>10.7</v>
      </c>
      <c r="E84" s="31">
        <v>1850</v>
      </c>
      <c r="F84" s="32">
        <v>235</v>
      </c>
      <c r="G84" s="31">
        <f t="shared" si="5"/>
        <v>2085</v>
      </c>
      <c r="H84" s="31">
        <f t="shared" si="6"/>
        <v>19795</v>
      </c>
      <c r="I84" s="31">
        <f t="shared" si="7"/>
        <v>2514.5</v>
      </c>
      <c r="J84" s="31">
        <f t="shared" si="8"/>
        <v>22309.5</v>
      </c>
    </row>
    <row r="85" spans="1:13" s="16" customFormat="1" ht="18" customHeight="1" x14ac:dyDescent="0.25">
      <c r="A85" s="27" t="s">
        <v>227</v>
      </c>
      <c r="B85" s="34" t="s">
        <v>228</v>
      </c>
      <c r="C85" s="29" t="s">
        <v>97</v>
      </c>
      <c r="D85" s="35"/>
      <c r="E85" s="31">
        <v>500</v>
      </c>
      <c r="F85" s="32">
        <v>64</v>
      </c>
      <c r="G85" s="31">
        <f t="shared" si="5"/>
        <v>564</v>
      </c>
      <c r="H85" s="31">
        <f t="shared" si="6"/>
        <v>0</v>
      </c>
      <c r="I85" s="31">
        <f t="shared" si="7"/>
        <v>0</v>
      </c>
      <c r="J85" s="31">
        <f t="shared" si="8"/>
        <v>0</v>
      </c>
    </row>
    <row r="86" spans="1:13" s="16" customFormat="1" ht="18" customHeight="1" x14ac:dyDescent="0.25">
      <c r="A86" s="27" t="s">
        <v>229</v>
      </c>
      <c r="B86" s="34" t="s">
        <v>230</v>
      </c>
      <c r="C86" s="29" t="s">
        <v>97</v>
      </c>
      <c r="D86" s="35"/>
      <c r="E86" s="31">
        <v>700</v>
      </c>
      <c r="F86" s="32">
        <v>160</v>
      </c>
      <c r="G86" s="31">
        <f t="shared" si="5"/>
        <v>860</v>
      </c>
      <c r="H86" s="31">
        <f t="shared" si="6"/>
        <v>0</v>
      </c>
      <c r="I86" s="31">
        <f t="shared" si="7"/>
        <v>0</v>
      </c>
      <c r="J86" s="31">
        <f t="shared" si="8"/>
        <v>0</v>
      </c>
    </row>
    <row r="87" spans="1:13" s="16" customFormat="1" ht="18" customHeight="1" x14ac:dyDescent="0.25">
      <c r="A87" s="42" t="s">
        <v>231</v>
      </c>
      <c r="B87" s="34" t="s">
        <v>232</v>
      </c>
      <c r="C87" s="29" t="s">
        <v>77</v>
      </c>
      <c r="D87" s="35">
        <v>12</v>
      </c>
      <c r="E87" s="31">
        <v>200</v>
      </c>
      <c r="F87" s="32">
        <v>155</v>
      </c>
      <c r="G87" s="31">
        <f t="shared" si="5"/>
        <v>355</v>
      </c>
      <c r="H87" s="31">
        <f t="shared" si="6"/>
        <v>2400</v>
      </c>
      <c r="I87" s="31">
        <f t="shared" si="7"/>
        <v>1860</v>
      </c>
      <c r="J87" s="31">
        <f t="shared" si="8"/>
        <v>4260</v>
      </c>
    </row>
    <row r="88" spans="1:13" s="16" customFormat="1" ht="18" customHeight="1" x14ac:dyDescent="0.25">
      <c r="A88" s="27" t="s">
        <v>233</v>
      </c>
      <c r="B88" s="47" t="s">
        <v>234</v>
      </c>
      <c r="C88" s="29" t="s">
        <v>97</v>
      </c>
      <c r="D88" s="35">
        <v>5.6</v>
      </c>
      <c r="E88" s="31">
        <v>600</v>
      </c>
      <c r="F88" s="32">
        <v>160</v>
      </c>
      <c r="G88" s="31">
        <f t="shared" si="5"/>
        <v>760</v>
      </c>
      <c r="H88" s="31">
        <f t="shared" si="6"/>
        <v>3360</v>
      </c>
      <c r="I88" s="31">
        <f t="shared" si="7"/>
        <v>896</v>
      </c>
      <c r="J88" s="31">
        <f t="shared" si="8"/>
        <v>4256</v>
      </c>
      <c r="M88" s="48"/>
    </row>
    <row r="89" spans="1:13" s="16" customFormat="1" ht="18" customHeight="1" x14ac:dyDescent="0.25">
      <c r="A89" s="27" t="s">
        <v>235</v>
      </c>
      <c r="B89" s="47" t="s">
        <v>236</v>
      </c>
      <c r="C89" s="29" t="s">
        <v>97</v>
      </c>
      <c r="D89" s="35">
        <v>46.8</v>
      </c>
      <c r="E89" s="31">
        <v>80</v>
      </c>
      <c r="F89" s="32">
        <v>7</v>
      </c>
      <c r="G89" s="31">
        <f t="shared" si="5"/>
        <v>87</v>
      </c>
      <c r="H89" s="31">
        <f t="shared" si="6"/>
        <v>3744</v>
      </c>
      <c r="I89" s="31">
        <f t="shared" si="7"/>
        <v>327.59999999999997</v>
      </c>
      <c r="J89" s="31">
        <f t="shared" si="8"/>
        <v>4071.6</v>
      </c>
    </row>
    <row r="90" spans="1:13" s="16" customFormat="1" ht="18" customHeight="1" x14ac:dyDescent="0.25">
      <c r="A90" s="27"/>
      <c r="B90" s="43" t="s">
        <v>237</v>
      </c>
      <c r="C90" s="44"/>
      <c r="D90" s="45"/>
      <c r="E90" s="23"/>
      <c r="F90" s="24"/>
      <c r="G90" s="23"/>
      <c r="H90" s="23"/>
      <c r="I90" s="23"/>
      <c r="J90" s="46"/>
    </row>
    <row r="91" spans="1:13" s="16" customFormat="1" ht="18" customHeight="1" x14ac:dyDescent="0.25">
      <c r="A91" s="27" t="s">
        <v>238</v>
      </c>
      <c r="B91" s="34" t="s">
        <v>239</v>
      </c>
      <c r="C91" s="29" t="s">
        <v>47</v>
      </c>
      <c r="D91" s="35">
        <v>70.5</v>
      </c>
      <c r="E91" s="31">
        <v>40</v>
      </c>
      <c r="F91" s="32">
        <v>25</v>
      </c>
      <c r="G91" s="31">
        <f>E91+F91</f>
        <v>65</v>
      </c>
      <c r="H91" s="31">
        <f t="shared" si="6"/>
        <v>2820</v>
      </c>
      <c r="I91" s="31">
        <f t="shared" si="7"/>
        <v>1762.5</v>
      </c>
      <c r="J91" s="31">
        <f t="shared" si="8"/>
        <v>4582.5</v>
      </c>
    </row>
    <row r="92" spans="1:13" s="16" customFormat="1" ht="18" customHeight="1" x14ac:dyDescent="0.25">
      <c r="A92" s="27" t="s">
        <v>240</v>
      </c>
      <c r="B92" s="34" t="s">
        <v>241</v>
      </c>
      <c r="C92" s="29" t="s">
        <v>47</v>
      </c>
      <c r="D92" s="35">
        <v>4.6500000000000004</v>
      </c>
      <c r="E92" s="31">
        <v>380</v>
      </c>
      <c r="F92" s="32">
        <v>412</v>
      </c>
      <c r="G92" s="31">
        <f t="shared" ref="G92:G150" si="9">E92+F92</f>
        <v>792</v>
      </c>
      <c r="H92" s="31">
        <f t="shared" si="6"/>
        <v>1767.0000000000002</v>
      </c>
      <c r="I92" s="31">
        <f t="shared" si="7"/>
        <v>1915.8000000000002</v>
      </c>
      <c r="J92" s="31">
        <f t="shared" si="8"/>
        <v>3682.8</v>
      </c>
    </row>
    <row r="93" spans="1:13" s="16" customFormat="1" ht="18" customHeight="1" x14ac:dyDescent="0.25">
      <c r="A93" s="42" t="s">
        <v>242</v>
      </c>
      <c r="B93" s="34" t="s">
        <v>243</v>
      </c>
      <c r="C93" s="29" t="s">
        <v>47</v>
      </c>
      <c r="D93" s="35">
        <v>70.5</v>
      </c>
      <c r="E93" s="31">
        <v>260</v>
      </c>
      <c r="F93" s="32">
        <v>376</v>
      </c>
      <c r="G93" s="31">
        <f t="shared" si="9"/>
        <v>636</v>
      </c>
      <c r="H93" s="31">
        <f t="shared" si="6"/>
        <v>18330</v>
      </c>
      <c r="I93" s="31">
        <f t="shared" si="7"/>
        <v>26508</v>
      </c>
      <c r="J93" s="31">
        <f t="shared" si="8"/>
        <v>44838</v>
      </c>
    </row>
    <row r="94" spans="1:13" s="16" customFormat="1" ht="18" customHeight="1" x14ac:dyDescent="0.25">
      <c r="A94" s="42" t="s">
        <v>244</v>
      </c>
      <c r="B94" s="34" t="s">
        <v>245</v>
      </c>
      <c r="C94" s="29" t="s">
        <v>97</v>
      </c>
      <c r="D94" s="35">
        <v>68.599999999999994</v>
      </c>
      <c r="E94" s="31">
        <v>40</v>
      </c>
      <c r="F94" s="32">
        <v>32</v>
      </c>
      <c r="G94" s="31">
        <f t="shared" si="9"/>
        <v>72</v>
      </c>
      <c r="H94" s="31">
        <f t="shared" si="6"/>
        <v>2744</v>
      </c>
      <c r="I94" s="31">
        <f t="shared" si="7"/>
        <v>2195.1999999999998</v>
      </c>
      <c r="J94" s="31">
        <f t="shared" si="8"/>
        <v>4939.2</v>
      </c>
    </row>
    <row r="95" spans="1:13" s="16" customFormat="1" ht="18" customHeight="1" x14ac:dyDescent="0.25">
      <c r="A95" s="27" t="s">
        <v>246</v>
      </c>
      <c r="B95" s="34" t="s">
        <v>247</v>
      </c>
      <c r="C95" s="29" t="s">
        <v>47</v>
      </c>
      <c r="D95" s="35"/>
      <c r="E95" s="31">
        <v>240</v>
      </c>
      <c r="F95" s="32">
        <v>296</v>
      </c>
      <c r="G95" s="31">
        <f t="shared" si="9"/>
        <v>536</v>
      </c>
      <c r="H95" s="31">
        <f t="shared" si="6"/>
        <v>0</v>
      </c>
      <c r="I95" s="31">
        <f t="shared" si="7"/>
        <v>0</v>
      </c>
      <c r="J95" s="31">
        <f t="shared" si="8"/>
        <v>0</v>
      </c>
    </row>
    <row r="96" spans="1:13" s="16" customFormat="1" ht="18" customHeight="1" x14ac:dyDescent="0.25">
      <c r="A96" s="27" t="s">
        <v>248</v>
      </c>
      <c r="B96" s="34" t="s">
        <v>249</v>
      </c>
      <c r="C96" s="29" t="s">
        <v>47</v>
      </c>
      <c r="D96" s="35">
        <v>70.5</v>
      </c>
      <c r="E96" s="31">
        <v>190</v>
      </c>
      <c r="F96" s="32">
        <v>158</v>
      </c>
      <c r="G96" s="31">
        <f t="shared" si="9"/>
        <v>348</v>
      </c>
      <c r="H96" s="31">
        <f t="shared" si="6"/>
        <v>13395</v>
      </c>
      <c r="I96" s="31">
        <f t="shared" si="7"/>
        <v>11139</v>
      </c>
      <c r="J96" s="31">
        <f t="shared" si="8"/>
        <v>24534</v>
      </c>
    </row>
    <row r="97" spans="1:14" s="16" customFormat="1" ht="18" customHeight="1" x14ac:dyDescent="0.25">
      <c r="A97" s="27" t="s">
        <v>250</v>
      </c>
      <c r="B97" s="34" t="s">
        <v>251</v>
      </c>
      <c r="C97" s="29" t="s">
        <v>47</v>
      </c>
      <c r="D97" s="35">
        <v>70.5</v>
      </c>
      <c r="E97" s="31">
        <v>460</v>
      </c>
      <c r="F97" s="32">
        <v>462</v>
      </c>
      <c r="G97" s="31">
        <f t="shared" si="9"/>
        <v>922</v>
      </c>
      <c r="H97" s="31">
        <f t="shared" si="6"/>
        <v>32430</v>
      </c>
      <c r="I97" s="31">
        <f t="shared" si="7"/>
        <v>32571</v>
      </c>
      <c r="J97" s="31">
        <f t="shared" si="8"/>
        <v>65001</v>
      </c>
    </row>
    <row r="98" spans="1:14" s="16" customFormat="1" ht="18" customHeight="1" x14ac:dyDescent="0.25">
      <c r="A98" s="27" t="s">
        <v>252</v>
      </c>
      <c r="B98" s="34" t="s">
        <v>253</v>
      </c>
      <c r="C98" s="29" t="s">
        <v>47</v>
      </c>
      <c r="D98" s="35">
        <v>37.4</v>
      </c>
      <c r="E98" s="31">
        <v>300</v>
      </c>
      <c r="F98" s="32">
        <v>151</v>
      </c>
      <c r="G98" s="31">
        <f t="shared" si="9"/>
        <v>451</v>
      </c>
      <c r="H98" s="31">
        <f t="shared" si="6"/>
        <v>11220</v>
      </c>
      <c r="I98" s="31">
        <f t="shared" si="7"/>
        <v>5647.4</v>
      </c>
      <c r="J98" s="31">
        <f t="shared" si="8"/>
        <v>16867.400000000001</v>
      </c>
    </row>
    <row r="99" spans="1:14" s="16" customFormat="1" ht="18" customHeight="1" x14ac:dyDescent="0.25">
      <c r="A99" s="27" t="s">
        <v>254</v>
      </c>
      <c r="B99" s="34" t="s">
        <v>255</v>
      </c>
      <c r="C99" s="29" t="s">
        <v>47</v>
      </c>
      <c r="D99" s="35"/>
      <c r="E99" s="31">
        <v>750</v>
      </c>
      <c r="F99" s="32">
        <v>905</v>
      </c>
      <c r="G99" s="31">
        <f t="shared" si="9"/>
        <v>1655</v>
      </c>
      <c r="H99" s="31">
        <f t="shared" si="6"/>
        <v>0</v>
      </c>
      <c r="I99" s="31">
        <f t="shared" si="7"/>
        <v>0</v>
      </c>
      <c r="J99" s="31">
        <f t="shared" si="8"/>
        <v>0</v>
      </c>
    </row>
    <row r="100" spans="1:14" s="16" customFormat="1" ht="18" customHeight="1" x14ac:dyDescent="0.25">
      <c r="A100" s="27" t="s">
        <v>256</v>
      </c>
      <c r="B100" s="34" t="s">
        <v>257</v>
      </c>
      <c r="C100" s="29" t="s">
        <v>47</v>
      </c>
      <c r="D100" s="35">
        <v>39.299999999999997</v>
      </c>
      <c r="E100" s="31">
        <v>380</v>
      </c>
      <c r="F100" s="32">
        <v>795</v>
      </c>
      <c r="G100" s="31">
        <f t="shared" si="9"/>
        <v>1175</v>
      </c>
      <c r="H100" s="31">
        <f t="shared" si="6"/>
        <v>14933.999999999998</v>
      </c>
      <c r="I100" s="31">
        <f t="shared" si="7"/>
        <v>31243.499999999996</v>
      </c>
      <c r="J100" s="31">
        <f t="shared" si="8"/>
        <v>46177.499999999993</v>
      </c>
    </row>
    <row r="101" spans="1:14" s="16" customFormat="1" ht="18" customHeight="1" x14ac:dyDescent="0.25">
      <c r="A101" s="27" t="s">
        <v>258</v>
      </c>
      <c r="B101" s="28" t="s">
        <v>259</v>
      </c>
      <c r="C101" s="29" t="s">
        <v>47</v>
      </c>
      <c r="D101" s="35">
        <v>39.299999999999997</v>
      </c>
      <c r="E101" s="31">
        <v>190</v>
      </c>
      <c r="F101" s="32">
        <v>35</v>
      </c>
      <c r="G101" s="31">
        <f t="shared" si="9"/>
        <v>225</v>
      </c>
      <c r="H101" s="31">
        <f t="shared" si="6"/>
        <v>7466.9999999999991</v>
      </c>
      <c r="I101" s="31">
        <f t="shared" si="7"/>
        <v>1375.5</v>
      </c>
      <c r="J101" s="31">
        <f t="shared" si="8"/>
        <v>8842.5</v>
      </c>
    </row>
    <row r="102" spans="1:14" s="16" customFormat="1" ht="18" customHeight="1" x14ac:dyDescent="0.25">
      <c r="A102" s="27" t="s">
        <v>260</v>
      </c>
      <c r="B102" s="28" t="s">
        <v>261</v>
      </c>
      <c r="C102" s="29" t="s">
        <v>47</v>
      </c>
      <c r="D102" s="35">
        <v>39.299999999999997</v>
      </c>
      <c r="E102" s="31">
        <v>650</v>
      </c>
      <c r="F102" s="32">
        <v>334</v>
      </c>
      <c r="G102" s="31">
        <f t="shared" si="9"/>
        <v>984</v>
      </c>
      <c r="H102" s="31">
        <f t="shared" si="6"/>
        <v>25544.999999999996</v>
      </c>
      <c r="I102" s="31">
        <f t="shared" si="7"/>
        <v>13126.199999999999</v>
      </c>
      <c r="J102" s="31">
        <f t="shared" si="8"/>
        <v>38671.199999999997</v>
      </c>
    </row>
    <row r="103" spans="1:14" s="16" customFormat="1" ht="18" customHeight="1" x14ac:dyDescent="0.25">
      <c r="A103" s="27" t="s">
        <v>262</v>
      </c>
      <c r="B103" s="28" t="s">
        <v>263</v>
      </c>
      <c r="C103" s="29" t="s">
        <v>116</v>
      </c>
      <c r="D103" s="35">
        <v>33.1</v>
      </c>
      <c r="E103" s="31">
        <v>250</v>
      </c>
      <c r="F103" s="32">
        <v>63</v>
      </c>
      <c r="G103" s="31">
        <f t="shared" si="9"/>
        <v>313</v>
      </c>
      <c r="H103" s="31">
        <f t="shared" si="6"/>
        <v>8275</v>
      </c>
      <c r="I103" s="31">
        <f t="shared" si="7"/>
        <v>2085.3000000000002</v>
      </c>
      <c r="J103" s="31">
        <f t="shared" si="8"/>
        <v>10360.299999999999</v>
      </c>
      <c r="N103" s="48"/>
    </row>
    <row r="104" spans="1:14" s="16" customFormat="1" ht="18" customHeight="1" x14ac:dyDescent="0.25">
      <c r="A104" s="42" t="s">
        <v>264</v>
      </c>
      <c r="B104" s="34" t="s">
        <v>265</v>
      </c>
      <c r="C104" s="29" t="s">
        <v>116</v>
      </c>
      <c r="D104" s="35">
        <v>33.1</v>
      </c>
      <c r="E104" s="31">
        <v>340</v>
      </c>
      <c r="F104" s="32">
        <v>55</v>
      </c>
      <c r="G104" s="31">
        <f t="shared" si="9"/>
        <v>395</v>
      </c>
      <c r="H104" s="31">
        <f t="shared" si="6"/>
        <v>11254</v>
      </c>
      <c r="I104" s="31">
        <f t="shared" si="7"/>
        <v>1820.5</v>
      </c>
      <c r="J104" s="31">
        <f t="shared" si="8"/>
        <v>13074.5</v>
      </c>
    </row>
    <row r="105" spans="1:14" s="16" customFormat="1" ht="18" customHeight="1" x14ac:dyDescent="0.25">
      <c r="A105" s="27" t="s">
        <v>266</v>
      </c>
      <c r="B105" s="34" t="s">
        <v>267</v>
      </c>
      <c r="C105" s="29" t="s">
        <v>47</v>
      </c>
      <c r="D105" s="35"/>
      <c r="E105" s="31">
        <v>460</v>
      </c>
      <c r="F105" s="32">
        <v>60</v>
      </c>
      <c r="G105" s="31">
        <f t="shared" si="9"/>
        <v>520</v>
      </c>
      <c r="H105" s="31">
        <f t="shared" si="6"/>
        <v>0</v>
      </c>
      <c r="I105" s="31">
        <f t="shared" si="7"/>
        <v>0</v>
      </c>
      <c r="J105" s="31">
        <f t="shared" si="8"/>
        <v>0</v>
      </c>
    </row>
    <row r="106" spans="1:14" s="16" customFormat="1" ht="18" customHeight="1" x14ac:dyDescent="0.25">
      <c r="A106" s="42" t="s">
        <v>268</v>
      </c>
      <c r="B106" s="34" t="s">
        <v>269</v>
      </c>
      <c r="C106" s="29" t="s">
        <v>47</v>
      </c>
      <c r="D106" s="35">
        <v>70.5</v>
      </c>
      <c r="E106" s="31">
        <v>60</v>
      </c>
      <c r="F106" s="32">
        <v>95</v>
      </c>
      <c r="G106" s="31">
        <f t="shared" si="9"/>
        <v>155</v>
      </c>
      <c r="H106" s="31">
        <f t="shared" si="6"/>
        <v>4230</v>
      </c>
      <c r="I106" s="31">
        <f t="shared" si="7"/>
        <v>6697.5</v>
      </c>
      <c r="J106" s="31">
        <f t="shared" si="8"/>
        <v>10927.5</v>
      </c>
    </row>
    <row r="107" spans="1:14" s="16" customFormat="1" ht="18" customHeight="1" x14ac:dyDescent="0.25">
      <c r="A107" s="27" t="s">
        <v>270</v>
      </c>
      <c r="B107" s="34" t="s">
        <v>271</v>
      </c>
      <c r="C107" s="29" t="s">
        <v>47</v>
      </c>
      <c r="D107" s="35"/>
      <c r="E107" s="31">
        <v>300</v>
      </c>
      <c r="F107" s="32">
        <v>40</v>
      </c>
      <c r="G107" s="31">
        <f t="shared" si="9"/>
        <v>340</v>
      </c>
      <c r="H107" s="31">
        <f t="shared" si="6"/>
        <v>0</v>
      </c>
      <c r="I107" s="31">
        <f t="shared" si="7"/>
        <v>0</v>
      </c>
      <c r="J107" s="31">
        <f t="shared" si="8"/>
        <v>0</v>
      </c>
    </row>
    <row r="108" spans="1:14" s="16" customFormat="1" ht="18" customHeight="1" x14ac:dyDescent="0.25">
      <c r="A108" s="27" t="s">
        <v>272</v>
      </c>
      <c r="B108" s="34" t="s">
        <v>273</v>
      </c>
      <c r="C108" s="29" t="s">
        <v>47</v>
      </c>
      <c r="D108" s="35">
        <v>37.4</v>
      </c>
      <c r="E108" s="31">
        <v>1120</v>
      </c>
      <c r="F108" s="32">
        <v>184</v>
      </c>
      <c r="G108" s="31">
        <f t="shared" si="9"/>
        <v>1304</v>
      </c>
      <c r="H108" s="31">
        <f t="shared" si="6"/>
        <v>41888</v>
      </c>
      <c r="I108" s="31">
        <f t="shared" si="7"/>
        <v>6881.5999999999995</v>
      </c>
      <c r="J108" s="31">
        <f t="shared" si="8"/>
        <v>48769.599999999999</v>
      </c>
    </row>
    <row r="109" spans="1:14" s="16" customFormat="1" ht="18" customHeight="1" x14ac:dyDescent="0.25">
      <c r="A109" s="27" t="s">
        <v>274</v>
      </c>
      <c r="B109" s="34" t="s">
        <v>275</v>
      </c>
      <c r="C109" s="29" t="s">
        <v>47</v>
      </c>
      <c r="D109" s="35"/>
      <c r="E109" s="31">
        <v>1280</v>
      </c>
      <c r="F109" s="32">
        <v>184</v>
      </c>
      <c r="G109" s="31">
        <f t="shared" si="9"/>
        <v>1464</v>
      </c>
      <c r="H109" s="31">
        <f t="shared" si="6"/>
        <v>0</v>
      </c>
      <c r="I109" s="31">
        <f t="shared" si="7"/>
        <v>0</v>
      </c>
      <c r="J109" s="31">
        <f t="shared" si="8"/>
        <v>0</v>
      </c>
    </row>
    <row r="110" spans="1:14" s="16" customFormat="1" ht="18" customHeight="1" x14ac:dyDescent="0.25">
      <c r="A110" s="27" t="s">
        <v>276</v>
      </c>
      <c r="B110" s="34" t="s">
        <v>277</v>
      </c>
      <c r="C110" s="29" t="s">
        <v>47</v>
      </c>
      <c r="D110" s="35"/>
      <c r="E110" s="31">
        <v>1400</v>
      </c>
      <c r="F110" s="32">
        <v>184</v>
      </c>
      <c r="G110" s="31">
        <f t="shared" si="9"/>
        <v>1584</v>
      </c>
      <c r="H110" s="31">
        <f t="shared" si="6"/>
        <v>0</v>
      </c>
      <c r="I110" s="31">
        <f t="shared" si="7"/>
        <v>0</v>
      </c>
      <c r="J110" s="31">
        <f t="shared" si="8"/>
        <v>0</v>
      </c>
    </row>
    <row r="111" spans="1:14" s="16" customFormat="1" ht="18" customHeight="1" x14ac:dyDescent="0.25">
      <c r="A111" s="27" t="s">
        <v>278</v>
      </c>
      <c r="B111" s="34" t="s">
        <v>279</v>
      </c>
      <c r="C111" s="29" t="s">
        <v>47</v>
      </c>
      <c r="D111" s="35">
        <v>37.4</v>
      </c>
      <c r="E111" s="31">
        <v>80</v>
      </c>
      <c r="F111" s="32">
        <v>7</v>
      </c>
      <c r="G111" s="31">
        <f t="shared" si="9"/>
        <v>87</v>
      </c>
      <c r="H111" s="31">
        <f t="shared" si="6"/>
        <v>2992</v>
      </c>
      <c r="I111" s="31">
        <f t="shared" si="7"/>
        <v>261.8</v>
      </c>
      <c r="J111" s="31">
        <f t="shared" si="8"/>
        <v>3253.8</v>
      </c>
    </row>
    <row r="112" spans="1:14" s="16" customFormat="1" ht="18" customHeight="1" x14ac:dyDescent="0.25">
      <c r="A112" s="27" t="s">
        <v>280</v>
      </c>
      <c r="B112" s="34" t="s">
        <v>281</v>
      </c>
      <c r="C112" s="29" t="s">
        <v>97</v>
      </c>
      <c r="D112" s="35">
        <v>17.399999999999999</v>
      </c>
      <c r="E112" s="31">
        <v>600</v>
      </c>
      <c r="F112" s="32">
        <v>160</v>
      </c>
      <c r="G112" s="31">
        <f t="shared" si="9"/>
        <v>760</v>
      </c>
      <c r="H112" s="31">
        <f t="shared" si="6"/>
        <v>10440</v>
      </c>
      <c r="I112" s="31">
        <f t="shared" si="7"/>
        <v>2784</v>
      </c>
      <c r="J112" s="31">
        <f t="shared" si="8"/>
        <v>13224</v>
      </c>
    </row>
    <row r="113" spans="1:10" s="16" customFormat="1" ht="18" customHeight="1" x14ac:dyDescent="0.25">
      <c r="A113" s="27" t="s">
        <v>282</v>
      </c>
      <c r="B113" s="34" t="s">
        <v>283</v>
      </c>
      <c r="C113" s="29" t="s">
        <v>97</v>
      </c>
      <c r="D113" s="35"/>
      <c r="E113" s="31">
        <v>420</v>
      </c>
      <c r="F113" s="32">
        <v>65</v>
      </c>
      <c r="G113" s="31">
        <f t="shared" si="9"/>
        <v>485</v>
      </c>
      <c r="H113" s="31">
        <f t="shared" si="6"/>
        <v>0</v>
      </c>
      <c r="I113" s="31">
        <f t="shared" si="7"/>
        <v>0</v>
      </c>
      <c r="J113" s="31">
        <f t="shared" si="8"/>
        <v>0</v>
      </c>
    </row>
    <row r="114" spans="1:10" s="16" customFormat="1" ht="18" customHeight="1" x14ac:dyDescent="0.25">
      <c r="A114" s="27" t="s">
        <v>284</v>
      </c>
      <c r="B114" s="34" t="s">
        <v>285</v>
      </c>
      <c r="C114" s="29" t="s">
        <v>97</v>
      </c>
      <c r="D114" s="35">
        <v>5.53</v>
      </c>
      <c r="E114" s="31">
        <v>280</v>
      </c>
      <c r="F114" s="32">
        <v>45</v>
      </c>
      <c r="G114" s="31">
        <f t="shared" si="9"/>
        <v>325</v>
      </c>
      <c r="H114" s="31">
        <f t="shared" si="6"/>
        <v>1548.4</v>
      </c>
      <c r="I114" s="31">
        <f t="shared" si="7"/>
        <v>248.85000000000002</v>
      </c>
      <c r="J114" s="31">
        <f t="shared" si="8"/>
        <v>1797.25</v>
      </c>
    </row>
    <row r="115" spans="1:10" s="16" customFormat="1" ht="18" customHeight="1" x14ac:dyDescent="0.25">
      <c r="A115" s="27" t="s">
        <v>286</v>
      </c>
      <c r="B115" s="34" t="s">
        <v>287</v>
      </c>
      <c r="C115" s="29" t="s">
        <v>77</v>
      </c>
      <c r="D115" s="35"/>
      <c r="E115" s="31">
        <v>150</v>
      </c>
      <c r="F115" s="32">
        <v>15</v>
      </c>
      <c r="G115" s="31">
        <f t="shared" si="9"/>
        <v>165</v>
      </c>
      <c r="H115" s="31">
        <f t="shared" si="6"/>
        <v>0</v>
      </c>
      <c r="I115" s="31">
        <f t="shared" si="7"/>
        <v>0</v>
      </c>
      <c r="J115" s="31">
        <f t="shared" si="8"/>
        <v>0</v>
      </c>
    </row>
    <row r="116" spans="1:10" s="16" customFormat="1" ht="18" customHeight="1" x14ac:dyDescent="0.25">
      <c r="A116" s="27"/>
      <c r="B116" s="43" t="s">
        <v>288</v>
      </c>
      <c r="C116" s="37"/>
      <c r="D116" s="49"/>
      <c r="E116" s="39"/>
      <c r="F116" s="40"/>
      <c r="G116" s="39"/>
      <c r="H116" s="39"/>
      <c r="I116" s="39"/>
      <c r="J116" s="41"/>
    </row>
    <row r="117" spans="1:10" s="16" customFormat="1" ht="18" customHeight="1" x14ac:dyDescent="0.25">
      <c r="A117" s="27" t="s">
        <v>289</v>
      </c>
      <c r="B117" s="28" t="s">
        <v>290</v>
      </c>
      <c r="C117" s="29" t="s">
        <v>291</v>
      </c>
      <c r="D117" s="35">
        <v>6</v>
      </c>
      <c r="E117" s="31">
        <v>3800</v>
      </c>
      <c r="F117" s="32">
        <v>4250</v>
      </c>
      <c r="G117" s="31">
        <f t="shared" si="9"/>
        <v>8050</v>
      </c>
      <c r="H117" s="31">
        <f t="shared" si="6"/>
        <v>22800</v>
      </c>
      <c r="I117" s="31">
        <f t="shared" si="7"/>
        <v>25500</v>
      </c>
      <c r="J117" s="31">
        <f t="shared" si="8"/>
        <v>48300</v>
      </c>
    </row>
    <row r="118" spans="1:10" s="16" customFormat="1" ht="18" customHeight="1" x14ac:dyDescent="0.25">
      <c r="A118" s="27" t="s">
        <v>292</v>
      </c>
      <c r="B118" s="34" t="s">
        <v>293</v>
      </c>
      <c r="C118" s="29" t="s">
        <v>291</v>
      </c>
      <c r="D118" s="35">
        <v>6</v>
      </c>
      <c r="E118" s="31">
        <v>2800</v>
      </c>
      <c r="F118" s="32">
        <v>1880</v>
      </c>
      <c r="G118" s="31">
        <f t="shared" si="9"/>
        <v>4680</v>
      </c>
      <c r="H118" s="31">
        <f t="shared" si="6"/>
        <v>16800</v>
      </c>
      <c r="I118" s="31">
        <f t="shared" si="7"/>
        <v>11280</v>
      </c>
      <c r="J118" s="31">
        <f t="shared" si="8"/>
        <v>28080</v>
      </c>
    </row>
    <row r="119" spans="1:10" s="16" customFormat="1" ht="18" customHeight="1" x14ac:dyDescent="0.25">
      <c r="A119" s="42" t="s">
        <v>294</v>
      </c>
      <c r="B119" s="34" t="s">
        <v>295</v>
      </c>
      <c r="C119" s="29" t="s">
        <v>77</v>
      </c>
      <c r="D119" s="35">
        <v>2</v>
      </c>
      <c r="E119" s="31">
        <v>3000</v>
      </c>
      <c r="F119" s="32">
        <v>550</v>
      </c>
      <c r="G119" s="31">
        <f t="shared" si="9"/>
        <v>3550</v>
      </c>
      <c r="H119" s="31">
        <f t="shared" si="6"/>
        <v>6000</v>
      </c>
      <c r="I119" s="31">
        <f t="shared" si="7"/>
        <v>1100</v>
      </c>
      <c r="J119" s="31">
        <f t="shared" si="8"/>
        <v>7100</v>
      </c>
    </row>
    <row r="120" spans="1:10" s="16" customFormat="1" ht="18" customHeight="1" x14ac:dyDescent="0.25">
      <c r="A120" s="27" t="s">
        <v>296</v>
      </c>
      <c r="B120" s="34" t="s">
        <v>297</v>
      </c>
      <c r="C120" s="29" t="s">
        <v>77</v>
      </c>
      <c r="D120" s="35">
        <v>2</v>
      </c>
      <c r="E120" s="31">
        <v>800</v>
      </c>
      <c r="F120" s="32">
        <v>1360</v>
      </c>
      <c r="G120" s="31">
        <f t="shared" si="9"/>
        <v>2160</v>
      </c>
      <c r="H120" s="31">
        <f t="shared" si="6"/>
        <v>1600</v>
      </c>
      <c r="I120" s="31">
        <f t="shared" si="7"/>
        <v>2720</v>
      </c>
      <c r="J120" s="31">
        <f t="shared" si="8"/>
        <v>4320</v>
      </c>
    </row>
    <row r="121" spans="1:10" s="16" customFormat="1" ht="18" customHeight="1" x14ac:dyDescent="0.25">
      <c r="A121" s="27" t="s">
        <v>298</v>
      </c>
      <c r="B121" s="34" t="s">
        <v>299</v>
      </c>
      <c r="C121" s="29" t="s">
        <v>77</v>
      </c>
      <c r="D121" s="35">
        <v>2</v>
      </c>
      <c r="E121" s="31">
        <v>440</v>
      </c>
      <c r="F121" s="32">
        <v>320</v>
      </c>
      <c r="G121" s="31">
        <f t="shared" si="9"/>
        <v>760</v>
      </c>
      <c r="H121" s="31">
        <f t="shared" si="6"/>
        <v>880</v>
      </c>
      <c r="I121" s="31">
        <f t="shared" si="7"/>
        <v>640</v>
      </c>
      <c r="J121" s="31">
        <f t="shared" si="8"/>
        <v>1520</v>
      </c>
    </row>
    <row r="122" spans="1:10" s="16" customFormat="1" ht="18" customHeight="1" x14ac:dyDescent="0.25">
      <c r="A122" s="27" t="s">
        <v>300</v>
      </c>
      <c r="B122" s="34" t="s">
        <v>301</v>
      </c>
      <c r="C122" s="29" t="s">
        <v>77</v>
      </c>
      <c r="D122" s="35">
        <v>2</v>
      </c>
      <c r="E122" s="31">
        <v>1400</v>
      </c>
      <c r="F122" s="32">
        <v>0</v>
      </c>
      <c r="G122" s="31">
        <f t="shared" si="9"/>
        <v>1400</v>
      </c>
      <c r="H122" s="31">
        <f t="shared" si="6"/>
        <v>2800</v>
      </c>
      <c r="I122" s="31">
        <f t="shared" si="7"/>
        <v>0</v>
      </c>
      <c r="J122" s="31">
        <f t="shared" si="8"/>
        <v>2800</v>
      </c>
    </row>
    <row r="123" spans="1:10" s="16" customFormat="1" ht="18" customHeight="1" x14ac:dyDescent="0.25">
      <c r="A123" s="27" t="s">
        <v>302</v>
      </c>
      <c r="B123" s="34" t="s">
        <v>303</v>
      </c>
      <c r="C123" s="29" t="s">
        <v>77</v>
      </c>
      <c r="D123" s="35">
        <v>2</v>
      </c>
      <c r="E123" s="31">
        <v>3600</v>
      </c>
      <c r="F123" s="32">
        <v>650</v>
      </c>
      <c r="G123" s="31">
        <f t="shared" si="9"/>
        <v>4250</v>
      </c>
      <c r="H123" s="31">
        <f t="shared" si="6"/>
        <v>7200</v>
      </c>
      <c r="I123" s="31">
        <f t="shared" si="7"/>
        <v>1300</v>
      </c>
      <c r="J123" s="31">
        <f t="shared" si="8"/>
        <v>8500</v>
      </c>
    </row>
    <row r="124" spans="1:10" s="16" customFormat="1" ht="18" customHeight="1" x14ac:dyDescent="0.25">
      <c r="A124" s="42" t="s">
        <v>304</v>
      </c>
      <c r="B124" s="34" t="s">
        <v>305</v>
      </c>
      <c r="C124" s="29" t="s">
        <v>77</v>
      </c>
      <c r="D124" s="35">
        <v>1</v>
      </c>
      <c r="E124" s="31">
        <v>3800</v>
      </c>
      <c r="F124" s="32">
        <v>460</v>
      </c>
      <c r="G124" s="31">
        <f t="shared" si="9"/>
        <v>4260</v>
      </c>
      <c r="H124" s="31">
        <f t="shared" si="6"/>
        <v>3800</v>
      </c>
      <c r="I124" s="31">
        <f t="shared" si="7"/>
        <v>460</v>
      </c>
      <c r="J124" s="31">
        <f t="shared" si="8"/>
        <v>4260</v>
      </c>
    </row>
    <row r="125" spans="1:10" s="16" customFormat="1" ht="18" customHeight="1" x14ac:dyDescent="0.25">
      <c r="A125" s="27" t="s">
        <v>306</v>
      </c>
      <c r="B125" s="34" t="s">
        <v>307</v>
      </c>
      <c r="C125" s="29" t="s">
        <v>77</v>
      </c>
      <c r="D125" s="35"/>
      <c r="E125" s="31">
        <v>5600</v>
      </c>
      <c r="F125" s="32">
        <v>2850</v>
      </c>
      <c r="G125" s="31">
        <f t="shared" si="9"/>
        <v>8450</v>
      </c>
      <c r="H125" s="31">
        <f t="shared" si="6"/>
        <v>0</v>
      </c>
      <c r="I125" s="31">
        <f t="shared" si="7"/>
        <v>0</v>
      </c>
      <c r="J125" s="31">
        <f t="shared" si="8"/>
        <v>0</v>
      </c>
    </row>
    <row r="126" spans="1:10" s="16" customFormat="1" ht="18" customHeight="1" x14ac:dyDescent="0.25">
      <c r="A126" s="27" t="s">
        <v>308</v>
      </c>
      <c r="B126" s="34" t="s">
        <v>309</v>
      </c>
      <c r="C126" s="29" t="s">
        <v>77</v>
      </c>
      <c r="D126" s="35"/>
      <c r="E126" s="31">
        <v>7800</v>
      </c>
      <c r="F126" s="32">
        <v>2850</v>
      </c>
      <c r="G126" s="31">
        <f t="shared" si="9"/>
        <v>10650</v>
      </c>
      <c r="H126" s="31">
        <f t="shared" si="6"/>
        <v>0</v>
      </c>
      <c r="I126" s="31">
        <f t="shared" si="7"/>
        <v>0</v>
      </c>
      <c r="J126" s="31">
        <f t="shared" si="8"/>
        <v>0</v>
      </c>
    </row>
    <row r="127" spans="1:10" s="16" customFormat="1" ht="18" customHeight="1" x14ac:dyDescent="0.25">
      <c r="A127" s="27" t="s">
        <v>310</v>
      </c>
      <c r="B127" s="34" t="s">
        <v>311</v>
      </c>
      <c r="C127" s="29" t="s">
        <v>77</v>
      </c>
      <c r="D127" s="35"/>
      <c r="E127" s="31">
        <v>5200</v>
      </c>
      <c r="F127" s="32">
        <v>2260</v>
      </c>
      <c r="G127" s="31">
        <f t="shared" si="9"/>
        <v>7460</v>
      </c>
      <c r="H127" s="31">
        <f t="shared" si="6"/>
        <v>0</v>
      </c>
      <c r="I127" s="31">
        <f t="shared" si="7"/>
        <v>0</v>
      </c>
      <c r="J127" s="31">
        <f t="shared" si="8"/>
        <v>0</v>
      </c>
    </row>
    <row r="128" spans="1:10" s="16" customFormat="1" ht="18" customHeight="1" x14ac:dyDescent="0.25">
      <c r="A128" s="27" t="s">
        <v>312</v>
      </c>
      <c r="B128" s="34" t="s">
        <v>313</v>
      </c>
      <c r="C128" s="29" t="s">
        <v>77</v>
      </c>
      <c r="D128" s="35"/>
      <c r="E128" s="31">
        <v>1400</v>
      </c>
      <c r="F128" s="32">
        <v>0</v>
      </c>
      <c r="G128" s="31">
        <f t="shared" si="9"/>
        <v>1400</v>
      </c>
      <c r="H128" s="31">
        <f t="shared" si="6"/>
        <v>0</v>
      </c>
      <c r="I128" s="31">
        <f t="shared" si="7"/>
        <v>0</v>
      </c>
      <c r="J128" s="31">
        <f t="shared" si="8"/>
        <v>0</v>
      </c>
    </row>
    <row r="129" spans="1:10" s="16" customFormat="1" ht="18" customHeight="1" x14ac:dyDescent="0.25">
      <c r="A129" s="42" t="s">
        <v>314</v>
      </c>
      <c r="B129" s="34" t="s">
        <v>315</v>
      </c>
      <c r="C129" s="29" t="s">
        <v>77</v>
      </c>
      <c r="D129" s="35">
        <v>1</v>
      </c>
      <c r="E129" s="31">
        <v>3400</v>
      </c>
      <c r="F129" s="32">
        <v>1350</v>
      </c>
      <c r="G129" s="31">
        <f t="shared" si="9"/>
        <v>4750</v>
      </c>
      <c r="H129" s="31">
        <f t="shared" si="6"/>
        <v>3400</v>
      </c>
      <c r="I129" s="31">
        <f t="shared" si="7"/>
        <v>1350</v>
      </c>
      <c r="J129" s="31">
        <f t="shared" si="8"/>
        <v>4750</v>
      </c>
    </row>
    <row r="130" spans="1:10" s="16" customFormat="1" ht="18" customHeight="1" x14ac:dyDescent="0.25">
      <c r="A130" s="27" t="s">
        <v>316</v>
      </c>
      <c r="B130" s="34" t="s">
        <v>317</v>
      </c>
      <c r="C130" s="29" t="s">
        <v>77</v>
      </c>
      <c r="D130" s="35">
        <v>1</v>
      </c>
      <c r="E130" s="31">
        <v>3200</v>
      </c>
      <c r="F130" s="32">
        <v>850</v>
      </c>
      <c r="G130" s="31">
        <f t="shared" si="9"/>
        <v>4050</v>
      </c>
      <c r="H130" s="31">
        <f t="shared" si="6"/>
        <v>3200</v>
      </c>
      <c r="I130" s="31">
        <f t="shared" si="7"/>
        <v>850</v>
      </c>
      <c r="J130" s="31">
        <f t="shared" si="8"/>
        <v>4050</v>
      </c>
    </row>
    <row r="131" spans="1:10" s="16" customFormat="1" ht="18" customHeight="1" x14ac:dyDescent="0.25">
      <c r="A131" s="27" t="s">
        <v>318</v>
      </c>
      <c r="B131" s="34" t="s">
        <v>319</v>
      </c>
      <c r="C131" s="29" t="s">
        <v>77</v>
      </c>
      <c r="D131" s="35"/>
      <c r="E131" s="31">
        <v>2800</v>
      </c>
      <c r="F131" s="32">
        <v>580</v>
      </c>
      <c r="G131" s="31">
        <f t="shared" si="9"/>
        <v>3380</v>
      </c>
      <c r="H131" s="31">
        <f t="shared" si="6"/>
        <v>0</v>
      </c>
      <c r="I131" s="31">
        <f t="shared" si="7"/>
        <v>0</v>
      </c>
      <c r="J131" s="31">
        <f t="shared" si="8"/>
        <v>0</v>
      </c>
    </row>
    <row r="132" spans="1:10" s="16" customFormat="1" ht="18" customHeight="1" x14ac:dyDescent="0.25">
      <c r="A132" s="42" t="s">
        <v>320</v>
      </c>
      <c r="B132" s="34" t="s">
        <v>321</v>
      </c>
      <c r="C132" s="29" t="s">
        <v>77</v>
      </c>
      <c r="D132" s="35">
        <v>1</v>
      </c>
      <c r="E132" s="31">
        <v>3200</v>
      </c>
      <c r="F132" s="32">
        <v>550</v>
      </c>
      <c r="G132" s="31">
        <f t="shared" si="9"/>
        <v>3750</v>
      </c>
      <c r="H132" s="31">
        <f t="shared" si="6"/>
        <v>3200</v>
      </c>
      <c r="I132" s="31">
        <f t="shared" si="7"/>
        <v>550</v>
      </c>
      <c r="J132" s="31">
        <f t="shared" si="8"/>
        <v>3750</v>
      </c>
    </row>
    <row r="133" spans="1:10" s="16" customFormat="1" ht="18" customHeight="1" x14ac:dyDescent="0.25">
      <c r="A133" s="42" t="s">
        <v>322</v>
      </c>
      <c r="B133" s="34" t="s">
        <v>323</v>
      </c>
      <c r="C133" s="29" t="s">
        <v>77</v>
      </c>
      <c r="D133" s="35">
        <v>1</v>
      </c>
      <c r="E133" s="31">
        <v>1600</v>
      </c>
      <c r="F133" s="32">
        <v>380</v>
      </c>
      <c r="G133" s="31">
        <f t="shared" si="9"/>
        <v>1980</v>
      </c>
      <c r="H133" s="31">
        <f t="shared" si="6"/>
        <v>1600</v>
      </c>
      <c r="I133" s="31">
        <f t="shared" si="7"/>
        <v>380</v>
      </c>
      <c r="J133" s="31">
        <f t="shared" si="8"/>
        <v>1980</v>
      </c>
    </row>
    <row r="134" spans="1:10" s="16" customFormat="1" ht="18" customHeight="1" x14ac:dyDescent="0.25">
      <c r="A134" s="42" t="s">
        <v>324</v>
      </c>
      <c r="B134" s="34" t="s">
        <v>325</v>
      </c>
      <c r="C134" s="29" t="s">
        <v>77</v>
      </c>
      <c r="D134" s="35">
        <v>1</v>
      </c>
      <c r="E134" s="31">
        <v>700</v>
      </c>
      <c r="F134" s="32">
        <v>80</v>
      </c>
      <c r="G134" s="31">
        <f t="shared" si="9"/>
        <v>780</v>
      </c>
      <c r="H134" s="31">
        <f t="shared" si="6"/>
        <v>700</v>
      </c>
      <c r="I134" s="31">
        <f t="shared" si="7"/>
        <v>80</v>
      </c>
      <c r="J134" s="31">
        <f t="shared" si="8"/>
        <v>780</v>
      </c>
    </row>
    <row r="135" spans="1:10" s="16" customFormat="1" ht="18" customHeight="1" x14ac:dyDescent="0.25">
      <c r="A135" s="42" t="s">
        <v>326</v>
      </c>
      <c r="B135" s="34" t="s">
        <v>327</v>
      </c>
      <c r="C135" s="29" t="s">
        <v>77</v>
      </c>
      <c r="D135" s="35">
        <v>1</v>
      </c>
      <c r="E135" s="31">
        <v>1200</v>
      </c>
      <c r="F135" s="32">
        <v>150</v>
      </c>
      <c r="G135" s="31">
        <f t="shared" si="9"/>
        <v>1350</v>
      </c>
      <c r="H135" s="31">
        <f t="shared" si="6"/>
        <v>1200</v>
      </c>
      <c r="I135" s="31">
        <f t="shared" si="7"/>
        <v>150</v>
      </c>
      <c r="J135" s="31">
        <f t="shared" si="8"/>
        <v>1350</v>
      </c>
    </row>
    <row r="136" spans="1:10" s="16" customFormat="1" ht="18" customHeight="1" x14ac:dyDescent="0.25">
      <c r="A136" s="42" t="s">
        <v>328</v>
      </c>
      <c r="B136" s="34" t="s">
        <v>329</v>
      </c>
      <c r="C136" s="29" t="s">
        <v>77</v>
      </c>
      <c r="D136" s="35"/>
      <c r="E136" s="31">
        <v>3500</v>
      </c>
      <c r="F136" s="32">
        <v>1780</v>
      </c>
      <c r="G136" s="31">
        <f t="shared" si="9"/>
        <v>5280</v>
      </c>
      <c r="H136" s="31">
        <f t="shared" si="6"/>
        <v>0</v>
      </c>
      <c r="I136" s="31">
        <f t="shared" si="7"/>
        <v>0</v>
      </c>
      <c r="J136" s="31">
        <f t="shared" si="8"/>
        <v>0</v>
      </c>
    </row>
    <row r="137" spans="1:10" s="16" customFormat="1" ht="18" customHeight="1" x14ac:dyDescent="0.25">
      <c r="A137" s="42" t="s">
        <v>330</v>
      </c>
      <c r="B137" s="34" t="s">
        <v>331</v>
      </c>
      <c r="C137" s="29" t="s">
        <v>77</v>
      </c>
      <c r="D137" s="35"/>
      <c r="E137" s="31">
        <v>4500</v>
      </c>
      <c r="F137" s="32">
        <v>2890</v>
      </c>
      <c r="G137" s="31">
        <f t="shared" si="9"/>
        <v>7390</v>
      </c>
      <c r="H137" s="31">
        <f t="shared" ref="H137:H181" si="10">D137*E137</f>
        <v>0</v>
      </c>
      <c r="I137" s="31">
        <f t="shared" ref="I137:I181" si="11">D137*F137</f>
        <v>0</v>
      </c>
      <c r="J137" s="31">
        <f t="shared" ref="J137:J181" si="12">H137+I137</f>
        <v>0</v>
      </c>
    </row>
    <row r="138" spans="1:10" s="16" customFormat="1" ht="18" customHeight="1" x14ac:dyDescent="0.25">
      <c r="A138" s="42" t="s">
        <v>332</v>
      </c>
      <c r="B138" s="34" t="s">
        <v>333</v>
      </c>
      <c r="C138" s="29" t="s">
        <v>77</v>
      </c>
      <c r="D138" s="35"/>
      <c r="E138" s="31">
        <v>2200</v>
      </c>
      <c r="F138" s="32">
        <v>50</v>
      </c>
      <c r="G138" s="31">
        <f t="shared" si="9"/>
        <v>2250</v>
      </c>
      <c r="H138" s="31">
        <f t="shared" si="10"/>
        <v>0</v>
      </c>
      <c r="I138" s="31">
        <f t="shared" si="11"/>
        <v>0</v>
      </c>
      <c r="J138" s="31">
        <f t="shared" si="12"/>
        <v>0</v>
      </c>
    </row>
    <row r="139" spans="1:10" s="16" customFormat="1" ht="18" customHeight="1" x14ac:dyDescent="0.25">
      <c r="A139" s="27" t="s">
        <v>334</v>
      </c>
      <c r="B139" s="34" t="s">
        <v>335</v>
      </c>
      <c r="C139" s="29" t="s">
        <v>77</v>
      </c>
      <c r="D139" s="35"/>
      <c r="E139" s="31">
        <v>250</v>
      </c>
      <c r="F139" s="32">
        <v>50</v>
      </c>
      <c r="G139" s="31">
        <f t="shared" si="9"/>
        <v>300</v>
      </c>
      <c r="H139" s="31">
        <f t="shared" si="10"/>
        <v>0</v>
      </c>
      <c r="I139" s="31">
        <f t="shared" si="11"/>
        <v>0</v>
      </c>
      <c r="J139" s="31">
        <f t="shared" si="12"/>
        <v>0</v>
      </c>
    </row>
    <row r="140" spans="1:10" s="16" customFormat="1" ht="18" customHeight="1" x14ac:dyDescent="0.25">
      <c r="A140" s="42" t="s">
        <v>336</v>
      </c>
      <c r="B140" s="34" t="s">
        <v>337</v>
      </c>
      <c r="C140" s="29" t="s">
        <v>77</v>
      </c>
      <c r="D140" s="35">
        <v>1</v>
      </c>
      <c r="E140" s="31">
        <v>900</v>
      </c>
      <c r="F140" s="32">
        <v>190</v>
      </c>
      <c r="G140" s="31">
        <f t="shared" si="9"/>
        <v>1090</v>
      </c>
      <c r="H140" s="31">
        <f t="shared" si="10"/>
        <v>900</v>
      </c>
      <c r="I140" s="31">
        <f t="shared" si="11"/>
        <v>190</v>
      </c>
      <c r="J140" s="31">
        <f t="shared" si="12"/>
        <v>1090</v>
      </c>
    </row>
    <row r="141" spans="1:10" s="16" customFormat="1" ht="18" customHeight="1" x14ac:dyDescent="0.25">
      <c r="A141" s="27" t="s">
        <v>338</v>
      </c>
      <c r="B141" s="34" t="s">
        <v>339</v>
      </c>
      <c r="C141" s="29" t="s">
        <v>77</v>
      </c>
      <c r="D141" s="35"/>
      <c r="E141" s="31">
        <v>8000</v>
      </c>
      <c r="F141" s="32">
        <v>0</v>
      </c>
      <c r="G141" s="31">
        <f t="shared" si="9"/>
        <v>8000</v>
      </c>
      <c r="H141" s="31">
        <f t="shared" si="10"/>
        <v>0</v>
      </c>
      <c r="I141" s="31">
        <f t="shared" si="11"/>
        <v>0</v>
      </c>
      <c r="J141" s="31">
        <f t="shared" si="12"/>
        <v>0</v>
      </c>
    </row>
    <row r="142" spans="1:10" s="16" customFormat="1" ht="18" customHeight="1" x14ac:dyDescent="0.25">
      <c r="A142" s="27" t="s">
        <v>340</v>
      </c>
      <c r="B142" s="34" t="s">
        <v>341</v>
      </c>
      <c r="C142" s="29" t="s">
        <v>77</v>
      </c>
      <c r="D142" s="35">
        <v>1</v>
      </c>
      <c r="E142" s="31">
        <v>18000</v>
      </c>
      <c r="F142" s="32">
        <v>17200</v>
      </c>
      <c r="G142" s="31">
        <f t="shared" si="9"/>
        <v>35200</v>
      </c>
      <c r="H142" s="31">
        <f t="shared" si="10"/>
        <v>18000</v>
      </c>
      <c r="I142" s="31">
        <f t="shared" si="11"/>
        <v>17200</v>
      </c>
      <c r="J142" s="31">
        <f t="shared" si="12"/>
        <v>35200</v>
      </c>
    </row>
    <row r="143" spans="1:10" s="16" customFormat="1" ht="18" customHeight="1" x14ac:dyDescent="0.25">
      <c r="A143" s="27" t="s">
        <v>342</v>
      </c>
      <c r="B143" s="34" t="s">
        <v>343</v>
      </c>
      <c r="C143" s="29" t="s">
        <v>47</v>
      </c>
      <c r="D143" s="35"/>
      <c r="E143" s="31">
        <v>1200</v>
      </c>
      <c r="F143" s="32">
        <v>0</v>
      </c>
      <c r="G143" s="31">
        <f t="shared" si="9"/>
        <v>1200</v>
      </c>
      <c r="H143" s="31">
        <f t="shared" si="10"/>
        <v>0</v>
      </c>
      <c r="I143" s="31">
        <f t="shared" si="11"/>
        <v>0</v>
      </c>
      <c r="J143" s="31">
        <f t="shared" si="12"/>
        <v>0</v>
      </c>
    </row>
    <row r="144" spans="1:10" s="16" customFormat="1" ht="18" customHeight="1" x14ac:dyDescent="0.25">
      <c r="A144" s="27" t="s">
        <v>344</v>
      </c>
      <c r="B144" s="34" t="s">
        <v>345</v>
      </c>
      <c r="C144" s="29" t="s">
        <v>77</v>
      </c>
      <c r="D144" s="35">
        <v>6</v>
      </c>
      <c r="E144" s="31">
        <v>2200</v>
      </c>
      <c r="F144" s="32">
        <v>0</v>
      </c>
      <c r="G144" s="31">
        <f t="shared" si="9"/>
        <v>2200</v>
      </c>
      <c r="H144" s="31">
        <f t="shared" si="10"/>
        <v>13200</v>
      </c>
      <c r="I144" s="31">
        <f t="shared" si="11"/>
        <v>0</v>
      </c>
      <c r="J144" s="31">
        <f t="shared" si="12"/>
        <v>13200</v>
      </c>
    </row>
    <row r="145" spans="1:10" s="16" customFormat="1" ht="18" customHeight="1" x14ac:dyDescent="0.25">
      <c r="A145" s="27" t="s">
        <v>346</v>
      </c>
      <c r="B145" s="34" t="s">
        <v>347</v>
      </c>
      <c r="C145" s="29" t="s">
        <v>77</v>
      </c>
      <c r="D145" s="35">
        <v>6</v>
      </c>
      <c r="E145" s="31">
        <v>3800</v>
      </c>
      <c r="F145" s="32">
        <v>720</v>
      </c>
      <c r="G145" s="31">
        <f t="shared" si="9"/>
        <v>4520</v>
      </c>
      <c r="H145" s="31">
        <f t="shared" si="10"/>
        <v>22800</v>
      </c>
      <c r="I145" s="31">
        <f t="shared" si="11"/>
        <v>4320</v>
      </c>
      <c r="J145" s="31">
        <f t="shared" si="12"/>
        <v>27120</v>
      </c>
    </row>
    <row r="146" spans="1:10" s="16" customFormat="1" ht="18" customHeight="1" x14ac:dyDescent="0.25">
      <c r="A146" s="27" t="s">
        <v>348</v>
      </c>
      <c r="B146" s="34" t="s">
        <v>349</v>
      </c>
      <c r="C146" s="29" t="s">
        <v>77</v>
      </c>
      <c r="D146" s="35"/>
      <c r="E146" s="31">
        <v>5800</v>
      </c>
      <c r="F146" s="32">
        <v>950</v>
      </c>
      <c r="G146" s="31">
        <f t="shared" si="9"/>
        <v>6750</v>
      </c>
      <c r="H146" s="31">
        <f t="shared" si="10"/>
        <v>0</v>
      </c>
      <c r="I146" s="31">
        <f t="shared" si="11"/>
        <v>0</v>
      </c>
      <c r="J146" s="31">
        <f t="shared" si="12"/>
        <v>0</v>
      </c>
    </row>
    <row r="147" spans="1:10" s="16" customFormat="1" ht="18" customHeight="1" x14ac:dyDescent="0.25">
      <c r="A147" s="27"/>
      <c r="B147" s="19" t="s">
        <v>350</v>
      </c>
      <c r="C147" s="37"/>
      <c r="D147" s="49"/>
      <c r="E147" s="39"/>
      <c r="F147" s="40"/>
      <c r="G147" s="39"/>
      <c r="H147" s="39"/>
      <c r="I147" s="39"/>
      <c r="J147" s="41"/>
    </row>
    <row r="148" spans="1:10" s="16" customFormat="1" ht="18" customHeight="1" x14ac:dyDescent="0.25">
      <c r="A148" s="27" t="s">
        <v>351</v>
      </c>
      <c r="B148" s="50" t="s">
        <v>352</v>
      </c>
      <c r="C148" s="29" t="s">
        <v>77</v>
      </c>
      <c r="D148" s="35">
        <v>5</v>
      </c>
      <c r="E148" s="31">
        <v>250</v>
      </c>
      <c r="F148" s="32">
        <v>186</v>
      </c>
      <c r="G148" s="31">
        <f t="shared" si="9"/>
        <v>436</v>
      </c>
      <c r="H148" s="31">
        <f t="shared" si="10"/>
        <v>1250</v>
      </c>
      <c r="I148" s="31">
        <f t="shared" si="11"/>
        <v>930</v>
      </c>
      <c r="J148" s="31">
        <f t="shared" si="12"/>
        <v>2180</v>
      </c>
    </row>
    <row r="149" spans="1:10" s="16" customFormat="1" ht="18" customHeight="1" x14ac:dyDescent="0.25">
      <c r="A149" s="27" t="s">
        <v>353</v>
      </c>
      <c r="B149" s="50" t="s">
        <v>354</v>
      </c>
      <c r="C149" s="29" t="s">
        <v>116</v>
      </c>
      <c r="D149" s="35">
        <v>50</v>
      </c>
      <c r="E149" s="31">
        <v>300</v>
      </c>
      <c r="F149" s="32">
        <v>105</v>
      </c>
      <c r="G149" s="31">
        <f t="shared" si="9"/>
        <v>405</v>
      </c>
      <c r="H149" s="31">
        <f t="shared" si="10"/>
        <v>15000</v>
      </c>
      <c r="I149" s="31">
        <f t="shared" si="11"/>
        <v>5250</v>
      </c>
      <c r="J149" s="31">
        <f t="shared" si="12"/>
        <v>20250</v>
      </c>
    </row>
    <row r="150" spans="1:10" s="16" customFormat="1" ht="18" customHeight="1" x14ac:dyDescent="0.25">
      <c r="A150" s="27" t="s">
        <v>355</v>
      </c>
      <c r="B150" s="28" t="s">
        <v>356</v>
      </c>
      <c r="C150" s="29" t="s">
        <v>97</v>
      </c>
      <c r="D150" s="35">
        <v>26</v>
      </c>
      <c r="E150" s="31">
        <v>180</v>
      </c>
      <c r="F150" s="32">
        <v>84</v>
      </c>
      <c r="G150" s="31">
        <f t="shared" si="9"/>
        <v>264</v>
      </c>
      <c r="H150" s="31">
        <f t="shared" si="10"/>
        <v>4680</v>
      </c>
      <c r="I150" s="31">
        <f t="shared" si="11"/>
        <v>2184</v>
      </c>
      <c r="J150" s="31">
        <f t="shared" si="12"/>
        <v>6864</v>
      </c>
    </row>
    <row r="151" spans="1:10" s="16" customFormat="1" ht="18" customHeight="1" x14ac:dyDescent="0.25">
      <c r="A151" s="27" t="s">
        <v>357</v>
      </c>
      <c r="B151" s="34" t="s">
        <v>358</v>
      </c>
      <c r="C151" s="29" t="s">
        <v>97</v>
      </c>
      <c r="D151" s="35">
        <v>460</v>
      </c>
      <c r="E151" s="31">
        <v>60</v>
      </c>
      <c r="F151" s="32">
        <v>22</v>
      </c>
      <c r="G151" s="31">
        <f t="shared" ref="G151:G181" si="13">E151+F151</f>
        <v>82</v>
      </c>
      <c r="H151" s="31">
        <f t="shared" si="10"/>
        <v>27600</v>
      </c>
      <c r="I151" s="31">
        <f t="shared" si="11"/>
        <v>10120</v>
      </c>
      <c r="J151" s="31">
        <f t="shared" si="12"/>
        <v>37720</v>
      </c>
    </row>
    <row r="152" spans="1:10" s="16" customFormat="1" ht="18" customHeight="1" x14ac:dyDescent="0.25">
      <c r="A152" s="27" t="s">
        <v>359</v>
      </c>
      <c r="B152" s="34" t="s">
        <v>360</v>
      </c>
      <c r="C152" s="29" t="s">
        <v>77</v>
      </c>
      <c r="D152" s="35">
        <v>45</v>
      </c>
      <c r="E152" s="31">
        <v>380</v>
      </c>
      <c r="F152" s="32">
        <v>287</v>
      </c>
      <c r="G152" s="31">
        <f t="shared" si="13"/>
        <v>667</v>
      </c>
      <c r="H152" s="31">
        <f t="shared" si="10"/>
        <v>17100</v>
      </c>
      <c r="I152" s="31">
        <f t="shared" si="11"/>
        <v>12915</v>
      </c>
      <c r="J152" s="31">
        <f t="shared" si="12"/>
        <v>30015</v>
      </c>
    </row>
    <row r="153" spans="1:10" s="16" customFormat="1" ht="18" customHeight="1" x14ac:dyDescent="0.25">
      <c r="A153" s="42" t="s">
        <v>361</v>
      </c>
      <c r="B153" s="34" t="s">
        <v>362</v>
      </c>
      <c r="C153" s="29" t="s">
        <v>77</v>
      </c>
      <c r="D153" s="35">
        <v>14</v>
      </c>
      <c r="E153" s="31">
        <v>340</v>
      </c>
      <c r="F153" s="32">
        <v>277</v>
      </c>
      <c r="G153" s="31">
        <f t="shared" si="13"/>
        <v>617</v>
      </c>
      <c r="H153" s="31">
        <f t="shared" si="10"/>
        <v>4760</v>
      </c>
      <c r="I153" s="31">
        <f t="shared" si="11"/>
        <v>3878</v>
      </c>
      <c r="J153" s="31">
        <f t="shared" si="12"/>
        <v>8638</v>
      </c>
    </row>
    <row r="154" spans="1:10" s="16" customFormat="1" ht="18" customHeight="1" x14ac:dyDescent="0.25">
      <c r="A154" s="42" t="s">
        <v>363</v>
      </c>
      <c r="B154" s="28" t="s">
        <v>364</v>
      </c>
      <c r="C154" s="29" t="s">
        <v>77</v>
      </c>
      <c r="D154" s="35">
        <v>5</v>
      </c>
      <c r="E154" s="31">
        <v>460</v>
      </c>
      <c r="F154" s="32">
        <v>450</v>
      </c>
      <c r="G154" s="31">
        <f t="shared" si="13"/>
        <v>910</v>
      </c>
      <c r="H154" s="31">
        <f t="shared" si="10"/>
        <v>2300</v>
      </c>
      <c r="I154" s="31">
        <f t="shared" si="11"/>
        <v>2250</v>
      </c>
      <c r="J154" s="31">
        <f t="shared" si="12"/>
        <v>4550</v>
      </c>
    </row>
    <row r="155" spans="1:10" s="16" customFormat="1" ht="18" customHeight="1" x14ac:dyDescent="0.25">
      <c r="A155" s="27" t="s">
        <v>365</v>
      </c>
      <c r="B155" s="34" t="s">
        <v>366</v>
      </c>
      <c r="C155" s="29" t="s">
        <v>77</v>
      </c>
      <c r="D155" s="35"/>
      <c r="E155" s="31">
        <v>280</v>
      </c>
      <c r="F155" s="32">
        <v>22</v>
      </c>
      <c r="G155" s="31">
        <f t="shared" si="13"/>
        <v>302</v>
      </c>
      <c r="H155" s="31">
        <f t="shared" si="10"/>
        <v>0</v>
      </c>
      <c r="I155" s="31">
        <f t="shared" si="11"/>
        <v>0</v>
      </c>
      <c r="J155" s="31">
        <f t="shared" si="12"/>
        <v>0</v>
      </c>
    </row>
    <row r="156" spans="1:10" s="16" customFormat="1" ht="18" customHeight="1" x14ac:dyDescent="0.25">
      <c r="A156" s="42" t="s">
        <v>367</v>
      </c>
      <c r="B156" s="34" t="s">
        <v>368</v>
      </c>
      <c r="C156" s="29" t="s">
        <v>77</v>
      </c>
      <c r="D156" s="35">
        <v>2</v>
      </c>
      <c r="E156" s="31">
        <v>1400</v>
      </c>
      <c r="F156" s="32">
        <v>250</v>
      </c>
      <c r="G156" s="31">
        <f t="shared" si="13"/>
        <v>1650</v>
      </c>
      <c r="H156" s="31">
        <f t="shared" si="10"/>
        <v>2800</v>
      </c>
      <c r="I156" s="31">
        <f t="shared" si="11"/>
        <v>500</v>
      </c>
      <c r="J156" s="31">
        <f t="shared" si="12"/>
        <v>3300</v>
      </c>
    </row>
    <row r="157" spans="1:10" s="16" customFormat="1" ht="18" customHeight="1" x14ac:dyDescent="0.25">
      <c r="A157" s="27" t="s">
        <v>369</v>
      </c>
      <c r="B157" s="34" t="s">
        <v>370</v>
      </c>
      <c r="C157" s="29" t="s">
        <v>77</v>
      </c>
      <c r="D157" s="35"/>
      <c r="E157" s="31">
        <v>2200</v>
      </c>
      <c r="F157" s="32">
        <v>600</v>
      </c>
      <c r="G157" s="31">
        <f t="shared" si="13"/>
        <v>2800</v>
      </c>
      <c r="H157" s="31">
        <f t="shared" si="10"/>
        <v>0</v>
      </c>
      <c r="I157" s="31">
        <f t="shared" si="11"/>
        <v>0</v>
      </c>
      <c r="J157" s="31">
        <f t="shared" si="12"/>
        <v>0</v>
      </c>
    </row>
    <row r="158" spans="1:10" s="16" customFormat="1" ht="18" customHeight="1" x14ac:dyDescent="0.25">
      <c r="A158" s="27" t="s">
        <v>371</v>
      </c>
      <c r="B158" s="34" t="s">
        <v>372</v>
      </c>
      <c r="C158" s="29" t="s">
        <v>77</v>
      </c>
      <c r="D158" s="35">
        <v>1</v>
      </c>
      <c r="E158" s="31">
        <v>1600</v>
      </c>
      <c r="F158" s="32">
        <v>180</v>
      </c>
      <c r="G158" s="31">
        <f t="shared" si="13"/>
        <v>1780</v>
      </c>
      <c r="H158" s="31">
        <f t="shared" si="10"/>
        <v>1600</v>
      </c>
      <c r="I158" s="31">
        <f t="shared" si="11"/>
        <v>180</v>
      </c>
      <c r="J158" s="31">
        <f t="shared" si="12"/>
        <v>1780</v>
      </c>
    </row>
    <row r="159" spans="1:10" s="16" customFormat="1" ht="18" customHeight="1" x14ac:dyDescent="0.25">
      <c r="A159" s="27" t="s">
        <v>373</v>
      </c>
      <c r="B159" s="34" t="s">
        <v>374</v>
      </c>
      <c r="C159" s="29" t="s">
        <v>77</v>
      </c>
      <c r="D159" s="35"/>
      <c r="E159" s="31">
        <v>5500</v>
      </c>
      <c r="F159" s="32">
        <v>180</v>
      </c>
      <c r="G159" s="31">
        <f t="shared" si="13"/>
        <v>5680</v>
      </c>
      <c r="H159" s="31">
        <f t="shared" si="10"/>
        <v>0</v>
      </c>
      <c r="I159" s="31">
        <f t="shared" si="11"/>
        <v>0</v>
      </c>
      <c r="J159" s="31">
        <f t="shared" si="12"/>
        <v>0</v>
      </c>
    </row>
    <row r="160" spans="1:10" s="16" customFormat="1" ht="18" customHeight="1" x14ac:dyDescent="0.25">
      <c r="A160" s="27" t="s">
        <v>375</v>
      </c>
      <c r="B160" s="34" t="s">
        <v>376</v>
      </c>
      <c r="C160" s="29" t="s">
        <v>77</v>
      </c>
      <c r="D160" s="35">
        <v>1</v>
      </c>
      <c r="E160" s="31">
        <v>8500</v>
      </c>
      <c r="F160" s="32">
        <v>180</v>
      </c>
      <c r="G160" s="31">
        <f t="shared" si="13"/>
        <v>8680</v>
      </c>
      <c r="H160" s="31">
        <f t="shared" si="10"/>
        <v>8500</v>
      </c>
      <c r="I160" s="31">
        <f t="shared" si="11"/>
        <v>180</v>
      </c>
      <c r="J160" s="31">
        <f t="shared" si="12"/>
        <v>8680</v>
      </c>
    </row>
    <row r="161" spans="1:10" s="16" customFormat="1" ht="18" customHeight="1" x14ac:dyDescent="0.25">
      <c r="A161" s="27" t="s">
        <v>377</v>
      </c>
      <c r="B161" s="34" t="s">
        <v>378</v>
      </c>
      <c r="C161" s="29" t="s">
        <v>77</v>
      </c>
      <c r="D161" s="35"/>
      <c r="E161" s="31">
        <v>11500</v>
      </c>
      <c r="F161" s="32">
        <v>180</v>
      </c>
      <c r="G161" s="31">
        <f t="shared" si="13"/>
        <v>11680</v>
      </c>
      <c r="H161" s="31">
        <f t="shared" si="10"/>
        <v>0</v>
      </c>
      <c r="I161" s="31">
        <f t="shared" si="11"/>
        <v>0</v>
      </c>
      <c r="J161" s="31">
        <f t="shared" si="12"/>
        <v>0</v>
      </c>
    </row>
    <row r="162" spans="1:10" s="16" customFormat="1" ht="18" customHeight="1" x14ac:dyDescent="0.25">
      <c r="A162" s="27" t="s">
        <v>379</v>
      </c>
      <c r="B162" s="34" t="s">
        <v>380</v>
      </c>
      <c r="C162" s="29" t="s">
        <v>77</v>
      </c>
      <c r="D162" s="35">
        <v>12</v>
      </c>
      <c r="E162" s="31">
        <v>380</v>
      </c>
      <c r="F162" s="32">
        <v>15</v>
      </c>
      <c r="G162" s="31">
        <f t="shared" si="13"/>
        <v>395</v>
      </c>
      <c r="H162" s="31">
        <f t="shared" si="10"/>
        <v>4560</v>
      </c>
      <c r="I162" s="31">
        <f t="shared" si="11"/>
        <v>180</v>
      </c>
      <c r="J162" s="31">
        <f t="shared" si="12"/>
        <v>4740</v>
      </c>
    </row>
    <row r="163" spans="1:10" s="16" customFormat="1" ht="18" customHeight="1" x14ac:dyDescent="0.25">
      <c r="A163" s="27" t="s">
        <v>381</v>
      </c>
      <c r="B163" s="34" t="s">
        <v>382</v>
      </c>
      <c r="C163" s="29" t="s">
        <v>77</v>
      </c>
      <c r="D163" s="35">
        <v>4</v>
      </c>
      <c r="E163" s="31">
        <v>440</v>
      </c>
      <c r="F163" s="32">
        <v>15</v>
      </c>
      <c r="G163" s="31">
        <f t="shared" si="13"/>
        <v>455</v>
      </c>
      <c r="H163" s="31">
        <f t="shared" si="10"/>
        <v>1760</v>
      </c>
      <c r="I163" s="31">
        <f t="shared" si="11"/>
        <v>60</v>
      </c>
      <c r="J163" s="31">
        <f t="shared" si="12"/>
        <v>1820</v>
      </c>
    </row>
    <row r="164" spans="1:10" s="16" customFormat="1" ht="18" customHeight="1" x14ac:dyDescent="0.25">
      <c r="A164" s="27" t="s">
        <v>383</v>
      </c>
      <c r="B164" s="34" t="s">
        <v>384</v>
      </c>
      <c r="C164" s="29" t="s">
        <v>77</v>
      </c>
      <c r="D164" s="35">
        <v>50</v>
      </c>
      <c r="E164" s="31">
        <v>260</v>
      </c>
      <c r="F164" s="32">
        <v>15</v>
      </c>
      <c r="G164" s="31">
        <f t="shared" si="13"/>
        <v>275</v>
      </c>
      <c r="H164" s="31">
        <f t="shared" si="10"/>
        <v>13000</v>
      </c>
      <c r="I164" s="31">
        <f t="shared" si="11"/>
        <v>750</v>
      </c>
      <c r="J164" s="31">
        <f t="shared" si="12"/>
        <v>13750</v>
      </c>
    </row>
    <row r="165" spans="1:10" s="16" customFormat="1" ht="18" customHeight="1" x14ac:dyDescent="0.25">
      <c r="A165" s="27" t="s">
        <v>385</v>
      </c>
      <c r="B165" s="34" t="s">
        <v>386</v>
      </c>
      <c r="C165" s="29" t="s">
        <v>77</v>
      </c>
      <c r="D165" s="35"/>
      <c r="E165" s="31">
        <v>550</v>
      </c>
      <c r="F165" s="32">
        <v>74</v>
      </c>
      <c r="G165" s="31">
        <f t="shared" si="13"/>
        <v>624</v>
      </c>
      <c r="H165" s="31">
        <f t="shared" si="10"/>
        <v>0</v>
      </c>
      <c r="I165" s="31">
        <f t="shared" si="11"/>
        <v>0</v>
      </c>
      <c r="J165" s="31">
        <f t="shared" si="12"/>
        <v>0</v>
      </c>
    </row>
    <row r="166" spans="1:10" s="16" customFormat="1" ht="18" customHeight="1" x14ac:dyDescent="0.25">
      <c r="A166" s="27" t="s">
        <v>387</v>
      </c>
      <c r="B166" s="34" t="s">
        <v>388</v>
      </c>
      <c r="C166" s="29" t="s">
        <v>77</v>
      </c>
      <c r="D166" s="35"/>
      <c r="E166" s="31">
        <v>260</v>
      </c>
      <c r="F166" s="32">
        <v>124</v>
      </c>
      <c r="G166" s="31">
        <f t="shared" si="13"/>
        <v>384</v>
      </c>
      <c r="H166" s="31">
        <f t="shared" si="10"/>
        <v>0</v>
      </c>
      <c r="I166" s="31">
        <f t="shared" si="11"/>
        <v>0</v>
      </c>
      <c r="J166" s="31">
        <f t="shared" si="12"/>
        <v>0</v>
      </c>
    </row>
    <row r="167" spans="1:10" s="16" customFormat="1" ht="18" customHeight="1" x14ac:dyDescent="0.25">
      <c r="A167" s="27" t="s">
        <v>389</v>
      </c>
      <c r="B167" s="34" t="s">
        <v>390</v>
      </c>
      <c r="C167" s="29" t="s">
        <v>77</v>
      </c>
      <c r="D167" s="35">
        <v>8</v>
      </c>
      <c r="E167" s="31">
        <v>700</v>
      </c>
      <c r="F167" s="32">
        <v>120</v>
      </c>
      <c r="G167" s="31">
        <f t="shared" si="13"/>
        <v>820</v>
      </c>
      <c r="H167" s="31">
        <f t="shared" si="10"/>
        <v>5600</v>
      </c>
      <c r="I167" s="31">
        <f t="shared" si="11"/>
        <v>960</v>
      </c>
      <c r="J167" s="31">
        <f t="shared" si="12"/>
        <v>6560</v>
      </c>
    </row>
    <row r="168" spans="1:10" s="16" customFormat="1" ht="18" customHeight="1" x14ac:dyDescent="0.25">
      <c r="A168" s="27" t="s">
        <v>391</v>
      </c>
      <c r="B168" s="34" t="s">
        <v>392</v>
      </c>
      <c r="C168" s="29" t="s">
        <v>97</v>
      </c>
      <c r="D168" s="35"/>
      <c r="E168" s="31">
        <v>240</v>
      </c>
      <c r="F168" s="32">
        <v>30</v>
      </c>
      <c r="G168" s="31">
        <f t="shared" si="13"/>
        <v>270</v>
      </c>
      <c r="H168" s="31">
        <f t="shared" si="10"/>
        <v>0</v>
      </c>
      <c r="I168" s="31">
        <f t="shared" si="11"/>
        <v>0</v>
      </c>
      <c r="J168" s="31">
        <f t="shared" si="12"/>
        <v>0</v>
      </c>
    </row>
    <row r="169" spans="1:10" s="16" customFormat="1" ht="18" customHeight="1" x14ac:dyDescent="0.25">
      <c r="A169" s="27" t="s">
        <v>393</v>
      </c>
      <c r="B169" s="51" t="s">
        <v>394</v>
      </c>
      <c r="C169" s="29" t="s">
        <v>77</v>
      </c>
      <c r="D169" s="35">
        <v>3</v>
      </c>
      <c r="E169" s="31"/>
      <c r="F169" s="32"/>
      <c r="G169" s="31">
        <f t="shared" si="13"/>
        <v>0</v>
      </c>
      <c r="H169" s="31">
        <f t="shared" si="10"/>
        <v>0</v>
      </c>
      <c r="I169" s="31">
        <f t="shared" si="11"/>
        <v>0</v>
      </c>
      <c r="J169" s="31">
        <f t="shared" si="12"/>
        <v>0</v>
      </c>
    </row>
    <row r="170" spans="1:10" s="16" customFormat="1" ht="18" customHeight="1" x14ac:dyDescent="0.25">
      <c r="A170" s="27"/>
      <c r="B170" s="43" t="s">
        <v>395</v>
      </c>
      <c r="C170" s="37"/>
      <c r="D170" s="49"/>
      <c r="E170" s="39"/>
      <c r="F170" s="40"/>
      <c r="G170" s="39"/>
      <c r="H170" s="39"/>
      <c r="I170" s="39"/>
      <c r="J170" s="41"/>
    </row>
    <row r="171" spans="1:10" s="16" customFormat="1" ht="18" customHeight="1" x14ac:dyDescent="0.25">
      <c r="A171" s="27" t="s">
        <v>396</v>
      </c>
      <c r="B171" s="51"/>
      <c r="C171" s="29"/>
      <c r="D171" s="35"/>
      <c r="E171" s="31"/>
      <c r="F171" s="32"/>
      <c r="G171" s="31">
        <f t="shared" si="13"/>
        <v>0</v>
      </c>
      <c r="H171" s="31">
        <f t="shared" si="10"/>
        <v>0</v>
      </c>
      <c r="I171" s="31">
        <f t="shared" si="11"/>
        <v>0</v>
      </c>
      <c r="J171" s="31">
        <f t="shared" si="12"/>
        <v>0</v>
      </c>
    </row>
    <row r="172" spans="1:10" s="16" customFormat="1" ht="18" customHeight="1" x14ac:dyDescent="0.25">
      <c r="A172" s="27" t="s">
        <v>397</v>
      </c>
      <c r="B172" s="51"/>
      <c r="C172" s="29"/>
      <c r="D172" s="35"/>
      <c r="E172" s="31"/>
      <c r="F172" s="32"/>
      <c r="G172" s="31">
        <f t="shared" si="13"/>
        <v>0</v>
      </c>
      <c r="H172" s="31">
        <f t="shared" si="10"/>
        <v>0</v>
      </c>
      <c r="I172" s="31">
        <f t="shared" si="11"/>
        <v>0</v>
      </c>
      <c r="J172" s="31">
        <f t="shared" si="12"/>
        <v>0</v>
      </c>
    </row>
    <row r="173" spans="1:10" s="16" customFormat="1" ht="18" customHeight="1" x14ac:dyDescent="0.25">
      <c r="A173" s="27" t="s">
        <v>398</v>
      </c>
      <c r="B173" s="34"/>
      <c r="C173" s="29"/>
      <c r="D173" s="35"/>
      <c r="E173" s="31"/>
      <c r="F173" s="32"/>
      <c r="G173" s="31">
        <f t="shared" si="13"/>
        <v>0</v>
      </c>
      <c r="H173" s="31">
        <f t="shared" si="10"/>
        <v>0</v>
      </c>
      <c r="I173" s="31">
        <f t="shared" si="11"/>
        <v>0</v>
      </c>
      <c r="J173" s="31">
        <f t="shared" si="12"/>
        <v>0</v>
      </c>
    </row>
    <row r="174" spans="1:10" s="16" customFormat="1" ht="18" customHeight="1" x14ac:dyDescent="0.25">
      <c r="A174" s="27" t="s">
        <v>399</v>
      </c>
      <c r="B174" s="34"/>
      <c r="C174" s="29"/>
      <c r="D174" s="35"/>
      <c r="E174" s="31"/>
      <c r="F174" s="32"/>
      <c r="G174" s="31">
        <f t="shared" si="13"/>
        <v>0</v>
      </c>
      <c r="H174" s="31">
        <f t="shared" si="10"/>
        <v>0</v>
      </c>
      <c r="I174" s="31">
        <f t="shared" si="11"/>
        <v>0</v>
      </c>
      <c r="J174" s="31">
        <f t="shared" si="12"/>
        <v>0</v>
      </c>
    </row>
    <row r="175" spans="1:10" s="16" customFormat="1" ht="18" customHeight="1" x14ac:dyDescent="0.25">
      <c r="A175" s="27" t="s">
        <v>400</v>
      </c>
      <c r="B175" s="34"/>
      <c r="C175" s="29"/>
      <c r="D175" s="35"/>
      <c r="E175" s="31"/>
      <c r="F175" s="32"/>
      <c r="G175" s="31">
        <f t="shared" si="13"/>
        <v>0</v>
      </c>
      <c r="H175" s="31">
        <f t="shared" si="10"/>
        <v>0</v>
      </c>
      <c r="I175" s="31">
        <f t="shared" si="11"/>
        <v>0</v>
      </c>
      <c r="J175" s="31">
        <f t="shared" si="12"/>
        <v>0</v>
      </c>
    </row>
    <row r="176" spans="1:10" s="16" customFormat="1" ht="18" customHeight="1" x14ac:dyDescent="0.25">
      <c r="A176" s="27" t="s">
        <v>401</v>
      </c>
      <c r="B176" s="34"/>
      <c r="C176" s="29"/>
      <c r="D176" s="35"/>
      <c r="E176" s="31"/>
      <c r="F176" s="32"/>
      <c r="G176" s="31">
        <f t="shared" si="13"/>
        <v>0</v>
      </c>
      <c r="H176" s="31">
        <f t="shared" si="10"/>
        <v>0</v>
      </c>
      <c r="I176" s="31">
        <f t="shared" si="11"/>
        <v>0</v>
      </c>
      <c r="J176" s="31">
        <f t="shared" si="12"/>
        <v>0</v>
      </c>
    </row>
    <row r="177" spans="1:82" s="16" customFormat="1" ht="18" customHeight="1" x14ac:dyDescent="0.25">
      <c r="A177" s="27" t="s">
        <v>402</v>
      </c>
      <c r="B177" s="34"/>
      <c r="C177" s="29"/>
      <c r="D177" s="35"/>
      <c r="E177" s="31"/>
      <c r="F177" s="32"/>
      <c r="G177" s="31">
        <f t="shared" si="13"/>
        <v>0</v>
      </c>
      <c r="H177" s="31">
        <f t="shared" si="10"/>
        <v>0</v>
      </c>
      <c r="I177" s="31">
        <f t="shared" si="11"/>
        <v>0</v>
      </c>
      <c r="J177" s="31">
        <f t="shared" si="12"/>
        <v>0</v>
      </c>
    </row>
    <row r="178" spans="1:82" s="16" customFormat="1" ht="18" customHeight="1" x14ac:dyDescent="0.25">
      <c r="A178" s="27" t="s">
        <v>403</v>
      </c>
      <c r="B178" s="34"/>
      <c r="C178" s="29"/>
      <c r="D178" s="35"/>
      <c r="E178" s="31"/>
      <c r="F178" s="32"/>
      <c r="G178" s="31">
        <f t="shared" si="13"/>
        <v>0</v>
      </c>
      <c r="H178" s="31">
        <f t="shared" si="10"/>
        <v>0</v>
      </c>
      <c r="I178" s="31">
        <f t="shared" si="11"/>
        <v>0</v>
      </c>
      <c r="J178" s="31">
        <f t="shared" si="12"/>
        <v>0</v>
      </c>
    </row>
    <row r="179" spans="1:82" s="16" customFormat="1" ht="18" customHeight="1" x14ac:dyDescent="0.25">
      <c r="A179" s="27" t="s">
        <v>404</v>
      </c>
      <c r="B179" s="34"/>
      <c r="C179" s="29"/>
      <c r="D179" s="35"/>
      <c r="E179" s="31"/>
      <c r="F179" s="32"/>
      <c r="G179" s="31">
        <f t="shared" si="13"/>
        <v>0</v>
      </c>
      <c r="H179" s="31">
        <f t="shared" si="10"/>
        <v>0</v>
      </c>
      <c r="I179" s="31">
        <f t="shared" si="11"/>
        <v>0</v>
      </c>
      <c r="J179" s="31">
        <f t="shared" si="12"/>
        <v>0</v>
      </c>
    </row>
    <row r="180" spans="1:82" s="16" customFormat="1" ht="18" customHeight="1" x14ac:dyDescent="0.25">
      <c r="A180" s="27" t="s">
        <v>405</v>
      </c>
      <c r="B180" s="28"/>
      <c r="C180" s="29"/>
      <c r="D180" s="35"/>
      <c r="E180" s="31"/>
      <c r="F180" s="32"/>
      <c r="G180" s="31">
        <f t="shared" si="13"/>
        <v>0</v>
      </c>
      <c r="H180" s="31">
        <f t="shared" si="10"/>
        <v>0</v>
      </c>
      <c r="I180" s="31">
        <f t="shared" si="11"/>
        <v>0</v>
      </c>
      <c r="J180" s="31">
        <f t="shared" si="12"/>
        <v>0</v>
      </c>
      <c r="N180" s="48"/>
    </row>
    <row r="181" spans="1:82" s="16" customFormat="1" ht="18" customHeight="1" x14ac:dyDescent="0.25">
      <c r="A181" s="27" t="s">
        <v>406</v>
      </c>
      <c r="B181" s="28"/>
      <c r="C181" s="29"/>
      <c r="D181" s="35"/>
      <c r="E181" s="31"/>
      <c r="F181" s="32"/>
      <c r="G181" s="31">
        <f t="shared" si="13"/>
        <v>0</v>
      </c>
      <c r="H181" s="31">
        <f t="shared" si="10"/>
        <v>0</v>
      </c>
      <c r="I181" s="31">
        <f t="shared" si="11"/>
        <v>0</v>
      </c>
      <c r="J181" s="31">
        <f t="shared" si="12"/>
        <v>0</v>
      </c>
      <c r="N181" s="48"/>
    </row>
    <row r="182" spans="1:82" s="16" customFormat="1" ht="18" customHeight="1" x14ac:dyDescent="0.25">
      <c r="A182" s="59" t="s">
        <v>407</v>
      </c>
      <c r="B182" s="60"/>
      <c r="C182" s="60"/>
      <c r="D182" s="60"/>
      <c r="E182" s="60"/>
      <c r="F182" s="60"/>
      <c r="G182" s="61"/>
      <c r="H182" s="52">
        <f>SUM(H7:H181)</f>
        <v>1097260.3999999999</v>
      </c>
      <c r="I182" s="52">
        <f>SUM(I7:I181)</f>
        <v>486992.74999999994</v>
      </c>
      <c r="J182" s="52">
        <f>SUM(J7:J181)</f>
        <v>1584253.1500000001</v>
      </c>
      <c r="L182" s="53"/>
      <c r="M182" s="54"/>
    </row>
    <row r="183" spans="1:82" s="16" customFormat="1" ht="18" customHeight="1" x14ac:dyDescent="0.25">
      <c r="A183" s="7"/>
      <c r="B183" s="5"/>
      <c r="C183" s="55"/>
      <c r="D183" s="8"/>
      <c r="E183" s="9"/>
      <c r="F183" s="9"/>
      <c r="G183" s="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</row>
    <row r="184" spans="1:82" s="16" customFormat="1" ht="21.95" customHeight="1" x14ac:dyDescent="0.25">
      <c r="A184" s="7"/>
      <c r="B184" s="5"/>
      <c r="C184" s="55"/>
      <c r="D184" s="8"/>
      <c r="E184" s="9"/>
      <c r="F184" s="9"/>
      <c r="G184" s="9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</row>
  </sheetData>
  <sheetProtection formatCells="0" formatColumns="0" formatRows="0" insertColumns="0" insertRows="0" insertHyperlinks="0" deleteColumns="0" autoFilter="0"/>
  <protectedRanges>
    <protectedRange password="CA9C" sqref="F7:F182" name="Диапазон2" securityDescriptor="O:WDG:WDD:(A;;CC;;;S-1-5-21-1275210071-343818398-1801674531-1003)"/>
    <protectedRange password="CA9C" sqref="D7:D182" name="Диапазон1" securityDescriptor="O:WDG:WDD:(A;;CC;;;S-1-5-21-1275210071-343818398-1801674531-1003)"/>
  </protectedRanges>
  <mergeCells count="12">
    <mergeCell ref="A1:J1"/>
    <mergeCell ref="A2:C2"/>
    <mergeCell ref="G2:H2"/>
    <mergeCell ref="A6:B6"/>
    <mergeCell ref="M17:P18"/>
    <mergeCell ref="A182:G182"/>
    <mergeCell ref="A4:A5"/>
    <mergeCell ref="B4:B5"/>
    <mergeCell ref="C4:C5"/>
    <mergeCell ref="D4:D5"/>
    <mergeCell ref="E4:G4"/>
    <mergeCell ref="H4:J4"/>
  </mergeCells>
  <pageMargins left="0.23622047244094491" right="0.23622047244094491" top="0.55118110236220474" bottom="0.55118110236220474" header="0.31496062992125984" footer="0.31496062992125984"/>
  <pageSetup paperSize="9" orientation="landscape" horizontalDpi="360" verticalDpi="360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Смета</vt:lpstr>
      <vt:lpstr>Расценки 1</vt:lpstr>
      <vt:lpstr>Расценки 2</vt:lpstr>
      <vt:lpstr>Расценки 3</vt:lpstr>
      <vt:lpstr>'Расценки 3'!Заголовки_для_печати</vt:lpstr>
      <vt:lpstr>'Расценки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2020-11-09T20:10:57Z</dcterms:created>
  <dcterms:modified xsi:type="dcterms:W3CDTF">2020-11-10T08:08:49Z</dcterms:modified>
</cp:coreProperties>
</file>