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hidePivotFieldList="1" defaultThemeVersion="124226"/>
  <bookViews>
    <workbookView xWindow="0" yWindow="0" windowWidth="20376" windowHeight="12348" tabRatio="941" activeTab="3"/>
  </bookViews>
  <sheets>
    <sheet name="2023_Ар" sheetId="21" r:id="rId1"/>
    <sheet name="2023_6_Оди" sheetId="22" r:id="rId2"/>
    <sheet name="2023_12_Оди" sheetId="23" r:id="rId3"/>
    <sheet name="План 2021" sheetId="24" r:id="rId4"/>
  </sheets>
  <definedNames>
    <definedName name="_xlnm._FilterDatabase" localSheetId="3" hidden="1">'План 2021'!$A$3:$P$8</definedName>
  </definedNames>
  <calcPr calcId="125725"/>
</workbook>
</file>

<file path=xl/calcChain.xml><?xml version="1.0" encoding="utf-8"?>
<calcChain xmlns="http://schemas.openxmlformats.org/spreadsheetml/2006/main">
  <c r="P5" i="24"/>
  <c r="P6"/>
  <c r="P4"/>
  <c r="C20" i="23" l="1"/>
  <c r="B20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D10"/>
  <c r="E10" s="1"/>
  <c r="F6" i="24" s="1"/>
  <c r="D9" i="23"/>
  <c r="E9" s="1"/>
  <c r="E6" i="24" s="1"/>
  <c r="A9" i="23"/>
  <c r="A10" s="1"/>
  <c r="A11" s="1"/>
  <c r="A12" s="1"/>
  <c r="A13" s="1"/>
  <c r="A14" s="1"/>
  <c r="A15" s="1"/>
  <c r="A16" s="1"/>
  <c r="A17" s="1"/>
  <c r="A18" s="1"/>
  <c r="A19" s="1"/>
  <c r="D8"/>
  <c r="E8" s="1"/>
  <c r="D6" i="24" s="1"/>
  <c r="C7" i="23"/>
  <c r="B7"/>
  <c r="D6"/>
  <c r="E6" s="1"/>
  <c r="D5"/>
  <c r="E5" s="1"/>
  <c r="D4"/>
  <c r="E4" s="1"/>
  <c r="D3"/>
  <c r="E3" s="1"/>
  <c r="D2"/>
  <c r="A3"/>
  <c r="A4" s="1"/>
  <c r="A5" s="1"/>
  <c r="A6" s="1"/>
  <c r="C21" i="22"/>
  <c r="B2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F5" i="24" s="1"/>
  <c r="D10" i="22"/>
  <c r="E10" s="1"/>
  <c r="E5" i="24" s="1"/>
  <c r="A10" i="22"/>
  <c r="A11" s="1"/>
  <c r="A12" s="1"/>
  <c r="A13" s="1"/>
  <c r="A14" s="1"/>
  <c r="A15" s="1"/>
  <c r="A16" s="1"/>
  <c r="A17" s="1"/>
  <c r="A18" s="1"/>
  <c r="A19" s="1"/>
  <c r="A20" s="1"/>
  <c r="D9"/>
  <c r="E9" s="1"/>
  <c r="D5" i="24" s="1"/>
  <c r="C8" i="22"/>
  <c r="B8"/>
  <c r="D7"/>
  <c r="E7" s="1"/>
  <c r="D6"/>
  <c r="E6" s="1"/>
  <c r="D5"/>
  <c r="E5" s="1"/>
  <c r="D4"/>
  <c r="E4" s="1"/>
  <c r="D3"/>
  <c r="E3" s="1"/>
  <c r="A3"/>
  <c r="A4" s="1"/>
  <c r="A5" s="1"/>
  <c r="A6" s="1"/>
  <c r="A7" s="1"/>
  <c r="D2"/>
  <c r="C21" i="21"/>
  <c r="B21"/>
  <c r="D20"/>
  <c r="E20" s="1"/>
  <c r="D19"/>
  <c r="E19" s="1"/>
  <c r="D18"/>
  <c r="E18" s="1"/>
  <c r="D17"/>
  <c r="E17" s="1"/>
  <c r="D16"/>
  <c r="E16" s="1"/>
  <c r="D15"/>
  <c r="E15" s="1"/>
  <c r="J7" i="24" s="1"/>
  <c r="D14" i="21"/>
  <c r="E14" s="1"/>
  <c r="I7" i="24" s="1"/>
  <c r="D13" i="21"/>
  <c r="E13" s="1"/>
  <c r="H7" i="24" s="1"/>
  <c r="D12" i="21"/>
  <c r="E12" s="1"/>
  <c r="G7" i="24" s="1"/>
  <c r="D11" i="21"/>
  <c r="E11" s="1"/>
  <c r="F7" i="24" s="1"/>
  <c r="D10" i="21"/>
  <c r="E10" s="1"/>
  <c r="E4" i="24" s="1"/>
  <c r="E7" s="1"/>
  <c r="D9" i="21"/>
  <c r="E9" s="1"/>
  <c r="D4" i="24" s="1"/>
  <c r="C8" i="21"/>
  <c r="B8"/>
  <c r="D7"/>
  <c r="E7" s="1"/>
  <c r="D6"/>
  <c r="E6" s="1"/>
  <c r="D5"/>
  <c r="E5" s="1"/>
  <c r="D4"/>
  <c r="E4" s="1"/>
  <c r="D3"/>
  <c r="E3" s="1"/>
  <c r="A3"/>
  <c r="A4" s="1"/>
  <c r="A5" s="1"/>
  <c r="A6" s="1"/>
  <c r="A7" s="1"/>
  <c r="A10" s="1"/>
  <c r="A11" s="1"/>
  <c r="A12" s="1"/>
  <c r="A13" s="1"/>
  <c r="A14" s="1"/>
  <c r="A15" s="1"/>
  <c r="A16" s="1"/>
  <c r="A17" s="1"/>
  <c r="A18" s="1"/>
  <c r="A19" s="1"/>
  <c r="A20" s="1"/>
  <c r="D2"/>
  <c r="D7" i="24" l="1"/>
  <c r="K7"/>
  <c r="D7" i="23"/>
  <c r="D20"/>
  <c r="E11"/>
  <c r="E2"/>
  <c r="E7" s="1"/>
  <c r="D8" i="22"/>
  <c r="E21"/>
  <c r="E2"/>
  <c r="E8" s="1"/>
  <c r="D21"/>
  <c r="D8" i="21"/>
  <c r="E21"/>
  <c r="E2"/>
  <c r="E8" s="1"/>
  <c r="D21"/>
  <c r="E20" i="23" l="1"/>
  <c r="L7" i="24"/>
  <c r="M7" l="1"/>
  <c r="N7" l="1"/>
  <c r="P7" l="1"/>
  <c r="O7"/>
</calcChain>
</file>

<file path=xl/sharedStrings.xml><?xml version="1.0" encoding="utf-8"?>
<sst xmlns="http://schemas.openxmlformats.org/spreadsheetml/2006/main" count="53" uniqueCount="33">
  <si>
    <t>Предмет ЛИЗИНГА</t>
  </si>
  <si>
    <t>Начислено без НДС</t>
  </si>
  <si>
    <t>По графику</t>
  </si>
  <si>
    <t>НДС</t>
  </si>
  <si>
    <t>Итого 2020</t>
  </si>
  <si>
    <t>Итого 2021</t>
  </si>
  <si>
    <t>Начислено</t>
  </si>
  <si>
    <t>Апрель</t>
  </si>
  <si>
    <t>Май</t>
  </si>
  <si>
    <t>Июнь</t>
  </si>
  <si>
    <t>Июль</t>
  </si>
  <si>
    <t>Август</t>
  </si>
  <si>
    <t>Сентябрь</t>
  </si>
  <si>
    <t>Дата</t>
  </si>
  <si>
    <t>Номер Договора</t>
  </si>
  <si>
    <t>Всего</t>
  </si>
  <si>
    <t>Октябрь</t>
  </si>
  <si>
    <t>Ноябрь</t>
  </si>
  <si>
    <t>Декабрь</t>
  </si>
  <si>
    <t xml:space="preserve">январь </t>
  </si>
  <si>
    <t>февраль</t>
  </si>
  <si>
    <t>март</t>
  </si>
  <si>
    <t>БЕЗ НДС</t>
  </si>
  <si>
    <t>ВСЕГО ГОД</t>
  </si>
  <si>
    <t>2023/2-Аг</t>
  </si>
  <si>
    <t>2023/6-Оди</t>
  </si>
  <si>
    <t>2023/12-Оди</t>
  </si>
  <si>
    <t>2023-Аг</t>
  </si>
  <si>
    <t>Машины и механизмы</t>
  </si>
  <si>
    <t>Расчет для таблиц 17 и 18 к Бюджету</t>
  </si>
  <si>
    <t>Погрузчик</t>
  </si>
  <si>
    <t>Кран</t>
  </si>
  <si>
    <t>Экскаватор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</si>
</sst>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 Narrow"/>
      <family val="2"/>
      <charset val="204"/>
    </font>
    <font>
      <b/>
      <sz val="11"/>
      <color theme="8" tint="-0.499984740745262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theme="8"/>
        <bgColor theme="8"/>
      </patternFill>
    </fill>
  </fills>
  <borders count="11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14" fontId="2" fillId="0" borderId="1" xfId="0" applyNumberFormat="1" applyFont="1" applyBorder="1"/>
    <xf numFmtId="4" fontId="3" fillId="0" borderId="2" xfId="0" applyNumberFormat="1" applyFont="1" applyBorder="1"/>
    <xf numFmtId="4" fontId="2" fillId="0" borderId="2" xfId="0" applyNumberFormat="1" applyFont="1" applyBorder="1"/>
    <xf numFmtId="4" fontId="3" fillId="0" borderId="3" xfId="0" applyNumberFormat="1" applyFont="1" applyBorder="1"/>
    <xf numFmtId="4" fontId="4" fillId="0" borderId="2" xfId="0" applyNumberFormat="1" applyFont="1" applyBorder="1"/>
    <xf numFmtId="4" fontId="5" fillId="0" borderId="0" xfId="0" applyNumberFormat="1" applyFont="1"/>
    <xf numFmtId="4" fontId="5" fillId="0" borderId="2" xfId="0" applyNumberFormat="1" applyFont="1" applyBorder="1"/>
    <xf numFmtId="0" fontId="1" fillId="2" borderId="1" xfId="0" applyFont="1" applyFill="1" applyBorder="1"/>
    <xf numFmtId="4" fontId="3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4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14" fontId="9" fillId="0" borderId="4" xfId="0" applyNumberFormat="1" applyFont="1" applyFill="1" applyBorder="1" applyAlignment="1">
      <alignment vertical="center"/>
    </xf>
    <xf numFmtId="0" fontId="7" fillId="0" borderId="0" xfId="0" applyFont="1" applyFill="1"/>
    <xf numFmtId="4" fontId="7" fillId="4" borderId="4" xfId="0" applyNumberFormat="1" applyFont="1" applyFill="1" applyBorder="1"/>
    <xf numFmtId="0" fontId="8" fillId="3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/>
    <xf numFmtId="164" fontId="8" fillId="0" borderId="0" xfId="0" applyNumberFormat="1" applyFont="1" applyFill="1"/>
    <xf numFmtId="4" fontId="5" fillId="0" borderId="3" xfId="0" applyNumberFormat="1" applyFont="1" applyBorder="1"/>
    <xf numFmtId="0" fontId="5" fillId="0" borderId="0" xfId="0" applyFont="1"/>
    <xf numFmtId="14" fontId="5" fillId="0" borderId="1" xfId="0" applyNumberFormat="1" applyFont="1" applyBorder="1"/>
    <xf numFmtId="14" fontId="4" fillId="0" borderId="1" xfId="0" applyNumberFormat="1" applyFont="1" applyBorder="1"/>
    <xf numFmtId="4" fontId="4" fillId="0" borderId="3" xfId="0" applyNumberFormat="1" applyFont="1" applyBorder="1"/>
    <xf numFmtId="164" fontId="8" fillId="0" borderId="0" xfId="1" applyFont="1" applyFill="1"/>
    <xf numFmtId="4" fontId="7" fillId="5" borderId="0" xfId="0" applyNumberFormat="1" applyFont="1" applyFill="1"/>
    <xf numFmtId="0" fontId="11" fillId="6" borderId="8" xfId="0" applyFont="1" applyFill="1" applyBorder="1" applyAlignment="1">
      <alignment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2" fillId="0" borderId="0" xfId="0" applyFont="1" applyFill="1"/>
    <xf numFmtId="0" fontId="7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EADCF4"/>
      <color rgb="FF66FF99"/>
      <color rgb="FFFFFF99"/>
      <color rgb="FFEEEC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6FF99"/>
  </sheetPr>
  <dimension ref="A1:G21"/>
  <sheetViews>
    <sheetView zoomScale="80" zoomScaleNormal="80" workbookViewId="0">
      <selection activeCell="G25" sqref="G25"/>
    </sheetView>
  </sheetViews>
  <sheetFormatPr defaultRowHeight="14.4"/>
  <cols>
    <col min="1" max="1" width="31.6640625" style="1" customWidth="1"/>
    <col min="2" max="2" width="19.6640625" style="1" customWidth="1"/>
    <col min="3" max="3" width="17.6640625" customWidth="1"/>
    <col min="4" max="4" width="16" customWidth="1"/>
    <col min="5" max="5" width="20.33203125" style="1" customWidth="1"/>
    <col min="6" max="6" width="9.109375" customWidth="1"/>
    <col min="7" max="7" width="12.33203125" customWidth="1"/>
  </cols>
  <sheetData>
    <row r="1" spans="1:7">
      <c r="A1" s="9" t="s">
        <v>27</v>
      </c>
      <c r="B1" s="10" t="s">
        <v>2</v>
      </c>
      <c r="C1" s="11" t="s">
        <v>6</v>
      </c>
      <c r="D1" s="11" t="s">
        <v>3</v>
      </c>
      <c r="E1" s="12" t="s">
        <v>1</v>
      </c>
    </row>
    <row r="2" spans="1:7" s="23" customFormat="1">
      <c r="A2" s="24">
        <v>44022</v>
      </c>
      <c r="B2" s="8"/>
      <c r="C2" s="8">
        <v>10000</v>
      </c>
      <c r="D2" s="8">
        <f>C2*20/120</f>
        <v>1666.6666666666667</v>
      </c>
      <c r="E2" s="22">
        <f t="shared" ref="E2:E20" si="0">C2-D2</f>
        <v>8333.3333333333339</v>
      </c>
      <c r="G2" s="7"/>
    </row>
    <row r="3" spans="1:7" s="23" customFormat="1">
      <c r="A3" s="24">
        <f>EDATE(A2,1)</f>
        <v>44053</v>
      </c>
      <c r="B3" s="8"/>
      <c r="C3" s="8">
        <v>10000</v>
      </c>
      <c r="D3" s="8">
        <f t="shared" ref="D3:D7" si="1">C3*20/120</f>
        <v>1666.6666666666667</v>
      </c>
      <c r="E3" s="22">
        <f t="shared" si="0"/>
        <v>8333.3333333333339</v>
      </c>
      <c r="G3" s="7"/>
    </row>
    <row r="4" spans="1:7" s="23" customFormat="1">
      <c r="A4" s="24">
        <f t="shared" ref="A4:A7" si="2">EDATE(A3,1)</f>
        <v>44084</v>
      </c>
      <c r="B4" s="8"/>
      <c r="C4" s="8">
        <v>10000</v>
      </c>
      <c r="D4" s="8">
        <f t="shared" si="1"/>
        <v>1666.6666666666667</v>
      </c>
      <c r="E4" s="22">
        <f t="shared" si="0"/>
        <v>8333.3333333333339</v>
      </c>
      <c r="G4" s="7"/>
    </row>
    <row r="5" spans="1:7" s="23" customFormat="1">
      <c r="A5" s="24">
        <f t="shared" si="2"/>
        <v>44114</v>
      </c>
      <c r="B5" s="8"/>
      <c r="C5" s="8">
        <v>10000</v>
      </c>
      <c r="D5" s="8">
        <f t="shared" si="1"/>
        <v>1666.6666666666667</v>
      </c>
      <c r="E5" s="22">
        <f t="shared" si="0"/>
        <v>8333.3333333333339</v>
      </c>
      <c r="G5" s="7"/>
    </row>
    <row r="6" spans="1:7" s="23" customFormat="1">
      <c r="A6" s="24">
        <f t="shared" si="2"/>
        <v>44145</v>
      </c>
      <c r="B6" s="8"/>
      <c r="C6" s="8">
        <v>10000</v>
      </c>
      <c r="D6" s="8">
        <f t="shared" si="1"/>
        <v>1666.6666666666667</v>
      </c>
      <c r="E6" s="22">
        <f t="shared" si="0"/>
        <v>8333.3333333333339</v>
      </c>
      <c r="G6" s="7"/>
    </row>
    <row r="7" spans="1:7" s="23" customFormat="1">
      <c r="A7" s="24">
        <f t="shared" si="2"/>
        <v>44175</v>
      </c>
      <c r="B7" s="8"/>
      <c r="C7" s="8">
        <v>10000</v>
      </c>
      <c r="D7" s="8">
        <f t="shared" si="1"/>
        <v>1666.6666666666667</v>
      </c>
      <c r="E7" s="22">
        <f t="shared" si="0"/>
        <v>8333.3333333333339</v>
      </c>
      <c r="G7" s="7"/>
    </row>
    <row r="8" spans="1:7" s="23" customFormat="1">
      <c r="A8" s="25" t="s">
        <v>4</v>
      </c>
      <c r="B8" s="6">
        <f>SUM(B2:B7)</f>
        <v>0</v>
      </c>
      <c r="C8" s="6">
        <f>SUM(C2:C7)</f>
        <v>60000</v>
      </c>
      <c r="D8" s="6">
        <f>SUM(D2:D7)</f>
        <v>10000</v>
      </c>
      <c r="E8" s="26">
        <f>SUM(E2:E7)</f>
        <v>50000.000000000007</v>
      </c>
    </row>
    <row r="9" spans="1:7" s="23" customFormat="1">
      <c r="A9" s="24">
        <v>44206</v>
      </c>
      <c r="B9" s="8"/>
      <c r="C9" s="8">
        <v>10000</v>
      </c>
      <c r="D9" s="8">
        <f>C9*20/120</f>
        <v>1666.6666666666667</v>
      </c>
      <c r="E9" s="22">
        <f t="shared" si="0"/>
        <v>8333.3333333333339</v>
      </c>
    </row>
    <row r="10" spans="1:7" s="23" customFormat="1">
      <c r="A10" s="24">
        <f>EDATE(A9,1)</f>
        <v>44237</v>
      </c>
      <c r="B10" s="8"/>
      <c r="C10" s="8">
        <v>10000</v>
      </c>
      <c r="D10" s="8">
        <f t="shared" ref="D10:D20" si="3">C10*20/120</f>
        <v>1666.6666666666667</v>
      </c>
      <c r="E10" s="22">
        <f t="shared" si="0"/>
        <v>8333.3333333333339</v>
      </c>
    </row>
    <row r="11" spans="1:7" s="23" customFormat="1">
      <c r="A11" s="24">
        <f t="shared" ref="A11:A20" si="4">EDATE(A10,1)</f>
        <v>44265</v>
      </c>
      <c r="B11" s="8"/>
      <c r="C11" s="8">
        <v>10000</v>
      </c>
      <c r="D11" s="8">
        <f t="shared" si="3"/>
        <v>1666.6666666666667</v>
      </c>
      <c r="E11" s="22">
        <f t="shared" si="0"/>
        <v>8333.3333333333339</v>
      </c>
    </row>
    <row r="12" spans="1:7" s="23" customFormat="1">
      <c r="A12" s="24">
        <f t="shared" si="4"/>
        <v>44296</v>
      </c>
      <c r="B12" s="8"/>
      <c r="C12" s="8">
        <v>10000</v>
      </c>
      <c r="D12" s="8">
        <f t="shared" si="3"/>
        <v>1666.6666666666667</v>
      </c>
      <c r="E12" s="22">
        <f t="shared" si="0"/>
        <v>8333.3333333333339</v>
      </c>
    </row>
    <row r="13" spans="1:7" s="23" customFormat="1">
      <c r="A13" s="24">
        <f t="shared" si="4"/>
        <v>44326</v>
      </c>
      <c r="B13" s="8"/>
      <c r="C13" s="8">
        <v>10000</v>
      </c>
      <c r="D13" s="8">
        <f t="shared" si="3"/>
        <v>1666.6666666666667</v>
      </c>
      <c r="E13" s="22">
        <f t="shared" si="0"/>
        <v>8333.3333333333339</v>
      </c>
    </row>
    <row r="14" spans="1:7" s="23" customFormat="1">
      <c r="A14" s="24">
        <f t="shared" si="4"/>
        <v>44357</v>
      </c>
      <c r="B14" s="8"/>
      <c r="C14" s="8">
        <v>10000</v>
      </c>
      <c r="D14" s="8">
        <f t="shared" si="3"/>
        <v>1666.6666666666667</v>
      </c>
      <c r="E14" s="22">
        <f t="shared" si="0"/>
        <v>8333.3333333333339</v>
      </c>
    </row>
    <row r="15" spans="1:7" s="23" customFormat="1">
      <c r="A15" s="24">
        <f t="shared" si="4"/>
        <v>44387</v>
      </c>
      <c r="B15" s="8"/>
      <c r="C15" s="8">
        <v>10000</v>
      </c>
      <c r="D15" s="8">
        <f t="shared" si="3"/>
        <v>1666.6666666666667</v>
      </c>
      <c r="E15" s="22">
        <f t="shared" si="0"/>
        <v>8333.3333333333339</v>
      </c>
    </row>
    <row r="16" spans="1:7" s="23" customFormat="1">
      <c r="A16" s="24">
        <f t="shared" si="4"/>
        <v>44418</v>
      </c>
      <c r="B16" s="8"/>
      <c r="C16" s="8">
        <v>10000</v>
      </c>
      <c r="D16" s="8">
        <f t="shared" si="3"/>
        <v>1666.6666666666667</v>
      </c>
      <c r="E16" s="22">
        <f t="shared" si="0"/>
        <v>8333.3333333333339</v>
      </c>
    </row>
    <row r="17" spans="1:7" s="23" customFormat="1">
      <c r="A17" s="24">
        <f t="shared" si="4"/>
        <v>44449</v>
      </c>
      <c r="B17" s="8"/>
      <c r="C17" s="8">
        <v>10000</v>
      </c>
      <c r="D17" s="8">
        <f t="shared" si="3"/>
        <v>1666.6666666666667</v>
      </c>
      <c r="E17" s="22">
        <f t="shared" si="0"/>
        <v>8333.3333333333339</v>
      </c>
      <c r="G17" s="7"/>
    </row>
    <row r="18" spans="1:7" s="23" customFormat="1">
      <c r="A18" s="24">
        <f t="shared" si="4"/>
        <v>44479</v>
      </c>
      <c r="B18" s="8"/>
      <c r="C18" s="8">
        <v>10000</v>
      </c>
      <c r="D18" s="8">
        <f t="shared" si="3"/>
        <v>1666.6666666666667</v>
      </c>
      <c r="E18" s="22">
        <f t="shared" si="0"/>
        <v>8333.3333333333339</v>
      </c>
    </row>
    <row r="19" spans="1:7" s="23" customFormat="1">
      <c r="A19" s="24">
        <f t="shared" si="4"/>
        <v>44510</v>
      </c>
      <c r="B19" s="8"/>
      <c r="C19" s="8">
        <v>10000</v>
      </c>
      <c r="D19" s="8">
        <f t="shared" si="3"/>
        <v>1666.6666666666667</v>
      </c>
      <c r="E19" s="22">
        <f t="shared" si="0"/>
        <v>8333.3333333333339</v>
      </c>
    </row>
    <row r="20" spans="1:7" s="23" customFormat="1">
      <c r="A20" s="24">
        <f t="shared" si="4"/>
        <v>44540</v>
      </c>
      <c r="B20" s="8"/>
      <c r="C20" s="8">
        <v>10000</v>
      </c>
      <c r="D20" s="8">
        <f t="shared" si="3"/>
        <v>1666.6666666666667</v>
      </c>
      <c r="E20" s="22">
        <f t="shared" si="0"/>
        <v>8333.3333333333339</v>
      </c>
    </row>
    <row r="21" spans="1:7">
      <c r="A21" s="2" t="s">
        <v>5</v>
      </c>
      <c r="B21" s="3">
        <f>SUM(B9:B20)</f>
        <v>0</v>
      </c>
      <c r="C21" s="4">
        <f t="shared" ref="C21:E21" si="5">SUM(C9:C20)</f>
        <v>120000</v>
      </c>
      <c r="D21" s="4">
        <f t="shared" si="5"/>
        <v>20000</v>
      </c>
      <c r="E21" s="5">
        <f t="shared" si="5"/>
        <v>99999.999999999985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G21"/>
  <sheetViews>
    <sheetView zoomScale="80" zoomScaleNormal="80" workbookViewId="0">
      <selection activeCell="B26" sqref="B26"/>
    </sheetView>
  </sheetViews>
  <sheetFormatPr defaultRowHeight="14.4"/>
  <cols>
    <col min="1" max="1" width="31.6640625" style="1" customWidth="1"/>
    <col min="2" max="2" width="19.6640625" style="1" customWidth="1"/>
    <col min="3" max="3" width="17.6640625" customWidth="1"/>
    <col min="4" max="4" width="16" customWidth="1"/>
    <col min="5" max="5" width="20.33203125" style="1" customWidth="1"/>
    <col min="6" max="6" width="9.109375" customWidth="1"/>
    <col min="7" max="7" width="12.33203125" customWidth="1"/>
  </cols>
  <sheetData>
    <row r="1" spans="1:7">
      <c r="A1" s="9" t="s">
        <v>27</v>
      </c>
      <c r="B1" s="10" t="s">
        <v>2</v>
      </c>
      <c r="C1" s="11" t="s">
        <v>6</v>
      </c>
      <c r="D1" s="11" t="s">
        <v>3</v>
      </c>
      <c r="E1" s="12" t="s">
        <v>1</v>
      </c>
    </row>
    <row r="2" spans="1:7" s="23" customFormat="1">
      <c r="A2" s="24">
        <v>44022</v>
      </c>
      <c r="B2" s="8"/>
      <c r="C2" s="8">
        <v>7000</v>
      </c>
      <c r="D2" s="8">
        <f>C2*20/120</f>
        <v>1166.6666666666667</v>
      </c>
      <c r="E2" s="22">
        <f t="shared" ref="E2:E20" si="0">C2-D2</f>
        <v>5833.333333333333</v>
      </c>
      <c r="G2" s="7"/>
    </row>
    <row r="3" spans="1:7" s="23" customFormat="1">
      <c r="A3" s="24">
        <f>EDATE(A2,1)</f>
        <v>44053</v>
      </c>
      <c r="B3" s="8"/>
      <c r="C3" s="8">
        <v>7000</v>
      </c>
      <c r="D3" s="8">
        <f t="shared" ref="D3:D7" si="1">C3*20/120</f>
        <v>1166.6666666666667</v>
      </c>
      <c r="E3" s="22">
        <f t="shared" si="0"/>
        <v>5833.333333333333</v>
      </c>
      <c r="G3" s="7"/>
    </row>
    <row r="4" spans="1:7" s="23" customFormat="1">
      <c r="A4" s="24">
        <f t="shared" ref="A4:A7" si="2">EDATE(A3,1)</f>
        <v>44084</v>
      </c>
      <c r="B4" s="8"/>
      <c r="C4" s="8">
        <v>7000</v>
      </c>
      <c r="D4" s="8">
        <f t="shared" si="1"/>
        <v>1166.6666666666667</v>
      </c>
      <c r="E4" s="22">
        <f t="shared" si="0"/>
        <v>5833.333333333333</v>
      </c>
      <c r="G4" s="7"/>
    </row>
    <row r="5" spans="1:7" s="23" customFormat="1">
      <c r="A5" s="24">
        <f t="shared" si="2"/>
        <v>44114</v>
      </c>
      <c r="B5" s="8"/>
      <c r="C5" s="8">
        <v>7000</v>
      </c>
      <c r="D5" s="8">
        <f t="shared" si="1"/>
        <v>1166.6666666666667</v>
      </c>
      <c r="E5" s="22">
        <f t="shared" si="0"/>
        <v>5833.333333333333</v>
      </c>
      <c r="G5" s="7"/>
    </row>
    <row r="6" spans="1:7" s="23" customFormat="1">
      <c r="A6" s="24">
        <f t="shared" si="2"/>
        <v>44145</v>
      </c>
      <c r="B6" s="8"/>
      <c r="C6" s="8">
        <v>7000</v>
      </c>
      <c r="D6" s="8">
        <f t="shared" si="1"/>
        <v>1166.6666666666667</v>
      </c>
      <c r="E6" s="22">
        <f t="shared" si="0"/>
        <v>5833.333333333333</v>
      </c>
      <c r="G6" s="7"/>
    </row>
    <row r="7" spans="1:7" s="23" customFormat="1">
      <c r="A7" s="24">
        <f t="shared" si="2"/>
        <v>44175</v>
      </c>
      <c r="B7" s="8"/>
      <c r="C7" s="8">
        <v>7000</v>
      </c>
      <c r="D7" s="8">
        <f t="shared" si="1"/>
        <v>1166.6666666666667</v>
      </c>
      <c r="E7" s="22">
        <f t="shared" si="0"/>
        <v>5833.333333333333</v>
      </c>
      <c r="G7" s="7"/>
    </row>
    <row r="8" spans="1:7" s="23" customFormat="1">
      <c r="A8" s="25" t="s">
        <v>4</v>
      </c>
      <c r="B8" s="6">
        <f>SUM(B2:B7)</f>
        <v>0</v>
      </c>
      <c r="C8" s="6">
        <f>SUM(C2:C7)</f>
        <v>42000</v>
      </c>
      <c r="D8" s="6">
        <f>SUM(D2:D7)</f>
        <v>7000.0000000000009</v>
      </c>
      <c r="E8" s="26">
        <f>SUM(E2:E7)</f>
        <v>35000</v>
      </c>
    </row>
    <row r="9" spans="1:7" s="23" customFormat="1">
      <c r="A9" s="24">
        <v>44206</v>
      </c>
      <c r="B9" s="8"/>
      <c r="C9" s="8">
        <v>7000</v>
      </c>
      <c r="D9" s="8">
        <f>C9*20/120</f>
        <v>1166.6666666666667</v>
      </c>
      <c r="E9" s="22">
        <f t="shared" si="0"/>
        <v>5833.333333333333</v>
      </c>
    </row>
    <row r="10" spans="1:7" s="23" customFormat="1">
      <c r="A10" s="24">
        <f>EDATE(A9,1)</f>
        <v>44237</v>
      </c>
      <c r="B10" s="8"/>
      <c r="C10" s="8">
        <v>7000</v>
      </c>
      <c r="D10" s="8">
        <f t="shared" ref="D10:D20" si="3">C10*20/120</f>
        <v>1166.6666666666667</v>
      </c>
      <c r="E10" s="22">
        <f t="shared" si="0"/>
        <v>5833.333333333333</v>
      </c>
    </row>
    <row r="11" spans="1:7" s="23" customFormat="1">
      <c r="A11" s="24">
        <f t="shared" ref="A11:A20" si="4">EDATE(A10,1)</f>
        <v>44265</v>
      </c>
      <c r="B11" s="8"/>
      <c r="C11" s="8">
        <v>7000</v>
      </c>
      <c r="D11" s="8">
        <f t="shared" si="3"/>
        <v>1166.6666666666667</v>
      </c>
      <c r="E11" s="22">
        <f t="shared" si="0"/>
        <v>5833.333333333333</v>
      </c>
    </row>
    <row r="12" spans="1:7" s="23" customFormat="1">
      <c r="A12" s="24">
        <f t="shared" si="4"/>
        <v>44296</v>
      </c>
      <c r="B12" s="8"/>
      <c r="C12" s="8">
        <v>7000</v>
      </c>
      <c r="D12" s="8">
        <f t="shared" si="3"/>
        <v>1166.6666666666667</v>
      </c>
      <c r="E12" s="22">
        <f t="shared" si="0"/>
        <v>5833.333333333333</v>
      </c>
    </row>
    <row r="13" spans="1:7" s="23" customFormat="1">
      <c r="A13" s="24">
        <f t="shared" si="4"/>
        <v>44326</v>
      </c>
      <c r="B13" s="8"/>
      <c r="C13" s="8">
        <v>7000</v>
      </c>
      <c r="D13" s="8">
        <f t="shared" si="3"/>
        <v>1166.6666666666667</v>
      </c>
      <c r="E13" s="22">
        <f t="shared" si="0"/>
        <v>5833.333333333333</v>
      </c>
    </row>
    <row r="14" spans="1:7" s="23" customFormat="1">
      <c r="A14" s="24">
        <f t="shared" si="4"/>
        <v>44357</v>
      </c>
      <c r="B14" s="8"/>
      <c r="C14" s="8">
        <v>7000</v>
      </c>
      <c r="D14" s="8">
        <f t="shared" si="3"/>
        <v>1166.6666666666667</v>
      </c>
      <c r="E14" s="22">
        <f t="shared" si="0"/>
        <v>5833.333333333333</v>
      </c>
    </row>
    <row r="15" spans="1:7" s="23" customFormat="1">
      <c r="A15" s="24">
        <f t="shared" si="4"/>
        <v>44387</v>
      </c>
      <c r="B15" s="8"/>
      <c r="C15" s="8">
        <v>7000</v>
      </c>
      <c r="D15" s="8">
        <f t="shared" si="3"/>
        <v>1166.6666666666667</v>
      </c>
      <c r="E15" s="22">
        <f t="shared" si="0"/>
        <v>5833.333333333333</v>
      </c>
    </row>
    <row r="16" spans="1:7" s="23" customFormat="1">
      <c r="A16" s="24">
        <f t="shared" si="4"/>
        <v>44418</v>
      </c>
      <c r="B16" s="8"/>
      <c r="C16" s="8">
        <v>7000</v>
      </c>
      <c r="D16" s="8">
        <f t="shared" si="3"/>
        <v>1166.6666666666667</v>
      </c>
      <c r="E16" s="22">
        <f t="shared" si="0"/>
        <v>5833.333333333333</v>
      </c>
    </row>
    <row r="17" spans="1:7" s="23" customFormat="1">
      <c r="A17" s="24">
        <f t="shared" si="4"/>
        <v>44449</v>
      </c>
      <c r="B17" s="8"/>
      <c r="C17" s="8">
        <v>7000</v>
      </c>
      <c r="D17" s="8">
        <f t="shared" si="3"/>
        <v>1166.6666666666667</v>
      </c>
      <c r="E17" s="22">
        <f t="shared" si="0"/>
        <v>5833.333333333333</v>
      </c>
      <c r="G17" s="7"/>
    </row>
    <row r="18" spans="1:7" s="23" customFormat="1">
      <c r="A18" s="24">
        <f t="shared" si="4"/>
        <v>44479</v>
      </c>
      <c r="B18" s="8"/>
      <c r="C18" s="8">
        <v>7000</v>
      </c>
      <c r="D18" s="8">
        <f t="shared" si="3"/>
        <v>1166.6666666666667</v>
      </c>
      <c r="E18" s="22">
        <f t="shared" si="0"/>
        <v>5833.333333333333</v>
      </c>
    </row>
    <row r="19" spans="1:7" s="23" customFormat="1">
      <c r="A19" s="24">
        <f t="shared" si="4"/>
        <v>44510</v>
      </c>
      <c r="B19" s="8"/>
      <c r="C19" s="8">
        <v>7000</v>
      </c>
      <c r="D19" s="8">
        <f t="shared" si="3"/>
        <v>1166.6666666666667</v>
      </c>
      <c r="E19" s="22">
        <f t="shared" si="0"/>
        <v>5833.333333333333</v>
      </c>
    </row>
    <row r="20" spans="1:7" s="23" customFormat="1">
      <c r="A20" s="24">
        <f t="shared" si="4"/>
        <v>44540</v>
      </c>
      <c r="B20" s="8"/>
      <c r="C20" s="8">
        <v>7000</v>
      </c>
      <c r="D20" s="8">
        <f t="shared" si="3"/>
        <v>1166.6666666666667</v>
      </c>
      <c r="E20" s="22">
        <f t="shared" si="0"/>
        <v>5833.333333333333</v>
      </c>
    </row>
    <row r="21" spans="1:7">
      <c r="A21" s="2" t="s">
        <v>5</v>
      </c>
      <c r="B21" s="3">
        <f>SUM(B9:B20)</f>
        <v>0</v>
      </c>
      <c r="C21" s="4">
        <f t="shared" ref="C21:E21" si="5">SUM(C9:C20)</f>
        <v>84000</v>
      </c>
      <c r="D21" s="4">
        <f t="shared" si="5"/>
        <v>13999.999999999998</v>
      </c>
      <c r="E21" s="5">
        <f t="shared" si="5"/>
        <v>70000.000000000015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G20"/>
  <sheetViews>
    <sheetView zoomScale="80" zoomScaleNormal="80" workbookViewId="0">
      <selection activeCell="C26" sqref="C26"/>
    </sheetView>
  </sheetViews>
  <sheetFormatPr defaultRowHeight="14.4"/>
  <cols>
    <col min="1" max="1" width="31.6640625" style="1" customWidth="1"/>
    <col min="2" max="2" width="19.6640625" style="1" customWidth="1"/>
    <col min="3" max="3" width="17.6640625" customWidth="1"/>
    <col min="4" max="4" width="16" customWidth="1"/>
    <col min="5" max="5" width="20.33203125" style="1" customWidth="1"/>
    <col min="6" max="6" width="9.109375" customWidth="1"/>
    <col min="7" max="7" width="12.33203125" customWidth="1"/>
  </cols>
  <sheetData>
    <row r="1" spans="1:7">
      <c r="A1" s="9" t="s">
        <v>27</v>
      </c>
      <c r="B1" s="10" t="s">
        <v>2</v>
      </c>
      <c r="C1" s="11" t="s">
        <v>6</v>
      </c>
      <c r="D1" s="11" t="s">
        <v>3</v>
      </c>
      <c r="E1" s="12" t="s">
        <v>1</v>
      </c>
    </row>
    <row r="2" spans="1:7" s="23" customFormat="1">
      <c r="A2" s="24">
        <v>44053</v>
      </c>
      <c r="B2" s="8"/>
      <c r="C2" s="8">
        <v>5000</v>
      </c>
      <c r="D2" s="8">
        <f t="shared" ref="D2:D6" si="0">C2*20/120</f>
        <v>833.33333333333337</v>
      </c>
      <c r="E2" s="22">
        <f t="shared" ref="E2:E19" si="1">C2-D2</f>
        <v>4166.666666666667</v>
      </c>
      <c r="G2" s="7"/>
    </row>
    <row r="3" spans="1:7" s="23" customFormat="1">
      <c r="A3" s="24">
        <f t="shared" ref="A3:A6" si="2">EDATE(A2,1)</f>
        <v>44084</v>
      </c>
      <c r="B3" s="8"/>
      <c r="C3" s="8">
        <v>5000</v>
      </c>
      <c r="D3" s="8">
        <f t="shared" si="0"/>
        <v>833.33333333333337</v>
      </c>
      <c r="E3" s="22">
        <f t="shared" si="1"/>
        <v>4166.666666666667</v>
      </c>
      <c r="G3" s="7"/>
    </row>
    <row r="4" spans="1:7" s="23" customFormat="1">
      <c r="A4" s="24">
        <f t="shared" si="2"/>
        <v>44114</v>
      </c>
      <c r="B4" s="8"/>
      <c r="C4" s="8">
        <v>5000</v>
      </c>
      <c r="D4" s="8">
        <f t="shared" si="0"/>
        <v>833.33333333333337</v>
      </c>
      <c r="E4" s="22">
        <f t="shared" si="1"/>
        <v>4166.666666666667</v>
      </c>
      <c r="G4" s="7"/>
    </row>
    <row r="5" spans="1:7" s="23" customFormat="1">
      <c r="A5" s="24">
        <f t="shared" si="2"/>
        <v>44145</v>
      </c>
      <c r="B5" s="8"/>
      <c r="C5" s="8">
        <v>5000</v>
      </c>
      <c r="D5" s="8">
        <f t="shared" si="0"/>
        <v>833.33333333333337</v>
      </c>
      <c r="E5" s="22">
        <f t="shared" si="1"/>
        <v>4166.666666666667</v>
      </c>
      <c r="G5" s="7"/>
    </row>
    <row r="6" spans="1:7" s="23" customFormat="1">
      <c r="A6" s="24">
        <f t="shared" si="2"/>
        <v>44175</v>
      </c>
      <c r="B6" s="8"/>
      <c r="C6" s="8">
        <v>5000</v>
      </c>
      <c r="D6" s="8">
        <f t="shared" si="0"/>
        <v>833.33333333333337</v>
      </c>
      <c r="E6" s="22">
        <f t="shared" si="1"/>
        <v>4166.666666666667</v>
      </c>
      <c r="G6" s="7"/>
    </row>
    <row r="7" spans="1:7" s="23" customFormat="1">
      <c r="A7" s="25" t="s">
        <v>4</v>
      </c>
      <c r="B7" s="6">
        <f>SUM(B2:B6)</f>
        <v>0</v>
      </c>
      <c r="C7" s="6">
        <f>SUM(C2:C6)</f>
        <v>25000</v>
      </c>
      <c r="D7" s="6">
        <f>SUM(D2:D6)</f>
        <v>4166.666666666667</v>
      </c>
      <c r="E7" s="26">
        <f>SUM(E2:E6)</f>
        <v>20833.333333333336</v>
      </c>
    </row>
    <row r="8" spans="1:7" s="23" customFormat="1">
      <c r="A8" s="24">
        <v>44206</v>
      </c>
      <c r="B8" s="8"/>
      <c r="C8" s="8">
        <v>5000</v>
      </c>
      <c r="D8" s="8">
        <f>C8*20/120</f>
        <v>833.33333333333337</v>
      </c>
      <c r="E8" s="22">
        <f t="shared" si="1"/>
        <v>4166.666666666667</v>
      </c>
    </row>
    <row r="9" spans="1:7" s="23" customFormat="1">
      <c r="A9" s="24">
        <f>EDATE(A8,1)</f>
        <v>44237</v>
      </c>
      <c r="B9" s="8"/>
      <c r="C9" s="8">
        <v>5000</v>
      </c>
      <c r="D9" s="8">
        <f t="shared" ref="D9:D19" si="3">C9*20/120</f>
        <v>833.33333333333337</v>
      </c>
      <c r="E9" s="22">
        <f t="shared" si="1"/>
        <v>4166.666666666667</v>
      </c>
    </row>
    <row r="10" spans="1:7" s="23" customFormat="1">
      <c r="A10" s="24">
        <f t="shared" ref="A10:A19" si="4">EDATE(A9,1)</f>
        <v>44265</v>
      </c>
      <c r="B10" s="8"/>
      <c r="C10" s="8">
        <v>5000</v>
      </c>
      <c r="D10" s="8">
        <f t="shared" si="3"/>
        <v>833.33333333333337</v>
      </c>
      <c r="E10" s="22">
        <f t="shared" si="1"/>
        <v>4166.666666666667</v>
      </c>
    </row>
    <row r="11" spans="1:7" s="23" customFormat="1">
      <c r="A11" s="24">
        <f t="shared" si="4"/>
        <v>44296</v>
      </c>
      <c r="B11" s="8"/>
      <c r="C11" s="8">
        <v>5000</v>
      </c>
      <c r="D11" s="8">
        <f t="shared" si="3"/>
        <v>833.33333333333337</v>
      </c>
      <c r="E11" s="22">
        <f t="shared" si="1"/>
        <v>4166.666666666667</v>
      </c>
    </row>
    <row r="12" spans="1:7" s="23" customFormat="1">
      <c r="A12" s="24">
        <f t="shared" si="4"/>
        <v>44326</v>
      </c>
      <c r="B12" s="8"/>
      <c r="C12" s="8">
        <v>5000</v>
      </c>
      <c r="D12" s="8">
        <f t="shared" si="3"/>
        <v>833.33333333333337</v>
      </c>
      <c r="E12" s="22">
        <f t="shared" si="1"/>
        <v>4166.666666666667</v>
      </c>
    </row>
    <row r="13" spans="1:7" s="23" customFormat="1">
      <c r="A13" s="24">
        <f t="shared" si="4"/>
        <v>44357</v>
      </c>
      <c r="B13" s="8"/>
      <c r="C13" s="8">
        <v>5000</v>
      </c>
      <c r="D13" s="8">
        <f t="shared" si="3"/>
        <v>833.33333333333337</v>
      </c>
      <c r="E13" s="22">
        <f t="shared" si="1"/>
        <v>4166.666666666667</v>
      </c>
    </row>
    <row r="14" spans="1:7" s="23" customFormat="1">
      <c r="A14" s="24">
        <f t="shared" si="4"/>
        <v>44387</v>
      </c>
      <c r="B14" s="8"/>
      <c r="C14" s="8">
        <v>5000</v>
      </c>
      <c r="D14" s="8">
        <f t="shared" si="3"/>
        <v>833.33333333333337</v>
      </c>
      <c r="E14" s="22">
        <f t="shared" si="1"/>
        <v>4166.666666666667</v>
      </c>
    </row>
    <row r="15" spans="1:7" s="23" customFormat="1">
      <c r="A15" s="24">
        <f t="shared" si="4"/>
        <v>44418</v>
      </c>
      <c r="B15" s="8"/>
      <c r="C15" s="8">
        <v>5000</v>
      </c>
      <c r="D15" s="8">
        <f t="shared" si="3"/>
        <v>833.33333333333337</v>
      </c>
      <c r="E15" s="22">
        <f t="shared" si="1"/>
        <v>4166.666666666667</v>
      </c>
    </row>
    <row r="16" spans="1:7" s="23" customFormat="1">
      <c r="A16" s="24">
        <f t="shared" si="4"/>
        <v>44449</v>
      </c>
      <c r="B16" s="8"/>
      <c r="C16" s="8">
        <v>5000</v>
      </c>
      <c r="D16" s="8">
        <f t="shared" si="3"/>
        <v>833.33333333333337</v>
      </c>
      <c r="E16" s="22">
        <f t="shared" si="1"/>
        <v>4166.666666666667</v>
      </c>
      <c r="G16" s="7"/>
    </row>
    <row r="17" spans="1:5" s="23" customFormat="1">
      <c r="A17" s="24">
        <f t="shared" si="4"/>
        <v>44479</v>
      </c>
      <c r="B17" s="8"/>
      <c r="C17" s="8">
        <v>5000</v>
      </c>
      <c r="D17" s="8">
        <f t="shared" si="3"/>
        <v>833.33333333333337</v>
      </c>
      <c r="E17" s="22">
        <f t="shared" si="1"/>
        <v>4166.666666666667</v>
      </c>
    </row>
    <row r="18" spans="1:5" s="23" customFormat="1">
      <c r="A18" s="24">
        <f t="shared" si="4"/>
        <v>44510</v>
      </c>
      <c r="B18" s="8"/>
      <c r="C18" s="8">
        <v>5000</v>
      </c>
      <c r="D18" s="8">
        <f t="shared" si="3"/>
        <v>833.33333333333337</v>
      </c>
      <c r="E18" s="22">
        <f t="shared" si="1"/>
        <v>4166.666666666667</v>
      </c>
    </row>
    <row r="19" spans="1:5" s="23" customFormat="1">
      <c r="A19" s="24">
        <f t="shared" si="4"/>
        <v>44540</v>
      </c>
      <c r="B19" s="8"/>
      <c r="C19" s="8">
        <v>5000</v>
      </c>
      <c r="D19" s="8">
        <f t="shared" si="3"/>
        <v>833.33333333333337</v>
      </c>
      <c r="E19" s="22">
        <f t="shared" si="1"/>
        <v>4166.666666666667</v>
      </c>
    </row>
    <row r="20" spans="1:5">
      <c r="A20" s="2" t="s">
        <v>5</v>
      </c>
      <c r="B20" s="3">
        <f>SUM(B8:B19)</f>
        <v>0</v>
      </c>
      <c r="C20" s="4">
        <f t="shared" ref="C20:E20" si="5">SUM(C8:C19)</f>
        <v>60000</v>
      </c>
      <c r="D20" s="4">
        <f t="shared" si="5"/>
        <v>10000</v>
      </c>
      <c r="E20" s="5">
        <f t="shared" si="5"/>
        <v>49999.999999999993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AE9"/>
  <sheetViews>
    <sheetView showZero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6" sqref="D16"/>
    </sheetView>
  </sheetViews>
  <sheetFormatPr defaultColWidth="9.109375" defaultRowHeight="16.5" customHeight="1" outlineLevelCol="1"/>
  <cols>
    <col min="1" max="1" width="14.44140625" style="13" customWidth="1"/>
    <col min="2" max="2" width="18" style="13" customWidth="1"/>
    <col min="3" max="3" width="15" style="13" customWidth="1"/>
    <col min="4" max="4" width="15.88671875" style="13" customWidth="1" outlineLevel="1"/>
    <col min="5" max="5" width="14.6640625" style="13" customWidth="1" outlineLevel="1"/>
    <col min="6" max="6" width="15" style="13" customWidth="1" outlineLevel="1"/>
    <col min="7" max="8" width="13.109375" style="13" customWidth="1" outlineLevel="1"/>
    <col min="9" max="11" width="11.6640625" style="13" customWidth="1" outlineLevel="1"/>
    <col min="12" max="12" width="13.6640625" style="13" customWidth="1" outlineLevel="1"/>
    <col min="13" max="13" width="12.5546875" style="13" customWidth="1"/>
    <col min="14" max="14" width="11.6640625" style="13" customWidth="1"/>
    <col min="15" max="15" width="12.44140625" style="13" customWidth="1"/>
    <col min="16" max="16" width="13.6640625" style="17" bestFit="1" customWidth="1"/>
    <col min="17" max="18" width="9.109375" style="13"/>
    <col min="19" max="19" width="31" style="13" hidden="1" customWidth="1"/>
    <col min="20" max="20" width="17" style="13" hidden="1" customWidth="1"/>
    <col min="21" max="21" width="11.6640625" style="13" hidden="1" customWidth="1"/>
    <col min="22" max="25" width="13.6640625" style="13" hidden="1" customWidth="1"/>
    <col min="26" max="16384" width="9.109375" style="13"/>
  </cols>
  <sheetData>
    <row r="1" spans="1:25" ht="16.5" customHeight="1">
      <c r="O1" s="13" t="s">
        <v>22</v>
      </c>
    </row>
    <row r="2" spans="1:25" ht="16.5" customHeight="1">
      <c r="A2" s="34" t="s">
        <v>0</v>
      </c>
      <c r="B2" s="34" t="s">
        <v>14</v>
      </c>
      <c r="C2" s="34" t="s">
        <v>13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7" t="s">
        <v>23</v>
      </c>
      <c r="S2" s="32"/>
      <c r="T2" s="32" t="s">
        <v>29</v>
      </c>
      <c r="U2" s="32"/>
      <c r="V2" s="32"/>
      <c r="W2" s="32"/>
      <c r="X2" s="32"/>
      <c r="Y2" s="32"/>
    </row>
    <row r="3" spans="1:25" ht="16.5" customHeight="1">
      <c r="A3" s="35"/>
      <c r="B3" s="35"/>
      <c r="C3" s="35"/>
      <c r="D3" s="19" t="s">
        <v>19</v>
      </c>
      <c r="E3" s="19" t="s">
        <v>20</v>
      </c>
      <c r="F3" s="19" t="s">
        <v>21</v>
      </c>
      <c r="G3" s="19" t="s">
        <v>7</v>
      </c>
      <c r="H3" s="19" t="s">
        <v>8</v>
      </c>
      <c r="I3" s="19" t="s">
        <v>9</v>
      </c>
      <c r="J3" s="19" t="s">
        <v>10</v>
      </c>
      <c r="K3" s="19" t="s">
        <v>11</v>
      </c>
      <c r="L3" s="19" t="s">
        <v>12</v>
      </c>
      <c r="M3" s="19" t="s">
        <v>16</v>
      </c>
      <c r="N3" s="19" t="s">
        <v>17</v>
      </c>
      <c r="O3" s="19" t="s">
        <v>18</v>
      </c>
      <c r="P3" s="37"/>
      <c r="S3" s="29" t="s">
        <v>28</v>
      </c>
      <c r="T3" s="30" t="s">
        <v>10</v>
      </c>
      <c r="U3" s="30" t="s">
        <v>11</v>
      </c>
      <c r="V3" s="30" t="s">
        <v>12</v>
      </c>
      <c r="W3" s="30" t="s">
        <v>16</v>
      </c>
      <c r="X3" s="30" t="s">
        <v>17</v>
      </c>
      <c r="Y3" s="31" t="s">
        <v>18</v>
      </c>
    </row>
    <row r="4" spans="1:25" ht="17.25" customHeight="1">
      <c r="A4" s="14" t="s">
        <v>30</v>
      </c>
      <c r="B4" s="15" t="s">
        <v>24</v>
      </c>
      <c r="C4" s="16">
        <v>44022</v>
      </c>
      <c r="D4" s="20">
        <f>'2023_Ар'!E9</f>
        <v>8333.3333333333339</v>
      </c>
      <c r="E4" s="20">
        <f>'2023_Ар'!E10</f>
        <v>8333.3333333333339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8">
        <f>SUM(D4:O4)</f>
        <v>16666.666666666668</v>
      </c>
      <c r="T4" s="17"/>
    </row>
    <row r="5" spans="1:25" ht="17.25" customHeight="1">
      <c r="A5" s="14" t="s">
        <v>31</v>
      </c>
      <c r="B5" s="15" t="s">
        <v>25</v>
      </c>
      <c r="C5" s="16">
        <v>44022</v>
      </c>
      <c r="D5" s="20">
        <f>'2023_6_Оди'!E9</f>
        <v>5833.333333333333</v>
      </c>
      <c r="E5" s="20">
        <f>'2023_6_Оди'!E10</f>
        <v>5833.333333333333</v>
      </c>
      <c r="F5" s="20">
        <f>'2023_6_Оди'!E11</f>
        <v>5833.333333333333</v>
      </c>
      <c r="G5" s="20"/>
      <c r="H5" s="20"/>
      <c r="I5" s="20"/>
      <c r="J5" s="20"/>
      <c r="K5" s="20"/>
      <c r="L5" s="20"/>
      <c r="M5" s="20"/>
      <c r="N5" s="20"/>
      <c r="O5" s="20"/>
      <c r="P5" s="28">
        <f t="shared" ref="P5:P6" si="0">SUM(D5:O5)</f>
        <v>17500</v>
      </c>
      <c r="S5" s="17"/>
    </row>
    <row r="6" spans="1:25" ht="17.25" customHeight="1">
      <c r="A6" s="14" t="s">
        <v>32</v>
      </c>
      <c r="B6" s="15" t="s">
        <v>26</v>
      </c>
      <c r="C6" s="16">
        <v>44053</v>
      </c>
      <c r="D6" s="20">
        <f>'2023_12_Оди'!E8</f>
        <v>4166.666666666667</v>
      </c>
      <c r="E6" s="20">
        <f>'2023_12_Оди'!E9</f>
        <v>4166.666666666667</v>
      </c>
      <c r="F6" s="20">
        <f>'2023_12_Оди'!E10</f>
        <v>4166.666666666667</v>
      </c>
      <c r="G6" s="20"/>
      <c r="H6" s="20"/>
      <c r="I6" s="20"/>
      <c r="J6" s="20"/>
      <c r="K6" s="20"/>
      <c r="L6" s="20"/>
      <c r="M6" s="20"/>
      <c r="N6" s="20"/>
      <c r="O6" s="20"/>
      <c r="P6" s="28">
        <f t="shared" si="0"/>
        <v>12500</v>
      </c>
      <c r="T6" s="17"/>
    </row>
    <row r="7" spans="1:25" s="17" customFormat="1" ht="16.5" customHeight="1">
      <c r="A7" s="36" t="s">
        <v>15</v>
      </c>
      <c r="B7" s="36"/>
      <c r="C7" s="36"/>
      <c r="D7" s="18">
        <f>SUM(D4:D6)</f>
        <v>18333.333333333336</v>
      </c>
      <c r="E7" s="18">
        <f>SUM(E4:E6)</f>
        <v>18333.333333333336</v>
      </c>
      <c r="F7" s="18">
        <f>SUM(F4:F6)</f>
        <v>10000</v>
      </c>
      <c r="G7" s="18">
        <f>SUM(G4:G6)</f>
        <v>0</v>
      </c>
      <c r="H7" s="18">
        <f>SUM(H4:H6)</f>
        <v>0</v>
      </c>
      <c r="I7" s="18">
        <f>SUM(I4:I6)</f>
        <v>0</v>
      </c>
      <c r="J7" s="18">
        <f>SUM(J4:J6)</f>
        <v>0</v>
      </c>
      <c r="K7" s="18">
        <f>SUM(K4:K6)</f>
        <v>0</v>
      </c>
      <c r="L7" s="18">
        <f>SUM(L4:L6)</f>
        <v>0</v>
      </c>
      <c r="M7" s="18">
        <f>SUM(M4:M6)</f>
        <v>0</v>
      </c>
      <c r="N7" s="18">
        <f>SUM(N4:N6)</f>
        <v>0</v>
      </c>
      <c r="O7" s="18">
        <f>SUM(O4:O6)</f>
        <v>0</v>
      </c>
      <c r="P7" s="18">
        <f>SUM(P4:P6)</f>
        <v>46666.666666666672</v>
      </c>
      <c r="T7" s="13"/>
    </row>
    <row r="8" spans="1:25" ht="16.5" customHeight="1">
      <c r="D8" s="27"/>
      <c r="E8" s="27"/>
      <c r="F8" s="27"/>
      <c r="G8" s="27"/>
      <c r="H8" s="27"/>
      <c r="I8" s="27"/>
      <c r="J8" s="27"/>
      <c r="K8" s="27"/>
      <c r="L8" s="27"/>
      <c r="T8" s="17"/>
    </row>
    <row r="9" spans="1:25" ht="16.5" customHeight="1">
      <c r="B9" s="21"/>
    </row>
  </sheetData>
  <mergeCells count="9">
    <mergeCell ref="M2:O2"/>
    <mergeCell ref="P2:P3"/>
    <mergeCell ref="A7:C7"/>
    <mergeCell ref="A2:A3"/>
    <mergeCell ref="B2:B3"/>
    <mergeCell ref="C2:C3"/>
    <mergeCell ref="D2:F2"/>
    <mergeCell ref="G2:I2"/>
    <mergeCell ref="J2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2023_Ар</vt:lpstr>
      <vt:lpstr>2023_6_Оди</vt:lpstr>
      <vt:lpstr>2023_12_Оди</vt:lpstr>
      <vt:lpstr>План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Калачева Наталья Петровна</dc:creator>
  <cp:lastModifiedBy>Пользователь</cp:lastModifiedBy>
  <cp:lastPrinted>2020-09-16T06:48:53Z</cp:lastPrinted>
  <dcterms:created xsi:type="dcterms:W3CDTF">2018-09-04T13:57:30Z</dcterms:created>
  <dcterms:modified xsi:type="dcterms:W3CDTF">2020-11-18T15:23:12Z</dcterms:modified>
</cp:coreProperties>
</file>