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 codeName="{316AF4FF-6532-DD95-964C-923D217D005E}"/>
  <workbookPr codeName="ЭтаКнига"/>
  <mc:AlternateContent xmlns:mc="http://schemas.openxmlformats.org/markup-compatibility/2006">
    <mc:Choice Requires="x15">
      <x15ac:absPath xmlns:x15ac="http://schemas.microsoft.com/office/spreadsheetml/2010/11/ac" url="E:\FREELANCE\EXCELWORLD\TEST-008-Вычислить премию для зарплаты\"/>
    </mc:Choice>
  </mc:AlternateContent>
  <xr:revisionPtr revIDLastSave="0" documentId="13_ncr:1_{613E82F9-010D-4437-8334-765EE52AB3D2}" xr6:coauthVersionLast="45" xr6:coauthVersionMax="45" xr10:uidLastSave="{00000000-0000-0000-0000-000000000000}"/>
  <bookViews>
    <workbookView xWindow="-120" yWindow="-120" windowWidth="20730" windowHeight="11310" activeTab="1" xr2:uid="{00000000-000D-0000-FFFF-FFFF00000000}"/>
  </bookViews>
  <sheets>
    <sheet name="Salary_calc" sheetId="1" r:id="rId1"/>
    <sheet name="Формула расчета" sheetId="2" r:id="rId2"/>
  </sheets>
  <functionGroups builtInGroupCount="19"/>
  <definedNames>
    <definedName name="budget_ratio">Salary_calc!$D$8</definedName>
    <definedName name="salary_1">Salary_calc!$C$13</definedName>
    <definedName name="salary_2">Salary_calc!$C$14</definedName>
    <definedName name="salary_plan">Salary_calc!$C$12</definedName>
  </definedNames>
  <calcPr calcId="191029" iterateDelta="1E-4"/>
</workbook>
</file>

<file path=xl/calcChain.xml><?xml version="1.0" encoding="utf-8"?>
<calcChain xmlns="http://schemas.openxmlformats.org/spreadsheetml/2006/main">
  <c r="D12" i="1" l="1"/>
  <c r="C4" i="1"/>
  <c r="D4" i="1" s="1"/>
  <c r="B5" i="1"/>
  <c r="D5" i="1"/>
  <c r="B6" i="1"/>
  <c r="D6" i="1" s="1"/>
  <c r="D13" i="1" s="1"/>
  <c r="B8" i="1"/>
  <c r="D8" i="1" s="1"/>
  <c r="F14" i="1"/>
  <c r="F13" i="1"/>
  <c r="F12" i="1"/>
  <c r="E14" i="1"/>
  <c r="E13" i="1"/>
  <c r="E12" i="1"/>
  <c r="B10" i="1" l="1"/>
  <c r="C7" i="1" s="1"/>
  <c r="B9" i="1"/>
  <c r="D7" i="1" l="1"/>
  <c r="D14" i="1" s="1"/>
  <c r="B13" i="1"/>
  <c r="C13" i="1" s="1"/>
  <c r="B14" i="1"/>
  <c r="C14" i="1" s="1"/>
  <c r="B12" i="1"/>
  <c r="C12" i="1" s="1"/>
  <c r="E15" i="1"/>
</calcChain>
</file>

<file path=xl/sharedStrings.xml><?xml version="1.0" encoding="utf-8"?>
<sst xmlns="http://schemas.openxmlformats.org/spreadsheetml/2006/main" count="19" uniqueCount="19">
  <si>
    <t>база (план)</t>
  </si>
  <si>
    <t>план (Выполнено)</t>
  </si>
  <si>
    <t>план (Выполнено) %</t>
  </si>
  <si>
    <t>Премия за регламент/приход денег</t>
  </si>
  <si>
    <t>условия</t>
  </si>
  <si>
    <t>План начальный 1 месяц на одного клиента</t>
  </si>
  <si>
    <t>Количество клиентов</t>
  </si>
  <si>
    <t>количество платных план 40% от кол-ва клиентов</t>
  </si>
  <si>
    <t>количество бесплатных план 60% от кол-ва клиентов</t>
  </si>
  <si>
    <t>Приход денег</t>
  </si>
  <si>
    <t>План деньги</t>
  </si>
  <si>
    <t>План выполнено (приход денег)(расчетный)</t>
  </si>
  <si>
    <t>Зарплата за регламент платные</t>
  </si>
  <si>
    <t>Зарплата за регламент бесплатные</t>
  </si>
  <si>
    <t>Зарплата за деньги платные</t>
  </si>
  <si>
    <t>Зарплата итого</t>
  </si>
  <si>
    <t xml:space="preserve"> </t>
  </si>
  <si>
    <t>старый вариант</t>
  </si>
  <si>
    <t>новый вариант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</si>
</sst>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name val="Arial"/>
      <family val="2"/>
      <charset val="204"/>
    </font>
    <font>
      <sz val="10"/>
      <color indexed="8"/>
      <name val="Arial"/>
      <family val="2"/>
      <charset val="1"/>
    </font>
    <font>
      <sz val="11"/>
      <color indexed="8"/>
      <name val="Calibri"/>
      <family val="2"/>
      <charset val="1"/>
    </font>
    <font>
      <sz val="11"/>
      <color indexed="8"/>
      <name val="Inconsolata"/>
      <charset val="1"/>
    </font>
    <font>
      <b/>
      <sz val="12"/>
      <name val="Arial"/>
      <family val="2"/>
      <charset val="204"/>
    </font>
    <font>
      <b/>
      <sz val="16"/>
      <color indexed="8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42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1" fillId="0" borderId="0" xfId="1"/>
    <xf numFmtId="0" fontId="1" fillId="0" borderId="0" xfId="1" applyFont="1" applyAlignment="1">
      <alignment horizontal="center"/>
    </xf>
    <xf numFmtId="0" fontId="1" fillId="0" borderId="0" xfId="1" applyFont="1" applyAlignment="1">
      <alignment vertical="top"/>
    </xf>
    <xf numFmtId="0" fontId="1" fillId="0" borderId="0" xfId="1" applyFont="1" applyAlignment="1">
      <alignment horizontal="center" vertical="center"/>
    </xf>
    <xf numFmtId="10" fontId="1" fillId="0" borderId="0" xfId="1" applyNumberFormat="1" applyFont="1" applyAlignment="1"/>
    <xf numFmtId="4" fontId="2" fillId="0" borderId="0" xfId="1" applyNumberFormat="1" applyFont="1"/>
    <xf numFmtId="4" fontId="4" fillId="4" borderId="1" xfId="0" applyNumberFormat="1" applyFont="1" applyFill="1" applyBorder="1" applyAlignment="1">
      <alignment horizontal="center" vertical="center"/>
    </xf>
    <xf numFmtId="0" fontId="1" fillId="5" borderId="1" xfId="1" applyFill="1" applyBorder="1"/>
    <xf numFmtId="0" fontId="1" fillId="5" borderId="1" xfId="1" applyFont="1" applyFill="1" applyBorder="1" applyAlignment="1">
      <alignment horizontal="center"/>
    </xf>
    <xf numFmtId="0" fontId="2" fillId="5" borderId="1" xfId="1" applyFont="1" applyFill="1" applyBorder="1" applyAlignment="1">
      <alignment horizontal="justify" wrapText="1"/>
    </xf>
    <xf numFmtId="0" fontId="1" fillId="0" borderId="1" xfId="1" applyBorder="1"/>
    <xf numFmtId="0" fontId="1" fillId="0" borderId="1" xfId="1" applyFont="1" applyBorder="1" applyAlignment="1">
      <alignment horizontal="center"/>
    </xf>
    <xf numFmtId="0" fontId="1" fillId="0" borderId="1" xfId="1" applyFont="1" applyBorder="1" applyAlignment="1">
      <alignment horizontal="left"/>
    </xf>
    <xf numFmtId="0" fontId="1" fillId="2" borderId="1" xfId="1" applyFont="1" applyFill="1" applyBorder="1" applyAlignment="1">
      <alignment horizontal="center"/>
    </xf>
    <xf numFmtId="0" fontId="2" fillId="0" borderId="1" xfId="1" applyFont="1" applyBorder="1"/>
    <xf numFmtId="4" fontId="1" fillId="0" borderId="1" xfId="1" applyNumberFormat="1" applyFont="1" applyBorder="1" applyAlignment="1">
      <alignment horizontal="center"/>
    </xf>
    <xf numFmtId="0" fontId="1" fillId="0" borderId="1" xfId="1" applyFont="1" applyBorder="1" applyAlignment="1">
      <alignment horizontal="left" vertical="top"/>
    </xf>
    <xf numFmtId="0" fontId="1" fillId="0" borderId="1" xfId="1" applyFont="1" applyBorder="1" applyAlignment="1">
      <alignment horizontal="center" vertical="top"/>
    </xf>
    <xf numFmtId="0" fontId="1" fillId="2" borderId="1" xfId="1" applyFont="1" applyFill="1" applyBorder="1" applyAlignment="1">
      <alignment horizontal="center" vertical="top"/>
    </xf>
    <xf numFmtId="2" fontId="1" fillId="0" borderId="1" xfId="1" applyNumberFormat="1" applyFont="1" applyBorder="1" applyAlignment="1">
      <alignment horizontal="center"/>
    </xf>
    <xf numFmtId="0" fontId="1" fillId="0" borderId="1" xfId="1" applyFont="1" applyBorder="1" applyAlignment="1">
      <alignment horizontal="left" wrapText="1"/>
    </xf>
    <xf numFmtId="0" fontId="1" fillId="0" borderId="1" xfId="1" applyFont="1" applyBorder="1" applyAlignment="1">
      <alignment horizontal="center" vertical="center"/>
    </xf>
    <xf numFmtId="0" fontId="3" fillId="3" borderId="1" xfId="1" applyFont="1" applyFill="1" applyBorder="1" applyAlignment="1"/>
    <xf numFmtId="0" fontId="2" fillId="0" borderId="1" xfId="1" applyFont="1" applyBorder="1" applyAlignment="1"/>
    <xf numFmtId="0" fontId="1" fillId="0" borderId="1" xfId="1" applyFont="1" applyBorder="1" applyAlignment="1">
      <alignment vertical="center"/>
    </xf>
    <xf numFmtId="10" fontId="1" fillId="0" borderId="1" xfId="1" applyNumberFormat="1" applyFont="1" applyBorder="1" applyAlignment="1">
      <alignment horizontal="center" vertical="center"/>
    </xf>
    <xf numFmtId="4" fontId="5" fillId="0" borderId="1" xfId="1" applyNumberFormat="1" applyFont="1" applyBorder="1" applyAlignment="1">
      <alignment horizontal="center"/>
    </xf>
    <xf numFmtId="4" fontId="4" fillId="6" borderId="1" xfId="0" applyNumberFormat="1" applyFont="1" applyFill="1" applyBorder="1" applyAlignment="1">
      <alignment horizontal="center" vertical="center"/>
    </xf>
    <xf numFmtId="0" fontId="1" fillId="0" borderId="3" xfId="1" applyFont="1" applyBorder="1" applyAlignment="1">
      <alignment horizontal="center"/>
    </xf>
    <xf numFmtId="0" fontId="1" fillId="0" borderId="4" xfId="1" applyBorder="1"/>
    <xf numFmtId="4" fontId="1" fillId="0" borderId="5" xfId="1" applyNumberFormat="1" applyFont="1" applyBorder="1" applyAlignment="1">
      <alignment horizontal="center"/>
    </xf>
    <xf numFmtId="0" fontId="1" fillId="0" borderId="6" xfId="1" applyFont="1" applyBorder="1" applyAlignment="1">
      <alignment horizontal="left"/>
    </xf>
    <xf numFmtId="4" fontId="1" fillId="4" borderId="2" xfId="1" applyNumberFormat="1" applyFont="1" applyFill="1" applyBorder="1" applyAlignment="1">
      <alignment horizontal="center"/>
    </xf>
    <xf numFmtId="2" fontId="1" fillId="0" borderId="3" xfId="1" applyNumberFormat="1" applyFon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2" fontId="1" fillId="0" borderId="2" xfId="1" applyNumberFormat="1" applyFont="1" applyBorder="1" applyAlignment="1">
      <alignment horizontal="center" vertical="center"/>
    </xf>
    <xf numFmtId="4" fontId="1" fillId="0" borderId="4" xfId="1" applyNumberFormat="1" applyFont="1" applyBorder="1" applyAlignment="1">
      <alignment horizontal="center" vertical="center"/>
    </xf>
    <xf numFmtId="4" fontId="1" fillId="3" borderId="4" xfId="1" applyNumberFormat="1" applyFont="1" applyFill="1" applyBorder="1" applyAlignment="1">
      <alignment horizontal="center" vertical="center"/>
    </xf>
    <xf numFmtId="0" fontId="1" fillId="0" borderId="6" xfId="1" applyBorder="1"/>
  </cellXfs>
  <cellStyles count="2">
    <cellStyle name="Excel Built-in Normal" xfId="1" xr:uid="{00000000-0005-0000-0000-000000000000}"/>
    <cellStyle name="Обычный" xfId="0" builtinId="0"/>
  </cellStyles>
  <dxfs count="1">
    <dxf>
      <fill>
        <patternFill patternType="solid">
          <fgColor indexed="31"/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B7E1CD"/>
      <rgbColor rgb="00FFFF99"/>
      <rgbColor rgb="0099CCFF"/>
      <rgbColor rgb="00FF99CC"/>
      <rgbColor rgb="00CC99FF"/>
      <rgbColor rgb="00FFCC99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952499</xdr:colOff>
      <xdr:row>16</xdr:row>
      <xdr:rowOff>1</xdr:rowOff>
    </xdr:from>
    <xdr:to>
      <xdr:col>6</xdr:col>
      <xdr:colOff>895350</xdr:colOff>
      <xdr:row>25</xdr:row>
      <xdr:rowOff>57150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952AB3F-D732-4039-B4CB-B6CC34507BA4}"/>
            </a:ext>
          </a:extLst>
        </xdr:cNvPr>
        <xdr:cNvSpPr txBox="1"/>
      </xdr:nvSpPr>
      <xdr:spPr>
        <a:xfrm>
          <a:off x="5714999" y="3267076"/>
          <a:ext cx="5991226" cy="15144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Спасибо огромное, почти все получилось. Формула в е12 работает правильно, а вот в е13 и е14 нет второго круга премии, в е13 и е14 максимальная премия может быть только 100% Подскажите плз как это можно сделать? До 100% условия такие же как и в е12</a:t>
          </a:r>
          <a:endParaRPr lang="ru-RU" sz="16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2</xdr:row>
      <xdr:rowOff>28575</xdr:rowOff>
    </xdr:from>
    <xdr:to>
      <xdr:col>10</xdr:col>
      <xdr:colOff>333375</xdr:colOff>
      <xdr:row>28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0DEE6C2-CC9D-4C42-85D9-2B0CD2BBB2FB}"/>
            </a:ext>
          </a:extLst>
        </xdr:cNvPr>
        <xdr:cNvSpPr txBox="1"/>
      </xdr:nvSpPr>
      <xdr:spPr>
        <a:xfrm>
          <a:off x="790575" y="352425"/>
          <a:ext cx="5638800" cy="4229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NikitaDvorets, </a:t>
          </a: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Нет, нужно только изменить формулу в Е12, что бы она учитывала условия описанные в ф12</a:t>
          </a:r>
          <a:br>
            <a:rPr lang="ru-RU"/>
          </a:b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Формула в Е12 правильная только не учитывает условия по диапазону применения</a:t>
          </a:r>
          <a:br>
            <a:rPr lang="ru-RU"/>
          </a:br>
          <a:br>
            <a:rPr lang="ru-RU"/>
          </a:b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Если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D8 = </a:t>
          </a: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от 1-40, 50-65, 75-90, 100-140, 150-165, 175-190, 200-240, 250-265, 275-290, 300 тогда формула Е12 правильная</a:t>
          </a:r>
          <a:br>
            <a:rPr lang="ru-RU"/>
          </a:b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Если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D8 </a:t>
          </a: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от &gt;40 но &lt;50 тогда формула должна быть такой (С12*40)/100</a:t>
          </a:r>
          <a:br>
            <a:rPr lang="ru-RU"/>
          </a:b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Если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D8 </a:t>
          </a: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от &gt;65 но &lt;75 тогда формула должна быть такой (С12*65)/100</a:t>
          </a:r>
          <a:br>
            <a:rPr lang="ru-RU"/>
          </a:b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Если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D8 </a:t>
          </a: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от &gt;90 но &lt;100 тогда формула должна быть такой (С12*90)/100</a:t>
          </a:r>
          <a:br>
            <a:rPr lang="ru-RU"/>
          </a:br>
          <a:r>
            <a:rPr lang="ru-RU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Если </a:t>
          </a:r>
          <a:r>
            <a:rPr 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D8 = </a:t>
          </a:r>
          <a:r>
            <a:rPr lang="ru-RU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от 100-140, 150-165, 175-190, 200 тогда формула Е12 правильная</a:t>
          </a:r>
          <a:br>
            <a:rPr lang="ru-RU"/>
          </a:b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Если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D8 </a:t>
          </a: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от &gt;140 но &lt;150 тогда формула должна быть такой (С12*140)/100</a:t>
          </a:r>
          <a:br>
            <a:rPr lang="ru-RU"/>
          </a:b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Если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D8 </a:t>
          </a: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от &gt;165 но &lt;175 тогда формула должна быть такой (С12*165)/100</a:t>
          </a:r>
          <a:br>
            <a:rPr lang="ru-RU"/>
          </a:b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Если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D8 </a:t>
          </a: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от &gt;190 но &lt;200 тогда формула должна быть такой (С12*190)/100</a:t>
          </a:r>
          <a:br>
            <a:rPr lang="ru-RU"/>
          </a:br>
          <a:r>
            <a:rPr lang="ru-RU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Если </a:t>
          </a:r>
          <a:r>
            <a:rPr 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D8 = </a:t>
          </a:r>
          <a:r>
            <a:rPr lang="ru-RU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от 200-240, 250-265, 275-290,300 тогда формула Е12 правильная</a:t>
          </a:r>
          <a:br>
            <a:rPr lang="ru-RU"/>
          </a:b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Если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D8 </a:t>
          </a: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от &gt;240 но &lt;250 тогда формула должна быть такой (С12*240)/100</a:t>
          </a:r>
          <a:br>
            <a:rPr lang="ru-RU"/>
          </a:b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Если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D8 </a:t>
          </a: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от &gt;265 но &lt;275 тогда формула должна быть такой (С12*265)/100</a:t>
          </a:r>
          <a:br>
            <a:rPr lang="ru-RU"/>
          </a:b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Если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D8 </a:t>
          </a: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от &gt;290 но &lt;300 тогда формула должна быть такой (С12*290)/100</a:t>
          </a:r>
          <a:br>
            <a:rPr lang="ru-RU"/>
          </a:br>
          <a:br>
            <a:rPr lang="ru-RU"/>
          </a:b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Смысл вот в чем - если сделал план в Д8 от 1 до 40%, от 50 до 65%, от 75 до 90% тогда формула правильная, НО если сделал например 48% плана(диапазон больше 40 но меньше 50), тогда получишь только 40% премии, или сделал 74% (диапазон больше 65 но меньше 75) тогда получишь только 65% премии и т.д. , это сделано для дополнительной мотивации не останавливаться на достигнутом, а дотягивать план до 50,75,100%</a:t>
          </a:r>
          <a:endParaRPr lang="ru-RU" sz="1100"/>
        </a:p>
      </xdr:txBody>
    </xdr:sp>
    <xdr:clientData/>
  </xdr:twoCellAnchor>
  <xdr:twoCellAnchor>
    <xdr:from>
      <xdr:col>11</xdr:col>
      <xdr:colOff>76200</xdr:colOff>
      <xdr:row>2</xdr:row>
      <xdr:rowOff>66675</xdr:rowOff>
    </xdr:from>
    <xdr:to>
      <xdr:col>19</xdr:col>
      <xdr:colOff>171450</xdr:colOff>
      <xdr:row>79</xdr:row>
      <xdr:rowOff>76200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092AAF0-2A85-43BF-8E39-EAD7A91A244B}"/>
            </a:ext>
          </a:extLst>
        </xdr:cNvPr>
        <xdr:cNvSpPr txBox="1"/>
      </xdr:nvSpPr>
      <xdr:spPr>
        <a:xfrm>
          <a:off x="6781800" y="390525"/>
          <a:ext cx="4972050" cy="12477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/>
            <a:t>' Пользовательская функция. Расчет зарплаты</a:t>
          </a:r>
        </a:p>
        <a:p>
          <a:r>
            <a:rPr lang="ru-RU" sz="1100"/>
            <a:t> </a:t>
          </a:r>
        </a:p>
        <a:p>
          <a:r>
            <a:rPr lang="en-US" sz="1100" b="1"/>
            <a:t>Public Function salary_level_less_100(salary_plan As Variant, budget_ratio As Variant) As Variant</a:t>
          </a:r>
        </a:p>
        <a:p>
          <a:r>
            <a:rPr lang="en-US" sz="1100"/>
            <a:t>  </a:t>
          </a:r>
        </a:p>
        <a:p>
          <a:r>
            <a:rPr lang="en-US" sz="1100"/>
            <a:t>Sheets("Salary_calc").Select</a:t>
          </a:r>
        </a:p>
        <a:p>
          <a:r>
            <a:rPr lang="en-US" sz="1100"/>
            <a:t> </a:t>
          </a:r>
        </a:p>
        <a:p>
          <a:r>
            <a:rPr lang="en-US" sz="1100"/>
            <a:t>If budget_ratio &gt; 1 And budget_ratio &lt; 40 Then</a:t>
          </a:r>
        </a:p>
        <a:p>
          <a:r>
            <a:rPr lang="en-US" sz="1100"/>
            <a:t>salary_level_less_100 = (salary_plan * budget_ratio) / 100</a:t>
          </a:r>
        </a:p>
        <a:p>
          <a:r>
            <a:rPr lang="en-US" sz="1100"/>
            <a:t>ElseIf budget_ratio &gt; 50 And budget_ratio &lt; 65 Then</a:t>
          </a:r>
        </a:p>
        <a:p>
          <a:r>
            <a:rPr lang="en-US" sz="1100"/>
            <a:t> salary_level_less_100 = (salary_plan * budget_ratio) / 100</a:t>
          </a:r>
        </a:p>
        <a:p>
          <a:r>
            <a:rPr lang="en-US" sz="1100"/>
            <a:t>ElseIf budget_ratio &gt; 75 And budget_ratio &lt; 90 Then</a:t>
          </a:r>
        </a:p>
        <a:p>
          <a:r>
            <a:rPr lang="en-US" sz="1100"/>
            <a:t> salary_level_less_100 = (salary_plan * budget_ratio) / 100</a:t>
          </a:r>
        </a:p>
        <a:p>
          <a:r>
            <a:rPr lang="en-US" sz="1100"/>
            <a:t>' ElseIf budget_ratio &gt; 100 And budget_ratio &lt; 140 Then</a:t>
          </a:r>
        </a:p>
        <a:p>
          <a:r>
            <a:rPr lang="en-US" sz="1100"/>
            <a:t>'  salary_level_less_100 = (salary_plan * budget_ratio) / 100</a:t>
          </a:r>
        </a:p>
        <a:p>
          <a:r>
            <a:rPr lang="en-US" sz="1100"/>
            <a:t>' ElseIf budget_ratio &gt; 150 And budget_ratio &lt; 165 Then</a:t>
          </a:r>
        </a:p>
        <a:p>
          <a:r>
            <a:rPr lang="en-US" sz="1100"/>
            <a:t>'  salary_level_less_100 = (salary_plan * budget_ratio) / 100</a:t>
          </a:r>
        </a:p>
        <a:p>
          <a:r>
            <a:rPr lang="en-US" sz="1100"/>
            <a:t>'  ElseIf budget_ratio &gt; 175 And budget_ratio &lt; 190 Then</a:t>
          </a:r>
        </a:p>
        <a:p>
          <a:r>
            <a:rPr lang="en-US" sz="1100"/>
            <a:t>'  salary_level_less_100 = (salary_plan * budget_ratio) / 100</a:t>
          </a:r>
        </a:p>
        <a:p>
          <a:r>
            <a:rPr lang="en-US" sz="1100"/>
            <a:t> '  ElseIf budget_ratio &gt; 200 And budget_ratio &lt; 240 Then</a:t>
          </a:r>
        </a:p>
        <a:p>
          <a:r>
            <a:rPr lang="en-US" sz="1100"/>
            <a:t> ' salary_level_less_100 = (salary_plan * budget_ratio) / 100</a:t>
          </a:r>
        </a:p>
        <a:p>
          <a:r>
            <a:rPr lang="en-US" sz="1100"/>
            <a:t> </a:t>
          </a:r>
        </a:p>
        <a:p>
          <a:r>
            <a:rPr lang="en-US" sz="1100"/>
            <a:t> ' ElseIf budget_ratio &gt; 250 And budget_ratio &lt; 265 Then</a:t>
          </a:r>
        </a:p>
        <a:p>
          <a:r>
            <a:rPr lang="en-US" sz="1100"/>
            <a:t> ' salary_level_less_100 = (salary_plan * budget_ratio) / 100</a:t>
          </a:r>
        </a:p>
        <a:p>
          <a:r>
            <a:rPr lang="en-US" sz="1100"/>
            <a:t> </a:t>
          </a:r>
        </a:p>
        <a:p>
          <a:r>
            <a:rPr lang="en-US" sz="1100"/>
            <a:t> ' ElseIf budget_ratio &gt; 275 And budget_ratio &lt; 290 Then</a:t>
          </a:r>
        </a:p>
        <a:p>
          <a:r>
            <a:rPr lang="en-US" sz="1100"/>
            <a:t> ' salary_level_less_100 = (salary_plan * budget_ratio) / 100</a:t>
          </a:r>
        </a:p>
        <a:p>
          <a:r>
            <a:rPr lang="en-US" sz="1100"/>
            <a:t> </a:t>
          </a:r>
        </a:p>
        <a:p>
          <a:r>
            <a:rPr lang="en-US" sz="1100"/>
            <a:t> ' ElseIf budget_ratio = 300 Then</a:t>
          </a:r>
        </a:p>
        <a:p>
          <a:r>
            <a:rPr lang="en-US" sz="1100"/>
            <a:t>'  salary_level_less_100 = (salary_plan * budget_ratio) / 100</a:t>
          </a:r>
        </a:p>
        <a:p>
          <a:r>
            <a:rPr lang="en-US" sz="1100"/>
            <a:t> ' </a:t>
          </a:r>
          <a:r>
            <a:rPr lang="ru-RU" sz="1100"/>
            <a:t>прочие условия</a:t>
          </a:r>
        </a:p>
        <a:p>
          <a:r>
            <a:rPr lang="ru-RU" sz="1100"/>
            <a:t> </a:t>
          </a:r>
        </a:p>
        <a:p>
          <a:r>
            <a:rPr lang="ru-RU" sz="1100"/>
            <a:t> </a:t>
          </a:r>
          <a:r>
            <a:rPr lang="en-US" sz="1100"/>
            <a:t>ElseIf budget_ratio &gt; 40 And budget_ratio &lt; 50 Then</a:t>
          </a:r>
        </a:p>
        <a:p>
          <a:r>
            <a:rPr lang="en-US" sz="1100"/>
            <a:t> salary_level_less_100 = (salary_plan * 40) / 100</a:t>
          </a:r>
        </a:p>
        <a:p>
          <a:r>
            <a:rPr lang="en-US" sz="1100"/>
            <a:t> ElseIf budget_ratio &gt; 65 And budget_ratio &lt; 75 Then</a:t>
          </a:r>
        </a:p>
        <a:p>
          <a:r>
            <a:rPr lang="en-US" sz="1100"/>
            <a:t> salary_level_less_100 = (salary_plan * 65) / 100</a:t>
          </a:r>
        </a:p>
        <a:p>
          <a:r>
            <a:rPr lang="en-US" sz="1100"/>
            <a:t> ElseIf budget_ratio &gt; 90 And budget_ratio &lt; 100 Then</a:t>
          </a:r>
        </a:p>
        <a:p>
          <a:r>
            <a:rPr lang="en-US" sz="1100"/>
            <a:t> salary_level_less_100 = (salary_plan * 90) / 100</a:t>
          </a:r>
        </a:p>
        <a:p>
          <a:endParaRPr lang="en-US" sz="1100"/>
        </a:p>
        <a:p>
          <a:r>
            <a:rPr lang="en-US" sz="1100"/>
            <a:t>'   ElseIf budget_ratio &gt; 100 And budget_ratio &lt; 140 Then</a:t>
          </a:r>
        </a:p>
        <a:p>
          <a:r>
            <a:rPr lang="en-US" sz="1100"/>
            <a:t> ' salary_level_less_100 = (salary_plan * budget_ratio) / 100</a:t>
          </a:r>
        </a:p>
        <a:p>
          <a:r>
            <a:rPr lang="en-US" sz="1100"/>
            <a:t> </a:t>
          </a:r>
        </a:p>
        <a:p>
          <a:r>
            <a:rPr lang="en-US" sz="1100"/>
            <a:t> ' ElseIf budget_ratio &gt; 150 And budget_ratio &lt; 165 Then</a:t>
          </a:r>
        </a:p>
        <a:p>
          <a:r>
            <a:rPr lang="en-US" sz="1100"/>
            <a:t> ' salary_level_less_100 = (salary_plan * budget_ratio) / 100</a:t>
          </a:r>
        </a:p>
        <a:p>
          <a:r>
            <a:rPr lang="en-US" sz="1100"/>
            <a:t> </a:t>
          </a:r>
        </a:p>
        <a:p>
          <a:r>
            <a:rPr lang="en-US" sz="1100"/>
            <a:t> ' ElseIf budget_ratio &gt; 175 And budget_ratio &lt; 190 Then</a:t>
          </a:r>
        </a:p>
        <a:p>
          <a:r>
            <a:rPr lang="en-US" sz="1100"/>
            <a:t> ' salary_level_less_100 = (salary_plan * budget_ratio) / 100</a:t>
          </a:r>
        </a:p>
        <a:p>
          <a:r>
            <a:rPr lang="en-US" sz="1100"/>
            <a:t> </a:t>
          </a:r>
        </a:p>
        <a:p>
          <a:r>
            <a:rPr lang="en-US" sz="1100"/>
            <a:t> ' ElseIf budget_ratio = 200 Then</a:t>
          </a:r>
        </a:p>
        <a:p>
          <a:r>
            <a:rPr lang="en-US" sz="1100"/>
            <a:t> ' salary_level_less_100 = (salary_plan * budget_ratio) / 100</a:t>
          </a:r>
        </a:p>
        <a:p>
          <a:r>
            <a:rPr lang="en-US" sz="1100"/>
            <a:t> </a:t>
          </a:r>
        </a:p>
        <a:p>
          <a:r>
            <a:rPr lang="en-US" sz="1100"/>
            <a:t> ' ElseIf budget_ratio &gt; 140 And budget_ratio &lt; 150 Then</a:t>
          </a:r>
        </a:p>
        <a:p>
          <a:r>
            <a:rPr lang="en-US" sz="1100"/>
            <a:t> ' salary_level_less_100 = (salary_plan * 140) / 100</a:t>
          </a:r>
        </a:p>
        <a:p>
          <a:r>
            <a:rPr lang="en-US" sz="1100"/>
            <a:t> </a:t>
          </a:r>
        </a:p>
        <a:p>
          <a:r>
            <a:rPr lang="en-US" sz="1100"/>
            <a:t> ' ElseIf budget_ratio &gt; 165 And budget_ratio &lt; 175 Then</a:t>
          </a:r>
        </a:p>
        <a:p>
          <a:r>
            <a:rPr lang="en-US" sz="1100"/>
            <a:t> ' salary_level_less_100 = (salary_plan * 165) / 100</a:t>
          </a:r>
        </a:p>
        <a:p>
          <a:r>
            <a:rPr lang="en-US" sz="1100"/>
            <a:t> </a:t>
          </a:r>
        </a:p>
        <a:p>
          <a:r>
            <a:rPr lang="en-US" sz="1100"/>
            <a:t> </a:t>
          </a:r>
        </a:p>
        <a:p>
          <a:r>
            <a:rPr lang="en-US" sz="1100"/>
            <a:t>'  ElseIf budget_ratio &gt; 190 And budget_ratio &lt; 200 Then</a:t>
          </a:r>
        </a:p>
        <a:p>
          <a:r>
            <a:rPr lang="en-US" sz="1100"/>
            <a:t>'  salary_level_less_100 = (salary_plan * 190) / 100</a:t>
          </a:r>
        </a:p>
        <a:p>
          <a:r>
            <a:rPr lang="en-US" sz="1100"/>
            <a:t> </a:t>
          </a:r>
        </a:p>
        <a:p>
          <a:r>
            <a:rPr lang="en-US" sz="1100"/>
            <a:t>'  ElseIf budget_ratio &gt; 200 And budget_ratio &lt; 240 Then</a:t>
          </a:r>
        </a:p>
        <a:p>
          <a:r>
            <a:rPr lang="en-US" sz="1100"/>
            <a:t>' salary_level_less_100 = (salary_plan * budget_ratio) / 100</a:t>
          </a:r>
        </a:p>
        <a:p>
          <a:r>
            <a:rPr lang="en-US" sz="1100"/>
            <a:t>' ElseIf budget_ratio &gt; 250 And budget_ratio &lt; 265 Then</a:t>
          </a:r>
        </a:p>
        <a:p>
          <a:r>
            <a:rPr lang="en-US" sz="1100"/>
            <a:t>'  salary_level_less_100 = (salary_plan * budget_ratio) / 100</a:t>
          </a:r>
        </a:p>
        <a:p>
          <a:r>
            <a:rPr lang="en-US" sz="1100"/>
            <a:t>' ElseIf budget_ratio &gt; 275 And budget_ratio &lt; 290 Then</a:t>
          </a:r>
        </a:p>
        <a:p>
          <a:r>
            <a:rPr lang="en-US" sz="1100"/>
            <a:t>'  salary_level_less_100 = (salary_plan * budget_ratio) / 100</a:t>
          </a:r>
        </a:p>
        <a:p>
          <a:r>
            <a:rPr lang="en-US" sz="1100"/>
            <a:t>' ElseIf budget_ratio = 300 Then</a:t>
          </a:r>
        </a:p>
        <a:p>
          <a:r>
            <a:rPr lang="en-US" sz="1100"/>
            <a:t>'  salary_level_less_100 = (salary_plan * budget_ratio) / 100</a:t>
          </a:r>
        </a:p>
        <a:p>
          <a:r>
            <a:rPr lang="en-US" sz="1100"/>
            <a:t> </a:t>
          </a:r>
        </a:p>
        <a:p>
          <a:r>
            <a:rPr lang="en-US" sz="1100"/>
            <a:t> </a:t>
          </a:r>
        </a:p>
        <a:p>
          <a:r>
            <a:rPr lang="en-US" sz="1100"/>
            <a:t>'  ElseIf budget_ratio &gt; 240 And budget_ratio &lt; 250 Then</a:t>
          </a:r>
        </a:p>
        <a:p>
          <a:r>
            <a:rPr lang="en-US" sz="1100"/>
            <a:t>'  salary_level_less_100 = (salary_plan * 240) / 100</a:t>
          </a:r>
        </a:p>
        <a:p>
          <a:r>
            <a:rPr lang="en-US" sz="1100"/>
            <a:t>' ElseIf budget_ratio &gt; 265 And budget_ratio &lt; 275 Then</a:t>
          </a:r>
        </a:p>
        <a:p>
          <a:r>
            <a:rPr lang="en-US" sz="1100"/>
            <a:t>'  salary_level_less_100 = (salary_plan * 265) / 100</a:t>
          </a:r>
        </a:p>
        <a:p>
          <a:r>
            <a:rPr lang="en-US" sz="1100"/>
            <a:t> ' ElseIf budget_ratio &gt; 290 And budget_ratio &lt; 300 Then</a:t>
          </a:r>
        </a:p>
        <a:p>
          <a:r>
            <a:rPr lang="en-US" sz="1100"/>
            <a:t> ' salary_level_less_100 = (salary_plan * 290) / 100</a:t>
          </a:r>
        </a:p>
        <a:p>
          <a:r>
            <a:rPr lang="en-US" sz="1100"/>
            <a:t>End If</a:t>
          </a:r>
        </a:p>
        <a:p>
          <a:r>
            <a:rPr lang="en-US" sz="1100"/>
            <a:t> End Function</a:t>
          </a:r>
        </a:p>
        <a:p>
          <a:endParaRPr lang="en-US" sz="1100"/>
        </a:p>
        <a:p>
          <a:endParaRPr lang="en-US" sz="1100"/>
        </a:p>
        <a:p>
          <a:endParaRPr lang="en-US" sz="1100"/>
        </a:p>
        <a:p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Z1001"/>
  <sheetViews>
    <sheetView workbookViewId="0">
      <pane ySplit="1" topLeftCell="A5" activePane="bottomLeft" state="frozen"/>
      <selection pane="bottomLeft" activeCell="E13" sqref="E13"/>
    </sheetView>
  </sheetViews>
  <sheetFormatPr defaultColWidth="14.42578125" defaultRowHeight="15" customHeight="1"/>
  <cols>
    <col min="1" max="1" width="49.28515625" style="1" customWidth="1"/>
    <col min="2" max="2" width="22.140625" style="1" customWidth="1"/>
    <col min="3" max="3" width="17.42578125" style="1" customWidth="1"/>
    <col min="4" max="4" width="19.5703125" style="1" customWidth="1"/>
    <col min="5" max="5" width="30.85546875" style="1" customWidth="1"/>
    <col min="6" max="6" width="22.85546875" style="1" customWidth="1"/>
    <col min="7" max="7" width="58.7109375" style="1" customWidth="1"/>
    <col min="8" max="26" width="11" style="1" customWidth="1"/>
    <col min="27" max="16384" width="14.42578125" style="1"/>
  </cols>
  <sheetData>
    <row r="1" spans="1:26" ht="30">
      <c r="A1" s="8"/>
      <c r="B1" s="9" t="s">
        <v>0</v>
      </c>
      <c r="C1" s="9" t="s">
        <v>1</v>
      </c>
      <c r="D1" s="9" t="s">
        <v>2</v>
      </c>
      <c r="E1" s="10" t="s">
        <v>3</v>
      </c>
      <c r="G1" s="2" t="s">
        <v>4</v>
      </c>
    </row>
    <row r="2" spans="1:26" ht="12.75" customHeight="1">
      <c r="A2" s="11"/>
      <c r="B2" s="12"/>
      <c r="C2" s="12"/>
      <c r="D2" s="12"/>
      <c r="E2" s="11"/>
      <c r="F2"/>
      <c r="G2"/>
    </row>
    <row r="3" spans="1:26" ht="12.75" customHeight="1">
      <c r="A3" s="13" t="s">
        <v>5</v>
      </c>
      <c r="B3" s="14">
        <v>20</v>
      </c>
      <c r="C3" s="12"/>
      <c r="D3" s="12"/>
      <c r="E3" s="11"/>
    </row>
    <row r="4" spans="1:26" ht="12.75" customHeight="1">
      <c r="A4" s="15" t="s">
        <v>6</v>
      </c>
      <c r="B4" s="14">
        <v>1000</v>
      </c>
      <c r="C4" s="12">
        <f>C5+C6</f>
        <v>790</v>
      </c>
      <c r="D4" s="16">
        <f>(C4/B4)*100</f>
        <v>79</v>
      </c>
      <c r="E4" s="11"/>
    </row>
    <row r="5" spans="1:26" ht="12.75" customHeight="1">
      <c r="A5" s="17" t="s">
        <v>7</v>
      </c>
      <c r="B5" s="18">
        <f>B4*0.4</f>
        <v>400</v>
      </c>
      <c r="C5" s="19">
        <v>250</v>
      </c>
      <c r="D5" s="16">
        <f>(C5/B5)*100</f>
        <v>62.5</v>
      </c>
      <c r="E5" s="11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customHeight="1">
      <c r="A6" s="17" t="s">
        <v>8</v>
      </c>
      <c r="B6" s="18">
        <f>B4*0.6</f>
        <v>600.00000000000011</v>
      </c>
      <c r="C6" s="19">
        <v>540</v>
      </c>
      <c r="D6" s="16">
        <f>(C6/B6)*100</f>
        <v>89.999999999999986</v>
      </c>
      <c r="E6" s="11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thickBot="1">
      <c r="A7" s="15" t="s">
        <v>9</v>
      </c>
      <c r="B7" s="14">
        <v>12100</v>
      </c>
      <c r="C7" s="20">
        <f>IF(B10&lt;=B7,B10,B7)</f>
        <v>7562.5</v>
      </c>
      <c r="D7" s="31">
        <f>(C7/B7)*100</f>
        <v>62.5</v>
      </c>
      <c r="E7" s="11"/>
    </row>
    <row r="8" spans="1:26" ht="15.75" thickBot="1">
      <c r="A8" s="15" t="s">
        <v>10</v>
      </c>
      <c r="B8" s="12">
        <f>B4*B3</f>
        <v>20000</v>
      </c>
      <c r="C8" s="29"/>
      <c r="D8" s="33">
        <f>(B7/B8)*100</f>
        <v>60.5</v>
      </c>
      <c r="E8" s="30"/>
    </row>
    <row r="9" spans="1:26" ht="14.25">
      <c r="A9" s="21" t="s">
        <v>16</v>
      </c>
      <c r="B9" s="22">
        <f>IF(B7&lt;=B8,(B8/100)*110,(B7/100)*105)</f>
        <v>22000</v>
      </c>
      <c r="C9" s="23"/>
      <c r="D9" s="32"/>
      <c r="E9" s="11"/>
    </row>
    <row r="10" spans="1:26" ht="12.75" customHeight="1">
      <c r="A10" s="24" t="s">
        <v>11</v>
      </c>
      <c r="B10" s="20">
        <f>(B7/100)*D5</f>
        <v>7562.5</v>
      </c>
      <c r="C10" s="12"/>
      <c r="D10" s="11"/>
      <c r="E10" s="11"/>
      <c r="G10" s="5"/>
    </row>
    <row r="11" spans="1:26" ht="12.75" customHeight="1" thickBot="1">
      <c r="A11" s="25"/>
      <c r="B11" s="12">
        <v>100</v>
      </c>
      <c r="C11" s="36"/>
      <c r="D11" s="26"/>
      <c r="E11" s="4" t="s">
        <v>18</v>
      </c>
      <c r="F11" s="4" t="s">
        <v>17</v>
      </c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0.25" customHeight="1" thickBot="1">
      <c r="A12" s="25" t="s">
        <v>12</v>
      </c>
      <c r="B12" s="34">
        <f>C7*0.05</f>
        <v>378.125</v>
      </c>
      <c r="C12" s="37">
        <f>(B12/100)*D12</f>
        <v>236.328125</v>
      </c>
      <c r="D12" s="35">
        <f>D5</f>
        <v>62.5</v>
      </c>
      <c r="E12" s="7">
        <f>salary_level(salary_plan,budget_ratio)</f>
        <v>142.978515625</v>
      </c>
      <c r="F12" s="28">
        <f>salary_level(salary_plan,budget_ratio)</f>
        <v>142.978515625</v>
      </c>
      <c r="G12" s="5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0.25" customHeight="1" thickBot="1">
      <c r="A13" s="25" t="s">
        <v>13</v>
      </c>
      <c r="B13" s="34">
        <f>C7*0.05</f>
        <v>378.125</v>
      </c>
      <c r="C13" s="37">
        <f>(B13/100)*D13</f>
        <v>340.31249999999994</v>
      </c>
      <c r="D13" s="38">
        <f>IF(D6&lt;=100,D6,B11)</f>
        <v>89.999999999999986</v>
      </c>
      <c r="E13" s="7">
        <f>salary_level_less_100(salary_1,budget_ratio)</f>
        <v>205.88906249999997</v>
      </c>
      <c r="F13" s="28">
        <f>salary_level(salary_1,budget_ratio)</f>
        <v>205.88906249999997</v>
      </c>
      <c r="G13" s="5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0.25" customHeight="1" thickBot="1">
      <c r="A14" s="25" t="s">
        <v>14</v>
      </c>
      <c r="B14" s="34">
        <f>C7*0.1</f>
        <v>756.25</v>
      </c>
      <c r="C14" s="37">
        <f>(B14/100)*D14</f>
        <v>472.65625</v>
      </c>
      <c r="D14" s="39">
        <f>D7</f>
        <v>62.5</v>
      </c>
      <c r="E14" s="7">
        <f>salary_level_less_100(salary_2,budget_ratio)</f>
        <v>285.95703125</v>
      </c>
      <c r="F14" s="28">
        <f>salary_level(salary_2,budget_ratio)</f>
        <v>285.95703125</v>
      </c>
      <c r="G14" s="5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0.25" customHeight="1">
      <c r="A15" s="15" t="s">
        <v>15</v>
      </c>
      <c r="B15" s="11"/>
      <c r="C15" s="40"/>
      <c r="D15" s="11"/>
      <c r="E15" s="27">
        <f>400+E12+E13+E14</f>
        <v>1034.8246093749999</v>
      </c>
      <c r="G15" s="5"/>
    </row>
    <row r="16" spans="1:26" ht="12.75" customHeight="1">
      <c r="G16" s="5"/>
    </row>
    <row r="17" spans="5:5" ht="12.75" customHeight="1"/>
    <row r="18" spans="5:5" ht="12.75" customHeight="1">
      <c r="E18" s="6"/>
    </row>
    <row r="19" spans="5:5" ht="12.75" customHeight="1"/>
    <row r="20" spans="5:5" ht="12.75" customHeight="1"/>
    <row r="21" spans="5:5" ht="12.75" customHeight="1"/>
    <row r="22" spans="5:5" ht="12.75" customHeight="1"/>
    <row r="23" spans="5:5" ht="12.75" customHeight="1"/>
    <row r="24" spans="5:5" ht="12.75" customHeight="1"/>
    <row r="25" spans="5:5" ht="12.75" customHeight="1"/>
    <row r="26" spans="5:5" ht="12.75" customHeight="1"/>
    <row r="27" spans="5:5" ht="12.75" customHeight="1"/>
    <row r="28" spans="5:5" ht="12.75" customHeight="1"/>
    <row r="29" spans="5:5" ht="12.75" customHeight="1"/>
    <row r="30" spans="5:5" ht="12.75" customHeight="1"/>
    <row r="31" spans="5:5" ht="12.75" customHeight="1"/>
    <row r="32" spans="5:5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</sheetData>
  <sheetProtection selectLockedCells="1" selectUnlockedCells="1"/>
  <conditionalFormatting sqref="D4:D8">
    <cfRule type="expression" dxfId="0" priority="1" stopIfTrue="1">
      <formula>LEN(TRIM(D4))&gt;0</formula>
    </cfRule>
  </conditionalFormatting>
  <pageMargins left="0.7" right="0.7" top="0.75" bottom="0.75" header="0" footer="0"/>
  <pageSetup firstPageNumber="0" orientation="landscape" horizontalDpi="300" verticalDpi="300" r:id="rId1"/>
  <headerFooter alignWithMargins="0">
    <oddHeader>&amp;C&amp;A</oddHeader>
    <oddFooter>&amp;CСтраница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"/>
  <sheetViews>
    <sheetView tabSelected="1" workbookViewId="0">
      <selection activeCell="I53" sqref="I53"/>
    </sheetView>
  </sheetViews>
  <sheetFormatPr defaultRowHeight="12.7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Salary_calc</vt:lpstr>
      <vt:lpstr>Формула расчета</vt:lpstr>
      <vt:lpstr>budget_ratio</vt:lpstr>
      <vt:lpstr>salary_1</vt:lpstr>
      <vt:lpstr>salary_2</vt:lpstr>
      <vt:lpstr>salary_plan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Nikita Dvorets</dc:creator>
  <cp:lastModifiedBy>Nikita Dvorets</cp:lastModifiedBy>
  <dcterms:created xsi:type="dcterms:W3CDTF">2020-11-09T12:07:43Z</dcterms:created>
  <dcterms:modified xsi:type="dcterms:W3CDTF">2020-11-19T11:36:46Z</dcterms:modified>
</cp:coreProperties>
</file>