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/Users/acherepanov/Downloads/"/>
    </mc:Choice>
  </mc:AlternateContent>
  <xr:revisionPtr revIDLastSave="0" documentId="8_{FF02F1F7-6C2E-5B41-AB45-EA5FCCA398BD}" xr6:coauthVersionLast="45" xr6:coauthVersionMax="45" xr10:uidLastSave="{00000000-0000-0000-0000-000000000000}"/>
  <bookViews>
    <workbookView xWindow="0" yWindow="460" windowWidth="28800" windowHeight="16620"/>
  </bookViews>
  <sheets>
    <sheet name="Лист1" sheetId="1" r:id="rId1"/>
  </sheets>
  <definedNames>
    <definedName name="_xlnm.Print_Area" localSheetId="0">Лист1!$A$1:$Z$115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 l="1"/>
  <c r="B20" i="1"/>
  <c r="B31" i="1" s="1"/>
  <c r="B21" i="1"/>
  <c r="B19" i="1"/>
  <c r="B29" i="1"/>
  <c r="B22" i="1" l="1"/>
  <c r="B24" i="1"/>
  <c r="B28" i="1" s="1"/>
  <c r="B25" i="1" l="1"/>
  <c r="B23" i="1"/>
  <c r="B27" i="1" s="1"/>
  <c r="B26" i="1" l="1"/>
  <c r="B30" i="1" s="1"/>
</calcChain>
</file>

<file path=xl/sharedStrings.xml><?xml version="1.0" encoding="utf-8"?>
<sst xmlns="http://schemas.openxmlformats.org/spreadsheetml/2006/main" count="35" uniqueCount="34">
  <si>
    <t>Преобладающий тип грунта</t>
  </si>
  <si>
    <t>Расчет</t>
  </si>
  <si>
    <t>Площадь сечения трубы, м2</t>
  </si>
  <si>
    <t>Площадь сечения грунта обратной засыпки,м2</t>
  </si>
  <si>
    <t>Площадь сечения  валика над траншей, м2</t>
  </si>
  <si>
    <t>Объем песка в песчаном основании под трубой</t>
  </si>
  <si>
    <t>Объем песка  в песчаной засыпке над трубой</t>
  </si>
  <si>
    <t>Диаметр трубы газопровода наружный, d, м</t>
  </si>
  <si>
    <t>Полная глубина траншеи h, м</t>
  </si>
  <si>
    <t>Расчётная длина участка траншеи, l, м</t>
  </si>
  <si>
    <t>Ширина траншеи в основании, а1, м</t>
  </si>
  <si>
    <t>Средняя глубина заложения на участке, hср, м</t>
  </si>
  <si>
    <t>Ширина траншеи непосредственно под трубой, а2, м</t>
  </si>
  <si>
    <t>Наличие полной присыпки песком над газопроводом, h3,м</t>
  </si>
  <si>
    <t xml:space="preserve">Толщина конструкции дорожного покрытия, h4, м </t>
  </si>
  <si>
    <t>Высота песчаного основания под газопровод, h1, м</t>
  </si>
  <si>
    <t>Высота обратной присыпки песком над газопровода, h2,м</t>
  </si>
  <si>
    <t>Высота обратной присыпки грунтом из отвала h3,м</t>
  </si>
  <si>
    <t>Высота валика обратной засыпки над траншеей, h0, м</t>
  </si>
  <si>
    <t>Угол  откоса при заданной глубине, а, град</t>
  </si>
  <si>
    <t>Ширина траншеи по верху песчаной присыпки,  а3, м</t>
  </si>
  <si>
    <t>Ширина траншеи по уровню земли, а4, м</t>
  </si>
  <si>
    <t>Площадь сечения песчаного основания под трубой, s1, м2</t>
  </si>
  <si>
    <t>Площадь сечения песчаного основания над трубой, s2, м2</t>
  </si>
  <si>
    <t>Объем грунта, вытесняемый трубой</t>
  </si>
  <si>
    <t>Количество приямков для сварки муфт с закладными нагревателями</t>
  </si>
  <si>
    <t>Крутизна откоса в грунтах (угол град)</t>
  </si>
  <si>
    <t>Тип грунта/глубина</t>
  </si>
  <si>
    <t>Насыпной</t>
  </si>
  <si>
    <t>Песчаный</t>
  </si>
  <si>
    <t>Супесь</t>
  </si>
  <si>
    <t>Суглинок</t>
  </si>
  <si>
    <t>Глина</t>
  </si>
  <si>
    <t xml:space="preserve">Расчет земляных работ при строительстве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</si>
</sst>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.000"/>
    <numFmt numFmtId="167" formatCode="0.0"/>
  </numFmts>
  <fonts count="10" x14ac:knownFonts="1">
    <font>
      <sz val="13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b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FFFF00"/>
      <name val="Calibri Light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 applyAlignment="1"/>
    <xf numFmtId="0" fontId="1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shrinkToFit="1"/>
    </xf>
    <xf numFmtId="0" fontId="3" fillId="0" borderId="1" xfId="0" applyFont="1" applyBorder="1" applyAlignment="1">
      <alignment horizontal="left"/>
    </xf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1" xfId="0" applyFont="1" applyBorder="1" applyAlignment="1"/>
    <xf numFmtId="0" fontId="4" fillId="0" borderId="0" xfId="0" applyFont="1" applyBorder="1" applyAlignment="1"/>
    <xf numFmtId="0" fontId="5" fillId="2" borderId="6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2" fontId="5" fillId="3" borderId="6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6" fontId="5" fillId="3" borderId="7" xfId="0" applyNumberFormat="1" applyFont="1" applyFill="1" applyBorder="1" applyAlignment="1">
      <alignment horizontal="center"/>
    </xf>
    <xf numFmtId="166" fontId="5" fillId="3" borderId="8" xfId="0" applyNumberFormat="1" applyFont="1" applyFill="1" applyBorder="1" applyAlignment="1">
      <alignment horizontal="center"/>
    </xf>
    <xf numFmtId="167" fontId="5" fillId="3" borderId="7" xfId="0" applyNumberFormat="1" applyFont="1" applyFill="1" applyBorder="1" applyAlignment="1">
      <alignment horizontal="center"/>
    </xf>
    <xf numFmtId="167" fontId="5" fillId="3" borderId="8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2" fontId="5" fillId="3" borderId="7" xfId="0" applyNumberFormat="1" applyFont="1" applyFill="1" applyBorder="1" applyAlignment="1">
      <alignment horizontal="left" indent="2"/>
    </xf>
    <xf numFmtId="2" fontId="5" fillId="3" borderId="8" xfId="0" applyNumberFormat="1" applyFont="1" applyFill="1" applyBorder="1" applyAlignment="1">
      <alignment horizontal="left" indent="2"/>
    </xf>
    <xf numFmtId="2" fontId="9" fillId="4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tabSelected="1" showWhiteSpace="0" zoomScaleNormal="100" workbookViewId="0">
      <selection activeCell="O12" sqref="O12"/>
    </sheetView>
  </sheetViews>
  <sheetFormatPr baseColWidth="10" defaultColWidth="7.7109375" defaultRowHeight="15" x14ac:dyDescent="0.2"/>
  <cols>
    <col min="1" max="1" width="38.5703125" style="1" customWidth="1"/>
    <col min="2" max="12" width="4.7109375" style="1" customWidth="1"/>
    <col min="13" max="13" width="11" style="1" customWidth="1"/>
    <col min="14" max="26" width="4.7109375" style="1" customWidth="1"/>
    <col min="27" max="28" width="1.85546875" style="1" customWidth="1"/>
    <col min="29" max="32" width="11.7109375" style="1" customWidth="1"/>
    <col min="33" max="69" width="1.85546875" style="1" customWidth="1"/>
    <col min="70" max="16384" width="7.7109375" style="1"/>
  </cols>
  <sheetData>
    <row r="1" spans="1:26" ht="14" customHeight="1" x14ac:dyDescent="0.25">
      <c r="A1" s="10" t="s">
        <v>33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4" customHeight="1" x14ac:dyDescent="0.2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4" customHeigh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4" customHeight="1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4" customHeight="1" x14ac:dyDescent="0.2">
      <c r="A5" s="3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4" customHeight="1" x14ac:dyDescent="0.2">
      <c r="A6" s="14" t="s">
        <v>7</v>
      </c>
      <c r="B6" s="27">
        <v>0.11</v>
      </c>
      <c r="C6" s="27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" customHeight="1" x14ac:dyDescent="0.2">
      <c r="A7" s="14" t="s">
        <v>8</v>
      </c>
      <c r="B7" s="17">
        <v>1.55</v>
      </c>
      <c r="C7" s="17">
        <v>1.55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" customHeight="1" x14ac:dyDescent="0.2">
      <c r="A8" s="14" t="s">
        <v>9</v>
      </c>
      <c r="B8" s="27">
        <v>187</v>
      </c>
      <c r="C8" s="27"/>
      <c r="D8" s="2"/>
      <c r="E8" s="2"/>
      <c r="F8" s="2"/>
      <c r="G8" s="2"/>
      <c r="H8" s="2"/>
      <c r="I8" s="2"/>
      <c r="J8" s="2"/>
      <c r="K8" s="2"/>
      <c r="L8" s="2"/>
      <c r="M8" s="21" t="s">
        <v>26</v>
      </c>
      <c r="N8" s="22"/>
      <c r="O8" s="22"/>
      <c r="P8" s="2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" customHeight="1" x14ac:dyDescent="0.2">
      <c r="A9" s="14" t="s">
        <v>18</v>
      </c>
      <c r="B9" s="27">
        <v>0.15</v>
      </c>
      <c r="C9" s="27"/>
      <c r="D9" s="2"/>
      <c r="E9" s="2"/>
      <c r="F9" s="2"/>
      <c r="G9" s="2"/>
      <c r="H9" s="2"/>
      <c r="I9" s="2"/>
      <c r="J9" s="2"/>
      <c r="K9" s="2"/>
      <c r="L9" s="2"/>
      <c r="M9" s="18" t="s">
        <v>27</v>
      </c>
      <c r="N9" s="19">
        <v>0</v>
      </c>
      <c r="O9" s="19">
        <v>1.51</v>
      </c>
      <c r="P9" s="19">
        <v>3.01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" customHeight="1" x14ac:dyDescent="0.2">
      <c r="A10" s="14" t="s">
        <v>15</v>
      </c>
      <c r="B10" s="27">
        <v>0.1</v>
      </c>
      <c r="C10" s="27"/>
      <c r="D10" s="2"/>
      <c r="E10" s="2"/>
      <c r="F10" s="2"/>
      <c r="K10" s="2"/>
      <c r="L10" s="2"/>
      <c r="M10" s="18" t="s">
        <v>28</v>
      </c>
      <c r="N10" s="20">
        <v>56</v>
      </c>
      <c r="O10" s="20">
        <v>45</v>
      </c>
      <c r="P10" s="20">
        <v>38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" customHeight="1" x14ac:dyDescent="0.2">
      <c r="A11" s="14" t="s">
        <v>16</v>
      </c>
      <c r="B11" s="27">
        <v>0.2</v>
      </c>
      <c r="C11" s="27"/>
      <c r="D11" s="2"/>
      <c r="E11" s="2"/>
      <c r="F11" s="2"/>
      <c r="K11" s="2"/>
      <c r="L11" s="2"/>
      <c r="M11" s="18" t="s">
        <v>29</v>
      </c>
      <c r="N11" s="20">
        <v>63</v>
      </c>
      <c r="O11" s="20">
        <v>45</v>
      </c>
      <c r="P11" s="20">
        <v>46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" customHeight="1" x14ac:dyDescent="0.2">
      <c r="A12" s="14" t="s">
        <v>17</v>
      </c>
      <c r="B12" s="27">
        <v>1.2</v>
      </c>
      <c r="C12" s="27"/>
      <c r="D12" s="2"/>
      <c r="E12" s="2"/>
      <c r="F12" s="2"/>
      <c r="K12" s="2"/>
      <c r="L12" s="2"/>
      <c r="M12" s="18" t="s">
        <v>30</v>
      </c>
      <c r="N12" s="20">
        <v>76</v>
      </c>
      <c r="O12" s="20">
        <v>56</v>
      </c>
      <c r="P12" s="20">
        <v>50</v>
      </c>
    </row>
    <row r="13" spans="1:26" ht="14" customHeight="1" x14ac:dyDescent="0.2">
      <c r="A13" s="14" t="s">
        <v>13</v>
      </c>
      <c r="B13" s="27">
        <v>0</v>
      </c>
      <c r="C13" s="27"/>
      <c r="D13" s="2"/>
      <c r="E13" s="2"/>
      <c r="F13" s="2"/>
      <c r="K13" s="2"/>
      <c r="L13" s="2"/>
      <c r="M13" s="18" t="s">
        <v>31</v>
      </c>
      <c r="N13" s="20">
        <v>90</v>
      </c>
      <c r="O13" s="20">
        <v>63</v>
      </c>
      <c r="P13" s="20">
        <v>53</v>
      </c>
    </row>
    <row r="14" spans="1:26" ht="14" customHeight="1" x14ac:dyDescent="0.2">
      <c r="A14" s="14" t="s">
        <v>14</v>
      </c>
      <c r="B14" s="27">
        <v>0</v>
      </c>
      <c r="C14" s="27"/>
      <c r="D14" s="2"/>
      <c r="E14" s="2"/>
      <c r="F14" s="2"/>
      <c r="K14" s="2"/>
      <c r="L14" s="2"/>
      <c r="M14" s="18" t="s">
        <v>32</v>
      </c>
      <c r="N14" s="20">
        <v>90</v>
      </c>
      <c r="O14" s="20">
        <v>76</v>
      </c>
      <c r="P14" s="20">
        <v>63</v>
      </c>
    </row>
    <row r="15" spans="1:26" ht="14" customHeight="1" x14ac:dyDescent="0.2">
      <c r="A15" s="14" t="s">
        <v>0</v>
      </c>
      <c r="B15" s="27" t="s">
        <v>30</v>
      </c>
      <c r="C15" s="27"/>
      <c r="D15" s="2"/>
      <c r="E15" s="2"/>
      <c r="F15" s="2"/>
      <c r="K15" s="2"/>
      <c r="L15" s="2"/>
      <c r="M15" s="2"/>
      <c r="N15" s="2"/>
    </row>
    <row r="16" spans="1:26" ht="14" customHeight="1" x14ac:dyDescent="0.2">
      <c r="A16" s="14" t="s">
        <v>19</v>
      </c>
      <c r="B16" s="30">
        <f>IFERROR(INDEX(N10:P14,MATCH(B15,M10:M14,),MATCH(B19,N9:P9)),)</f>
        <v>56</v>
      </c>
      <c r="C16" s="30"/>
      <c r="D16" s="2"/>
      <c r="E16" s="2"/>
      <c r="F16" s="2"/>
      <c r="K16" s="2"/>
      <c r="L16" s="2"/>
      <c r="M16" s="2"/>
      <c r="N16" s="2"/>
    </row>
    <row r="17" spans="1:26" ht="14" customHeight="1" x14ac:dyDescent="0.2">
      <c r="A17" s="14" t="s">
        <v>25</v>
      </c>
      <c r="B17" s="27">
        <v>2</v>
      </c>
      <c r="C17" s="27"/>
      <c r="D17" s="2"/>
      <c r="E17" s="2"/>
      <c r="F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" customHeight="1" x14ac:dyDescent="0.2">
      <c r="A18" s="15" t="s">
        <v>1</v>
      </c>
      <c r="B18" s="27"/>
      <c r="C18" s="27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" customHeight="1" x14ac:dyDescent="0.2">
      <c r="A19" s="16" t="s">
        <v>11</v>
      </c>
      <c r="B19" s="28">
        <f>AVERAGE(B7,C7)</f>
        <v>1.55</v>
      </c>
      <c r="C19" s="29"/>
      <c r="D19" s="2"/>
      <c r="E19" s="2"/>
    </row>
    <row r="20" spans="1:26" ht="14" customHeight="1" x14ac:dyDescent="0.2">
      <c r="A20" s="16" t="s">
        <v>2</v>
      </c>
      <c r="B20" s="23">
        <f>(B6^2)*3.14</f>
        <v>3.7994E-2</v>
      </c>
      <c r="C20" s="24"/>
      <c r="D20" s="2"/>
      <c r="E20" s="2"/>
    </row>
    <row r="21" spans="1:26" ht="14" customHeight="1" x14ac:dyDescent="0.2">
      <c r="A21" s="16" t="s">
        <v>10</v>
      </c>
      <c r="B21" s="23">
        <f>B6+0.3</f>
        <v>0.41</v>
      </c>
      <c r="C21" s="24"/>
      <c r="D21" s="2"/>
    </row>
    <row r="22" spans="1:26" ht="14" customHeight="1" x14ac:dyDescent="0.2">
      <c r="A22" s="16" t="s">
        <v>12</v>
      </c>
      <c r="B22" s="23">
        <f>B21+2*B10*(_xlfn.COT(RADIANS(B16)))</f>
        <v>0.54490170336848531</v>
      </c>
      <c r="C22" s="24"/>
      <c r="D22" s="2"/>
      <c r="E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" customHeight="1" x14ac:dyDescent="0.2">
      <c r="A23" s="16" t="s">
        <v>20</v>
      </c>
      <c r="B23" s="23">
        <f>B22+2*((B6+B11))*(_xlfn.COT(RADIANS(B16)))</f>
        <v>0.9630969838107899</v>
      </c>
      <c r="C23" s="24"/>
      <c r="D23" s="2"/>
      <c r="E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" customHeight="1" x14ac:dyDescent="0.2">
      <c r="A24" s="16" t="s">
        <v>21</v>
      </c>
      <c r="B24" s="23">
        <f>B21+2*B19*(_xlfn.COT(RADIANS(B16)))</f>
        <v>2.5009764022115228</v>
      </c>
      <c r="C24" s="24"/>
      <c r="D24" s="2"/>
      <c r="E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" customHeight="1" x14ac:dyDescent="0.2">
      <c r="A25" s="16" t="s">
        <v>22</v>
      </c>
      <c r="B25" s="23">
        <f>(B21+B22)/2*B10</f>
        <v>4.7745085168424267E-2</v>
      </c>
      <c r="C25" s="24"/>
      <c r="D25" s="2"/>
      <c r="E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" customHeight="1" x14ac:dyDescent="0.2">
      <c r="A26" s="16" t="s">
        <v>23</v>
      </c>
      <c r="B26" s="23">
        <f>(B22+B23)*0.5*(B11+B6)</f>
        <v>0.23373979651278765</v>
      </c>
      <c r="C26" s="24"/>
      <c r="D26" s="2"/>
      <c r="E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" customHeight="1" x14ac:dyDescent="0.2">
      <c r="A27" s="16" t="s">
        <v>3</v>
      </c>
      <c r="B27" s="23">
        <f>(B23+B24)*0.5*(B19-B10-B11-B6)</f>
        <v>1.9745218300327181</v>
      </c>
      <c r="C27" s="24"/>
      <c r="D27" s="2"/>
      <c r="E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" customHeight="1" x14ac:dyDescent="0.2">
      <c r="A28" s="16" t="s">
        <v>4</v>
      </c>
      <c r="B28" s="23">
        <f>0.5*B9*B24</f>
        <v>0.18757323016586422</v>
      </c>
      <c r="C28" s="24"/>
      <c r="D28" s="2"/>
      <c r="E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customHeight="1" x14ac:dyDescent="0.2">
      <c r="A29" s="16" t="s">
        <v>5</v>
      </c>
      <c r="B29" s="25">
        <f>B21*B8</f>
        <v>76.67</v>
      </c>
      <c r="C29" s="26"/>
      <c r="D29" s="2"/>
      <c r="E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customHeight="1" x14ac:dyDescent="0.2">
      <c r="A30" s="16" t="s">
        <v>6</v>
      </c>
      <c r="B30" s="25">
        <f>B26*B8</f>
        <v>43.709341947891289</v>
      </c>
      <c r="C30" s="26"/>
      <c r="D30" s="2"/>
      <c r="E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" customHeight="1" x14ac:dyDescent="0.2">
      <c r="A31" s="16" t="s">
        <v>24</v>
      </c>
      <c r="B31" s="25">
        <f>B20*B8</f>
        <v>7.1048780000000002</v>
      </c>
      <c r="C31" s="26"/>
      <c r="D31" s="2"/>
      <c r="E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" customHeight="1" x14ac:dyDescent="0.2">
      <c r="A32" s="9"/>
      <c r="B32" s="2"/>
      <c r="C32" s="2"/>
      <c r="D32" s="2"/>
      <c r="E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" customHeight="1" x14ac:dyDescent="0.2">
      <c r="A33" s="9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" customHeight="1" x14ac:dyDescent="0.2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" customHeight="1" x14ac:dyDescent="0.2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" customHeight="1" x14ac:dyDescent="0.2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" customHeight="1" x14ac:dyDescent="0.2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" customHeight="1" x14ac:dyDescent="0.2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" customHeight="1" x14ac:dyDescent="0.2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" customHeight="1" x14ac:dyDescent="0.2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" customHeight="1" x14ac:dyDescent="0.2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" customHeight="1" x14ac:dyDescent="0.2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" customHeight="1" x14ac:dyDescent="0.2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" customHeight="1" x14ac:dyDescent="0.2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" customHeight="1" x14ac:dyDescent="0.2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" customHeight="1" x14ac:dyDescent="0.2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31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31" x14ac:dyDescent="0.2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31" x14ac:dyDescent="0.2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31" x14ac:dyDescent="0.2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31" x14ac:dyDescent="0.2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31" x14ac:dyDescent="0.2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31" x14ac:dyDescent="0.2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31" x14ac:dyDescent="0.2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31" x14ac:dyDescent="0.2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31" x14ac:dyDescent="0.2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31" ht="16" thickBot="1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3" spans="1:31" x14ac:dyDescent="0.2">
      <c r="F63" s="1">
        <v>2</v>
      </c>
    </row>
    <row r="64" spans="1:31" x14ac:dyDescent="0.2">
      <c r="AE64" s="1">
        <v>4</v>
      </c>
    </row>
  </sheetData>
  <mergeCells count="26">
    <mergeCell ref="B27:C27"/>
    <mergeCell ref="B23:C23"/>
    <mergeCell ref="B16:C16"/>
    <mergeCell ref="B21:C21"/>
    <mergeCell ref="B15:C15"/>
    <mergeCell ref="B6:C6"/>
    <mergeCell ref="B9:C9"/>
    <mergeCell ref="B10:C10"/>
    <mergeCell ref="B11:C11"/>
    <mergeCell ref="B14:C14"/>
    <mergeCell ref="B18:C18"/>
    <mergeCell ref="B19:C19"/>
    <mergeCell ref="B22:C22"/>
    <mergeCell ref="B20:C20"/>
    <mergeCell ref="B25:C25"/>
    <mergeCell ref="B26:C26"/>
    <mergeCell ref="M8:P8"/>
    <mergeCell ref="B28:C28"/>
    <mergeCell ref="B29:C29"/>
    <mergeCell ref="B30:C30"/>
    <mergeCell ref="B24:C24"/>
    <mergeCell ref="B31:C31"/>
    <mergeCell ref="B17:C17"/>
    <mergeCell ref="B8:C8"/>
    <mergeCell ref="B12:C12"/>
    <mergeCell ref="B13:C13"/>
  </mergeCells>
  <dataValidations disablePrompts="1" count="2">
    <dataValidation type="list" allowBlank="1" showInputMessage="1" showErrorMessage="1" sqref="B15:C15">
      <formula1>"Насыпные, Песчаные, Гравийные, Супесь, Суглинок, Глина"</formula1>
    </dataValidation>
    <dataValidation type="list" allowBlank="1" showInputMessage="1" showErrorMessage="1" sqref="B6:C6">
      <mc:AlternateContent xmlns:x12ac="http://schemas.microsoft.com/office/spreadsheetml/2011/1/ac" xmlns:mc="http://schemas.openxmlformats.org/markup-compatibility/2006">
        <mc:Choice Requires="x12ac">
          <x12ac:list>"0,063","0,090","0,11"</x12ac:list>
        </mc:Choice>
        <mc:Fallback>
          <formula1>"0,063,0,090,0,11"</formula1>
        </mc:Fallback>
      </mc:AlternateContent>
    </dataValidation>
  </dataValidations>
  <pageMargins left="0.70866141732283472" right="0" top="0.19685039370078741" bottom="0.19685039370078741" header="0.19685039370078741" footer="0.19685039370078741"/>
  <pageSetup paperSize="8" orientation="landscape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Слава</dc:creator>
  <cp:lastModifiedBy>Microsoft Office User</cp:lastModifiedBy>
  <cp:lastPrinted>2020-11-16T21:28:14Z</cp:lastPrinted>
  <dcterms:created xsi:type="dcterms:W3CDTF">2020-11-16T18:53:19Z</dcterms:created>
  <dcterms:modified xsi:type="dcterms:W3CDTF">2020-11-16T22:08:24Z</dcterms:modified>
</cp:coreProperties>
</file>