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426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G:\Download\Excel\"/>
    </mc:Choice>
  </mc:AlternateContent>
  <xr:revisionPtr revIDLastSave="0" documentId="13_ncr:1_{CA77CE4F-A4DB-4AF7-843B-B7687D778EE9}" xr6:coauthVersionLast="45" xr6:coauthVersionMax="45" xr10:uidLastSave="{00000000-0000-0000-0000-000000000000}"/>
  <bookViews>
    <workbookView xWindow="-120" yWindow="-120" windowWidth="38640" windowHeight="15840" firstSheet="1" activeTab="3" xr2:uid="{00000000-000D-0000-FFFF-FFFF00000000}"/>
  </bookViews>
  <sheets>
    <sheet name="Сводные даты" sheetId="22" state="hidden" r:id="rId1"/>
    <sheet name="Реквизиты" sheetId="16" r:id="rId2"/>
    <sheet name="Люди" sheetId="19" r:id="rId3"/>
    <sheet name="Реестр" sheetId="14" r:id="rId4"/>
    <sheet name="АОК" sheetId="21" r:id="rId5"/>
    <sheet name="ИД" sheetId="24" r:id="rId6"/>
    <sheet name="Материалы" sheetId="15" r:id="rId7"/>
    <sheet name="Реестр ИД" sheetId="23" state="hidden" r:id="rId8"/>
    <sheet name="работыКЖ0" sheetId="25" r:id="rId9"/>
  </sheets>
  <definedNames>
    <definedName name="ДатаАОК" localSheetId="5">ТаблицаИД[Месяц ИД]</definedName>
    <definedName name="ДатаАОК">Таблица14[Дата акта]</definedName>
    <definedName name="должность_генподрядчика">Люди!$B$17</definedName>
    <definedName name="должность_заказчика">Люди!$B$6</definedName>
    <definedName name="должность_иного">Люди!$B$38</definedName>
    <definedName name="должность_подрядчика">Люди!$B$32</definedName>
    <definedName name="должность_проектировщика">Люди!$B$27</definedName>
    <definedName name="должность_ТНгенподрядчика">Люди!$B$22</definedName>
    <definedName name="должность_ТНзаказчика">Люди!$B$12</definedName>
    <definedName name="Корпус" localSheetId="4">Таблица14[Корпус]</definedName>
    <definedName name="Корпус" localSheetId="5">ТаблицаИД[Корпус]</definedName>
    <definedName name="Корпус">Таблица1[Уровень1]</definedName>
    <definedName name="Мат_из_списка" localSheetId="4">Таблица14[Материалы из списка]</definedName>
    <definedName name="Мат_из_списка">Таблица1[Материалы из списка]</definedName>
    <definedName name="Материалы" localSheetId="4">Таблица2[Автоимя]</definedName>
    <definedName name="Материалы" localSheetId="5">Таблица2[Автоимя]</definedName>
    <definedName name="Материалы">Таблица2[Автоимя]</definedName>
    <definedName name="месяцИД" localSheetId="5">ТаблицаИД[Наименование ид3]</definedName>
    <definedName name="наименование_генподрядчика">Реквизиты!$B$10</definedName>
    <definedName name="Наименование_заказчика">Реквизиты!$B$6</definedName>
    <definedName name="наименование_объекта">Реквизиты!$B$3</definedName>
    <definedName name="наименование_подрядчика">Реквизиты!$B$18</definedName>
    <definedName name="наименование_проектировщика">Реквизиты!$B$14</definedName>
    <definedName name="Напечатан" localSheetId="4">Таблица14[Напечатан]</definedName>
    <definedName name="Напечатан" localSheetId="5">ТаблицаИД[Напечатан]</definedName>
    <definedName name="Напечатан">Таблица1[Напечатан]</definedName>
    <definedName name="Номер_п_п" localSheetId="5">ТаблицаИД[Номер п/п]</definedName>
    <definedName name="Номеракта" localSheetId="4">Таблица14[Номер_акта]</definedName>
    <definedName name="Номеракта" localSheetId="5">ТаблицаИД[Шифр ИД авто]</definedName>
    <definedName name="Номеракта">Таблица1[Номер акта]</definedName>
    <definedName name="НомерИД">'Реестр ИД'!$A$6</definedName>
    <definedName name="орг_заказчика">Люди!$B$5</definedName>
    <definedName name="орг_иного">Люди!$B$37</definedName>
    <definedName name="орг_ТНзаказчика">Люди!$B$11</definedName>
    <definedName name="Отметка" localSheetId="4">Таблица14[Отм.]</definedName>
    <definedName name="Отметка">Таблица1[Отм.]</definedName>
    <definedName name="Пербуква1">LEFT(ур1им,1)</definedName>
    <definedName name="Пербуква2">LEFT(ур2им,1)</definedName>
    <definedName name="Пербуква3">LEFT(ур3им,1)</definedName>
    <definedName name="Поиск_корпуса" localSheetId="4">OFFSET(Таблица14[[#Headers],[Корпус]],-2,)</definedName>
    <definedName name="Поиск_корпуса">OFFSET(Таблица1[[#Headers],[Уровень1]],-2,)</definedName>
    <definedName name="Поиск_секции" localSheetId="4">OFFSET(Таблица14[[#Headers],[Секция]],-2,)</definedName>
    <definedName name="Поиск_секции">OFFSET(Таблица1[[#Headers],[Уровень2]],-2,)</definedName>
    <definedName name="Поиск_этажа" localSheetId="4">OFFSET(Таблица14[[#Headers],[Этаж]],-2,)</definedName>
    <definedName name="Поиск_этажа">OFFSET(Таблица1[[#Headers],[Уровень3]],-2,)</definedName>
    <definedName name="приказ_генподрядчика">Люди!$B$18</definedName>
    <definedName name="приказ_заказчика">Люди!$B$7</definedName>
    <definedName name="приказ_иного">Люди!$B$39</definedName>
    <definedName name="приказ_подрядчика">Люди!$B$33</definedName>
    <definedName name="приказ_проектировщика">Люди!$B$28</definedName>
    <definedName name="приказ_ТНгенподрядчика">Люди!$B$23</definedName>
    <definedName name="приказ_ТНзаказчика">Люди!$B$13</definedName>
    <definedName name="Работы" localSheetId="4">Таблица14[Наименование конструкций]</definedName>
    <definedName name="Работы" localSheetId="5">ТаблицаИД[Наименование ИД]</definedName>
    <definedName name="Работы">Таблица1[Наименование работ]</definedName>
    <definedName name="реквизиты_генподрядчика">Реквизиты!$B$11</definedName>
    <definedName name="реквизиты_заказчика">Реквизиты!$B$7</definedName>
    <definedName name="реквизиты_подрядчика">Реквизиты!$B$19</definedName>
    <definedName name="реквизиты_проектировщика">Реквизиты!$B$15</definedName>
    <definedName name="Секция" localSheetId="4">Таблица14[Секция]</definedName>
    <definedName name="Секция" localSheetId="5">ТаблицаИД[Секция]</definedName>
    <definedName name="Секция">Таблица1[Уровень2]</definedName>
    <definedName name="ур1им">IF(ISBLANK(Реквизиты!$B$24),"корпус",Реквизиты!$B$24)</definedName>
    <definedName name="ур1род">IF(ISBLANK(Реквизиты!$B$25),"корпуса",Реквизиты!$B$25)</definedName>
    <definedName name="ур2им">IF(ISBLANK(Реквизиты!$B$28),"секция",Реквизиты!$B$28)</definedName>
    <definedName name="ур2род">IF(ISBLANK(Реквизиты!$B$29),"секции",Реквизиты!$B$29)</definedName>
    <definedName name="ур3им">IF(ISBLANK(Реквизиты!$B$32),"этаж",Реквизиты!$B$32)</definedName>
    <definedName name="ур3род">IF(ISBLANK(Реквизиты!$B$33),"этажа",Реквизиты!$B$33)</definedName>
    <definedName name="ФИО_генподрядчика">Люди!$B$16</definedName>
    <definedName name="ФИО_заказчика">Люди!$B$4</definedName>
    <definedName name="ФИО_иного">Люди!$B$36</definedName>
    <definedName name="ФИО_подрядчика">Люди!$B$31</definedName>
    <definedName name="ФИО_проектировщика">Люди!$B$26</definedName>
    <definedName name="ФИО_ТНгенподрядчика">Люди!$B$21</definedName>
    <definedName name="ФИО_ТНзаказчика">Люди!$B$10</definedName>
    <definedName name="Этаж" localSheetId="4">Таблица14[Этаж]</definedName>
    <definedName name="Этаж">Таблица1[Уровень3]</definedName>
  </definedNames>
  <calcPr calcId="181029"/>
  <pivotCaches>
    <pivotCache cacheId="0" r:id="rId10"/>
  </pivotCaches>
</workbook>
</file>

<file path=xl/calcChain.xml><?xml version="1.0" encoding="utf-8"?>
<calcChain xmlns="http://schemas.openxmlformats.org/spreadsheetml/2006/main">
  <c r="O4" i="14" l="1"/>
  <c r="O5" i="14"/>
  <c r="O6" i="14"/>
  <c r="O7" i="14"/>
  <c r="O8" i="14"/>
  <c r="O9" i="14"/>
  <c r="O10" i="14"/>
  <c r="O11" i="14"/>
  <c r="O12" i="14"/>
  <c r="O13" i="14"/>
  <c r="O14" i="14"/>
  <c r="O15" i="14"/>
  <c r="O16" i="14"/>
  <c r="O17" i="14"/>
  <c r="O18" i="14"/>
  <c r="O19" i="14"/>
  <c r="O20" i="14"/>
  <c r="O21" i="14"/>
  <c r="O22" i="14"/>
  <c r="O23" i="14"/>
  <c r="O24" i="14"/>
  <c r="O25" i="14"/>
  <c r="O26" i="14"/>
  <c r="O27" i="14"/>
  <c r="O28" i="14"/>
  <c r="O29" i="14"/>
  <c r="O30" i="14"/>
  <c r="O31" i="14"/>
  <c r="O32" i="14"/>
  <c r="O33" i="14"/>
  <c r="O34" i="14"/>
  <c r="O35" i="14"/>
  <c r="O36" i="14"/>
  <c r="O37" i="14"/>
  <c r="O38" i="14"/>
  <c r="O39" i="14"/>
  <c r="O40" i="14"/>
  <c r="O41" i="14"/>
  <c r="O42" i="14"/>
  <c r="O43" i="14"/>
  <c r="O44" i="14"/>
  <c r="O45" i="14"/>
  <c r="O46" i="14"/>
  <c r="O47" i="14"/>
  <c r="O48" i="14"/>
  <c r="O49" i="14"/>
  <c r="O50" i="14"/>
  <c r="O51" i="14"/>
  <c r="O52" i="14"/>
  <c r="O53" i="14"/>
  <c r="O54" i="14"/>
  <c r="O55" i="14"/>
  <c r="O56" i="14"/>
  <c r="O57" i="14"/>
  <c r="O58" i="14"/>
  <c r="O59" i="14"/>
  <c r="O60" i="14"/>
  <c r="O61" i="14"/>
  <c r="O62" i="14"/>
  <c r="O63" i="14"/>
  <c r="O64" i="14"/>
  <c r="O65" i="14"/>
  <c r="O66" i="14"/>
  <c r="O67" i="14"/>
  <c r="O68" i="14"/>
  <c r="O69" i="14"/>
  <c r="O70" i="14"/>
  <c r="O71" i="14"/>
  <c r="P4" i="14" a="1"/>
  <c r="P4" i="14" s="1"/>
  <c r="P5" i="14" a="1"/>
  <c r="P5" i="14" s="1"/>
  <c r="P6" i="14" a="1"/>
  <c r="P6" i="14" s="1"/>
  <c r="P7" i="14" a="1"/>
  <c r="P7" i="14" s="1"/>
  <c r="P8" i="14" a="1"/>
  <c r="P8" i="14" s="1"/>
  <c r="P9" i="14" a="1"/>
  <c r="P9" i="14" s="1"/>
  <c r="P10" i="14" a="1"/>
  <c r="P10" i="14" s="1"/>
  <c r="P11" i="14" a="1"/>
  <c r="P11" i="14" s="1"/>
  <c r="P12" i="14" a="1"/>
  <c r="P12" i="14" s="1"/>
  <c r="P13" i="14" a="1"/>
  <c r="P13" i="14" s="1"/>
  <c r="P14" i="14" a="1"/>
  <c r="P14" i="14" s="1"/>
  <c r="P15" i="14" a="1"/>
  <c r="P15" i="14" s="1"/>
  <c r="P16" i="14" a="1"/>
  <c r="P16" i="14" s="1"/>
  <c r="P17" i="14" a="1"/>
  <c r="P17" i="14" s="1"/>
  <c r="P18" i="14" a="1"/>
  <c r="P18" i="14" s="1"/>
  <c r="P19" i="14" a="1"/>
  <c r="P19" i="14" s="1"/>
  <c r="P20" i="14" a="1"/>
  <c r="P20" i="14" s="1"/>
  <c r="P21" i="14" a="1"/>
  <c r="P21" i="14" s="1"/>
  <c r="P22" i="14" a="1"/>
  <c r="P22" i="14" s="1"/>
  <c r="P23" i="14" a="1"/>
  <c r="P23" i="14" s="1"/>
  <c r="P24" i="14" a="1"/>
  <c r="P24" i="14" s="1"/>
  <c r="P25" i="14" a="1"/>
  <c r="P25" i="14" s="1"/>
  <c r="P26" i="14" a="1"/>
  <c r="P26" i="14" s="1"/>
  <c r="P27" i="14" a="1"/>
  <c r="P27" i="14" s="1"/>
  <c r="P28" i="14" a="1"/>
  <c r="P28" i="14" s="1"/>
  <c r="P29" i="14" a="1"/>
  <c r="P29" i="14" s="1"/>
  <c r="P30" i="14" a="1"/>
  <c r="P30" i="14" s="1"/>
  <c r="P31" i="14" a="1"/>
  <c r="P31" i="14" s="1"/>
  <c r="P32" i="14" a="1"/>
  <c r="P32" i="14" s="1"/>
  <c r="P33" i="14" a="1"/>
  <c r="P33" i="14" s="1"/>
  <c r="P34" i="14" a="1"/>
  <c r="P34" i="14" s="1"/>
  <c r="P35" i="14" a="1"/>
  <c r="P35" i="14" s="1"/>
  <c r="P36" i="14" a="1"/>
  <c r="P36" i="14" s="1"/>
  <c r="P37" i="14" a="1"/>
  <c r="P37" i="14" s="1"/>
  <c r="P38" i="14" a="1"/>
  <c r="P38" i="14" s="1"/>
  <c r="P39" i="14" a="1"/>
  <c r="P39" i="14" s="1"/>
  <c r="P40" i="14" a="1"/>
  <c r="P40" i="14" s="1"/>
  <c r="P41" i="14" a="1"/>
  <c r="P41" i="14" s="1"/>
  <c r="P42" i="14" a="1"/>
  <c r="P42" i="14" s="1"/>
  <c r="P43" i="14" a="1"/>
  <c r="P43" i="14" s="1"/>
  <c r="P44" i="14" a="1"/>
  <c r="P44" i="14" s="1"/>
  <c r="P45" i="14" a="1"/>
  <c r="P45" i="14" s="1"/>
  <c r="P46" i="14" a="1"/>
  <c r="P46" i="14" s="1"/>
  <c r="P47" i="14" a="1"/>
  <c r="P47" i="14" s="1"/>
  <c r="P48" i="14" a="1"/>
  <c r="P48" i="14" s="1"/>
  <c r="P49" i="14" a="1"/>
  <c r="P49" i="14" s="1"/>
  <c r="P50" i="14" a="1"/>
  <c r="P50" i="14" s="1"/>
  <c r="P51" i="14" a="1"/>
  <c r="P51" i="14" s="1"/>
  <c r="P52" i="14" a="1"/>
  <c r="P52" i="14" s="1"/>
  <c r="P53" i="14" a="1"/>
  <c r="P53" i="14" s="1"/>
  <c r="P54" i="14" a="1"/>
  <c r="P54" i="14" s="1"/>
  <c r="P55" i="14" a="1"/>
  <c r="P55" i="14" s="1"/>
  <c r="P56" i="14" a="1"/>
  <c r="P56" i="14" s="1"/>
  <c r="P57" i="14" a="1"/>
  <c r="P57" i="14" s="1"/>
  <c r="P58" i="14" a="1"/>
  <c r="P58" i="14" s="1"/>
  <c r="P59" i="14" a="1"/>
  <c r="P59" i="14" s="1"/>
  <c r="P60" i="14" a="1"/>
  <c r="P60" i="14" s="1"/>
  <c r="P61" i="14" a="1"/>
  <c r="P61" i="14" s="1"/>
  <c r="P62" i="14" a="1"/>
  <c r="P62" i="14" s="1"/>
  <c r="P63" i="14" a="1"/>
  <c r="P63" i="14" s="1"/>
  <c r="P64" i="14" a="1"/>
  <c r="P64" i="14" s="1"/>
  <c r="P65" i="14" a="1"/>
  <c r="P65" i="14" s="1"/>
  <c r="P66" i="14" a="1"/>
  <c r="P66" i="14" s="1"/>
  <c r="P67" i="14" a="1"/>
  <c r="P67" i="14" s="1"/>
  <c r="P68" i="14" a="1"/>
  <c r="P68" i="14" s="1"/>
  <c r="P69" i="14" a="1"/>
  <c r="P69" i="14" s="1"/>
  <c r="P70" i="14" a="1"/>
  <c r="P70" i="14" s="1"/>
  <c r="P71" i="14" a="1"/>
  <c r="P71" i="14" s="1"/>
  <c r="BQ32" i="14"/>
  <c r="V32" i="14"/>
  <c r="W32" i="14"/>
  <c r="X32" i="14"/>
  <c r="BI32" i="14" s="1"/>
  <c r="Y32" i="14"/>
  <c r="Z32" i="14"/>
  <c r="AA32" i="14"/>
  <c r="AB32" i="14"/>
  <c r="AC32" i="14"/>
  <c r="AD32" i="14"/>
  <c r="AE32" i="14"/>
  <c r="AF32" i="14"/>
  <c r="AG32" i="14"/>
  <c r="AH32" i="14"/>
  <c r="AI32" i="14"/>
  <c r="AJ32" i="14"/>
  <c r="AK32" i="14"/>
  <c r="AL32" i="14"/>
  <c r="AM32" i="14"/>
  <c r="AN32" i="14"/>
  <c r="AO32" i="14"/>
  <c r="AP32" i="14"/>
  <c r="AQ32" i="14"/>
  <c r="AR32" i="14"/>
  <c r="AS32" i="14"/>
  <c r="AT32" i="14"/>
  <c r="AU32" i="14"/>
  <c r="AV32" i="14"/>
  <c r="AW32" i="14"/>
  <c r="AX32" i="14"/>
  <c r="AY32" i="14"/>
  <c r="AZ32" i="14"/>
  <c r="BA32" i="14"/>
  <c r="BB32" i="14"/>
  <c r="BC32" i="14"/>
  <c r="BD32" i="14"/>
  <c r="BE32" i="14"/>
  <c r="BF32" i="14"/>
  <c r="BG32" i="14"/>
  <c r="BH32" i="14"/>
  <c r="BJ32" i="14"/>
  <c r="BK32" i="14"/>
  <c r="BL32" i="14"/>
  <c r="BM32" i="14"/>
  <c r="BN32" i="14"/>
  <c r="BQ33" i="14"/>
  <c r="V33" i="14"/>
  <c r="W33" i="14"/>
  <c r="X33" i="14"/>
  <c r="BI33" i="14" s="1"/>
  <c r="Y33" i="14"/>
  <c r="Z33" i="14"/>
  <c r="AA33" i="14"/>
  <c r="AB33" i="14"/>
  <c r="AC33" i="14"/>
  <c r="AD33" i="14"/>
  <c r="AE33" i="14"/>
  <c r="AF33" i="14"/>
  <c r="AG33" i="14"/>
  <c r="AH33" i="14"/>
  <c r="AI33" i="14"/>
  <c r="AJ33" i="14"/>
  <c r="AK33" i="14"/>
  <c r="AL33" i="14"/>
  <c r="AM33" i="14"/>
  <c r="AN33" i="14"/>
  <c r="AO33" i="14"/>
  <c r="AP33" i="14"/>
  <c r="AQ33" i="14"/>
  <c r="AR33" i="14"/>
  <c r="AS33" i="14"/>
  <c r="AT33" i="14"/>
  <c r="AU33" i="14"/>
  <c r="AV33" i="14"/>
  <c r="AW33" i="14"/>
  <c r="AX33" i="14"/>
  <c r="AY33" i="14"/>
  <c r="AZ33" i="14"/>
  <c r="BA33" i="14"/>
  <c r="BB33" i="14"/>
  <c r="BC33" i="14"/>
  <c r="BD33" i="14"/>
  <c r="BE33" i="14"/>
  <c r="BF33" i="14"/>
  <c r="BG33" i="14"/>
  <c r="BJ33" i="14"/>
  <c r="BK33" i="14"/>
  <c r="BL33" i="14"/>
  <c r="BM33" i="14"/>
  <c r="BN33" i="14"/>
  <c r="BQ34" i="14"/>
  <c r="V34" i="14"/>
  <c r="W34" i="14"/>
  <c r="X34" i="14"/>
  <c r="BI34" i="14" s="1"/>
  <c r="Y34" i="14"/>
  <c r="Z34" i="14"/>
  <c r="AA34" i="14"/>
  <c r="AB34" i="14"/>
  <c r="AC34" i="14"/>
  <c r="AD34" i="14"/>
  <c r="AE34" i="14"/>
  <c r="AF34" i="14"/>
  <c r="AG34" i="14"/>
  <c r="AH34" i="14"/>
  <c r="AI34" i="14"/>
  <c r="AJ34" i="14"/>
  <c r="AK34" i="14"/>
  <c r="AL34" i="14"/>
  <c r="AM34" i="14"/>
  <c r="AN34" i="14"/>
  <c r="AO34" i="14"/>
  <c r="AP34" i="14"/>
  <c r="AQ34" i="14"/>
  <c r="AR34" i="14"/>
  <c r="AS34" i="14"/>
  <c r="AT34" i="14"/>
  <c r="AU34" i="14"/>
  <c r="AV34" i="14"/>
  <c r="AW34" i="14"/>
  <c r="AX34" i="14"/>
  <c r="AY34" i="14"/>
  <c r="AZ34" i="14"/>
  <c r="BA34" i="14"/>
  <c r="BB34" i="14"/>
  <c r="BC34" i="14"/>
  <c r="BD34" i="14"/>
  <c r="BE34" i="14"/>
  <c r="BF34" i="14"/>
  <c r="BG34" i="14"/>
  <c r="BJ34" i="14"/>
  <c r="BK34" i="14"/>
  <c r="BL34" i="14"/>
  <c r="BM34" i="14"/>
  <c r="BN34" i="14"/>
  <c r="V27" i="14"/>
  <c r="W27" i="14"/>
  <c r="X27" i="14"/>
  <c r="BI27" i="14" s="1"/>
  <c r="Y27" i="14"/>
  <c r="Z27" i="14"/>
  <c r="AA27" i="14"/>
  <c r="AB27" i="14"/>
  <c r="AC27" i="14"/>
  <c r="AD27" i="14"/>
  <c r="AE27" i="14"/>
  <c r="AF27" i="14"/>
  <c r="AG27" i="14"/>
  <c r="AH27" i="14"/>
  <c r="AI27" i="14"/>
  <c r="AJ27" i="14"/>
  <c r="AK27" i="14"/>
  <c r="AL27" i="14"/>
  <c r="AM27" i="14"/>
  <c r="AN27" i="14"/>
  <c r="AO27" i="14"/>
  <c r="AP27" i="14"/>
  <c r="AQ27" i="14"/>
  <c r="AR27" i="14"/>
  <c r="AS27" i="14"/>
  <c r="AT27" i="14"/>
  <c r="AU27" i="14"/>
  <c r="AV27" i="14"/>
  <c r="AW27" i="14"/>
  <c r="AX27" i="14"/>
  <c r="AY27" i="14"/>
  <c r="AZ27" i="14"/>
  <c r="BA27" i="14"/>
  <c r="BB27" i="14"/>
  <c r="BC27" i="14"/>
  <c r="BD27" i="14"/>
  <c r="BE27" i="14"/>
  <c r="BF27" i="14"/>
  <c r="BG27" i="14"/>
  <c r="BJ27" i="14"/>
  <c r="BK27" i="14"/>
  <c r="BL27" i="14"/>
  <c r="BM27" i="14"/>
  <c r="BN27" i="14"/>
  <c r="BQ27" i="14"/>
  <c r="BQ28" i="14"/>
  <c r="V28" i="14"/>
  <c r="W28" i="14"/>
  <c r="X28" i="14"/>
  <c r="BI28" i="14" s="1"/>
  <c r="Y28" i="14"/>
  <c r="Z28" i="14"/>
  <c r="AA28" i="14"/>
  <c r="AB28" i="14"/>
  <c r="AC28" i="14"/>
  <c r="AD28" i="14"/>
  <c r="AE28" i="14"/>
  <c r="AF28" i="14"/>
  <c r="AG28" i="14"/>
  <c r="AH28" i="14"/>
  <c r="AI28" i="14"/>
  <c r="AJ28" i="14"/>
  <c r="AK28" i="14"/>
  <c r="AL28" i="14"/>
  <c r="AM28" i="14"/>
  <c r="AN28" i="14"/>
  <c r="AO28" i="14"/>
  <c r="AP28" i="14"/>
  <c r="AQ28" i="14"/>
  <c r="AR28" i="14"/>
  <c r="AS28" i="14"/>
  <c r="AT28" i="14"/>
  <c r="AU28" i="14"/>
  <c r="AV28" i="14"/>
  <c r="AW28" i="14"/>
  <c r="AX28" i="14"/>
  <c r="AY28" i="14"/>
  <c r="AZ28" i="14"/>
  <c r="BA28" i="14"/>
  <c r="BB28" i="14"/>
  <c r="BC28" i="14"/>
  <c r="BD28" i="14"/>
  <c r="BE28" i="14"/>
  <c r="BF28" i="14"/>
  <c r="BG28" i="14"/>
  <c r="BH28" i="14"/>
  <c r="BJ28" i="14"/>
  <c r="BK28" i="14"/>
  <c r="BL28" i="14"/>
  <c r="BM28" i="14"/>
  <c r="BN28" i="14"/>
  <c r="V26" i="14"/>
  <c r="W26" i="14"/>
  <c r="X26" i="14"/>
  <c r="BI26" i="14" s="1"/>
  <c r="Y26" i="14"/>
  <c r="Z26" i="14"/>
  <c r="AA26" i="14"/>
  <c r="AB26" i="14"/>
  <c r="AC26" i="14"/>
  <c r="AD26" i="14"/>
  <c r="AE26" i="14"/>
  <c r="AF26" i="14"/>
  <c r="AG26" i="14"/>
  <c r="AH26" i="14"/>
  <c r="AI26" i="14"/>
  <c r="AJ26" i="14"/>
  <c r="AK26" i="14"/>
  <c r="AL26" i="14"/>
  <c r="AM26" i="14"/>
  <c r="AN26" i="14"/>
  <c r="AO26" i="14"/>
  <c r="AP26" i="14"/>
  <c r="AQ26" i="14"/>
  <c r="AR26" i="14"/>
  <c r="AS26" i="14"/>
  <c r="AT26" i="14"/>
  <c r="AU26" i="14"/>
  <c r="AV26" i="14"/>
  <c r="AW26" i="14"/>
  <c r="AX26" i="14"/>
  <c r="AY26" i="14"/>
  <c r="AZ26" i="14"/>
  <c r="BA26" i="14"/>
  <c r="BB26" i="14"/>
  <c r="BC26" i="14"/>
  <c r="BD26" i="14"/>
  <c r="BE26" i="14"/>
  <c r="BF26" i="14"/>
  <c r="BG26" i="14"/>
  <c r="BJ26" i="14"/>
  <c r="BK26" i="14"/>
  <c r="BL26" i="14"/>
  <c r="BM26" i="14"/>
  <c r="BN26" i="14"/>
  <c r="BQ26" i="14"/>
  <c r="BP26" i="14" s="1"/>
  <c r="BH34" i="14" l="1"/>
  <c r="BO32" i="14"/>
  <c r="BH33" i="14"/>
  <c r="BP34" i="14"/>
  <c r="BO34" i="14"/>
  <c r="BP33" i="14"/>
  <c r="BO33" i="14"/>
  <c r="BP32" i="14"/>
  <c r="BO27" i="14"/>
  <c r="BH27" i="14"/>
  <c r="BP27" i="14"/>
  <c r="BP28" i="14"/>
  <c r="BO28" i="14"/>
  <c r="BH26" i="14"/>
  <c r="BO26" i="14"/>
  <c r="V36" i="14"/>
  <c r="W36" i="14"/>
  <c r="X36" i="14"/>
  <c r="BI36" i="14" s="1"/>
  <c r="Y36" i="14"/>
  <c r="Z36" i="14"/>
  <c r="AA36" i="14"/>
  <c r="AB36" i="14"/>
  <c r="AC36" i="14"/>
  <c r="AD36" i="14"/>
  <c r="AE36" i="14"/>
  <c r="AF36" i="14"/>
  <c r="AG36" i="14"/>
  <c r="AH36" i="14"/>
  <c r="AI36" i="14"/>
  <c r="AJ36" i="14"/>
  <c r="AK36" i="14"/>
  <c r="AL36" i="14"/>
  <c r="AM36" i="14"/>
  <c r="AN36" i="14"/>
  <c r="AO36" i="14"/>
  <c r="AP36" i="14"/>
  <c r="AQ36" i="14"/>
  <c r="AR36" i="14"/>
  <c r="AS36" i="14"/>
  <c r="AT36" i="14"/>
  <c r="AU36" i="14"/>
  <c r="AV36" i="14"/>
  <c r="AW36" i="14"/>
  <c r="AX36" i="14"/>
  <c r="AY36" i="14"/>
  <c r="AZ36" i="14"/>
  <c r="BA36" i="14"/>
  <c r="BB36" i="14"/>
  <c r="BC36" i="14"/>
  <c r="BD36" i="14"/>
  <c r="BE36" i="14"/>
  <c r="BF36" i="14"/>
  <c r="BG36" i="14"/>
  <c r="BJ36" i="14"/>
  <c r="BK36" i="14"/>
  <c r="BL36" i="14"/>
  <c r="BM36" i="14"/>
  <c r="BN36" i="14"/>
  <c r="BQ36" i="14"/>
  <c r="BQ37" i="14"/>
  <c r="V37" i="14"/>
  <c r="W37" i="14"/>
  <c r="X37" i="14"/>
  <c r="BI37" i="14" s="1"/>
  <c r="Y37" i="14"/>
  <c r="Z37" i="14"/>
  <c r="AA37" i="14"/>
  <c r="AB37" i="14"/>
  <c r="AC37" i="14"/>
  <c r="AD37" i="14"/>
  <c r="AE37" i="14"/>
  <c r="AF37" i="14"/>
  <c r="AG37" i="14"/>
  <c r="AH37" i="14"/>
  <c r="AI37" i="14"/>
  <c r="AJ37" i="14"/>
  <c r="AK37" i="14"/>
  <c r="AL37" i="14"/>
  <c r="AM37" i="14"/>
  <c r="AN37" i="14"/>
  <c r="AO37" i="14"/>
  <c r="AP37" i="14"/>
  <c r="AQ37" i="14"/>
  <c r="AR37" i="14"/>
  <c r="AS37" i="14"/>
  <c r="AT37" i="14"/>
  <c r="AU37" i="14"/>
  <c r="AV37" i="14"/>
  <c r="AW37" i="14"/>
  <c r="AX37" i="14"/>
  <c r="AY37" i="14"/>
  <c r="AZ37" i="14"/>
  <c r="BA37" i="14"/>
  <c r="BB37" i="14"/>
  <c r="BC37" i="14"/>
  <c r="BD37" i="14"/>
  <c r="BE37" i="14"/>
  <c r="BF37" i="14"/>
  <c r="BG37" i="14"/>
  <c r="BJ37" i="14"/>
  <c r="BK37" i="14"/>
  <c r="BL37" i="14"/>
  <c r="BM37" i="14"/>
  <c r="BN37" i="14"/>
  <c r="BQ38" i="14"/>
  <c r="V38" i="14"/>
  <c r="W38" i="14"/>
  <c r="X38" i="14"/>
  <c r="BI38" i="14" s="1"/>
  <c r="Y38" i="14"/>
  <c r="Z38" i="14"/>
  <c r="AA38" i="14"/>
  <c r="AB38" i="14"/>
  <c r="AC38" i="14"/>
  <c r="AD38" i="14"/>
  <c r="AE38" i="14"/>
  <c r="AF38" i="14"/>
  <c r="AG38" i="14"/>
  <c r="AH38" i="14"/>
  <c r="AI38" i="14"/>
  <c r="AJ38" i="14"/>
  <c r="AK38" i="14"/>
  <c r="AL38" i="14"/>
  <c r="AM38" i="14"/>
  <c r="AN38" i="14"/>
  <c r="AO38" i="14"/>
  <c r="AP38" i="14"/>
  <c r="AQ38" i="14"/>
  <c r="AR38" i="14"/>
  <c r="AS38" i="14"/>
  <c r="AT38" i="14"/>
  <c r="AU38" i="14"/>
  <c r="AV38" i="14"/>
  <c r="AW38" i="14"/>
  <c r="AX38" i="14"/>
  <c r="AY38" i="14"/>
  <c r="AZ38" i="14"/>
  <c r="BA38" i="14"/>
  <c r="BB38" i="14"/>
  <c r="BC38" i="14"/>
  <c r="BD38" i="14"/>
  <c r="BE38" i="14"/>
  <c r="BF38" i="14"/>
  <c r="BG38" i="14"/>
  <c r="BJ38" i="14"/>
  <c r="BK38" i="14"/>
  <c r="BL38" i="14"/>
  <c r="BM38" i="14"/>
  <c r="BN38" i="14"/>
  <c r="BQ39" i="14"/>
  <c r="V39" i="14"/>
  <c r="W39" i="14"/>
  <c r="X39" i="14"/>
  <c r="BI39" i="14" s="1"/>
  <c r="Y39" i="14"/>
  <c r="Z39" i="14"/>
  <c r="AA39" i="14"/>
  <c r="AB39" i="14"/>
  <c r="AC39" i="14"/>
  <c r="AD39" i="14"/>
  <c r="AE39" i="14"/>
  <c r="AF39" i="14"/>
  <c r="AG39" i="14"/>
  <c r="AH39" i="14"/>
  <c r="AI39" i="14"/>
  <c r="AJ39" i="14"/>
  <c r="AK39" i="14"/>
  <c r="AL39" i="14"/>
  <c r="AM39" i="14"/>
  <c r="AN39" i="14"/>
  <c r="AO39" i="14"/>
  <c r="AP39" i="14"/>
  <c r="AQ39" i="14"/>
  <c r="AR39" i="14"/>
  <c r="AS39" i="14"/>
  <c r="AT39" i="14"/>
  <c r="AU39" i="14"/>
  <c r="AV39" i="14"/>
  <c r="AW39" i="14"/>
  <c r="AX39" i="14"/>
  <c r="AY39" i="14"/>
  <c r="AZ39" i="14"/>
  <c r="BA39" i="14"/>
  <c r="BB39" i="14"/>
  <c r="BC39" i="14"/>
  <c r="BD39" i="14"/>
  <c r="BE39" i="14"/>
  <c r="BF39" i="14"/>
  <c r="BG39" i="14"/>
  <c r="BJ39" i="14"/>
  <c r="BK39" i="14"/>
  <c r="BL39" i="14"/>
  <c r="BM39" i="14"/>
  <c r="BN39" i="14"/>
  <c r="BQ40" i="14"/>
  <c r="V40" i="14"/>
  <c r="W40" i="14"/>
  <c r="X40" i="14"/>
  <c r="BI40" i="14" s="1"/>
  <c r="Y40" i="14"/>
  <c r="Z40" i="14"/>
  <c r="AA40" i="14"/>
  <c r="AB40" i="14"/>
  <c r="AC40" i="14"/>
  <c r="AD40" i="14"/>
  <c r="AE40" i="14"/>
  <c r="AF40" i="14"/>
  <c r="AG40" i="14"/>
  <c r="AH40" i="14"/>
  <c r="AI40" i="14"/>
  <c r="AJ40" i="14"/>
  <c r="AK40" i="14"/>
  <c r="AL40" i="14"/>
  <c r="AM40" i="14"/>
  <c r="AN40" i="14"/>
  <c r="AO40" i="14"/>
  <c r="AP40" i="14"/>
  <c r="AQ40" i="14"/>
  <c r="AR40" i="14"/>
  <c r="AS40" i="14"/>
  <c r="AT40" i="14"/>
  <c r="AU40" i="14"/>
  <c r="AV40" i="14"/>
  <c r="AW40" i="14"/>
  <c r="AX40" i="14"/>
  <c r="AY40" i="14"/>
  <c r="AZ40" i="14"/>
  <c r="BA40" i="14"/>
  <c r="BB40" i="14"/>
  <c r="BC40" i="14"/>
  <c r="BD40" i="14"/>
  <c r="BE40" i="14"/>
  <c r="BF40" i="14"/>
  <c r="BG40" i="14"/>
  <c r="BJ40" i="14"/>
  <c r="BK40" i="14"/>
  <c r="BL40" i="14"/>
  <c r="BM40" i="14"/>
  <c r="BN40" i="14"/>
  <c r="BQ41" i="14"/>
  <c r="V41" i="14"/>
  <c r="W41" i="14"/>
  <c r="X41" i="14"/>
  <c r="BI41" i="14" s="1"/>
  <c r="Y41" i="14"/>
  <c r="Z41" i="14"/>
  <c r="AA41" i="14"/>
  <c r="AB41" i="14"/>
  <c r="AC41" i="14"/>
  <c r="AD41" i="14"/>
  <c r="AE41" i="14"/>
  <c r="AF41" i="14"/>
  <c r="AG41" i="14"/>
  <c r="AH41" i="14"/>
  <c r="AI41" i="14"/>
  <c r="AJ41" i="14"/>
  <c r="AK41" i="14"/>
  <c r="AL41" i="14"/>
  <c r="AM41" i="14"/>
  <c r="AN41" i="14"/>
  <c r="AO41" i="14"/>
  <c r="AP41" i="14"/>
  <c r="AQ41" i="14"/>
  <c r="AR41" i="14"/>
  <c r="AS41" i="14"/>
  <c r="AT41" i="14"/>
  <c r="AU41" i="14"/>
  <c r="AV41" i="14"/>
  <c r="AW41" i="14"/>
  <c r="AX41" i="14"/>
  <c r="AY41" i="14"/>
  <c r="AZ41" i="14"/>
  <c r="BA41" i="14"/>
  <c r="BB41" i="14"/>
  <c r="BC41" i="14"/>
  <c r="BD41" i="14"/>
  <c r="BE41" i="14"/>
  <c r="BF41" i="14"/>
  <c r="BG41" i="14"/>
  <c r="BJ41" i="14"/>
  <c r="BK41" i="14"/>
  <c r="BL41" i="14"/>
  <c r="BM41" i="14"/>
  <c r="BN41" i="14"/>
  <c r="BQ42" i="14"/>
  <c r="V42" i="14"/>
  <c r="W42" i="14"/>
  <c r="X42" i="14"/>
  <c r="BI42" i="14" s="1"/>
  <c r="Y42" i="14"/>
  <c r="Z42" i="14"/>
  <c r="AA42" i="14"/>
  <c r="AB42" i="14"/>
  <c r="AC42" i="14"/>
  <c r="AD42" i="14"/>
  <c r="AE42" i="14"/>
  <c r="AF42" i="14"/>
  <c r="AG42" i="14"/>
  <c r="AH42" i="14"/>
  <c r="AI42" i="14"/>
  <c r="AJ42" i="14"/>
  <c r="AK42" i="14"/>
  <c r="AL42" i="14"/>
  <c r="AM42" i="14"/>
  <c r="AN42" i="14"/>
  <c r="AO42" i="14"/>
  <c r="AP42" i="14"/>
  <c r="AQ42" i="14"/>
  <c r="AR42" i="14"/>
  <c r="AS42" i="14"/>
  <c r="AT42" i="14"/>
  <c r="AU42" i="14"/>
  <c r="AV42" i="14"/>
  <c r="AW42" i="14"/>
  <c r="AX42" i="14"/>
  <c r="AY42" i="14"/>
  <c r="AZ42" i="14"/>
  <c r="BA42" i="14"/>
  <c r="BB42" i="14"/>
  <c r="BC42" i="14"/>
  <c r="BD42" i="14"/>
  <c r="BE42" i="14"/>
  <c r="BF42" i="14"/>
  <c r="BG42" i="14"/>
  <c r="BJ42" i="14"/>
  <c r="BK42" i="14"/>
  <c r="BL42" i="14"/>
  <c r="BM42" i="14"/>
  <c r="BN42" i="14"/>
  <c r="BQ43" i="14"/>
  <c r="V43" i="14"/>
  <c r="W43" i="14"/>
  <c r="X43" i="14"/>
  <c r="BI43" i="14" s="1"/>
  <c r="Y43" i="14"/>
  <c r="Z43" i="14"/>
  <c r="AA43" i="14"/>
  <c r="AB43" i="14"/>
  <c r="AC43" i="14"/>
  <c r="AD43" i="14"/>
  <c r="AE43" i="14"/>
  <c r="AF43" i="14"/>
  <c r="AG43" i="14"/>
  <c r="AH43" i="14"/>
  <c r="AI43" i="14"/>
  <c r="AJ43" i="14"/>
  <c r="AK43" i="14"/>
  <c r="AL43" i="14"/>
  <c r="AM43" i="14"/>
  <c r="AN43" i="14"/>
  <c r="AO43" i="14"/>
  <c r="AP43" i="14"/>
  <c r="AQ43" i="14"/>
  <c r="AR43" i="14"/>
  <c r="AS43" i="14"/>
  <c r="AT43" i="14"/>
  <c r="AU43" i="14"/>
  <c r="AV43" i="14"/>
  <c r="AW43" i="14"/>
  <c r="AX43" i="14"/>
  <c r="AY43" i="14"/>
  <c r="AZ43" i="14"/>
  <c r="BA43" i="14"/>
  <c r="BB43" i="14"/>
  <c r="BC43" i="14"/>
  <c r="BD43" i="14"/>
  <c r="BE43" i="14"/>
  <c r="BF43" i="14"/>
  <c r="BG43" i="14"/>
  <c r="BH43" i="14"/>
  <c r="BJ43" i="14"/>
  <c r="BK43" i="14"/>
  <c r="BL43" i="14"/>
  <c r="BM43" i="14"/>
  <c r="BN43" i="14"/>
  <c r="BQ44" i="14"/>
  <c r="V44" i="14"/>
  <c r="W44" i="14"/>
  <c r="X44" i="14"/>
  <c r="BI44" i="14" s="1"/>
  <c r="Y44" i="14"/>
  <c r="Z44" i="14"/>
  <c r="AA44" i="14"/>
  <c r="AB44" i="14"/>
  <c r="AC44" i="14"/>
  <c r="AD44" i="14"/>
  <c r="AE44" i="14"/>
  <c r="AF44" i="14"/>
  <c r="AG44" i="14"/>
  <c r="AH44" i="14"/>
  <c r="AI44" i="14"/>
  <c r="AJ44" i="14"/>
  <c r="AK44" i="14"/>
  <c r="AL44" i="14"/>
  <c r="AM44" i="14"/>
  <c r="AN44" i="14"/>
  <c r="AO44" i="14"/>
  <c r="AP44" i="14"/>
  <c r="AQ44" i="14"/>
  <c r="AR44" i="14"/>
  <c r="AS44" i="14"/>
  <c r="AT44" i="14"/>
  <c r="AU44" i="14"/>
  <c r="AV44" i="14"/>
  <c r="AW44" i="14"/>
  <c r="AX44" i="14"/>
  <c r="AY44" i="14"/>
  <c r="AZ44" i="14"/>
  <c r="BA44" i="14"/>
  <c r="BB44" i="14"/>
  <c r="BC44" i="14"/>
  <c r="BD44" i="14"/>
  <c r="BE44" i="14"/>
  <c r="BF44" i="14"/>
  <c r="BG44" i="14"/>
  <c r="BH44" i="14"/>
  <c r="BJ44" i="14"/>
  <c r="BK44" i="14"/>
  <c r="BL44" i="14"/>
  <c r="BM44" i="14"/>
  <c r="BN44" i="14"/>
  <c r="BQ35" i="14"/>
  <c r="BP35" i="14" s="1"/>
  <c r="V35" i="14"/>
  <c r="W35" i="14"/>
  <c r="X35" i="14"/>
  <c r="BI35" i="14" s="1"/>
  <c r="Y35" i="14"/>
  <c r="Z35" i="14"/>
  <c r="AA35" i="14"/>
  <c r="AB35" i="14"/>
  <c r="AC35" i="14"/>
  <c r="AD35" i="14"/>
  <c r="AE35" i="14"/>
  <c r="AF35" i="14"/>
  <c r="AG35" i="14"/>
  <c r="AH35" i="14"/>
  <c r="AI35" i="14"/>
  <c r="AJ35" i="14"/>
  <c r="AK35" i="14"/>
  <c r="AL35" i="14"/>
  <c r="AM35" i="14"/>
  <c r="AN35" i="14"/>
  <c r="AO35" i="14"/>
  <c r="AP35" i="14"/>
  <c r="AQ35" i="14"/>
  <c r="AR35" i="14"/>
  <c r="AS35" i="14"/>
  <c r="AT35" i="14"/>
  <c r="AU35" i="14"/>
  <c r="AV35" i="14"/>
  <c r="AW35" i="14"/>
  <c r="AX35" i="14"/>
  <c r="AY35" i="14"/>
  <c r="AZ35" i="14"/>
  <c r="BA35" i="14"/>
  <c r="BB35" i="14"/>
  <c r="BC35" i="14"/>
  <c r="BD35" i="14"/>
  <c r="BE35" i="14"/>
  <c r="BF35" i="14"/>
  <c r="BG35" i="14"/>
  <c r="BJ35" i="14"/>
  <c r="BK35" i="14"/>
  <c r="BL35" i="14"/>
  <c r="BM35" i="14"/>
  <c r="BN35" i="14"/>
  <c r="BQ45" i="14"/>
  <c r="V45" i="14"/>
  <c r="W45" i="14"/>
  <c r="X45" i="14"/>
  <c r="BI45" i="14" s="1"/>
  <c r="Y45" i="14"/>
  <c r="Z45" i="14"/>
  <c r="AA45" i="14"/>
  <c r="AB45" i="14"/>
  <c r="AC45" i="14"/>
  <c r="AD45" i="14"/>
  <c r="AE45" i="14"/>
  <c r="AF45" i="14"/>
  <c r="AG45" i="14"/>
  <c r="AH45" i="14"/>
  <c r="AI45" i="14"/>
  <c r="AJ45" i="14"/>
  <c r="AK45" i="14"/>
  <c r="AL45" i="14"/>
  <c r="AM45" i="14"/>
  <c r="AN45" i="14"/>
  <c r="AO45" i="14"/>
  <c r="AP45" i="14"/>
  <c r="AQ45" i="14"/>
  <c r="AR45" i="14"/>
  <c r="AS45" i="14"/>
  <c r="AT45" i="14"/>
  <c r="AU45" i="14"/>
  <c r="AV45" i="14"/>
  <c r="AW45" i="14"/>
  <c r="AX45" i="14"/>
  <c r="AY45" i="14"/>
  <c r="AZ45" i="14"/>
  <c r="BA45" i="14"/>
  <c r="BB45" i="14"/>
  <c r="BC45" i="14"/>
  <c r="BD45" i="14"/>
  <c r="BE45" i="14"/>
  <c r="BF45" i="14"/>
  <c r="BG45" i="14"/>
  <c r="BH45" i="14"/>
  <c r="BJ45" i="14"/>
  <c r="BK45" i="14"/>
  <c r="BL45" i="14"/>
  <c r="BM45" i="14"/>
  <c r="BN45" i="14"/>
  <c r="BQ46" i="14"/>
  <c r="V46" i="14"/>
  <c r="W46" i="14"/>
  <c r="X46" i="14"/>
  <c r="BI46" i="14" s="1"/>
  <c r="Y46" i="14"/>
  <c r="Z46" i="14"/>
  <c r="AA46" i="14"/>
  <c r="AB46" i="14"/>
  <c r="AC46" i="14"/>
  <c r="AD46" i="14"/>
  <c r="AE46" i="14"/>
  <c r="AF46" i="14"/>
  <c r="AG46" i="14"/>
  <c r="AH46" i="14"/>
  <c r="AI46" i="14"/>
  <c r="AJ46" i="14"/>
  <c r="AK46" i="14"/>
  <c r="AL46" i="14"/>
  <c r="AM46" i="14"/>
  <c r="AN46" i="14"/>
  <c r="AO46" i="14"/>
  <c r="AP46" i="14"/>
  <c r="AQ46" i="14"/>
  <c r="AR46" i="14"/>
  <c r="AS46" i="14"/>
  <c r="AT46" i="14"/>
  <c r="AU46" i="14"/>
  <c r="AV46" i="14"/>
  <c r="AW46" i="14"/>
  <c r="AX46" i="14"/>
  <c r="AY46" i="14"/>
  <c r="AZ46" i="14"/>
  <c r="BA46" i="14"/>
  <c r="BB46" i="14"/>
  <c r="BC46" i="14"/>
  <c r="BD46" i="14"/>
  <c r="BE46" i="14"/>
  <c r="BF46" i="14"/>
  <c r="BG46" i="14"/>
  <c r="BH46" i="14"/>
  <c r="BJ46" i="14"/>
  <c r="BK46" i="14"/>
  <c r="BL46" i="14"/>
  <c r="BM46" i="14"/>
  <c r="BN46" i="14"/>
  <c r="BQ47" i="14"/>
  <c r="V47" i="14"/>
  <c r="W47" i="14"/>
  <c r="X47" i="14"/>
  <c r="BI47" i="14" s="1"/>
  <c r="Y47" i="14"/>
  <c r="Z47" i="14"/>
  <c r="AA47" i="14"/>
  <c r="AB47" i="14"/>
  <c r="AC47" i="14"/>
  <c r="AD47" i="14"/>
  <c r="AE47" i="14"/>
  <c r="AF47" i="14"/>
  <c r="AG47" i="14"/>
  <c r="AH47" i="14"/>
  <c r="AI47" i="14"/>
  <c r="AJ47" i="14"/>
  <c r="AK47" i="14"/>
  <c r="AL47" i="14"/>
  <c r="AM47" i="14"/>
  <c r="AN47" i="14"/>
  <c r="AO47" i="14"/>
  <c r="AP47" i="14"/>
  <c r="AQ47" i="14"/>
  <c r="AR47" i="14"/>
  <c r="AS47" i="14"/>
  <c r="AT47" i="14"/>
  <c r="AU47" i="14"/>
  <c r="AV47" i="14"/>
  <c r="AW47" i="14"/>
  <c r="AX47" i="14"/>
  <c r="AY47" i="14"/>
  <c r="AZ47" i="14"/>
  <c r="BA47" i="14"/>
  <c r="BB47" i="14"/>
  <c r="BC47" i="14"/>
  <c r="BD47" i="14"/>
  <c r="BE47" i="14"/>
  <c r="BF47" i="14"/>
  <c r="BG47" i="14"/>
  <c r="BH47" i="14"/>
  <c r="BJ47" i="14"/>
  <c r="BK47" i="14"/>
  <c r="BL47" i="14"/>
  <c r="BM47" i="14"/>
  <c r="BN47" i="14"/>
  <c r="BQ48" i="14"/>
  <c r="V48" i="14"/>
  <c r="W48" i="14"/>
  <c r="X48" i="14"/>
  <c r="BI48" i="14" s="1"/>
  <c r="Y48" i="14"/>
  <c r="Z48" i="14"/>
  <c r="AA48" i="14"/>
  <c r="AB48" i="14"/>
  <c r="AC48" i="14"/>
  <c r="AD48" i="14"/>
  <c r="AE48" i="14"/>
  <c r="AF48" i="14"/>
  <c r="AG48" i="14"/>
  <c r="AH48" i="14"/>
  <c r="AI48" i="14"/>
  <c r="AJ48" i="14"/>
  <c r="AK48" i="14"/>
  <c r="AL48" i="14"/>
  <c r="AM48" i="14"/>
  <c r="AN48" i="14"/>
  <c r="AO48" i="14"/>
  <c r="AP48" i="14"/>
  <c r="AQ48" i="14"/>
  <c r="AR48" i="14"/>
  <c r="AS48" i="14"/>
  <c r="AT48" i="14"/>
  <c r="AU48" i="14"/>
  <c r="AV48" i="14"/>
  <c r="AW48" i="14"/>
  <c r="AX48" i="14"/>
  <c r="AY48" i="14"/>
  <c r="AZ48" i="14"/>
  <c r="BA48" i="14"/>
  <c r="BB48" i="14"/>
  <c r="BC48" i="14"/>
  <c r="BD48" i="14"/>
  <c r="BE48" i="14"/>
  <c r="BF48" i="14"/>
  <c r="BG48" i="14"/>
  <c r="BH48" i="14"/>
  <c r="BJ48" i="14"/>
  <c r="BK48" i="14"/>
  <c r="BL48" i="14"/>
  <c r="BM48" i="14"/>
  <c r="BN48" i="14"/>
  <c r="BQ49" i="14"/>
  <c r="V49" i="14"/>
  <c r="W49" i="14"/>
  <c r="X49" i="14"/>
  <c r="BI49" i="14" s="1"/>
  <c r="Y49" i="14"/>
  <c r="Z49" i="14"/>
  <c r="AA49" i="14"/>
  <c r="AB49" i="14"/>
  <c r="AC49" i="14"/>
  <c r="AD49" i="14"/>
  <c r="AE49" i="14"/>
  <c r="AF49" i="14"/>
  <c r="AG49" i="14"/>
  <c r="AH49" i="14"/>
  <c r="AI49" i="14"/>
  <c r="AJ49" i="14"/>
  <c r="AK49" i="14"/>
  <c r="AL49" i="14"/>
  <c r="AM49" i="14"/>
  <c r="AN49" i="14"/>
  <c r="AO49" i="14"/>
  <c r="AP49" i="14"/>
  <c r="AQ49" i="14"/>
  <c r="AR49" i="14"/>
  <c r="AS49" i="14"/>
  <c r="AT49" i="14"/>
  <c r="AU49" i="14"/>
  <c r="AV49" i="14"/>
  <c r="AW49" i="14"/>
  <c r="AX49" i="14"/>
  <c r="AY49" i="14"/>
  <c r="AZ49" i="14"/>
  <c r="BA49" i="14"/>
  <c r="BB49" i="14"/>
  <c r="BC49" i="14"/>
  <c r="BD49" i="14"/>
  <c r="BE49" i="14"/>
  <c r="BF49" i="14"/>
  <c r="BG49" i="14"/>
  <c r="BH49" i="14"/>
  <c r="BJ49" i="14"/>
  <c r="BK49" i="14"/>
  <c r="BL49" i="14"/>
  <c r="BM49" i="14"/>
  <c r="BN49" i="14"/>
  <c r="BQ50" i="14"/>
  <c r="V50" i="14"/>
  <c r="W50" i="14"/>
  <c r="X50" i="14"/>
  <c r="BI50" i="14" s="1"/>
  <c r="Y50" i="14"/>
  <c r="Z50" i="14"/>
  <c r="AA50" i="14"/>
  <c r="AB50" i="14"/>
  <c r="AC50" i="14"/>
  <c r="AD50" i="14"/>
  <c r="AE50" i="14"/>
  <c r="AF50" i="14"/>
  <c r="AG50" i="14"/>
  <c r="AH50" i="14"/>
  <c r="AI50" i="14"/>
  <c r="AJ50" i="14"/>
  <c r="AK50" i="14"/>
  <c r="AL50" i="14"/>
  <c r="AM50" i="14"/>
  <c r="AN50" i="14"/>
  <c r="AO50" i="14"/>
  <c r="AP50" i="14"/>
  <c r="AQ50" i="14"/>
  <c r="AR50" i="14"/>
  <c r="AS50" i="14"/>
  <c r="AT50" i="14"/>
  <c r="AU50" i="14"/>
  <c r="AV50" i="14"/>
  <c r="AW50" i="14"/>
  <c r="AX50" i="14"/>
  <c r="AY50" i="14"/>
  <c r="AZ50" i="14"/>
  <c r="BA50" i="14"/>
  <c r="BB50" i="14"/>
  <c r="BC50" i="14"/>
  <c r="BD50" i="14"/>
  <c r="BE50" i="14"/>
  <c r="BF50" i="14"/>
  <c r="BG50" i="14"/>
  <c r="BH50" i="14"/>
  <c r="BJ50" i="14"/>
  <c r="BK50" i="14"/>
  <c r="BL50" i="14"/>
  <c r="BM50" i="14"/>
  <c r="BN50" i="14"/>
  <c r="BQ51" i="14"/>
  <c r="V51" i="14"/>
  <c r="W51" i="14"/>
  <c r="X51" i="14"/>
  <c r="BI51" i="14" s="1"/>
  <c r="Y51" i="14"/>
  <c r="Z51" i="14"/>
  <c r="AA51" i="14"/>
  <c r="AB51" i="14"/>
  <c r="AC51" i="14"/>
  <c r="AD51" i="14"/>
  <c r="AE51" i="14"/>
  <c r="AF51" i="14"/>
  <c r="AG51" i="14"/>
  <c r="AH51" i="14"/>
  <c r="AI51" i="14"/>
  <c r="AJ51" i="14"/>
  <c r="AK51" i="14"/>
  <c r="AL51" i="14"/>
  <c r="AM51" i="14"/>
  <c r="AN51" i="14"/>
  <c r="AO51" i="14"/>
  <c r="AP51" i="14"/>
  <c r="AQ51" i="14"/>
  <c r="AR51" i="14"/>
  <c r="AS51" i="14"/>
  <c r="AT51" i="14"/>
  <c r="AU51" i="14"/>
  <c r="AV51" i="14"/>
  <c r="AW51" i="14"/>
  <c r="AX51" i="14"/>
  <c r="AY51" i="14"/>
  <c r="AZ51" i="14"/>
  <c r="BA51" i="14"/>
  <c r="BB51" i="14"/>
  <c r="BC51" i="14"/>
  <c r="BD51" i="14"/>
  <c r="BE51" i="14"/>
  <c r="BF51" i="14"/>
  <c r="BG51" i="14"/>
  <c r="BH51" i="14"/>
  <c r="BJ51" i="14"/>
  <c r="BK51" i="14"/>
  <c r="BL51" i="14"/>
  <c r="BM51" i="14"/>
  <c r="BN51" i="14"/>
  <c r="BQ52" i="14"/>
  <c r="V52" i="14"/>
  <c r="W52" i="14"/>
  <c r="X52" i="14"/>
  <c r="BI52" i="14" s="1"/>
  <c r="Y52" i="14"/>
  <c r="Z52" i="14"/>
  <c r="AA52" i="14"/>
  <c r="AB52" i="14"/>
  <c r="AC52" i="14"/>
  <c r="AD52" i="14"/>
  <c r="AE52" i="14"/>
  <c r="AF52" i="14"/>
  <c r="AG52" i="14"/>
  <c r="AH52" i="14"/>
  <c r="AI52" i="14"/>
  <c r="AJ52" i="14"/>
  <c r="AK52" i="14"/>
  <c r="AL52" i="14"/>
  <c r="AM52" i="14"/>
  <c r="AN52" i="14"/>
  <c r="AO52" i="14"/>
  <c r="AP52" i="14"/>
  <c r="AQ52" i="14"/>
  <c r="AR52" i="14"/>
  <c r="AS52" i="14"/>
  <c r="AT52" i="14"/>
  <c r="AU52" i="14"/>
  <c r="AV52" i="14"/>
  <c r="AW52" i="14"/>
  <c r="AX52" i="14"/>
  <c r="AY52" i="14"/>
  <c r="AZ52" i="14"/>
  <c r="BA52" i="14"/>
  <c r="BB52" i="14"/>
  <c r="BC52" i="14"/>
  <c r="BD52" i="14"/>
  <c r="BE52" i="14"/>
  <c r="BF52" i="14"/>
  <c r="BG52" i="14"/>
  <c r="BH52" i="14"/>
  <c r="BJ52" i="14"/>
  <c r="BK52" i="14"/>
  <c r="BL52" i="14"/>
  <c r="BM52" i="14"/>
  <c r="BN52" i="14"/>
  <c r="BQ29" i="14"/>
  <c r="V29" i="14"/>
  <c r="W29" i="14"/>
  <c r="X29" i="14"/>
  <c r="BI29" i="14" s="1"/>
  <c r="Y29" i="14"/>
  <c r="Z29" i="14"/>
  <c r="AA29" i="14"/>
  <c r="AB29" i="14"/>
  <c r="AC29" i="14"/>
  <c r="AD29" i="14"/>
  <c r="AE29" i="14"/>
  <c r="AF29" i="14"/>
  <c r="AG29" i="14"/>
  <c r="AH29" i="14"/>
  <c r="AI29" i="14"/>
  <c r="AJ29" i="14"/>
  <c r="AK29" i="14"/>
  <c r="AL29" i="14"/>
  <c r="AM29" i="14"/>
  <c r="AN29" i="14"/>
  <c r="AO29" i="14"/>
  <c r="AP29" i="14"/>
  <c r="AQ29" i="14"/>
  <c r="AR29" i="14"/>
  <c r="AS29" i="14"/>
  <c r="AT29" i="14"/>
  <c r="AU29" i="14"/>
  <c r="AV29" i="14"/>
  <c r="AW29" i="14"/>
  <c r="AX29" i="14"/>
  <c r="AY29" i="14"/>
  <c r="AZ29" i="14"/>
  <c r="BA29" i="14"/>
  <c r="BB29" i="14"/>
  <c r="BC29" i="14"/>
  <c r="BD29" i="14"/>
  <c r="BE29" i="14"/>
  <c r="BF29" i="14"/>
  <c r="BG29" i="14"/>
  <c r="BJ29" i="14"/>
  <c r="BK29" i="14"/>
  <c r="BL29" i="14"/>
  <c r="BM29" i="14"/>
  <c r="BN29" i="14"/>
  <c r="BQ30" i="14"/>
  <c r="V30" i="14"/>
  <c r="W30" i="14"/>
  <c r="X30" i="14"/>
  <c r="BI30" i="14" s="1"/>
  <c r="Y30" i="14"/>
  <c r="Z30" i="14"/>
  <c r="AA30" i="14"/>
  <c r="AB30" i="14"/>
  <c r="AC30" i="14"/>
  <c r="AD30" i="14"/>
  <c r="AE30" i="14"/>
  <c r="AF30" i="14"/>
  <c r="AG30" i="14"/>
  <c r="AH30" i="14"/>
  <c r="AI30" i="14"/>
  <c r="AJ30" i="14"/>
  <c r="AK30" i="14"/>
  <c r="AL30" i="14"/>
  <c r="AM30" i="14"/>
  <c r="AN30" i="14"/>
  <c r="AO30" i="14"/>
  <c r="AP30" i="14"/>
  <c r="AQ30" i="14"/>
  <c r="AR30" i="14"/>
  <c r="AS30" i="14"/>
  <c r="AT30" i="14"/>
  <c r="AU30" i="14"/>
  <c r="AV30" i="14"/>
  <c r="AW30" i="14"/>
  <c r="AX30" i="14"/>
  <c r="AY30" i="14"/>
  <c r="AZ30" i="14"/>
  <c r="BA30" i="14"/>
  <c r="BB30" i="14"/>
  <c r="BC30" i="14"/>
  <c r="BD30" i="14"/>
  <c r="BE30" i="14"/>
  <c r="BF30" i="14"/>
  <c r="BG30" i="14"/>
  <c r="BJ30" i="14"/>
  <c r="BK30" i="14"/>
  <c r="BL30" i="14"/>
  <c r="BM30" i="14"/>
  <c r="BN30" i="14"/>
  <c r="BQ31" i="14"/>
  <c r="V31" i="14"/>
  <c r="W31" i="14"/>
  <c r="X31" i="14"/>
  <c r="BI31" i="14" s="1"/>
  <c r="Y31" i="14"/>
  <c r="Z31" i="14"/>
  <c r="AA31" i="14"/>
  <c r="AB31" i="14"/>
  <c r="AC31" i="14"/>
  <c r="AD31" i="14"/>
  <c r="AE31" i="14"/>
  <c r="AF31" i="14"/>
  <c r="AG31" i="14"/>
  <c r="AH31" i="14"/>
  <c r="AI31" i="14"/>
  <c r="AJ31" i="14"/>
  <c r="AK31" i="14"/>
  <c r="AL31" i="14"/>
  <c r="AM31" i="14"/>
  <c r="AN31" i="14"/>
  <c r="AO31" i="14"/>
  <c r="AP31" i="14"/>
  <c r="AQ31" i="14"/>
  <c r="AR31" i="14"/>
  <c r="AS31" i="14"/>
  <c r="AT31" i="14"/>
  <c r="AU31" i="14"/>
  <c r="AV31" i="14"/>
  <c r="AW31" i="14"/>
  <c r="AX31" i="14"/>
  <c r="AY31" i="14"/>
  <c r="AZ31" i="14"/>
  <c r="BA31" i="14"/>
  <c r="BB31" i="14"/>
  <c r="BC31" i="14"/>
  <c r="BD31" i="14"/>
  <c r="BE31" i="14"/>
  <c r="BF31" i="14"/>
  <c r="BG31" i="14"/>
  <c r="BJ31" i="14"/>
  <c r="BK31" i="14"/>
  <c r="BL31" i="14"/>
  <c r="BM31" i="14"/>
  <c r="BN31" i="14"/>
  <c r="BQ53" i="14"/>
  <c r="BP53" i="14" s="1"/>
  <c r="V53" i="14"/>
  <c r="W53" i="14"/>
  <c r="X53" i="14"/>
  <c r="BI53" i="14" s="1"/>
  <c r="Y53" i="14"/>
  <c r="Z53" i="14"/>
  <c r="AA53" i="14"/>
  <c r="AB53" i="14"/>
  <c r="AC53" i="14"/>
  <c r="AD53" i="14"/>
  <c r="AE53" i="14"/>
  <c r="AF53" i="14"/>
  <c r="AG53" i="14"/>
  <c r="AH53" i="14"/>
  <c r="AI53" i="14"/>
  <c r="AJ53" i="14"/>
  <c r="AK53" i="14"/>
  <c r="AL53" i="14"/>
  <c r="AM53" i="14"/>
  <c r="AN53" i="14"/>
  <c r="AO53" i="14"/>
  <c r="AP53" i="14"/>
  <c r="AQ53" i="14"/>
  <c r="AR53" i="14"/>
  <c r="AS53" i="14"/>
  <c r="AT53" i="14"/>
  <c r="AU53" i="14"/>
  <c r="AV53" i="14"/>
  <c r="AW53" i="14"/>
  <c r="AX53" i="14"/>
  <c r="AY53" i="14"/>
  <c r="AZ53" i="14"/>
  <c r="BA53" i="14"/>
  <c r="BB53" i="14"/>
  <c r="BC53" i="14"/>
  <c r="BD53" i="14"/>
  <c r="BE53" i="14"/>
  <c r="BF53" i="14"/>
  <c r="BG53" i="14"/>
  <c r="BJ53" i="14"/>
  <c r="BK53" i="14"/>
  <c r="BL53" i="14"/>
  <c r="BM53" i="14"/>
  <c r="BN53" i="14"/>
  <c r="BQ54" i="14"/>
  <c r="BP54" i="14" s="1"/>
  <c r="V54" i="14"/>
  <c r="W54" i="14"/>
  <c r="X54" i="14"/>
  <c r="BI54" i="14" s="1"/>
  <c r="Y54" i="14"/>
  <c r="Z54" i="14"/>
  <c r="AA54" i="14"/>
  <c r="AB54" i="14"/>
  <c r="AC54" i="14"/>
  <c r="AD54" i="14"/>
  <c r="AE54" i="14"/>
  <c r="AF54" i="14"/>
  <c r="AG54" i="14"/>
  <c r="AH54" i="14"/>
  <c r="AI54" i="14"/>
  <c r="AJ54" i="14"/>
  <c r="AK54" i="14"/>
  <c r="AL54" i="14"/>
  <c r="AM54" i="14"/>
  <c r="AN54" i="14"/>
  <c r="AO54" i="14"/>
  <c r="AP54" i="14"/>
  <c r="AQ54" i="14"/>
  <c r="AR54" i="14"/>
  <c r="AS54" i="14"/>
  <c r="AT54" i="14"/>
  <c r="AU54" i="14"/>
  <c r="AV54" i="14"/>
  <c r="AW54" i="14"/>
  <c r="AX54" i="14"/>
  <c r="AY54" i="14"/>
  <c r="AZ54" i="14"/>
  <c r="BA54" i="14"/>
  <c r="BB54" i="14"/>
  <c r="BC54" i="14"/>
  <c r="BD54" i="14"/>
  <c r="BE54" i="14"/>
  <c r="BF54" i="14"/>
  <c r="BG54" i="14"/>
  <c r="BH54" i="14"/>
  <c r="BJ54" i="14"/>
  <c r="BK54" i="14"/>
  <c r="BL54" i="14"/>
  <c r="BM54" i="14"/>
  <c r="BN54" i="14"/>
  <c r="BH53" i="14" l="1"/>
  <c r="BH40" i="14"/>
  <c r="BH42" i="14"/>
  <c r="BH38" i="14"/>
  <c r="BH36" i="14"/>
  <c r="BH41" i="14"/>
  <c r="BH39" i="14"/>
  <c r="BO45" i="14"/>
  <c r="BO43" i="14"/>
  <c r="BO40" i="14"/>
  <c r="BO39" i="14"/>
  <c r="BH37" i="14"/>
  <c r="BO36" i="14"/>
  <c r="BH35" i="14"/>
  <c r="BP38" i="14"/>
  <c r="BO38" i="14"/>
  <c r="BP41" i="14"/>
  <c r="BO41" i="14"/>
  <c r="BO42" i="14"/>
  <c r="BP42" i="14"/>
  <c r="BP37" i="14"/>
  <c r="BO37" i="14"/>
  <c r="BP39" i="14"/>
  <c r="BO44" i="14"/>
  <c r="BP40" i="14"/>
  <c r="BP36" i="14"/>
  <c r="BP43" i="14"/>
  <c r="BO49" i="14"/>
  <c r="BO48" i="14"/>
  <c r="BO46" i="14"/>
  <c r="BP44" i="14"/>
  <c r="BP48" i="14"/>
  <c r="BP46" i="14"/>
  <c r="BO35" i="14"/>
  <c r="BO50" i="14"/>
  <c r="BP50" i="14"/>
  <c r="BP47" i="14"/>
  <c r="BO47" i="14"/>
  <c r="BP51" i="14"/>
  <c r="BO51" i="14"/>
  <c r="BP49" i="14"/>
  <c r="BP45" i="14"/>
  <c r="BO52" i="14"/>
  <c r="BP52" i="14"/>
  <c r="BH29" i="14"/>
  <c r="BO29" i="14"/>
  <c r="BH30" i="14"/>
  <c r="BH31" i="14"/>
  <c r="BO31" i="14"/>
  <c r="BP31" i="14"/>
  <c r="BO54" i="14"/>
  <c r="BP30" i="14"/>
  <c r="BO30" i="14"/>
  <c r="BO53" i="14"/>
  <c r="BP29" i="14"/>
  <c r="K25" i="14"/>
  <c r="AG25" i="14" s="1"/>
  <c r="K23" i="14"/>
  <c r="AF23" i="14" s="1"/>
  <c r="K20" i="14"/>
  <c r="AF20" i="14" s="1"/>
  <c r="V20" i="14"/>
  <c r="W20" i="14"/>
  <c r="X20" i="14"/>
  <c r="BI20" i="14" s="1"/>
  <c r="Y20" i="14"/>
  <c r="Z20" i="14"/>
  <c r="AA20" i="14"/>
  <c r="AB20" i="14"/>
  <c r="AC20" i="14"/>
  <c r="AD20" i="14"/>
  <c r="AH20" i="14"/>
  <c r="AI20" i="14"/>
  <c r="AJ20" i="14"/>
  <c r="AK20" i="14"/>
  <c r="AL20" i="14"/>
  <c r="AM20" i="14"/>
  <c r="AN20" i="14"/>
  <c r="AO20" i="14"/>
  <c r="AP20" i="14"/>
  <c r="AQ20" i="14"/>
  <c r="AR20" i="14"/>
  <c r="AS20" i="14"/>
  <c r="AT20" i="14"/>
  <c r="AU20" i="14"/>
  <c r="AV20" i="14"/>
  <c r="AW20" i="14"/>
  <c r="AX20" i="14"/>
  <c r="AY20" i="14"/>
  <c r="AZ20" i="14"/>
  <c r="BA20" i="14"/>
  <c r="BB20" i="14"/>
  <c r="BC20" i="14"/>
  <c r="BD20" i="14"/>
  <c r="BE20" i="14"/>
  <c r="BF20" i="14"/>
  <c r="BG20" i="14"/>
  <c r="BJ20" i="14"/>
  <c r="BK20" i="14"/>
  <c r="BL20" i="14"/>
  <c r="BM20" i="14"/>
  <c r="BN20" i="14"/>
  <c r="BQ20" i="14"/>
  <c r="V23" i="14"/>
  <c r="W23" i="14"/>
  <c r="X23" i="14"/>
  <c r="BI23" i="14" s="1"/>
  <c r="Y23" i="14"/>
  <c r="Z23" i="14"/>
  <c r="AA23" i="14"/>
  <c r="AB23" i="14"/>
  <c r="AC23" i="14"/>
  <c r="AD23" i="14"/>
  <c r="AH23" i="14"/>
  <c r="AI23" i="14"/>
  <c r="AJ23" i="14"/>
  <c r="AK23" i="14"/>
  <c r="AL23" i="14"/>
  <c r="AM23" i="14"/>
  <c r="AN23" i="14"/>
  <c r="AO23" i="14"/>
  <c r="AP23" i="14"/>
  <c r="AQ23" i="14"/>
  <c r="AR23" i="14"/>
  <c r="AS23" i="14"/>
  <c r="AT23" i="14"/>
  <c r="AU23" i="14"/>
  <c r="AV23" i="14"/>
  <c r="AW23" i="14"/>
  <c r="AX23" i="14"/>
  <c r="AY23" i="14"/>
  <c r="AZ23" i="14"/>
  <c r="BA23" i="14"/>
  <c r="BB23" i="14"/>
  <c r="BC23" i="14"/>
  <c r="BD23" i="14"/>
  <c r="BE23" i="14"/>
  <c r="BF23" i="14"/>
  <c r="BG23" i="14"/>
  <c r="BJ23" i="14"/>
  <c r="BK23" i="14"/>
  <c r="BL23" i="14"/>
  <c r="BM23" i="14"/>
  <c r="BN23" i="14"/>
  <c r="BQ23" i="14"/>
  <c r="K14" i="14"/>
  <c r="AE14" i="14" s="1"/>
  <c r="K15" i="14"/>
  <c r="AG15" i="14" s="1"/>
  <c r="K16" i="14"/>
  <c r="AE16" i="14" s="1"/>
  <c r="K17" i="14"/>
  <c r="AE17" i="14" s="1"/>
  <c r="K18" i="14"/>
  <c r="AG18" i="14" s="1"/>
  <c r="K19" i="14"/>
  <c r="AE19" i="14" s="1"/>
  <c r="K21" i="14"/>
  <c r="AF21" i="14" s="1"/>
  <c r="K22" i="14"/>
  <c r="AG22" i="14" s="1"/>
  <c r="K24" i="14"/>
  <c r="K6" i="14"/>
  <c r="AF6" i="14" s="1"/>
  <c r="K5" i="14"/>
  <c r="AE5" i="14" s="1"/>
  <c r="K4" i="14"/>
  <c r="AG4" i="14" s="1"/>
  <c r="BN25" i="14"/>
  <c r="BN19" i="14"/>
  <c r="W19" i="14"/>
  <c r="X19" i="14"/>
  <c r="BI19" i="14" s="1"/>
  <c r="Y19" i="14"/>
  <c r="Z19" i="14"/>
  <c r="AA19" i="14"/>
  <c r="AB19" i="14"/>
  <c r="AC19" i="14"/>
  <c r="AD19" i="14"/>
  <c r="AH19" i="14"/>
  <c r="AI19" i="14"/>
  <c r="AJ19" i="14"/>
  <c r="AK19" i="14"/>
  <c r="AL19" i="14"/>
  <c r="AM19" i="14"/>
  <c r="AN19" i="14"/>
  <c r="AO19" i="14"/>
  <c r="AP19" i="14"/>
  <c r="AQ19" i="14"/>
  <c r="AR19" i="14"/>
  <c r="AS19" i="14"/>
  <c r="AT19" i="14"/>
  <c r="AU19" i="14"/>
  <c r="AV19" i="14"/>
  <c r="AW19" i="14"/>
  <c r="AX19" i="14"/>
  <c r="AY19" i="14"/>
  <c r="AZ19" i="14"/>
  <c r="BA19" i="14"/>
  <c r="BB19" i="14"/>
  <c r="BC19" i="14"/>
  <c r="BD19" i="14"/>
  <c r="BE19" i="14"/>
  <c r="BF19" i="14"/>
  <c r="BG19" i="14"/>
  <c r="BJ19" i="14"/>
  <c r="BK19" i="14"/>
  <c r="BL19" i="14"/>
  <c r="BM19" i="14"/>
  <c r="BQ19" i="14"/>
  <c r="W21" i="14"/>
  <c r="X21" i="14"/>
  <c r="BI21" i="14" s="1"/>
  <c r="Y21" i="14"/>
  <c r="Z21" i="14"/>
  <c r="AA21" i="14"/>
  <c r="AB21" i="14"/>
  <c r="AC21" i="14"/>
  <c r="AD21" i="14"/>
  <c r="AH21" i="14"/>
  <c r="AI21" i="14"/>
  <c r="AJ21" i="14"/>
  <c r="AK21" i="14"/>
  <c r="AL21" i="14"/>
  <c r="AM21" i="14"/>
  <c r="AN21" i="14"/>
  <c r="AO21" i="14"/>
  <c r="AP21" i="14"/>
  <c r="AQ21" i="14"/>
  <c r="AR21" i="14"/>
  <c r="AS21" i="14"/>
  <c r="AT21" i="14"/>
  <c r="AU21" i="14"/>
  <c r="AV21" i="14"/>
  <c r="AW21" i="14"/>
  <c r="AX21" i="14"/>
  <c r="AY21" i="14"/>
  <c r="AZ21" i="14"/>
  <c r="BA21" i="14"/>
  <c r="BB21" i="14"/>
  <c r="BC21" i="14"/>
  <c r="BD21" i="14"/>
  <c r="BE21" i="14"/>
  <c r="BF21" i="14"/>
  <c r="BG21" i="14"/>
  <c r="BJ21" i="14"/>
  <c r="BK21" i="14"/>
  <c r="BL21" i="14"/>
  <c r="BM21" i="14"/>
  <c r="BQ21" i="14"/>
  <c r="BQ22" i="14"/>
  <c r="W22" i="14"/>
  <c r="X22" i="14"/>
  <c r="BI22" i="14" s="1"/>
  <c r="Y22" i="14"/>
  <c r="Z22" i="14"/>
  <c r="AA22" i="14"/>
  <c r="AB22" i="14"/>
  <c r="AC22" i="14"/>
  <c r="AD22" i="14"/>
  <c r="AH22" i="14"/>
  <c r="AI22" i="14"/>
  <c r="AJ22" i="14"/>
  <c r="AK22" i="14"/>
  <c r="AL22" i="14"/>
  <c r="AM22" i="14"/>
  <c r="AN22" i="14"/>
  <c r="AO22" i="14"/>
  <c r="AP22" i="14"/>
  <c r="AQ22" i="14"/>
  <c r="AR22" i="14"/>
  <c r="AS22" i="14"/>
  <c r="AT22" i="14"/>
  <c r="AU22" i="14"/>
  <c r="AV22" i="14"/>
  <c r="AW22" i="14"/>
  <c r="AX22" i="14"/>
  <c r="AY22" i="14"/>
  <c r="AZ22" i="14"/>
  <c r="BA22" i="14"/>
  <c r="BB22" i="14"/>
  <c r="BC22" i="14"/>
  <c r="BD22" i="14"/>
  <c r="BE22" i="14"/>
  <c r="BF22" i="14"/>
  <c r="BG22" i="14"/>
  <c r="BJ22" i="14"/>
  <c r="BK22" i="14"/>
  <c r="BL22" i="14"/>
  <c r="BM22" i="14"/>
  <c r="W24" i="14"/>
  <c r="X24" i="14"/>
  <c r="BI24" i="14" s="1"/>
  <c r="Y24" i="14"/>
  <c r="Z24" i="14"/>
  <c r="AA24" i="14"/>
  <c r="AB24" i="14"/>
  <c r="AC24" i="14"/>
  <c r="AD24" i="14"/>
  <c r="AH24" i="14"/>
  <c r="AI24" i="14"/>
  <c r="AJ24" i="14"/>
  <c r="AK24" i="14"/>
  <c r="AL24" i="14"/>
  <c r="AM24" i="14"/>
  <c r="AN24" i="14"/>
  <c r="AO24" i="14"/>
  <c r="AP24" i="14"/>
  <c r="AQ24" i="14"/>
  <c r="AR24" i="14"/>
  <c r="AS24" i="14"/>
  <c r="AT24" i="14"/>
  <c r="AU24" i="14"/>
  <c r="AV24" i="14"/>
  <c r="AW24" i="14"/>
  <c r="AX24" i="14"/>
  <c r="AY24" i="14"/>
  <c r="AZ24" i="14"/>
  <c r="BA24" i="14"/>
  <c r="BB24" i="14"/>
  <c r="BC24" i="14"/>
  <c r="BD24" i="14"/>
  <c r="BE24" i="14"/>
  <c r="BF24" i="14"/>
  <c r="BG24" i="14"/>
  <c r="BJ24" i="14"/>
  <c r="BK24" i="14"/>
  <c r="BL24" i="14"/>
  <c r="BM24" i="14"/>
  <c r="BQ24" i="14"/>
  <c r="BQ25" i="14"/>
  <c r="V25" i="14"/>
  <c r="W25" i="14"/>
  <c r="X25" i="14"/>
  <c r="BI25" i="14" s="1"/>
  <c r="Y25" i="14"/>
  <c r="Z25" i="14"/>
  <c r="AA25" i="14"/>
  <c r="AB25" i="14"/>
  <c r="AC25" i="14"/>
  <c r="AD25" i="14"/>
  <c r="AH25" i="14"/>
  <c r="AI25" i="14"/>
  <c r="AJ25" i="14"/>
  <c r="AK25" i="14"/>
  <c r="AL25" i="14"/>
  <c r="AM25" i="14"/>
  <c r="AN25" i="14"/>
  <c r="AO25" i="14"/>
  <c r="AP25" i="14"/>
  <c r="AQ25" i="14"/>
  <c r="AR25" i="14"/>
  <c r="AS25" i="14"/>
  <c r="AT25" i="14"/>
  <c r="AU25" i="14"/>
  <c r="AV25" i="14"/>
  <c r="AW25" i="14"/>
  <c r="AX25" i="14"/>
  <c r="AY25" i="14"/>
  <c r="AZ25" i="14"/>
  <c r="BA25" i="14"/>
  <c r="BB25" i="14"/>
  <c r="BC25" i="14"/>
  <c r="BD25" i="14"/>
  <c r="BE25" i="14"/>
  <c r="BF25" i="14"/>
  <c r="BG25" i="14"/>
  <c r="BJ25" i="14"/>
  <c r="BK25" i="14"/>
  <c r="BL25" i="14"/>
  <c r="BM25" i="14"/>
  <c r="BQ55" i="14"/>
  <c r="V55" i="14"/>
  <c r="W55" i="14"/>
  <c r="X55" i="14"/>
  <c r="BI55" i="14" s="1"/>
  <c r="Y55" i="14"/>
  <c r="Z55" i="14"/>
  <c r="AA55" i="14"/>
  <c r="AB55" i="14"/>
  <c r="AC55" i="14"/>
  <c r="AD55" i="14"/>
  <c r="AE55" i="14"/>
  <c r="AF55" i="14"/>
  <c r="AG55" i="14"/>
  <c r="AH55" i="14"/>
  <c r="AI55" i="14"/>
  <c r="AJ55" i="14"/>
  <c r="AK55" i="14"/>
  <c r="AL55" i="14"/>
  <c r="AM55" i="14"/>
  <c r="AN55" i="14"/>
  <c r="AO55" i="14"/>
  <c r="AP55" i="14"/>
  <c r="AQ55" i="14"/>
  <c r="AR55" i="14"/>
  <c r="AS55" i="14"/>
  <c r="AT55" i="14"/>
  <c r="AU55" i="14"/>
  <c r="AV55" i="14"/>
  <c r="AW55" i="14"/>
  <c r="AX55" i="14"/>
  <c r="AY55" i="14"/>
  <c r="AZ55" i="14"/>
  <c r="BA55" i="14"/>
  <c r="BB55" i="14"/>
  <c r="BC55" i="14"/>
  <c r="BD55" i="14"/>
  <c r="BE55" i="14"/>
  <c r="BF55" i="14"/>
  <c r="BG55" i="14"/>
  <c r="BJ55" i="14"/>
  <c r="BK55" i="14"/>
  <c r="BL55" i="14"/>
  <c r="BM55" i="14"/>
  <c r="BN55" i="14"/>
  <c r="BQ56" i="14"/>
  <c r="V56" i="14"/>
  <c r="W56" i="14"/>
  <c r="X56" i="14"/>
  <c r="BI56" i="14" s="1"/>
  <c r="Y56" i="14"/>
  <c r="Z56" i="14"/>
  <c r="AA56" i="14"/>
  <c r="AB56" i="14"/>
  <c r="AC56" i="14"/>
  <c r="AD56" i="14"/>
  <c r="AE56" i="14"/>
  <c r="AF56" i="14"/>
  <c r="AG56" i="14"/>
  <c r="AH56" i="14"/>
  <c r="AI56" i="14"/>
  <c r="AJ56" i="14"/>
  <c r="AK56" i="14"/>
  <c r="AL56" i="14"/>
  <c r="AM56" i="14"/>
  <c r="AN56" i="14"/>
  <c r="AO56" i="14"/>
  <c r="AP56" i="14"/>
  <c r="AQ56" i="14"/>
  <c r="AR56" i="14"/>
  <c r="AS56" i="14"/>
  <c r="AT56" i="14"/>
  <c r="AU56" i="14"/>
  <c r="AV56" i="14"/>
  <c r="AW56" i="14"/>
  <c r="AX56" i="14"/>
  <c r="AY56" i="14"/>
  <c r="AZ56" i="14"/>
  <c r="BA56" i="14"/>
  <c r="BB56" i="14"/>
  <c r="BC56" i="14"/>
  <c r="BD56" i="14"/>
  <c r="BE56" i="14"/>
  <c r="BF56" i="14"/>
  <c r="BG56" i="14"/>
  <c r="BJ56" i="14"/>
  <c r="BK56" i="14"/>
  <c r="BL56" i="14"/>
  <c r="BM56" i="14"/>
  <c r="BN56" i="14"/>
  <c r="BQ57" i="14"/>
  <c r="BP57" i="14" s="1"/>
  <c r="V57" i="14"/>
  <c r="W57" i="14"/>
  <c r="X57" i="14"/>
  <c r="BI57" i="14" s="1"/>
  <c r="Y57" i="14"/>
  <c r="Z57" i="14"/>
  <c r="AA57" i="14"/>
  <c r="AB57" i="14"/>
  <c r="AC57" i="14"/>
  <c r="AD57" i="14"/>
  <c r="AE57" i="14"/>
  <c r="AF57" i="14"/>
  <c r="AG57" i="14"/>
  <c r="AH57" i="14"/>
  <c r="AI57" i="14"/>
  <c r="AJ57" i="14"/>
  <c r="AK57" i="14"/>
  <c r="AL57" i="14"/>
  <c r="AM57" i="14"/>
  <c r="AN57" i="14"/>
  <c r="AO57" i="14"/>
  <c r="AP57" i="14"/>
  <c r="AQ57" i="14"/>
  <c r="AR57" i="14"/>
  <c r="AS57" i="14"/>
  <c r="AT57" i="14"/>
  <c r="AU57" i="14"/>
  <c r="AV57" i="14"/>
  <c r="AW57" i="14"/>
  <c r="AX57" i="14"/>
  <c r="AY57" i="14"/>
  <c r="AZ57" i="14"/>
  <c r="BA57" i="14"/>
  <c r="BB57" i="14"/>
  <c r="BC57" i="14"/>
  <c r="BD57" i="14"/>
  <c r="BE57" i="14"/>
  <c r="BF57" i="14"/>
  <c r="BG57" i="14"/>
  <c r="BJ57" i="14"/>
  <c r="BK57" i="14"/>
  <c r="BL57" i="14"/>
  <c r="BM57" i="14"/>
  <c r="BN57" i="14"/>
  <c r="BQ58" i="14"/>
  <c r="V58" i="14"/>
  <c r="W58" i="14"/>
  <c r="X58" i="14"/>
  <c r="BI58" i="14" s="1"/>
  <c r="Y58" i="14"/>
  <c r="Z58" i="14"/>
  <c r="AA58" i="14"/>
  <c r="AB58" i="14"/>
  <c r="AC58" i="14"/>
  <c r="AD58" i="14"/>
  <c r="AE58" i="14"/>
  <c r="AF58" i="14"/>
  <c r="AG58" i="14"/>
  <c r="AH58" i="14"/>
  <c r="AI58" i="14"/>
  <c r="AJ58" i="14"/>
  <c r="AK58" i="14"/>
  <c r="AL58" i="14"/>
  <c r="AM58" i="14"/>
  <c r="AN58" i="14"/>
  <c r="AO58" i="14"/>
  <c r="AP58" i="14"/>
  <c r="AQ58" i="14"/>
  <c r="AR58" i="14"/>
  <c r="AS58" i="14"/>
  <c r="AT58" i="14"/>
  <c r="AU58" i="14"/>
  <c r="AV58" i="14"/>
  <c r="AW58" i="14"/>
  <c r="AX58" i="14"/>
  <c r="AY58" i="14"/>
  <c r="AZ58" i="14"/>
  <c r="BA58" i="14"/>
  <c r="BB58" i="14"/>
  <c r="BC58" i="14"/>
  <c r="BD58" i="14"/>
  <c r="BE58" i="14"/>
  <c r="BF58" i="14"/>
  <c r="BG58" i="14"/>
  <c r="BJ58" i="14"/>
  <c r="BK58" i="14"/>
  <c r="BL58" i="14"/>
  <c r="BM58" i="14"/>
  <c r="BN58" i="14"/>
  <c r="BQ59" i="14"/>
  <c r="BP59" i="14" s="1"/>
  <c r="V59" i="14"/>
  <c r="W59" i="14"/>
  <c r="X59" i="14"/>
  <c r="BI59" i="14" s="1"/>
  <c r="Y59" i="14"/>
  <c r="Z59" i="14"/>
  <c r="AA59" i="14"/>
  <c r="AB59" i="14"/>
  <c r="AC59" i="14"/>
  <c r="AD59" i="14"/>
  <c r="AE59" i="14"/>
  <c r="AF59" i="14"/>
  <c r="AG59" i="14"/>
  <c r="AH59" i="14"/>
  <c r="AI59" i="14"/>
  <c r="AJ59" i="14"/>
  <c r="AK59" i="14"/>
  <c r="AL59" i="14"/>
  <c r="AM59" i="14"/>
  <c r="AN59" i="14"/>
  <c r="AO59" i="14"/>
  <c r="AP59" i="14"/>
  <c r="AQ59" i="14"/>
  <c r="AR59" i="14"/>
  <c r="AS59" i="14"/>
  <c r="AT59" i="14"/>
  <c r="AU59" i="14"/>
  <c r="AV59" i="14"/>
  <c r="AW59" i="14"/>
  <c r="AX59" i="14"/>
  <c r="AY59" i="14"/>
  <c r="AZ59" i="14"/>
  <c r="BA59" i="14"/>
  <c r="BB59" i="14"/>
  <c r="BC59" i="14"/>
  <c r="BD59" i="14"/>
  <c r="BE59" i="14"/>
  <c r="BF59" i="14"/>
  <c r="BG59" i="14"/>
  <c r="BJ59" i="14"/>
  <c r="BK59" i="14"/>
  <c r="BL59" i="14"/>
  <c r="BM59" i="14"/>
  <c r="BN59" i="14"/>
  <c r="BQ60" i="14"/>
  <c r="BP60" i="14" s="1"/>
  <c r="V60" i="14"/>
  <c r="W60" i="14"/>
  <c r="X60" i="14"/>
  <c r="BI60" i="14" s="1"/>
  <c r="Y60" i="14"/>
  <c r="Z60" i="14"/>
  <c r="AA60" i="14"/>
  <c r="AB60" i="14"/>
  <c r="AC60" i="14"/>
  <c r="AD60" i="14"/>
  <c r="AE60" i="14"/>
  <c r="AF60" i="14"/>
  <c r="AG60" i="14"/>
  <c r="AH60" i="14"/>
  <c r="AI60" i="14"/>
  <c r="AJ60" i="14"/>
  <c r="AK60" i="14"/>
  <c r="AL60" i="14"/>
  <c r="AM60" i="14"/>
  <c r="AN60" i="14"/>
  <c r="AO60" i="14"/>
  <c r="AP60" i="14"/>
  <c r="AQ60" i="14"/>
  <c r="AR60" i="14"/>
  <c r="AS60" i="14"/>
  <c r="AT60" i="14"/>
  <c r="AU60" i="14"/>
  <c r="AV60" i="14"/>
  <c r="AW60" i="14"/>
  <c r="AX60" i="14"/>
  <c r="AY60" i="14"/>
  <c r="AZ60" i="14"/>
  <c r="BA60" i="14"/>
  <c r="BB60" i="14"/>
  <c r="BC60" i="14"/>
  <c r="BD60" i="14"/>
  <c r="BE60" i="14"/>
  <c r="BF60" i="14"/>
  <c r="BG60" i="14"/>
  <c r="BJ60" i="14"/>
  <c r="BK60" i="14"/>
  <c r="BL60" i="14"/>
  <c r="BM60" i="14"/>
  <c r="BN60" i="14"/>
  <c r="BQ61" i="14"/>
  <c r="V61" i="14"/>
  <c r="W61" i="14"/>
  <c r="X61" i="14"/>
  <c r="BI61" i="14" s="1"/>
  <c r="Y61" i="14"/>
  <c r="Z61" i="14"/>
  <c r="AA61" i="14"/>
  <c r="AB61" i="14"/>
  <c r="AC61" i="14"/>
  <c r="AD61" i="14"/>
  <c r="AE61" i="14"/>
  <c r="AF61" i="14"/>
  <c r="AG61" i="14"/>
  <c r="AH61" i="14"/>
  <c r="AI61" i="14"/>
  <c r="AJ61" i="14"/>
  <c r="AK61" i="14"/>
  <c r="AL61" i="14"/>
  <c r="AM61" i="14"/>
  <c r="AN61" i="14"/>
  <c r="AO61" i="14"/>
  <c r="AP61" i="14"/>
  <c r="AQ61" i="14"/>
  <c r="AR61" i="14"/>
  <c r="AS61" i="14"/>
  <c r="AT61" i="14"/>
  <c r="AU61" i="14"/>
  <c r="AV61" i="14"/>
  <c r="AW61" i="14"/>
  <c r="AX61" i="14"/>
  <c r="AY61" i="14"/>
  <c r="AZ61" i="14"/>
  <c r="BA61" i="14"/>
  <c r="BB61" i="14"/>
  <c r="BC61" i="14"/>
  <c r="BD61" i="14"/>
  <c r="BE61" i="14"/>
  <c r="BF61" i="14"/>
  <c r="BG61" i="14"/>
  <c r="BJ61" i="14"/>
  <c r="BK61" i="14"/>
  <c r="BL61" i="14"/>
  <c r="BM61" i="14"/>
  <c r="BN61" i="14"/>
  <c r="V62" i="14"/>
  <c r="W62" i="14"/>
  <c r="X62" i="14"/>
  <c r="BI62" i="14" s="1"/>
  <c r="Y62" i="14"/>
  <c r="Z62" i="14"/>
  <c r="AA62" i="14"/>
  <c r="AB62" i="14"/>
  <c r="AC62" i="14"/>
  <c r="AD62" i="14"/>
  <c r="AE62" i="14"/>
  <c r="AF62" i="14"/>
  <c r="AG62" i="14"/>
  <c r="AH62" i="14"/>
  <c r="AI62" i="14"/>
  <c r="AJ62" i="14"/>
  <c r="AK62" i="14"/>
  <c r="AL62" i="14"/>
  <c r="AM62" i="14"/>
  <c r="AN62" i="14"/>
  <c r="AO62" i="14"/>
  <c r="AP62" i="14"/>
  <c r="AQ62" i="14"/>
  <c r="AR62" i="14"/>
  <c r="AS62" i="14"/>
  <c r="AT62" i="14"/>
  <c r="AU62" i="14"/>
  <c r="AV62" i="14"/>
  <c r="AW62" i="14"/>
  <c r="AX62" i="14"/>
  <c r="AY62" i="14"/>
  <c r="AZ62" i="14"/>
  <c r="BA62" i="14"/>
  <c r="BB62" i="14"/>
  <c r="BC62" i="14"/>
  <c r="BD62" i="14"/>
  <c r="BE62" i="14"/>
  <c r="BF62" i="14"/>
  <c r="BG62" i="14"/>
  <c r="BJ62" i="14"/>
  <c r="BK62" i="14"/>
  <c r="BL62" i="14"/>
  <c r="BM62" i="14"/>
  <c r="BN62" i="14"/>
  <c r="BQ62" i="14"/>
  <c r="BP62" i="14" s="1"/>
  <c r="BQ63" i="14"/>
  <c r="V63" i="14"/>
  <c r="W63" i="14"/>
  <c r="X63" i="14"/>
  <c r="BI63" i="14" s="1"/>
  <c r="Y63" i="14"/>
  <c r="Z63" i="14"/>
  <c r="AA63" i="14"/>
  <c r="AB63" i="14"/>
  <c r="AC63" i="14"/>
  <c r="AD63" i="14"/>
  <c r="AE63" i="14"/>
  <c r="AF63" i="14"/>
  <c r="AG63" i="14"/>
  <c r="AH63" i="14"/>
  <c r="AI63" i="14"/>
  <c r="AJ63" i="14"/>
  <c r="AK63" i="14"/>
  <c r="AL63" i="14"/>
  <c r="AM63" i="14"/>
  <c r="AN63" i="14"/>
  <c r="AO63" i="14"/>
  <c r="AP63" i="14"/>
  <c r="AQ63" i="14"/>
  <c r="AR63" i="14"/>
  <c r="AS63" i="14"/>
  <c r="AT63" i="14"/>
  <c r="AU63" i="14"/>
  <c r="AV63" i="14"/>
  <c r="AW63" i="14"/>
  <c r="AX63" i="14"/>
  <c r="AY63" i="14"/>
  <c r="AZ63" i="14"/>
  <c r="BA63" i="14"/>
  <c r="BB63" i="14"/>
  <c r="BC63" i="14"/>
  <c r="BD63" i="14"/>
  <c r="BE63" i="14"/>
  <c r="BF63" i="14"/>
  <c r="BG63" i="14"/>
  <c r="BJ63" i="14"/>
  <c r="BK63" i="14"/>
  <c r="BL63" i="14"/>
  <c r="BM63" i="14"/>
  <c r="BN63" i="14"/>
  <c r="BQ64" i="14"/>
  <c r="V64" i="14"/>
  <c r="W64" i="14"/>
  <c r="X64" i="14"/>
  <c r="BI64" i="14" s="1"/>
  <c r="Y64" i="14"/>
  <c r="Z64" i="14"/>
  <c r="AA64" i="14"/>
  <c r="AB64" i="14"/>
  <c r="AC64" i="14"/>
  <c r="AD64" i="14"/>
  <c r="AE64" i="14"/>
  <c r="AF64" i="14"/>
  <c r="AG64" i="14"/>
  <c r="AH64" i="14"/>
  <c r="AI64" i="14"/>
  <c r="AJ64" i="14"/>
  <c r="AK64" i="14"/>
  <c r="AL64" i="14"/>
  <c r="AM64" i="14"/>
  <c r="AN64" i="14"/>
  <c r="AO64" i="14"/>
  <c r="AP64" i="14"/>
  <c r="AQ64" i="14"/>
  <c r="AR64" i="14"/>
  <c r="AS64" i="14"/>
  <c r="AT64" i="14"/>
  <c r="AU64" i="14"/>
  <c r="AV64" i="14"/>
  <c r="AW64" i="14"/>
  <c r="AX64" i="14"/>
  <c r="AY64" i="14"/>
  <c r="AZ64" i="14"/>
  <c r="BA64" i="14"/>
  <c r="BB64" i="14"/>
  <c r="BC64" i="14"/>
  <c r="BD64" i="14"/>
  <c r="BE64" i="14"/>
  <c r="BF64" i="14"/>
  <c r="BG64" i="14"/>
  <c r="BJ64" i="14"/>
  <c r="BK64" i="14"/>
  <c r="BL64" i="14"/>
  <c r="BM64" i="14"/>
  <c r="BN64" i="14"/>
  <c r="BQ65" i="14"/>
  <c r="V65" i="14"/>
  <c r="W65" i="14"/>
  <c r="X65" i="14"/>
  <c r="BI65" i="14" s="1"/>
  <c r="Y65" i="14"/>
  <c r="Z65" i="14"/>
  <c r="AA65" i="14"/>
  <c r="AB65" i="14"/>
  <c r="AC65" i="14"/>
  <c r="AD65" i="14"/>
  <c r="AE65" i="14"/>
  <c r="AF65" i="14"/>
  <c r="AG65" i="14"/>
  <c r="AH65" i="14"/>
  <c r="AI65" i="14"/>
  <c r="AJ65" i="14"/>
  <c r="AK65" i="14"/>
  <c r="AL65" i="14"/>
  <c r="AM65" i="14"/>
  <c r="AN65" i="14"/>
  <c r="AO65" i="14"/>
  <c r="AP65" i="14"/>
  <c r="AQ65" i="14"/>
  <c r="AR65" i="14"/>
  <c r="AS65" i="14"/>
  <c r="AT65" i="14"/>
  <c r="AU65" i="14"/>
  <c r="AV65" i="14"/>
  <c r="AW65" i="14"/>
  <c r="AX65" i="14"/>
  <c r="AY65" i="14"/>
  <c r="AZ65" i="14"/>
  <c r="BA65" i="14"/>
  <c r="BB65" i="14"/>
  <c r="BC65" i="14"/>
  <c r="BD65" i="14"/>
  <c r="BE65" i="14"/>
  <c r="BF65" i="14"/>
  <c r="BG65" i="14"/>
  <c r="BJ65" i="14"/>
  <c r="BK65" i="14"/>
  <c r="BL65" i="14"/>
  <c r="BM65" i="14"/>
  <c r="BN65" i="14"/>
  <c r="BQ66" i="14"/>
  <c r="V66" i="14"/>
  <c r="W66" i="14"/>
  <c r="X66" i="14"/>
  <c r="BI66" i="14" s="1"/>
  <c r="Y66" i="14"/>
  <c r="Z66" i="14"/>
  <c r="AA66" i="14"/>
  <c r="AB66" i="14"/>
  <c r="AC66" i="14"/>
  <c r="AD66" i="14"/>
  <c r="AE66" i="14"/>
  <c r="AF66" i="14"/>
  <c r="AG66" i="14"/>
  <c r="AH66" i="14"/>
  <c r="AI66" i="14"/>
  <c r="AJ66" i="14"/>
  <c r="AK66" i="14"/>
  <c r="AL66" i="14"/>
  <c r="AM66" i="14"/>
  <c r="AN66" i="14"/>
  <c r="AO66" i="14"/>
  <c r="AP66" i="14"/>
  <c r="AQ66" i="14"/>
  <c r="AR66" i="14"/>
  <c r="AS66" i="14"/>
  <c r="AT66" i="14"/>
  <c r="AU66" i="14"/>
  <c r="AV66" i="14"/>
  <c r="AW66" i="14"/>
  <c r="AX66" i="14"/>
  <c r="AY66" i="14"/>
  <c r="AZ66" i="14"/>
  <c r="BA66" i="14"/>
  <c r="BB66" i="14"/>
  <c r="BC66" i="14"/>
  <c r="BD66" i="14"/>
  <c r="BE66" i="14"/>
  <c r="BF66" i="14"/>
  <c r="BG66" i="14"/>
  <c r="BJ66" i="14"/>
  <c r="BK66" i="14"/>
  <c r="BL66" i="14"/>
  <c r="BM66" i="14"/>
  <c r="BN66" i="14"/>
  <c r="BQ67" i="14"/>
  <c r="V67" i="14"/>
  <c r="W67" i="14"/>
  <c r="X67" i="14"/>
  <c r="BI67" i="14" s="1"/>
  <c r="Y67" i="14"/>
  <c r="Z67" i="14"/>
  <c r="AA67" i="14"/>
  <c r="AB67" i="14"/>
  <c r="AC67" i="14"/>
  <c r="AD67" i="14"/>
  <c r="AE67" i="14"/>
  <c r="AF67" i="14"/>
  <c r="AG67" i="14"/>
  <c r="AH67" i="14"/>
  <c r="AI67" i="14"/>
  <c r="AJ67" i="14"/>
  <c r="AK67" i="14"/>
  <c r="AL67" i="14"/>
  <c r="AM67" i="14"/>
  <c r="AN67" i="14"/>
  <c r="AO67" i="14"/>
  <c r="AP67" i="14"/>
  <c r="AQ67" i="14"/>
  <c r="AR67" i="14"/>
  <c r="AS67" i="14"/>
  <c r="AT67" i="14"/>
  <c r="AU67" i="14"/>
  <c r="AV67" i="14"/>
  <c r="AW67" i="14"/>
  <c r="AX67" i="14"/>
  <c r="AY67" i="14"/>
  <c r="AZ67" i="14"/>
  <c r="BA67" i="14"/>
  <c r="BB67" i="14"/>
  <c r="BC67" i="14"/>
  <c r="BD67" i="14"/>
  <c r="BE67" i="14"/>
  <c r="BF67" i="14"/>
  <c r="BG67" i="14"/>
  <c r="BJ67" i="14"/>
  <c r="BK67" i="14"/>
  <c r="BL67" i="14"/>
  <c r="BM67" i="14"/>
  <c r="BN67" i="14"/>
  <c r="BQ68" i="14"/>
  <c r="V68" i="14"/>
  <c r="W68" i="14"/>
  <c r="X68" i="14"/>
  <c r="BI68" i="14" s="1"/>
  <c r="Y68" i="14"/>
  <c r="Z68" i="14"/>
  <c r="AA68" i="14"/>
  <c r="AB68" i="14"/>
  <c r="AC68" i="14"/>
  <c r="AD68" i="14"/>
  <c r="AE68" i="14"/>
  <c r="AF68" i="14"/>
  <c r="AG68" i="14"/>
  <c r="AH68" i="14"/>
  <c r="AI68" i="14"/>
  <c r="AJ68" i="14"/>
  <c r="AK68" i="14"/>
  <c r="AL68" i="14"/>
  <c r="AM68" i="14"/>
  <c r="AN68" i="14"/>
  <c r="AO68" i="14"/>
  <c r="AP68" i="14"/>
  <c r="AQ68" i="14"/>
  <c r="AR68" i="14"/>
  <c r="AS68" i="14"/>
  <c r="AT68" i="14"/>
  <c r="AU68" i="14"/>
  <c r="AV68" i="14"/>
  <c r="AW68" i="14"/>
  <c r="AX68" i="14"/>
  <c r="AY68" i="14"/>
  <c r="AZ68" i="14"/>
  <c r="BA68" i="14"/>
  <c r="BB68" i="14"/>
  <c r="BC68" i="14"/>
  <c r="BD68" i="14"/>
  <c r="BE68" i="14"/>
  <c r="BF68" i="14"/>
  <c r="BG68" i="14"/>
  <c r="BJ68" i="14"/>
  <c r="BK68" i="14"/>
  <c r="BL68" i="14"/>
  <c r="BM68" i="14"/>
  <c r="BN68" i="14"/>
  <c r="BQ69" i="14"/>
  <c r="V69" i="14"/>
  <c r="W69" i="14"/>
  <c r="X69" i="14"/>
  <c r="BI69" i="14" s="1"/>
  <c r="Y69" i="14"/>
  <c r="Z69" i="14"/>
  <c r="AA69" i="14"/>
  <c r="AB69" i="14"/>
  <c r="AC69" i="14"/>
  <c r="AD69" i="14"/>
  <c r="AE69" i="14"/>
  <c r="AF69" i="14"/>
  <c r="AG69" i="14"/>
  <c r="AH69" i="14"/>
  <c r="AI69" i="14"/>
  <c r="AJ69" i="14"/>
  <c r="AK69" i="14"/>
  <c r="AL69" i="14"/>
  <c r="AM69" i="14"/>
  <c r="AN69" i="14"/>
  <c r="AO69" i="14"/>
  <c r="AP69" i="14"/>
  <c r="AQ69" i="14"/>
  <c r="AR69" i="14"/>
  <c r="AS69" i="14"/>
  <c r="AT69" i="14"/>
  <c r="AU69" i="14"/>
  <c r="AV69" i="14"/>
  <c r="AW69" i="14"/>
  <c r="AX69" i="14"/>
  <c r="AY69" i="14"/>
  <c r="AZ69" i="14"/>
  <c r="BA69" i="14"/>
  <c r="BB69" i="14"/>
  <c r="BC69" i="14"/>
  <c r="BD69" i="14"/>
  <c r="BE69" i="14"/>
  <c r="BF69" i="14"/>
  <c r="BG69" i="14"/>
  <c r="BJ69" i="14"/>
  <c r="BK69" i="14"/>
  <c r="BL69" i="14"/>
  <c r="BM69" i="14"/>
  <c r="BN69" i="14"/>
  <c r="BQ70" i="14"/>
  <c r="V70" i="14"/>
  <c r="W70" i="14"/>
  <c r="X70" i="14"/>
  <c r="BI70" i="14" s="1"/>
  <c r="Y70" i="14"/>
  <c r="Z70" i="14"/>
  <c r="AA70" i="14"/>
  <c r="AB70" i="14"/>
  <c r="AC70" i="14"/>
  <c r="AD70" i="14"/>
  <c r="AE70" i="14"/>
  <c r="AF70" i="14"/>
  <c r="AG70" i="14"/>
  <c r="AH70" i="14"/>
  <c r="AI70" i="14"/>
  <c r="AJ70" i="14"/>
  <c r="AK70" i="14"/>
  <c r="AL70" i="14"/>
  <c r="AM70" i="14"/>
  <c r="AN70" i="14"/>
  <c r="AO70" i="14"/>
  <c r="AP70" i="14"/>
  <c r="AQ70" i="14"/>
  <c r="AR70" i="14"/>
  <c r="AS70" i="14"/>
  <c r="AT70" i="14"/>
  <c r="AU70" i="14"/>
  <c r="AV70" i="14"/>
  <c r="AW70" i="14"/>
  <c r="AX70" i="14"/>
  <c r="AY70" i="14"/>
  <c r="AZ70" i="14"/>
  <c r="BA70" i="14"/>
  <c r="BB70" i="14"/>
  <c r="BC70" i="14"/>
  <c r="BD70" i="14"/>
  <c r="BE70" i="14"/>
  <c r="BF70" i="14"/>
  <c r="BG70" i="14"/>
  <c r="BJ70" i="14"/>
  <c r="BK70" i="14"/>
  <c r="BL70" i="14"/>
  <c r="BM70" i="14"/>
  <c r="BN70" i="14"/>
  <c r="A15" i="14"/>
  <c r="A16" i="14" s="1"/>
  <c r="BN8" i="14"/>
  <c r="BN12" i="14"/>
  <c r="BN15" i="14"/>
  <c r="W14" i="14"/>
  <c r="W15" i="14"/>
  <c r="W16" i="14"/>
  <c r="W17" i="14"/>
  <c r="W18" i="14"/>
  <c r="W71" i="14"/>
  <c r="Y71" i="14"/>
  <c r="Z71" i="14"/>
  <c r="AA71" i="14"/>
  <c r="AB71" i="14"/>
  <c r="AC71" i="14"/>
  <c r="AD71" i="14"/>
  <c r="AE71" i="14"/>
  <c r="AF71" i="14"/>
  <c r="AG71" i="14"/>
  <c r="AH71" i="14"/>
  <c r="AI71" i="14"/>
  <c r="AJ71" i="14"/>
  <c r="AK71" i="14"/>
  <c r="AL71" i="14"/>
  <c r="AM71" i="14"/>
  <c r="AN71" i="14"/>
  <c r="AO71" i="14"/>
  <c r="AP71" i="14"/>
  <c r="AQ71" i="14"/>
  <c r="AR71" i="14"/>
  <c r="AS71" i="14"/>
  <c r="AT71" i="14"/>
  <c r="AU71" i="14"/>
  <c r="AV71" i="14"/>
  <c r="AW71" i="14"/>
  <c r="AX71" i="14"/>
  <c r="AY71" i="14"/>
  <c r="AZ71" i="14"/>
  <c r="BA71" i="14"/>
  <c r="BB71" i="14"/>
  <c r="BC71" i="14"/>
  <c r="BD71" i="14"/>
  <c r="BE71" i="14"/>
  <c r="BF71" i="14"/>
  <c r="BG71" i="14"/>
  <c r="BH71" i="14"/>
  <c r="BI71" i="14"/>
  <c r="BJ71" i="14"/>
  <c r="BK71" i="14"/>
  <c r="BL71" i="14"/>
  <c r="BM71" i="14"/>
  <c r="BN71" i="14"/>
  <c r="Y16" i="14"/>
  <c r="Z16" i="14"/>
  <c r="AA16" i="14"/>
  <c r="AB16" i="14"/>
  <c r="AC16" i="14"/>
  <c r="AD16" i="14"/>
  <c r="AH16" i="14"/>
  <c r="AI16" i="14"/>
  <c r="AJ16" i="14"/>
  <c r="AK16" i="14"/>
  <c r="AL16" i="14"/>
  <c r="AM16" i="14"/>
  <c r="AN16" i="14"/>
  <c r="AO16" i="14"/>
  <c r="AP16" i="14"/>
  <c r="AQ16" i="14"/>
  <c r="AR16" i="14"/>
  <c r="AS16" i="14"/>
  <c r="AT16" i="14"/>
  <c r="AU16" i="14"/>
  <c r="AV16" i="14"/>
  <c r="AW16" i="14"/>
  <c r="AX16" i="14"/>
  <c r="AY16" i="14"/>
  <c r="AZ16" i="14"/>
  <c r="BA16" i="14"/>
  <c r="BB16" i="14"/>
  <c r="BC16" i="14"/>
  <c r="BD16" i="14"/>
  <c r="BE16" i="14"/>
  <c r="BF16" i="14"/>
  <c r="BG16" i="14"/>
  <c r="BH16" i="14"/>
  <c r="BI16" i="14"/>
  <c r="BJ16" i="14"/>
  <c r="BK16" i="14"/>
  <c r="BL16" i="14"/>
  <c r="BM16" i="14"/>
  <c r="Y17" i="14"/>
  <c r="Z17" i="14"/>
  <c r="AA17" i="14"/>
  <c r="AB17" i="14"/>
  <c r="AC17" i="14"/>
  <c r="AD17" i="14"/>
  <c r="AH17" i="14"/>
  <c r="AI17" i="14"/>
  <c r="AJ17" i="14"/>
  <c r="AK17" i="14"/>
  <c r="AL17" i="14"/>
  <c r="AM17" i="14"/>
  <c r="AN17" i="14"/>
  <c r="AO17" i="14"/>
  <c r="AP17" i="14"/>
  <c r="AQ17" i="14"/>
  <c r="AR17" i="14"/>
  <c r="AS17" i="14"/>
  <c r="AT17" i="14"/>
  <c r="AU17" i="14"/>
  <c r="AV17" i="14"/>
  <c r="AW17" i="14"/>
  <c r="AX17" i="14"/>
  <c r="AY17" i="14"/>
  <c r="AZ17" i="14"/>
  <c r="BA17" i="14"/>
  <c r="BB17" i="14"/>
  <c r="BC17" i="14"/>
  <c r="BD17" i="14"/>
  <c r="BE17" i="14"/>
  <c r="BF17" i="14"/>
  <c r="BG17" i="14"/>
  <c r="BH17" i="14"/>
  <c r="BI17" i="14"/>
  <c r="BJ17" i="14"/>
  <c r="BK17" i="14"/>
  <c r="BL17" i="14"/>
  <c r="BM17" i="14"/>
  <c r="Y18" i="14"/>
  <c r="Z18" i="14"/>
  <c r="AA18" i="14"/>
  <c r="AB18" i="14"/>
  <c r="AC18" i="14"/>
  <c r="AD18" i="14"/>
  <c r="AH18" i="14"/>
  <c r="AI18" i="14"/>
  <c r="AJ18" i="14"/>
  <c r="AK18" i="14"/>
  <c r="AL18" i="14"/>
  <c r="AM18" i="14"/>
  <c r="AN18" i="14"/>
  <c r="AO18" i="14"/>
  <c r="AP18" i="14"/>
  <c r="AQ18" i="14"/>
  <c r="AR18" i="14"/>
  <c r="AS18" i="14"/>
  <c r="AT18" i="14"/>
  <c r="AU18" i="14"/>
  <c r="AV18" i="14"/>
  <c r="AW18" i="14"/>
  <c r="AX18" i="14"/>
  <c r="AY18" i="14"/>
  <c r="AZ18" i="14"/>
  <c r="BA18" i="14"/>
  <c r="BB18" i="14"/>
  <c r="BC18" i="14"/>
  <c r="BD18" i="14"/>
  <c r="BE18" i="14"/>
  <c r="BF18" i="14"/>
  <c r="BG18" i="14"/>
  <c r="BH18" i="14"/>
  <c r="BI18" i="14"/>
  <c r="BJ18" i="14"/>
  <c r="BK18" i="14"/>
  <c r="BL18" i="14"/>
  <c r="BM18" i="14"/>
  <c r="BQ13" i="14"/>
  <c r="BP13" i="14" s="1"/>
  <c r="W13" i="14"/>
  <c r="Y13" i="14"/>
  <c r="Z13" i="14"/>
  <c r="AA13" i="14"/>
  <c r="AB13" i="14"/>
  <c r="AC13" i="14"/>
  <c r="AD13" i="14"/>
  <c r="AE13" i="14"/>
  <c r="AF13" i="14"/>
  <c r="AG13" i="14"/>
  <c r="AH13" i="14"/>
  <c r="AI13" i="14"/>
  <c r="AJ13" i="14"/>
  <c r="AK13" i="14"/>
  <c r="AL13" i="14"/>
  <c r="AM13" i="14"/>
  <c r="AN13" i="14"/>
  <c r="AO13" i="14"/>
  <c r="AP13" i="14"/>
  <c r="AQ13" i="14"/>
  <c r="AR13" i="14"/>
  <c r="AS13" i="14"/>
  <c r="AT13" i="14"/>
  <c r="AU13" i="14"/>
  <c r="AV13" i="14"/>
  <c r="AW13" i="14"/>
  <c r="AX13" i="14"/>
  <c r="AY13" i="14"/>
  <c r="AZ13" i="14"/>
  <c r="BA13" i="14"/>
  <c r="BB13" i="14"/>
  <c r="BC13" i="14"/>
  <c r="BD13" i="14"/>
  <c r="BE13" i="14"/>
  <c r="BF13" i="14"/>
  <c r="BG13" i="14"/>
  <c r="BH13" i="14"/>
  <c r="BI13" i="14"/>
  <c r="BJ13" i="14"/>
  <c r="BK13" i="14"/>
  <c r="BL13" i="14"/>
  <c r="BM13" i="14"/>
  <c r="BQ14" i="14"/>
  <c r="Y14" i="14"/>
  <c r="Z14" i="14"/>
  <c r="AA14" i="14"/>
  <c r="AB14" i="14"/>
  <c r="AC14" i="14"/>
  <c r="AD14" i="14"/>
  <c r="AH14" i="14"/>
  <c r="AI14" i="14"/>
  <c r="AJ14" i="14"/>
  <c r="AK14" i="14"/>
  <c r="AL14" i="14"/>
  <c r="AM14" i="14"/>
  <c r="AN14" i="14"/>
  <c r="AO14" i="14"/>
  <c r="AP14" i="14"/>
  <c r="AQ14" i="14"/>
  <c r="AR14" i="14"/>
  <c r="AS14" i="14"/>
  <c r="AT14" i="14"/>
  <c r="AU14" i="14"/>
  <c r="AV14" i="14"/>
  <c r="AW14" i="14"/>
  <c r="AX14" i="14"/>
  <c r="AY14" i="14"/>
  <c r="AZ14" i="14"/>
  <c r="BA14" i="14"/>
  <c r="BB14" i="14"/>
  <c r="BC14" i="14"/>
  <c r="BD14" i="14"/>
  <c r="BE14" i="14"/>
  <c r="BF14" i="14"/>
  <c r="BG14" i="14"/>
  <c r="BH14" i="14"/>
  <c r="BI14" i="14"/>
  <c r="BJ14" i="14"/>
  <c r="BK14" i="14"/>
  <c r="BL14" i="14"/>
  <c r="BM14" i="14"/>
  <c r="Y15" i="14"/>
  <c r="Z15" i="14"/>
  <c r="AA15" i="14"/>
  <c r="AB15" i="14"/>
  <c r="AC15" i="14"/>
  <c r="AD15" i="14"/>
  <c r="AH15" i="14"/>
  <c r="AI15" i="14"/>
  <c r="AJ15" i="14"/>
  <c r="AK15" i="14"/>
  <c r="AL15" i="14"/>
  <c r="AM15" i="14"/>
  <c r="AN15" i="14"/>
  <c r="AO15" i="14"/>
  <c r="AP15" i="14"/>
  <c r="AQ15" i="14"/>
  <c r="AR15" i="14"/>
  <c r="AS15" i="14"/>
  <c r="AT15" i="14"/>
  <c r="AU15" i="14"/>
  <c r="AV15" i="14"/>
  <c r="AW15" i="14"/>
  <c r="AX15" i="14"/>
  <c r="AY15" i="14"/>
  <c r="AZ15" i="14"/>
  <c r="BA15" i="14"/>
  <c r="BB15" i="14"/>
  <c r="BC15" i="14"/>
  <c r="BD15" i="14"/>
  <c r="BE15" i="14"/>
  <c r="BF15" i="14"/>
  <c r="BG15" i="14"/>
  <c r="BH15" i="14"/>
  <c r="BI15" i="14"/>
  <c r="BJ15" i="14"/>
  <c r="BK15" i="14"/>
  <c r="BL15" i="14"/>
  <c r="BM15" i="14"/>
  <c r="BQ12" i="14"/>
  <c r="BP12" i="14" s="1"/>
  <c r="W12" i="14"/>
  <c r="Y12" i="14"/>
  <c r="Z12" i="14"/>
  <c r="AA12" i="14"/>
  <c r="AB12" i="14"/>
  <c r="AC12" i="14"/>
  <c r="AD12" i="14"/>
  <c r="AE12" i="14"/>
  <c r="AF12" i="14"/>
  <c r="AG12" i="14"/>
  <c r="AH12" i="14"/>
  <c r="AI12" i="14"/>
  <c r="AJ12" i="14"/>
  <c r="AK12" i="14"/>
  <c r="AL12" i="14"/>
  <c r="AM12" i="14"/>
  <c r="AN12" i="14"/>
  <c r="AO12" i="14"/>
  <c r="AP12" i="14"/>
  <c r="AQ12" i="14"/>
  <c r="AR12" i="14"/>
  <c r="AS12" i="14"/>
  <c r="AT12" i="14"/>
  <c r="AU12" i="14"/>
  <c r="AV12" i="14"/>
  <c r="AW12" i="14"/>
  <c r="AX12" i="14"/>
  <c r="AY12" i="14"/>
  <c r="AZ12" i="14"/>
  <c r="BA12" i="14"/>
  <c r="BB12" i="14"/>
  <c r="BC12" i="14"/>
  <c r="BD12" i="14"/>
  <c r="BE12" i="14"/>
  <c r="BF12" i="14"/>
  <c r="BG12" i="14"/>
  <c r="BH12" i="14"/>
  <c r="BI12" i="14"/>
  <c r="BJ12" i="14"/>
  <c r="BK12" i="14"/>
  <c r="BL12" i="14"/>
  <c r="BM12" i="14"/>
  <c r="BQ10" i="14"/>
  <c r="BP10" i="14" s="1"/>
  <c r="W10" i="14"/>
  <c r="Y10" i="14"/>
  <c r="Z10" i="14"/>
  <c r="AA10" i="14"/>
  <c r="AB10" i="14"/>
  <c r="AC10" i="14"/>
  <c r="AD10" i="14"/>
  <c r="AE10" i="14"/>
  <c r="AF10" i="14"/>
  <c r="AG10" i="14"/>
  <c r="AH10" i="14"/>
  <c r="AI10" i="14"/>
  <c r="AJ10" i="14"/>
  <c r="AK10" i="14"/>
  <c r="AL10" i="14"/>
  <c r="AM10" i="14"/>
  <c r="AN10" i="14"/>
  <c r="AO10" i="14"/>
  <c r="AP10" i="14"/>
  <c r="AQ10" i="14"/>
  <c r="AR10" i="14"/>
  <c r="AS10" i="14"/>
  <c r="AT10" i="14"/>
  <c r="AU10" i="14"/>
  <c r="AV10" i="14"/>
  <c r="AW10" i="14"/>
  <c r="AX10" i="14"/>
  <c r="AY10" i="14"/>
  <c r="AZ10" i="14"/>
  <c r="BA10" i="14"/>
  <c r="BB10" i="14"/>
  <c r="BC10" i="14"/>
  <c r="BD10" i="14"/>
  <c r="BE10" i="14"/>
  <c r="BF10" i="14"/>
  <c r="BG10" i="14"/>
  <c r="BH10" i="14"/>
  <c r="BI10" i="14"/>
  <c r="BJ10" i="14"/>
  <c r="BK10" i="14"/>
  <c r="BL10" i="14"/>
  <c r="BM10" i="14"/>
  <c r="BQ11" i="14"/>
  <c r="BP11" i="14" s="1"/>
  <c r="W11" i="14"/>
  <c r="Y11" i="14"/>
  <c r="Z11" i="14"/>
  <c r="AA11" i="14"/>
  <c r="AB11" i="14"/>
  <c r="AC11" i="14"/>
  <c r="AD11" i="14"/>
  <c r="AE11" i="14"/>
  <c r="AF11" i="14"/>
  <c r="AG11" i="14"/>
  <c r="AH11" i="14"/>
  <c r="AI11" i="14"/>
  <c r="AJ11" i="14"/>
  <c r="AK11" i="14"/>
  <c r="AL11" i="14"/>
  <c r="AM11" i="14"/>
  <c r="AN11" i="14"/>
  <c r="AO11" i="14"/>
  <c r="AP11" i="14"/>
  <c r="AQ11" i="14"/>
  <c r="AR11" i="14"/>
  <c r="AS11" i="14"/>
  <c r="AT11" i="14"/>
  <c r="AU11" i="14"/>
  <c r="AV11" i="14"/>
  <c r="AW11" i="14"/>
  <c r="AX11" i="14"/>
  <c r="AY11" i="14"/>
  <c r="AZ11" i="14"/>
  <c r="BA11" i="14"/>
  <c r="BB11" i="14"/>
  <c r="BC11" i="14"/>
  <c r="BD11" i="14"/>
  <c r="BE11" i="14"/>
  <c r="BF11" i="14"/>
  <c r="BG11" i="14"/>
  <c r="BH11" i="14"/>
  <c r="BI11" i="14"/>
  <c r="BJ11" i="14"/>
  <c r="BK11" i="14"/>
  <c r="BL11" i="14"/>
  <c r="BM11" i="14"/>
  <c r="BQ4" i="14"/>
  <c r="W4" i="14"/>
  <c r="Y4" i="14"/>
  <c r="Z4" i="14"/>
  <c r="AA4" i="14"/>
  <c r="AB4" i="14"/>
  <c r="AC4" i="14"/>
  <c r="AD4" i="14"/>
  <c r="AH4" i="14"/>
  <c r="AI4" i="14"/>
  <c r="AJ4" i="14"/>
  <c r="AK4" i="14"/>
  <c r="AL4" i="14"/>
  <c r="AM4" i="14"/>
  <c r="AN4" i="14"/>
  <c r="AO4" i="14"/>
  <c r="AP4" i="14"/>
  <c r="AQ4" i="14"/>
  <c r="AR4" i="14"/>
  <c r="AS4" i="14"/>
  <c r="AT4" i="14"/>
  <c r="AU4" i="14"/>
  <c r="AV4" i="14"/>
  <c r="AW4" i="14"/>
  <c r="AX4" i="14"/>
  <c r="AY4" i="14"/>
  <c r="AZ4" i="14"/>
  <c r="BA4" i="14"/>
  <c r="BB4" i="14"/>
  <c r="BC4" i="14"/>
  <c r="BD4" i="14"/>
  <c r="BE4" i="14"/>
  <c r="BF4" i="14"/>
  <c r="BG4" i="14"/>
  <c r="BH4" i="14"/>
  <c r="BI4" i="14"/>
  <c r="BJ4" i="14"/>
  <c r="BK4" i="14"/>
  <c r="BL4" i="14"/>
  <c r="BM4" i="14"/>
  <c r="BN4" i="14"/>
  <c r="BQ5" i="14"/>
  <c r="W5" i="14"/>
  <c r="Y5" i="14"/>
  <c r="Z5" i="14"/>
  <c r="AA5" i="14"/>
  <c r="AB5" i="14"/>
  <c r="AC5" i="14"/>
  <c r="AD5" i="14"/>
  <c r="AH5" i="14"/>
  <c r="AI5" i="14"/>
  <c r="AJ5" i="14"/>
  <c r="AK5" i="14"/>
  <c r="AL5" i="14"/>
  <c r="AM5" i="14"/>
  <c r="AN5" i="14"/>
  <c r="AO5" i="14"/>
  <c r="AP5" i="14"/>
  <c r="AQ5" i="14"/>
  <c r="AR5" i="14"/>
  <c r="AS5" i="14"/>
  <c r="AT5" i="14"/>
  <c r="AU5" i="14"/>
  <c r="AV5" i="14"/>
  <c r="AW5" i="14"/>
  <c r="AX5" i="14"/>
  <c r="AY5" i="14"/>
  <c r="AZ5" i="14"/>
  <c r="BA5" i="14"/>
  <c r="BB5" i="14"/>
  <c r="BC5" i="14"/>
  <c r="BD5" i="14"/>
  <c r="BE5" i="14"/>
  <c r="BF5" i="14"/>
  <c r="BG5" i="14"/>
  <c r="BH5" i="14"/>
  <c r="BI5" i="14"/>
  <c r="BJ5" i="14"/>
  <c r="BK5" i="14"/>
  <c r="BL5" i="14"/>
  <c r="BM5" i="14"/>
  <c r="BN5" i="14"/>
  <c r="BQ6" i="14"/>
  <c r="W6" i="14"/>
  <c r="BI6" i="14"/>
  <c r="Y6" i="14"/>
  <c r="Z6" i="14"/>
  <c r="AA6" i="14"/>
  <c r="AB6" i="14"/>
  <c r="AC6" i="14"/>
  <c r="AD6" i="14"/>
  <c r="AH6" i="14"/>
  <c r="AI6" i="14"/>
  <c r="AJ6" i="14"/>
  <c r="AK6" i="14"/>
  <c r="AL6" i="14"/>
  <c r="AM6" i="14"/>
  <c r="AN6" i="14"/>
  <c r="AO6" i="14"/>
  <c r="AP6" i="14"/>
  <c r="AQ6" i="14"/>
  <c r="AR6" i="14"/>
  <c r="AS6" i="14"/>
  <c r="AT6" i="14"/>
  <c r="AU6" i="14"/>
  <c r="AV6" i="14"/>
  <c r="AW6" i="14"/>
  <c r="AX6" i="14"/>
  <c r="AY6" i="14"/>
  <c r="AZ6" i="14"/>
  <c r="BA6" i="14"/>
  <c r="BB6" i="14"/>
  <c r="BC6" i="14"/>
  <c r="BD6" i="14"/>
  <c r="BE6" i="14"/>
  <c r="BF6" i="14"/>
  <c r="BG6" i="14"/>
  <c r="BH6" i="14"/>
  <c r="BJ6" i="14"/>
  <c r="BK6" i="14"/>
  <c r="BL6" i="14"/>
  <c r="BM6" i="14"/>
  <c r="BN6" i="14"/>
  <c r="BQ7" i="14"/>
  <c r="BP7" i="14" s="1"/>
  <c r="W7" i="14"/>
  <c r="Y7" i="14"/>
  <c r="Z7" i="14"/>
  <c r="AA7" i="14"/>
  <c r="AB7" i="14"/>
  <c r="AC7" i="14"/>
  <c r="AD7" i="14"/>
  <c r="AE7" i="14"/>
  <c r="AF7" i="14"/>
  <c r="AG7" i="14"/>
  <c r="AH7" i="14"/>
  <c r="AI7" i="14"/>
  <c r="AJ7" i="14"/>
  <c r="AK7" i="14"/>
  <c r="AL7" i="14"/>
  <c r="AM7" i="14"/>
  <c r="AN7" i="14"/>
  <c r="AO7" i="14"/>
  <c r="AP7" i="14"/>
  <c r="AQ7" i="14"/>
  <c r="AR7" i="14"/>
  <c r="AS7" i="14"/>
  <c r="AT7" i="14"/>
  <c r="AU7" i="14"/>
  <c r="AV7" i="14"/>
  <c r="AW7" i="14"/>
  <c r="AX7" i="14"/>
  <c r="AY7" i="14"/>
  <c r="AZ7" i="14"/>
  <c r="BA7" i="14"/>
  <c r="BB7" i="14"/>
  <c r="BC7" i="14"/>
  <c r="BD7" i="14"/>
  <c r="BE7" i="14"/>
  <c r="BF7" i="14"/>
  <c r="BG7" i="14"/>
  <c r="BH7" i="14"/>
  <c r="BI7" i="14"/>
  <c r="BJ7" i="14"/>
  <c r="BK7" i="14"/>
  <c r="BL7" i="14"/>
  <c r="BM7" i="14"/>
  <c r="BQ8" i="14"/>
  <c r="W8" i="14"/>
  <c r="Y8" i="14"/>
  <c r="Z8" i="14"/>
  <c r="AA8" i="14"/>
  <c r="AB8" i="14"/>
  <c r="AC8" i="14"/>
  <c r="AD8" i="14"/>
  <c r="AE8" i="14"/>
  <c r="AF8" i="14"/>
  <c r="AG8" i="14"/>
  <c r="AH8" i="14"/>
  <c r="AI8" i="14"/>
  <c r="AJ8" i="14"/>
  <c r="AK8" i="14"/>
  <c r="AL8" i="14"/>
  <c r="AM8" i="14"/>
  <c r="AN8" i="14"/>
  <c r="AO8" i="14"/>
  <c r="AP8" i="14"/>
  <c r="AQ8" i="14"/>
  <c r="AR8" i="14"/>
  <c r="AS8" i="14"/>
  <c r="AT8" i="14"/>
  <c r="AU8" i="14"/>
  <c r="AV8" i="14"/>
  <c r="AW8" i="14"/>
  <c r="AX8" i="14"/>
  <c r="AY8" i="14"/>
  <c r="AZ8" i="14"/>
  <c r="BA8" i="14"/>
  <c r="BB8" i="14"/>
  <c r="BC8" i="14"/>
  <c r="BD8" i="14"/>
  <c r="BE8" i="14"/>
  <c r="BF8" i="14"/>
  <c r="BG8" i="14"/>
  <c r="BH8" i="14"/>
  <c r="BI8" i="14"/>
  <c r="BJ8" i="14"/>
  <c r="BK8" i="14"/>
  <c r="BL8" i="14"/>
  <c r="BM8" i="14"/>
  <c r="BQ9" i="14"/>
  <c r="BP9" i="14" s="1"/>
  <c r="W9" i="14"/>
  <c r="Y9" i="14"/>
  <c r="Z9" i="14"/>
  <c r="AA9" i="14"/>
  <c r="AB9" i="14"/>
  <c r="AC9" i="14"/>
  <c r="AD9" i="14"/>
  <c r="AE9" i="14"/>
  <c r="AF9" i="14"/>
  <c r="AG9" i="14"/>
  <c r="AH9" i="14"/>
  <c r="AI9" i="14"/>
  <c r="AJ9" i="14"/>
  <c r="AK9" i="14"/>
  <c r="AL9" i="14"/>
  <c r="AM9" i="14"/>
  <c r="AN9" i="14"/>
  <c r="AO9" i="14"/>
  <c r="AP9" i="14"/>
  <c r="AQ9" i="14"/>
  <c r="AR9" i="14"/>
  <c r="AS9" i="14"/>
  <c r="AT9" i="14"/>
  <c r="AU9" i="14"/>
  <c r="AV9" i="14"/>
  <c r="AW9" i="14"/>
  <c r="AX9" i="14"/>
  <c r="AY9" i="14"/>
  <c r="AZ9" i="14"/>
  <c r="BA9" i="14"/>
  <c r="BB9" i="14"/>
  <c r="BC9" i="14"/>
  <c r="BD9" i="14"/>
  <c r="BE9" i="14"/>
  <c r="BF9" i="14"/>
  <c r="BG9" i="14"/>
  <c r="BH9" i="14"/>
  <c r="BI9" i="14"/>
  <c r="BJ9" i="14"/>
  <c r="BK9" i="14"/>
  <c r="BL9" i="14"/>
  <c r="BM9" i="14"/>
  <c r="D1" i="24"/>
  <c r="C1" i="24"/>
  <c r="D1" i="21"/>
  <c r="D6" i="23"/>
  <c r="D7" i="23"/>
  <c r="D8" i="23"/>
  <c r="D9" i="23"/>
  <c r="D10" i="23"/>
  <c r="D11" i="23"/>
  <c r="D12" i="23"/>
  <c r="D13" i="23"/>
  <c r="D14" i="23"/>
  <c r="D15" i="23"/>
  <c r="D16" i="23"/>
  <c r="D17" i="23"/>
  <c r="D18" i="23"/>
  <c r="D19" i="23"/>
  <c r="D20" i="23"/>
  <c r="D21" i="23"/>
  <c r="D22" i="23"/>
  <c r="D23" i="23"/>
  <c r="D24" i="23"/>
  <c r="D25" i="23"/>
  <c r="D26" i="23"/>
  <c r="D27" i="23"/>
  <c r="D28" i="23"/>
  <c r="D29" i="23"/>
  <c r="D30" i="23"/>
  <c r="D31" i="23"/>
  <c r="D32" i="23"/>
  <c r="D33" i="23"/>
  <c r="D34" i="23"/>
  <c r="D35" i="23"/>
  <c r="D36" i="23"/>
  <c r="D37" i="23"/>
  <c r="D38" i="23"/>
  <c r="D39" i="23"/>
  <c r="D40" i="23"/>
  <c r="D41" i="23"/>
  <c r="D42" i="23"/>
  <c r="D43" i="23"/>
  <c r="D44" i="23"/>
  <c r="D45" i="23"/>
  <c r="D46" i="23"/>
  <c r="D47" i="23"/>
  <c r="D48" i="23"/>
  <c r="D49" i="23"/>
  <c r="D50" i="23"/>
  <c r="D51" i="23"/>
  <c r="D52" i="23"/>
  <c r="D53" i="23"/>
  <c r="D54" i="23"/>
  <c r="D55" i="23"/>
  <c r="D56" i="23"/>
  <c r="D57" i="23"/>
  <c r="D58" i="23"/>
  <c r="D59" i="23"/>
  <c r="D60" i="23"/>
  <c r="D61" i="23"/>
  <c r="D62" i="23"/>
  <c r="D63" i="23"/>
  <c r="D64" i="23"/>
  <c r="D65" i="23"/>
  <c r="D66" i="23"/>
  <c r="D67" i="23"/>
  <c r="D68" i="23"/>
  <c r="D69" i="23"/>
  <c r="D70" i="23"/>
  <c r="D71" i="23"/>
  <c r="D72" i="23"/>
  <c r="D73" i="23"/>
  <c r="D74" i="23"/>
  <c r="D75" i="23"/>
  <c r="D76" i="23"/>
  <c r="D77" i="23"/>
  <c r="D78" i="23"/>
  <c r="D79" i="23"/>
  <c r="D80" i="23"/>
  <c r="D81" i="23"/>
  <c r="D82" i="23"/>
  <c r="D83" i="23"/>
  <c r="D84" i="23"/>
  <c r="D85" i="23"/>
  <c r="D86" i="23"/>
  <c r="D87" i="23"/>
  <c r="D88" i="23"/>
  <c r="D89" i="23"/>
  <c r="D90" i="23"/>
  <c r="D91" i="23"/>
  <c r="D92" i="23"/>
  <c r="D93" i="23"/>
  <c r="D94" i="23"/>
  <c r="D95" i="23"/>
  <c r="D96" i="23"/>
  <c r="D97" i="23"/>
  <c r="D98" i="23"/>
  <c r="D99" i="23"/>
  <c r="D100" i="23"/>
  <c r="D101" i="23"/>
  <c r="D102" i="23"/>
  <c r="D103" i="23"/>
  <c r="D104" i="23"/>
  <c r="D105" i="23"/>
  <c r="D106" i="23"/>
  <c r="D107" i="23"/>
  <c r="D108" i="23"/>
  <c r="D109" i="23"/>
  <c r="D110" i="23"/>
  <c r="D111" i="23"/>
  <c r="D112" i="23"/>
  <c r="D113" i="23"/>
  <c r="D114" i="23"/>
  <c r="D115" i="23"/>
  <c r="D116" i="23"/>
  <c r="D117" i="23"/>
  <c r="D118" i="23"/>
  <c r="D119" i="23"/>
  <c r="D120" i="23"/>
  <c r="D121" i="23"/>
  <c r="D122" i="23"/>
  <c r="D123" i="23"/>
  <c r="D124" i="23"/>
  <c r="D125" i="23"/>
  <c r="D126" i="23"/>
  <c r="D127" i="23"/>
  <c r="D128" i="23"/>
  <c r="D129" i="23"/>
  <c r="D130" i="23"/>
  <c r="D131" i="23"/>
  <c r="D132" i="23"/>
  <c r="D133" i="23"/>
  <c r="D134" i="23"/>
  <c r="D135" i="23"/>
  <c r="D136" i="23"/>
  <c r="D137" i="23"/>
  <c r="D138" i="23"/>
  <c r="D139" i="23"/>
  <c r="D140" i="23"/>
  <c r="D141" i="23"/>
  <c r="D142" i="23"/>
  <c r="D143" i="23"/>
  <c r="D144" i="23"/>
  <c r="D145" i="23"/>
  <c r="D146" i="23"/>
  <c r="D147" i="23"/>
  <c r="D148" i="23"/>
  <c r="D149" i="23"/>
  <c r="D150" i="23"/>
  <c r="D151" i="23"/>
  <c r="D152" i="23"/>
  <c r="D153" i="23"/>
  <c r="D154" i="23"/>
  <c r="D155" i="23"/>
  <c r="D156" i="23"/>
  <c r="D157" i="23"/>
  <c r="D158" i="23"/>
  <c r="D159" i="23"/>
  <c r="D160" i="23"/>
  <c r="D161" i="23"/>
  <c r="D162" i="23"/>
  <c r="D163" i="23"/>
  <c r="D164" i="23"/>
  <c r="D165" i="23"/>
  <c r="D166" i="23"/>
  <c r="D167" i="23"/>
  <c r="D168" i="23"/>
  <c r="D169" i="23"/>
  <c r="D170" i="23"/>
  <c r="D171" i="23"/>
  <c r="D172" i="23"/>
  <c r="D173" i="23"/>
  <c r="D174" i="23"/>
  <c r="D175" i="23"/>
  <c r="D176" i="23"/>
  <c r="D177" i="23"/>
  <c r="D178" i="23"/>
  <c r="D179" i="23"/>
  <c r="D180" i="23"/>
  <c r="D181" i="23"/>
  <c r="D182" i="23"/>
  <c r="D183" i="23"/>
  <c r="D184" i="23"/>
  <c r="D185" i="23"/>
  <c r="D186" i="23"/>
  <c r="D187" i="23"/>
  <c r="D188" i="23"/>
  <c r="D189" i="23"/>
  <c r="D190" i="23"/>
  <c r="D191" i="23"/>
  <c r="D192" i="23"/>
  <c r="D193" i="23"/>
  <c r="D194" i="23"/>
  <c r="D195" i="23"/>
  <c r="D196" i="23"/>
  <c r="D197" i="23"/>
  <c r="D198" i="23"/>
  <c r="D199" i="23"/>
  <c r="D200" i="23"/>
  <c r="D201" i="23"/>
  <c r="D202" i="23"/>
  <c r="D203" i="23"/>
  <c r="D204" i="23"/>
  <c r="D205" i="23"/>
  <c r="D206" i="23"/>
  <c r="D207" i="23"/>
  <c r="D208" i="23"/>
  <c r="D209" i="23"/>
  <c r="D210" i="23"/>
  <c r="D211" i="23"/>
  <c r="D212" i="23"/>
  <c r="D213" i="23"/>
  <c r="D214" i="23"/>
  <c r="D215" i="23"/>
  <c r="D216" i="23"/>
  <c r="D217" i="23"/>
  <c r="D218" i="23"/>
  <c r="D219" i="23"/>
  <c r="D220" i="23"/>
  <c r="D221" i="23"/>
  <c r="D222" i="23"/>
  <c r="D223" i="23"/>
  <c r="D224" i="23"/>
  <c r="D225" i="23"/>
  <c r="D226" i="23"/>
  <c r="D227" i="23"/>
  <c r="D228" i="23"/>
  <c r="D229" i="23"/>
  <c r="D230" i="23"/>
  <c r="D231" i="23"/>
  <c r="D232" i="23"/>
  <c r="D233" i="23"/>
  <c r="D234" i="23"/>
  <c r="D235" i="23"/>
  <c r="D236" i="23"/>
  <c r="D237" i="23"/>
  <c r="D238" i="23"/>
  <c r="D239" i="23"/>
  <c r="D240" i="23"/>
  <c r="D241" i="23"/>
  <c r="D242" i="23"/>
  <c r="D243" i="23"/>
  <c r="D244" i="23"/>
  <c r="D245" i="23"/>
  <c r="D246" i="23"/>
  <c r="D247" i="23"/>
  <c r="D248" i="23"/>
  <c r="D249" i="23"/>
  <c r="D250" i="23"/>
  <c r="D251" i="23"/>
  <c r="D252" i="23"/>
  <c r="D253" i="23"/>
  <c r="D254" i="23"/>
  <c r="D255" i="23"/>
  <c r="D256" i="23"/>
  <c r="D257" i="23"/>
  <c r="D258" i="23"/>
  <c r="D259" i="23"/>
  <c r="D260" i="23"/>
  <c r="D261" i="23"/>
  <c r="D262" i="23"/>
  <c r="D263" i="23"/>
  <c r="D264" i="23"/>
  <c r="D265" i="23"/>
  <c r="D266" i="23"/>
  <c r="D267" i="23"/>
  <c r="D268" i="23"/>
  <c r="D269" i="23"/>
  <c r="D270" i="23"/>
  <c r="D271" i="23"/>
  <c r="D272" i="23"/>
  <c r="D273" i="23"/>
  <c r="D274" i="23"/>
  <c r="D275" i="23"/>
  <c r="D276" i="23"/>
  <c r="D277" i="23"/>
  <c r="D278" i="23"/>
  <c r="D279" i="23"/>
  <c r="D280" i="23"/>
  <c r="D281" i="23"/>
  <c r="D282" i="23"/>
  <c r="D283" i="23"/>
  <c r="D284" i="23"/>
  <c r="D285" i="23"/>
  <c r="D286" i="23"/>
  <c r="D287" i="23"/>
  <c r="D288" i="23"/>
  <c r="D289" i="23"/>
  <c r="D290" i="23"/>
  <c r="D291" i="23"/>
  <c r="D292" i="23"/>
  <c r="D293" i="23"/>
  <c r="D294" i="23"/>
  <c r="D295" i="23"/>
  <c r="D296" i="23"/>
  <c r="D297" i="23"/>
  <c r="D298" i="23"/>
  <c r="D299" i="23"/>
  <c r="D300" i="23"/>
  <c r="D301" i="23"/>
  <c r="D302" i="23"/>
  <c r="D303" i="23"/>
  <c r="D304" i="23"/>
  <c r="D305" i="23"/>
  <c r="G6" i="23"/>
  <c r="G7" i="23"/>
  <c r="G8" i="23"/>
  <c r="G9" i="23"/>
  <c r="G10" i="23"/>
  <c r="G11" i="23"/>
  <c r="G12" i="23"/>
  <c r="G13" i="23"/>
  <c r="G14" i="23"/>
  <c r="G15" i="23"/>
  <c r="G16" i="23"/>
  <c r="G17" i="23"/>
  <c r="G18" i="23"/>
  <c r="G19" i="23"/>
  <c r="G20" i="23"/>
  <c r="G21" i="23"/>
  <c r="G22" i="23"/>
  <c r="G23" i="23"/>
  <c r="G24" i="23"/>
  <c r="G25" i="23"/>
  <c r="G26" i="23"/>
  <c r="G27" i="23"/>
  <c r="G28" i="23"/>
  <c r="G29" i="23"/>
  <c r="G30" i="23"/>
  <c r="G31" i="23"/>
  <c r="G32" i="23"/>
  <c r="G33" i="23"/>
  <c r="G34" i="23"/>
  <c r="G35" i="23"/>
  <c r="G36" i="23"/>
  <c r="G37" i="23"/>
  <c r="G38" i="23"/>
  <c r="G39" i="23"/>
  <c r="G40" i="23"/>
  <c r="G41" i="23"/>
  <c r="G42" i="23"/>
  <c r="G43" i="23"/>
  <c r="G44" i="23"/>
  <c r="G45" i="23"/>
  <c r="G46" i="23"/>
  <c r="G47" i="23"/>
  <c r="G48" i="23"/>
  <c r="G49" i="23"/>
  <c r="G50" i="23"/>
  <c r="G51" i="23"/>
  <c r="G52" i="23"/>
  <c r="G53" i="23"/>
  <c r="G54" i="23"/>
  <c r="G55" i="23"/>
  <c r="G56" i="23"/>
  <c r="G57" i="23"/>
  <c r="G58" i="23"/>
  <c r="G59" i="23"/>
  <c r="G60" i="23"/>
  <c r="G61" i="23"/>
  <c r="G62" i="23"/>
  <c r="G63" i="23"/>
  <c r="G64" i="23"/>
  <c r="G65" i="23"/>
  <c r="G66" i="23"/>
  <c r="G67" i="23"/>
  <c r="G68" i="23"/>
  <c r="G69" i="23"/>
  <c r="G70" i="23"/>
  <c r="G71" i="23"/>
  <c r="G72" i="23"/>
  <c r="G73" i="23"/>
  <c r="G74" i="23"/>
  <c r="G75" i="23"/>
  <c r="G76" i="23"/>
  <c r="G77" i="23"/>
  <c r="G78" i="23"/>
  <c r="G79" i="23"/>
  <c r="G80" i="23"/>
  <c r="G81" i="23"/>
  <c r="G82" i="23"/>
  <c r="G83" i="23"/>
  <c r="G84" i="23"/>
  <c r="G85" i="23"/>
  <c r="G86" i="23"/>
  <c r="G87" i="23"/>
  <c r="G88" i="23"/>
  <c r="G89" i="23"/>
  <c r="G90" i="23"/>
  <c r="G91" i="23"/>
  <c r="G92" i="23"/>
  <c r="G93" i="23"/>
  <c r="G94" i="23"/>
  <c r="G95" i="23"/>
  <c r="G96" i="23"/>
  <c r="G97" i="23"/>
  <c r="G98" i="23"/>
  <c r="G99" i="23"/>
  <c r="G100" i="23"/>
  <c r="G101" i="23"/>
  <c r="G102" i="23"/>
  <c r="G103" i="23"/>
  <c r="G104" i="23"/>
  <c r="G105" i="23"/>
  <c r="G106" i="23"/>
  <c r="G107" i="23"/>
  <c r="G108" i="23"/>
  <c r="G109" i="23"/>
  <c r="G110" i="23"/>
  <c r="G111" i="23"/>
  <c r="G112" i="23"/>
  <c r="G113" i="23"/>
  <c r="G114" i="23"/>
  <c r="G115" i="23"/>
  <c r="G116" i="23"/>
  <c r="G117" i="23"/>
  <c r="G118" i="23"/>
  <c r="G119" i="23"/>
  <c r="G120" i="23"/>
  <c r="G121" i="23"/>
  <c r="G122" i="23"/>
  <c r="G123" i="23"/>
  <c r="G124" i="23"/>
  <c r="G125" i="23"/>
  <c r="G126" i="23"/>
  <c r="G127" i="23"/>
  <c r="G128" i="23"/>
  <c r="G129" i="23"/>
  <c r="G130" i="23"/>
  <c r="G131" i="23"/>
  <c r="G132" i="23"/>
  <c r="G133" i="23"/>
  <c r="G134" i="23"/>
  <c r="G135" i="23"/>
  <c r="G136" i="23"/>
  <c r="G137" i="23"/>
  <c r="G138" i="23"/>
  <c r="G139" i="23"/>
  <c r="G140" i="23"/>
  <c r="G141" i="23"/>
  <c r="G142" i="23"/>
  <c r="G143" i="23"/>
  <c r="G144" i="23"/>
  <c r="G145" i="23"/>
  <c r="G146" i="23"/>
  <c r="G147" i="23"/>
  <c r="G148" i="23"/>
  <c r="G149" i="23"/>
  <c r="G150" i="23"/>
  <c r="G151" i="23"/>
  <c r="G152" i="23"/>
  <c r="G153" i="23"/>
  <c r="G154" i="23"/>
  <c r="G155" i="23"/>
  <c r="G156" i="23"/>
  <c r="G157" i="23"/>
  <c r="G158" i="23"/>
  <c r="G159" i="23"/>
  <c r="G160" i="23"/>
  <c r="G161" i="23"/>
  <c r="G162" i="23"/>
  <c r="G163" i="23"/>
  <c r="G164" i="23"/>
  <c r="G165" i="23"/>
  <c r="G166" i="23"/>
  <c r="G167" i="23"/>
  <c r="G168" i="23"/>
  <c r="G169" i="23"/>
  <c r="G170" i="23"/>
  <c r="G171" i="23"/>
  <c r="G172" i="23"/>
  <c r="G173" i="23"/>
  <c r="G174" i="23"/>
  <c r="G175" i="23"/>
  <c r="G176" i="23"/>
  <c r="G177" i="23"/>
  <c r="G178" i="23"/>
  <c r="G179" i="23"/>
  <c r="G180" i="23"/>
  <c r="G181" i="23"/>
  <c r="G182" i="23"/>
  <c r="G183" i="23"/>
  <c r="G184" i="23"/>
  <c r="G185" i="23"/>
  <c r="G186" i="23"/>
  <c r="G187" i="23"/>
  <c r="G188" i="23"/>
  <c r="G189" i="23"/>
  <c r="G190" i="23"/>
  <c r="G191" i="23"/>
  <c r="G192" i="23"/>
  <c r="G193" i="23"/>
  <c r="G194" i="23"/>
  <c r="G195" i="23"/>
  <c r="G196" i="23"/>
  <c r="G197" i="23"/>
  <c r="G198" i="23"/>
  <c r="G199" i="23"/>
  <c r="G200" i="23"/>
  <c r="G201" i="23"/>
  <c r="G202" i="23"/>
  <c r="G203" i="23"/>
  <c r="G204" i="23"/>
  <c r="G205" i="23"/>
  <c r="G206" i="23"/>
  <c r="G207" i="23"/>
  <c r="G208" i="23"/>
  <c r="G209" i="23"/>
  <c r="G210" i="23"/>
  <c r="G211" i="23"/>
  <c r="G212" i="23"/>
  <c r="G213" i="23"/>
  <c r="G214" i="23"/>
  <c r="G215" i="23"/>
  <c r="G216" i="23"/>
  <c r="G217" i="23"/>
  <c r="G218" i="23"/>
  <c r="G219" i="23"/>
  <c r="G220" i="23"/>
  <c r="G221" i="23"/>
  <c r="G222" i="23"/>
  <c r="G223" i="23"/>
  <c r="G224" i="23"/>
  <c r="G225" i="23"/>
  <c r="G226" i="23"/>
  <c r="G227" i="23"/>
  <c r="G228" i="23"/>
  <c r="G229" i="23"/>
  <c r="G230" i="23"/>
  <c r="G231" i="23"/>
  <c r="G232" i="23"/>
  <c r="G233" i="23"/>
  <c r="G234" i="23"/>
  <c r="G235" i="23"/>
  <c r="G236" i="23"/>
  <c r="G237" i="23"/>
  <c r="G238" i="23"/>
  <c r="G239" i="23"/>
  <c r="G240" i="23"/>
  <c r="G241" i="23"/>
  <c r="G242" i="23"/>
  <c r="G243" i="23"/>
  <c r="G244" i="23"/>
  <c r="G245" i="23"/>
  <c r="G246" i="23"/>
  <c r="G247" i="23"/>
  <c r="G248" i="23"/>
  <c r="G249" i="23"/>
  <c r="G250" i="23"/>
  <c r="G251" i="23"/>
  <c r="G252" i="23"/>
  <c r="G253" i="23"/>
  <c r="G254" i="23"/>
  <c r="G255" i="23"/>
  <c r="G256" i="23"/>
  <c r="G257" i="23"/>
  <c r="G258" i="23"/>
  <c r="G259" i="23"/>
  <c r="G260" i="23"/>
  <c r="G261" i="23"/>
  <c r="G262" i="23"/>
  <c r="G263" i="23"/>
  <c r="G264" i="23"/>
  <c r="G265" i="23"/>
  <c r="G266" i="23"/>
  <c r="G267" i="23"/>
  <c r="G268" i="23"/>
  <c r="G269" i="23"/>
  <c r="G270" i="23"/>
  <c r="G271" i="23"/>
  <c r="G272" i="23"/>
  <c r="G273" i="23"/>
  <c r="G274" i="23"/>
  <c r="G275" i="23"/>
  <c r="G276" i="23"/>
  <c r="G277" i="23"/>
  <c r="G278" i="23"/>
  <c r="G279" i="23"/>
  <c r="G280" i="23"/>
  <c r="G281" i="23"/>
  <c r="G282" i="23"/>
  <c r="G283" i="23"/>
  <c r="G284" i="23"/>
  <c r="G285" i="23"/>
  <c r="G286" i="23"/>
  <c r="G287" i="23"/>
  <c r="G288" i="23"/>
  <c r="G289" i="23"/>
  <c r="G290" i="23"/>
  <c r="G291" i="23"/>
  <c r="G292" i="23"/>
  <c r="G293" i="23"/>
  <c r="G294" i="23"/>
  <c r="G295" i="23"/>
  <c r="G296" i="23"/>
  <c r="G297" i="23"/>
  <c r="G298" i="23"/>
  <c r="G299" i="23"/>
  <c r="G300" i="23"/>
  <c r="G301" i="23"/>
  <c r="G302" i="23"/>
  <c r="G303" i="23"/>
  <c r="G304" i="23"/>
  <c r="G305" i="23"/>
  <c r="H6" i="23"/>
  <c r="H7" i="23" l="1"/>
  <c r="H8" i="23" s="1"/>
  <c r="H9" i="23" s="1"/>
  <c r="H10" i="23" s="1"/>
  <c r="H11" i="23" s="1"/>
  <c r="H12" i="23" s="1"/>
  <c r="H13" i="23" s="1"/>
  <c r="H14" i="23" s="1"/>
  <c r="H15" i="23" s="1"/>
  <c r="H16" i="23" s="1"/>
  <c r="H17" i="23" s="1"/>
  <c r="H18" i="23" s="1"/>
  <c r="H19" i="23" s="1"/>
  <c r="H20" i="23" s="1"/>
  <c r="H21" i="23" s="1"/>
  <c r="H22" i="23" s="1"/>
  <c r="H23" i="23" s="1"/>
  <c r="H24" i="23" s="1"/>
  <c r="H25" i="23" s="1"/>
  <c r="H26" i="23" s="1"/>
  <c r="H27" i="23" s="1"/>
  <c r="H28" i="23" s="1"/>
  <c r="H29" i="23" s="1"/>
  <c r="H30" i="23" s="1"/>
  <c r="H31" i="23" s="1"/>
  <c r="H32" i="23" s="1"/>
  <c r="H33" i="23" s="1"/>
  <c r="H34" i="23" s="1"/>
  <c r="H35" i="23" s="1"/>
  <c r="H36" i="23" s="1"/>
  <c r="H37" i="23" s="1"/>
  <c r="H38" i="23" s="1"/>
  <c r="H39" i="23" s="1"/>
  <c r="H40" i="23" s="1"/>
  <c r="H41" i="23" s="1"/>
  <c r="H42" i="23" s="1"/>
  <c r="H43" i="23" s="1"/>
  <c r="H44" i="23" s="1"/>
  <c r="H45" i="23" s="1"/>
  <c r="H46" i="23" s="1"/>
  <c r="H47" i="23" s="1"/>
  <c r="H48" i="23" s="1"/>
  <c r="H49" i="23" s="1"/>
  <c r="H50" i="23" s="1"/>
  <c r="H51" i="23" s="1"/>
  <c r="H52" i="23" s="1"/>
  <c r="H53" i="23" s="1"/>
  <c r="H54" i="23" s="1"/>
  <c r="H55" i="23" s="1"/>
  <c r="H56" i="23" s="1"/>
  <c r="H57" i="23" s="1"/>
  <c r="H58" i="23" s="1"/>
  <c r="H59" i="23" s="1"/>
  <c r="H60" i="23" s="1"/>
  <c r="H61" i="23" s="1"/>
  <c r="H62" i="23" s="1"/>
  <c r="H63" i="23" s="1"/>
  <c r="H64" i="23" s="1"/>
  <c r="H65" i="23" s="1"/>
  <c r="H66" i="23" s="1"/>
  <c r="H67" i="23" s="1"/>
  <c r="H68" i="23" s="1"/>
  <c r="H69" i="23" s="1"/>
  <c r="H70" i="23" s="1"/>
  <c r="H71" i="23" s="1"/>
  <c r="H72" i="23" s="1"/>
  <c r="H73" i="23" s="1"/>
  <c r="H74" i="23" s="1"/>
  <c r="H75" i="23" s="1"/>
  <c r="H76" i="23" s="1"/>
  <c r="H77" i="23" s="1"/>
  <c r="H78" i="23" s="1"/>
  <c r="H79" i="23" s="1"/>
  <c r="H80" i="23" s="1"/>
  <c r="H81" i="23" s="1"/>
  <c r="H82" i="23" s="1"/>
  <c r="H83" i="23" s="1"/>
  <c r="H84" i="23" s="1"/>
  <c r="H85" i="23" s="1"/>
  <c r="H86" i="23" s="1"/>
  <c r="H87" i="23" s="1"/>
  <c r="H88" i="23" s="1"/>
  <c r="H89" i="23" s="1"/>
  <c r="H90" i="23" s="1"/>
  <c r="H91" i="23" s="1"/>
  <c r="H92" i="23" s="1"/>
  <c r="H93" i="23" s="1"/>
  <c r="H94" i="23" s="1"/>
  <c r="H95" i="23" s="1"/>
  <c r="H96" i="23" s="1"/>
  <c r="H97" i="23" s="1"/>
  <c r="H98" i="23" s="1"/>
  <c r="H99" i="23" s="1"/>
  <c r="H100" i="23" s="1"/>
  <c r="H101" i="23" s="1"/>
  <c r="H102" i="23" s="1"/>
  <c r="H103" i="23" s="1"/>
  <c r="H104" i="23" s="1"/>
  <c r="H105" i="23" s="1"/>
  <c r="H106" i="23" s="1"/>
  <c r="H107" i="23" s="1"/>
  <c r="H108" i="23" s="1"/>
  <c r="H109" i="23" s="1"/>
  <c r="H110" i="23" s="1"/>
  <c r="H111" i="23" s="1"/>
  <c r="H112" i="23" s="1"/>
  <c r="H113" i="23" s="1"/>
  <c r="H114" i="23" s="1"/>
  <c r="H115" i="23" s="1"/>
  <c r="H116" i="23" s="1"/>
  <c r="H117" i="23" s="1"/>
  <c r="H118" i="23" s="1"/>
  <c r="H119" i="23" s="1"/>
  <c r="H120" i="23" s="1"/>
  <c r="H121" i="23" s="1"/>
  <c r="H122" i="23" s="1"/>
  <c r="H123" i="23" s="1"/>
  <c r="H124" i="23" s="1"/>
  <c r="H125" i="23" s="1"/>
  <c r="H126" i="23" s="1"/>
  <c r="H127" i="23" s="1"/>
  <c r="H128" i="23" s="1"/>
  <c r="H129" i="23" s="1"/>
  <c r="H130" i="23" s="1"/>
  <c r="H131" i="23" s="1"/>
  <c r="H132" i="23" s="1"/>
  <c r="H133" i="23" s="1"/>
  <c r="H134" i="23" s="1"/>
  <c r="H135" i="23" s="1"/>
  <c r="H136" i="23" s="1"/>
  <c r="H137" i="23" s="1"/>
  <c r="H138" i="23" s="1"/>
  <c r="H139" i="23" s="1"/>
  <c r="H140" i="23" s="1"/>
  <c r="H141" i="23" s="1"/>
  <c r="H142" i="23" s="1"/>
  <c r="H143" i="23" s="1"/>
  <c r="H144" i="23" s="1"/>
  <c r="H145" i="23" s="1"/>
  <c r="H146" i="23" s="1"/>
  <c r="H147" i="23" s="1"/>
  <c r="H148" i="23" s="1"/>
  <c r="H149" i="23" s="1"/>
  <c r="H150" i="23" s="1"/>
  <c r="H151" i="23" s="1"/>
  <c r="H152" i="23" s="1"/>
  <c r="H153" i="23" s="1"/>
  <c r="H154" i="23" s="1"/>
  <c r="H155" i="23" s="1"/>
  <c r="H156" i="23" s="1"/>
  <c r="H157" i="23" s="1"/>
  <c r="H158" i="23" s="1"/>
  <c r="H159" i="23" s="1"/>
  <c r="H160" i="23" s="1"/>
  <c r="H161" i="23" s="1"/>
  <c r="H162" i="23" s="1"/>
  <c r="H163" i="23" s="1"/>
  <c r="H164" i="23" s="1"/>
  <c r="H165" i="23" s="1"/>
  <c r="H166" i="23" s="1"/>
  <c r="H167" i="23" s="1"/>
  <c r="H168" i="23" s="1"/>
  <c r="H169" i="23" s="1"/>
  <c r="H170" i="23" s="1"/>
  <c r="H171" i="23" s="1"/>
  <c r="H172" i="23" s="1"/>
  <c r="H173" i="23" s="1"/>
  <c r="H174" i="23" s="1"/>
  <c r="H175" i="23" s="1"/>
  <c r="H176" i="23" s="1"/>
  <c r="H177" i="23" s="1"/>
  <c r="H178" i="23" s="1"/>
  <c r="H179" i="23" s="1"/>
  <c r="H180" i="23" s="1"/>
  <c r="H181" i="23" s="1"/>
  <c r="H182" i="23" s="1"/>
  <c r="H183" i="23" s="1"/>
  <c r="H184" i="23" s="1"/>
  <c r="H185" i="23" s="1"/>
  <c r="H186" i="23" s="1"/>
  <c r="H187" i="23" s="1"/>
  <c r="H188" i="23" s="1"/>
  <c r="H189" i="23" s="1"/>
  <c r="H190" i="23" s="1"/>
  <c r="H191" i="23" s="1"/>
  <c r="H192" i="23" s="1"/>
  <c r="H193" i="23" s="1"/>
  <c r="H194" i="23" s="1"/>
  <c r="H195" i="23" s="1"/>
  <c r="H196" i="23" s="1"/>
  <c r="H197" i="23" s="1"/>
  <c r="H198" i="23" s="1"/>
  <c r="H199" i="23" s="1"/>
  <c r="H200" i="23" s="1"/>
  <c r="H201" i="23" s="1"/>
  <c r="H202" i="23" s="1"/>
  <c r="H203" i="23" s="1"/>
  <c r="H204" i="23" s="1"/>
  <c r="H205" i="23" s="1"/>
  <c r="H206" i="23" s="1"/>
  <c r="H207" i="23" s="1"/>
  <c r="H208" i="23" s="1"/>
  <c r="H209" i="23" s="1"/>
  <c r="H210" i="23" s="1"/>
  <c r="H211" i="23" s="1"/>
  <c r="H212" i="23" s="1"/>
  <c r="H213" i="23" s="1"/>
  <c r="H214" i="23" s="1"/>
  <c r="H215" i="23" s="1"/>
  <c r="H216" i="23" s="1"/>
  <c r="H217" i="23" s="1"/>
  <c r="H218" i="23" s="1"/>
  <c r="H219" i="23" s="1"/>
  <c r="H220" i="23" s="1"/>
  <c r="H221" i="23" s="1"/>
  <c r="H222" i="23" s="1"/>
  <c r="H223" i="23" s="1"/>
  <c r="H224" i="23" s="1"/>
  <c r="H225" i="23" s="1"/>
  <c r="H226" i="23" s="1"/>
  <c r="H227" i="23" s="1"/>
  <c r="H228" i="23" s="1"/>
  <c r="H229" i="23" s="1"/>
  <c r="H230" i="23" s="1"/>
  <c r="H231" i="23" s="1"/>
  <c r="H232" i="23" s="1"/>
  <c r="H233" i="23" s="1"/>
  <c r="H234" i="23" s="1"/>
  <c r="H235" i="23" s="1"/>
  <c r="H236" i="23" s="1"/>
  <c r="H237" i="23" s="1"/>
  <c r="H238" i="23" s="1"/>
  <c r="H239" i="23" s="1"/>
  <c r="H240" i="23" s="1"/>
  <c r="H241" i="23" s="1"/>
  <c r="H242" i="23" s="1"/>
  <c r="H243" i="23" s="1"/>
  <c r="H244" i="23" s="1"/>
  <c r="H245" i="23" s="1"/>
  <c r="H246" i="23" s="1"/>
  <c r="H247" i="23" s="1"/>
  <c r="H248" i="23" s="1"/>
  <c r="H249" i="23" s="1"/>
  <c r="H250" i="23" s="1"/>
  <c r="H251" i="23" s="1"/>
  <c r="H252" i="23" s="1"/>
  <c r="H253" i="23" s="1"/>
  <c r="H254" i="23" s="1"/>
  <c r="H255" i="23" s="1"/>
  <c r="H256" i="23" s="1"/>
  <c r="H257" i="23" s="1"/>
  <c r="H258" i="23" s="1"/>
  <c r="H259" i="23" s="1"/>
  <c r="H260" i="23" s="1"/>
  <c r="H261" i="23" s="1"/>
  <c r="H262" i="23" s="1"/>
  <c r="H263" i="23" s="1"/>
  <c r="H264" i="23" s="1"/>
  <c r="H265" i="23" s="1"/>
  <c r="H266" i="23" s="1"/>
  <c r="H267" i="23" s="1"/>
  <c r="H268" i="23" s="1"/>
  <c r="H269" i="23" s="1"/>
  <c r="H270" i="23" s="1"/>
  <c r="H271" i="23" s="1"/>
  <c r="H272" i="23" s="1"/>
  <c r="H273" i="23" s="1"/>
  <c r="H274" i="23" s="1"/>
  <c r="H275" i="23" s="1"/>
  <c r="H276" i="23" s="1"/>
  <c r="H277" i="23" s="1"/>
  <c r="H278" i="23" s="1"/>
  <c r="H279" i="23" s="1"/>
  <c r="H280" i="23" s="1"/>
  <c r="H281" i="23" s="1"/>
  <c r="H282" i="23" s="1"/>
  <c r="H283" i="23" s="1"/>
  <c r="H284" i="23" s="1"/>
  <c r="H285" i="23" s="1"/>
  <c r="H286" i="23" s="1"/>
  <c r="H287" i="23" s="1"/>
  <c r="H288" i="23" s="1"/>
  <c r="H289" i="23" s="1"/>
  <c r="H290" i="23" s="1"/>
  <c r="H291" i="23" s="1"/>
  <c r="H292" i="23" s="1"/>
  <c r="H293" i="23" s="1"/>
  <c r="H294" i="23" s="1"/>
  <c r="H295" i="23" s="1"/>
  <c r="H296" i="23" s="1"/>
  <c r="H297" i="23" s="1"/>
  <c r="H298" i="23" s="1"/>
  <c r="H299" i="23" s="1"/>
  <c r="H300" i="23" s="1"/>
  <c r="H301" i="23" s="1"/>
  <c r="H302" i="23" s="1"/>
  <c r="H303" i="23" s="1"/>
  <c r="H304" i="23" s="1"/>
  <c r="H305" i="23" s="1"/>
  <c r="BQ15" i="14"/>
  <c r="AE23" i="14"/>
  <c r="BO57" i="14"/>
  <c r="AG5" i="14"/>
  <c r="AF5" i="14"/>
  <c r="AG16" i="14"/>
  <c r="AG21" i="14"/>
  <c r="BH64" i="14"/>
  <c r="AE21" i="14"/>
  <c r="BP4" i="14"/>
  <c r="BP22" i="14"/>
  <c r="BP19" i="14"/>
  <c r="AG19" i="14"/>
  <c r="BH23" i="14"/>
  <c r="BP5" i="14"/>
  <c r="AF17" i="14"/>
  <c r="AF16" i="14"/>
  <c r="BN10" i="14"/>
  <c r="AF22" i="14"/>
  <c r="BH19" i="14"/>
  <c r="AG17" i="14"/>
  <c r="A17" i="14"/>
  <c r="BQ16" i="14"/>
  <c r="BP16" i="14" s="1"/>
  <c r="BN18" i="14"/>
  <c r="BH25" i="14"/>
  <c r="BO8" i="14"/>
  <c r="AE6" i="14"/>
  <c r="BO12" i="14"/>
  <c r="BP15" i="14"/>
  <c r="BP6" i="14"/>
  <c r="BP24" i="14"/>
  <c r="AF15" i="14"/>
  <c r="BH21" i="14"/>
  <c r="BP14" i="14"/>
  <c r="BP25" i="14"/>
  <c r="AE20" i="14"/>
  <c r="BO9" i="14"/>
  <c r="BH22" i="14"/>
  <c r="BO62" i="14"/>
  <c r="AF25" i="14"/>
  <c r="BO4" i="14"/>
  <c r="AF18" i="14"/>
  <c r="AG24" i="14"/>
  <c r="AE4" i="14"/>
  <c r="BN16" i="14"/>
  <c r="BN9" i="14"/>
  <c r="BN21" i="14"/>
  <c r="BO25" i="14"/>
  <c r="AF4" i="14"/>
  <c r="BP8" i="14"/>
  <c r="BO10" i="14"/>
  <c r="BO21" i="14"/>
  <c r="BO22" i="14"/>
  <c r="AG14" i="14"/>
  <c r="AE18" i="14"/>
  <c r="AE25" i="14"/>
  <c r="AF24" i="14"/>
  <c r="BN7" i="14"/>
  <c r="BO59" i="14"/>
  <c r="BO7" i="14"/>
  <c r="AF14" i="14"/>
  <c r="AE24" i="14"/>
  <c r="BH20" i="14"/>
  <c r="BP20" i="14"/>
  <c r="AG20" i="14"/>
  <c r="BN13" i="14"/>
  <c r="BN22" i="14"/>
  <c r="BO13" i="14"/>
  <c r="BP67" i="14"/>
  <c r="BO67" i="14"/>
  <c r="BO69" i="14"/>
  <c r="BP69" i="14"/>
  <c r="BO63" i="14"/>
  <c r="BP63" i="14"/>
  <c r="BP68" i="14"/>
  <c r="BO68" i="14"/>
  <c r="BO61" i="14"/>
  <c r="BP61" i="14"/>
  <c r="BN11" i="14"/>
  <c r="AE15" i="14"/>
  <c r="AF19" i="14"/>
  <c r="BO23" i="14"/>
  <c r="BO6" i="14"/>
  <c r="BO19" i="14"/>
  <c r="BO5" i="14"/>
  <c r="BN24" i="14"/>
  <c r="AG6" i="14"/>
  <c r="BH68" i="14"/>
  <c r="BH67" i="14"/>
  <c r="BP23" i="14"/>
  <c r="AG23" i="14"/>
  <c r="BP21" i="14"/>
  <c r="BO60" i="14"/>
  <c r="BO15" i="14"/>
  <c r="BO11" i="14"/>
  <c r="BN14" i="14"/>
  <c r="BN17" i="14"/>
  <c r="BO24" i="14"/>
  <c r="BO14" i="14"/>
  <c r="BH69" i="14"/>
  <c r="BH63" i="14"/>
  <c r="BH61" i="14"/>
  <c r="BH56" i="14"/>
  <c r="BO70" i="14"/>
  <c r="BP70" i="14"/>
  <c r="BO64" i="14"/>
  <c r="BP64" i="14"/>
  <c r="BO58" i="14"/>
  <c r="BP58" i="14"/>
  <c r="BO66" i="14"/>
  <c r="BP66" i="14"/>
  <c r="BO65" i="14"/>
  <c r="BP65" i="14"/>
  <c r="BP56" i="14"/>
  <c r="BO56" i="14"/>
  <c r="BP55" i="14"/>
  <c r="BO55" i="14"/>
  <c r="AE22" i="14"/>
  <c r="BH70" i="14"/>
  <c r="BH65" i="14"/>
  <c r="BH62" i="14"/>
  <c r="BH58" i="14"/>
  <c r="BH57" i="14"/>
  <c r="BH55" i="14"/>
  <c r="BH24" i="14"/>
  <c r="BO20" i="14"/>
  <c r="BH66" i="14"/>
  <c r="BH60" i="14"/>
  <c r="BH59" i="14"/>
  <c r="BO16" i="14" l="1"/>
  <c r="A18" i="14"/>
  <c r="BQ17" i="14"/>
  <c r="BO17" i="14" l="1"/>
  <c r="BP17" i="14"/>
  <c r="BQ18" i="14"/>
  <c r="BQ71" i="14"/>
  <c r="BP71" i="14" l="1"/>
  <c r="BO71" i="14"/>
  <c r="BP18" i="14"/>
  <c r="BO18" i="14"/>
  <c r="B49" i="23"/>
  <c r="B34" i="23"/>
  <c r="B255" i="23"/>
  <c r="B26" i="23"/>
  <c r="B24" i="23"/>
  <c r="B223" i="23"/>
  <c r="B245" i="23"/>
  <c r="B186" i="23"/>
  <c r="B304" i="23"/>
  <c r="B242" i="23"/>
  <c r="B33" i="23"/>
  <c r="B156" i="23"/>
  <c r="B185" i="23"/>
  <c r="B42" i="23"/>
  <c r="B83" i="23"/>
  <c r="B105" i="23"/>
  <c r="B86" i="23"/>
  <c r="B121" i="23"/>
  <c r="B220" i="23"/>
  <c r="B38" i="23"/>
  <c r="B99" i="23"/>
  <c r="B194" i="23"/>
  <c r="B17" i="23"/>
  <c r="B202" i="23"/>
  <c r="B15" i="23"/>
  <c r="B230" i="23"/>
  <c r="B204" i="23"/>
  <c r="B148" i="23"/>
  <c r="B92" i="23"/>
  <c r="B266" i="23"/>
  <c r="B120" i="23"/>
  <c r="B235" i="23"/>
  <c r="B227" i="23"/>
  <c r="B135" i="23"/>
  <c r="B124" i="23"/>
  <c r="B201" i="23"/>
  <c r="B69" i="23"/>
  <c r="B119" i="23"/>
  <c r="B64" i="23"/>
  <c r="B296" i="23"/>
  <c r="B91" i="23"/>
  <c r="B112" i="23"/>
  <c r="B163" i="23"/>
  <c r="B290" i="23"/>
  <c r="B10" i="23"/>
  <c r="B279" i="23"/>
  <c r="B18" i="23"/>
  <c r="B207" i="23"/>
  <c r="B225" i="23"/>
  <c r="B294" i="23"/>
  <c r="B14" i="23"/>
  <c r="B210" i="23"/>
  <c r="B303" i="23"/>
  <c r="B256" i="23"/>
  <c r="B11" i="23"/>
  <c r="B75" i="23"/>
  <c r="B270" i="23"/>
  <c r="B103" i="23"/>
  <c r="B126" i="23"/>
  <c r="B236" i="23"/>
  <c r="B122" i="23"/>
  <c r="B57" i="23"/>
  <c r="B76" i="23"/>
  <c r="B214" i="23"/>
  <c r="B300" i="23"/>
  <c r="B165" i="23"/>
  <c r="B71" i="23"/>
  <c r="B198" i="23"/>
  <c r="B297" i="23"/>
  <c r="B104" i="23"/>
  <c r="B143" i="23"/>
  <c r="B61" i="23"/>
  <c r="B241" i="23"/>
  <c r="B144" i="23"/>
  <c r="B188" i="23"/>
  <c r="B84" i="23"/>
  <c r="B216" i="23"/>
  <c r="B217" i="23"/>
  <c r="B82" i="23"/>
  <c r="B221" i="23"/>
  <c r="B203" i="23"/>
  <c r="B177" i="23"/>
  <c r="B78" i="23"/>
  <c r="B125" i="23"/>
  <c r="B305" i="23"/>
  <c r="B155" i="23"/>
  <c r="B253" i="23"/>
  <c r="B52" i="23"/>
  <c r="B142" i="23"/>
  <c r="B234" i="23"/>
  <c r="B157" i="23"/>
  <c r="B36" i="23"/>
  <c r="B151" i="23"/>
  <c r="B181" i="23"/>
  <c r="B58" i="23"/>
  <c r="B114" i="23"/>
  <c r="B199" i="23"/>
  <c r="B240" i="23"/>
  <c r="B51" i="23"/>
  <c r="B212" i="23"/>
  <c r="B53" i="23"/>
  <c r="B228" i="23"/>
  <c r="B262" i="23"/>
  <c r="B213" i="23"/>
  <c r="B284" i="23"/>
  <c r="B98" i="23"/>
  <c r="B218" i="23"/>
  <c r="B285" i="23"/>
  <c r="B196" i="23"/>
  <c r="B136" i="23"/>
  <c r="B158" i="23"/>
  <c r="B35" i="23"/>
  <c r="B219" i="23"/>
  <c r="B8" i="23"/>
  <c r="B117" i="23"/>
  <c r="B55" i="23"/>
  <c r="B205" i="23"/>
  <c r="B261" i="23"/>
  <c r="B254" i="23"/>
  <c r="B39" i="23"/>
  <c r="B31" i="23"/>
  <c r="B160" i="23"/>
  <c r="B175" i="23"/>
  <c r="B153" i="23"/>
  <c r="B21" i="23"/>
  <c r="B237" i="23"/>
  <c r="B260" i="23"/>
  <c r="B97" i="23"/>
  <c r="B248" i="23"/>
  <c r="B161" i="23"/>
  <c r="B238" i="23"/>
  <c r="B275" i="23"/>
  <c r="B25" i="23"/>
  <c r="B101" i="23"/>
  <c r="B43" i="23"/>
  <c r="B16" i="23"/>
  <c r="B272" i="23"/>
  <c r="B299" i="23"/>
  <c r="B22" i="23"/>
  <c r="B265" i="23"/>
  <c r="B109" i="23"/>
  <c r="B193" i="23"/>
  <c r="B138" i="23"/>
  <c r="B40" i="23"/>
  <c r="B68" i="23"/>
  <c r="B137" i="23"/>
  <c r="B54" i="23"/>
  <c r="B298" i="23"/>
  <c r="B171" i="23"/>
  <c r="B79" i="23"/>
  <c r="B229" i="23"/>
  <c r="B96" i="23"/>
  <c r="B259" i="23"/>
  <c r="B187" i="23"/>
  <c r="B222" i="23"/>
  <c r="B200" i="23"/>
  <c r="B301" i="23"/>
  <c r="B159" i="23"/>
  <c r="B277" i="23"/>
  <c r="B179" i="23"/>
  <c r="B13" i="23"/>
  <c r="B66" i="23"/>
  <c r="B197" i="23"/>
  <c r="B211" i="23"/>
  <c r="B133" i="23"/>
  <c r="B6" i="23"/>
  <c r="B149" i="23"/>
  <c r="B77" i="23"/>
  <c r="B152" i="23"/>
  <c r="B278" i="23"/>
  <c r="B292" i="23"/>
  <c r="B131" i="23"/>
  <c r="B247" i="23"/>
  <c r="B231" i="23"/>
  <c r="B169" i="23"/>
  <c r="B93" i="23"/>
  <c r="B243" i="23"/>
  <c r="B129" i="23"/>
  <c r="B72" i="23"/>
  <c r="B85" i="23"/>
  <c r="B252" i="23"/>
  <c r="B232" i="23"/>
  <c r="B62" i="23"/>
  <c r="B90" i="23"/>
  <c r="B166" i="23"/>
  <c r="B59" i="23"/>
  <c r="B239" i="23"/>
  <c r="B67" i="23"/>
  <c r="B37" i="23"/>
  <c r="B128" i="23"/>
  <c r="B293" i="23"/>
  <c r="B88" i="23"/>
  <c r="B115" i="23"/>
  <c r="B70" i="23"/>
  <c r="B295" i="23"/>
  <c r="B191" i="23"/>
  <c r="B174" i="23"/>
  <c r="B102" i="23"/>
  <c r="B44" i="23"/>
  <c r="B215" i="23"/>
  <c r="B141" i="23"/>
  <c r="B276" i="23"/>
  <c r="B45" i="23"/>
  <c r="B87" i="23"/>
  <c r="B154" i="23"/>
  <c r="B182" i="23"/>
  <c r="B274" i="23"/>
  <c r="B173" i="23"/>
  <c r="B29" i="23"/>
  <c r="B258" i="23"/>
  <c r="B118" i="23"/>
  <c r="B250" i="23"/>
  <c r="B244" i="23"/>
  <c r="B28" i="23"/>
  <c r="B264" i="23"/>
  <c r="B80" i="23"/>
  <c r="B178" i="23"/>
  <c r="B288" i="23"/>
  <c r="B170" i="23"/>
  <c r="B302" i="23"/>
  <c r="B209" i="23"/>
  <c r="B123" i="23"/>
  <c r="B280" i="23"/>
  <c r="B206" i="23"/>
  <c r="B46" i="23"/>
  <c r="B283" i="23"/>
  <c r="B32" i="23"/>
  <c r="B269" i="23"/>
  <c r="B273" i="23"/>
  <c r="B95" i="23"/>
  <c r="B89" i="23"/>
  <c r="B50" i="23"/>
  <c r="B291" i="23"/>
  <c r="B12" i="23"/>
  <c r="B195" i="23"/>
  <c r="B257" i="23"/>
  <c r="B127" i="23"/>
  <c r="B116" i="23"/>
  <c r="B268" i="23"/>
  <c r="B224" i="23"/>
  <c r="B287" i="23"/>
  <c r="B56" i="23"/>
  <c r="B140" i="23"/>
  <c r="B271" i="23"/>
  <c r="B30" i="23"/>
  <c r="B150" i="23"/>
  <c r="B111" i="23"/>
  <c r="B139" i="23"/>
  <c r="B180" i="23"/>
  <c r="B7" i="23"/>
  <c r="B167" i="23"/>
  <c r="B65" i="23"/>
  <c r="B20" i="23"/>
  <c r="B189" i="23"/>
  <c r="B23" i="23"/>
  <c r="B183" i="23"/>
  <c r="B267" i="23"/>
  <c r="B164" i="23"/>
  <c r="B74" i="23"/>
  <c r="B130" i="23"/>
  <c r="B106" i="23"/>
  <c r="B190" i="23"/>
  <c r="B251" i="23"/>
  <c r="B184" i="23"/>
  <c r="B9" i="23"/>
  <c r="B145" i="23"/>
  <c r="B27" i="23"/>
  <c r="B147" i="23"/>
  <c r="B146" i="23"/>
  <c r="B172" i="23"/>
  <c r="B134" i="23"/>
  <c r="B168" i="23"/>
  <c r="B289" i="23"/>
  <c r="B233" i="23"/>
  <c r="B47" i="23"/>
  <c r="B176" i="23"/>
  <c r="B107" i="23"/>
  <c r="B63" i="23"/>
  <c r="B246" i="23"/>
  <c r="B286" i="23"/>
  <c r="B100" i="23"/>
  <c r="B162" i="23"/>
  <c r="B48" i="23"/>
  <c r="B263" i="23"/>
  <c r="B113" i="23"/>
  <c r="B94" i="23"/>
  <c r="B41" i="23"/>
  <c r="B110" i="23"/>
  <c r="B192" i="23"/>
  <c r="B81" i="23"/>
  <c r="B282" i="23"/>
  <c r="B226" i="23"/>
  <c r="B208" i="23"/>
  <c r="B73" i="23"/>
  <c r="B281" i="23"/>
  <c r="B249" i="23"/>
  <c r="B60" i="23"/>
  <c r="B108" i="23"/>
  <c r="B19" i="23"/>
  <c r="B132" i="23"/>
  <c r="F224" i="23" l="1"/>
  <c r="E224" i="23"/>
  <c r="E74" i="23"/>
  <c r="F74" i="23"/>
  <c r="F198" i="23"/>
  <c r="E198" i="23"/>
  <c r="F260" i="23"/>
  <c r="E260" i="23"/>
  <c r="F227" i="23"/>
  <c r="E227" i="23"/>
  <c r="F86" i="23"/>
  <c r="E86" i="23"/>
  <c r="F166" i="23"/>
  <c r="E166" i="23"/>
  <c r="E245" i="23"/>
  <c r="F245" i="23"/>
  <c r="F285" i="23"/>
  <c r="E285" i="23"/>
  <c r="F274" i="23"/>
  <c r="E274" i="23"/>
  <c r="F109" i="23"/>
  <c r="E109" i="23"/>
  <c r="E246" i="23"/>
  <c r="F246" i="23"/>
  <c r="F58" i="23"/>
  <c r="E58" i="23"/>
  <c r="F155" i="23"/>
  <c r="E155" i="23"/>
  <c r="E113" i="23"/>
  <c r="F113" i="23"/>
  <c r="F176" i="23"/>
  <c r="E176" i="23"/>
  <c r="F69" i="23"/>
  <c r="E69" i="23"/>
  <c r="E102" i="23"/>
  <c r="F102" i="23"/>
  <c r="F300" i="23"/>
  <c r="E300" i="23"/>
  <c r="E108" i="23"/>
  <c r="F108" i="23"/>
  <c r="F174" i="23"/>
  <c r="E174" i="23"/>
  <c r="E54" i="23"/>
  <c r="F54" i="23"/>
  <c r="F126" i="23"/>
  <c r="E126" i="23"/>
  <c r="F114" i="23"/>
  <c r="E114" i="23"/>
  <c r="F203" i="23"/>
  <c r="E203" i="23"/>
  <c r="E94" i="23"/>
  <c r="F94" i="23"/>
  <c r="F168" i="23"/>
  <c r="E168" i="23"/>
  <c r="E47" i="23"/>
  <c r="F47" i="23"/>
  <c r="E305" i="23"/>
  <c r="F305" i="23"/>
  <c r="E292" i="23"/>
  <c r="F292" i="23"/>
  <c r="E156" i="23"/>
  <c r="F156" i="23"/>
  <c r="E105" i="23"/>
  <c r="F105" i="23"/>
  <c r="F178" i="23"/>
  <c r="E178" i="23"/>
  <c r="E46" i="23"/>
  <c r="F46" i="23"/>
  <c r="F50" i="23"/>
  <c r="E50" i="23"/>
  <c r="F268" i="23"/>
  <c r="E268" i="23"/>
  <c r="F161" i="23"/>
  <c r="E161" i="23"/>
  <c r="E35" i="23"/>
  <c r="F35" i="23"/>
  <c r="E195" i="23"/>
  <c r="F195" i="23"/>
  <c r="E32" i="23"/>
  <c r="F32" i="23"/>
  <c r="F19" i="23"/>
  <c r="E19" i="23"/>
  <c r="F154" i="23"/>
  <c r="E154" i="23"/>
  <c r="F264" i="23"/>
  <c r="E264" i="23"/>
  <c r="E239" i="23"/>
  <c r="F239" i="23"/>
  <c r="E137" i="23"/>
  <c r="F137" i="23"/>
  <c r="F16" i="23"/>
  <c r="E16" i="23"/>
  <c r="E272" i="23"/>
  <c r="F272" i="23"/>
  <c r="F31" i="23"/>
  <c r="E31" i="23"/>
  <c r="F219" i="23"/>
  <c r="E219" i="23"/>
  <c r="F135" i="23"/>
  <c r="E135" i="23"/>
  <c r="F38" i="23"/>
  <c r="E38" i="23"/>
  <c r="F257" i="23"/>
  <c r="E257" i="23"/>
  <c r="E256" i="23"/>
  <c r="F256" i="23"/>
  <c r="F157" i="23"/>
  <c r="E157" i="23"/>
  <c r="F192" i="23"/>
  <c r="E192" i="23"/>
  <c r="E294" i="23"/>
  <c r="F294" i="23"/>
  <c r="E92" i="23"/>
  <c r="F92" i="23"/>
  <c r="E202" i="23"/>
  <c r="F202" i="23"/>
  <c r="E261" i="23"/>
  <c r="F261" i="23"/>
  <c r="F184" i="23"/>
  <c r="E184" i="23"/>
  <c r="E179" i="23"/>
  <c r="F179" i="23"/>
  <c r="F41" i="23"/>
  <c r="E41" i="23"/>
  <c r="E193" i="23"/>
  <c r="F193" i="23"/>
  <c r="E290" i="23"/>
  <c r="F290" i="23"/>
  <c r="F28" i="23"/>
  <c r="E28" i="23"/>
  <c r="F169" i="23"/>
  <c r="E169" i="23"/>
  <c r="F99" i="23"/>
  <c r="E99" i="23"/>
  <c r="F194" i="23"/>
  <c r="E194" i="23"/>
  <c r="F68" i="23"/>
  <c r="E68" i="23"/>
  <c r="E212" i="23"/>
  <c r="F212" i="23"/>
  <c r="F186" i="23"/>
  <c r="E186" i="23"/>
  <c r="E82" i="23"/>
  <c r="F82" i="23"/>
  <c r="E79" i="23"/>
  <c r="F79" i="23"/>
  <c r="F238" i="23"/>
  <c r="E238" i="23"/>
  <c r="E216" i="23"/>
  <c r="F216" i="23"/>
  <c r="F164" i="23"/>
  <c r="E164" i="23"/>
  <c r="F229" i="23"/>
  <c r="E229" i="23"/>
  <c r="E211" i="23"/>
  <c r="F211" i="23"/>
  <c r="F234" i="23"/>
  <c r="E234" i="23"/>
  <c r="F241" i="23"/>
  <c r="E241" i="23"/>
  <c r="E302" i="23"/>
  <c r="F302" i="23"/>
  <c r="F57" i="23"/>
  <c r="E57" i="23"/>
  <c r="E221" i="23"/>
  <c r="F221" i="23"/>
  <c r="F291" i="23"/>
  <c r="E291" i="23"/>
  <c r="F33" i="23"/>
  <c r="E33" i="23"/>
  <c r="F103" i="23"/>
  <c r="E103" i="23"/>
  <c r="F191" i="23"/>
  <c r="E191" i="23"/>
  <c r="F235" i="23"/>
  <c r="E235" i="23"/>
  <c r="F140" i="23"/>
  <c r="E140" i="23"/>
  <c r="E223" i="23"/>
  <c r="F223" i="23"/>
  <c r="E262" i="23"/>
  <c r="F262" i="23"/>
  <c r="E45" i="23"/>
  <c r="F45" i="23"/>
  <c r="E271" i="23"/>
  <c r="F271" i="23"/>
  <c r="E286" i="23"/>
  <c r="F286" i="23"/>
  <c r="F242" i="23"/>
  <c r="E242" i="23"/>
  <c r="E96" i="23"/>
  <c r="F96" i="23"/>
  <c r="F149" i="23"/>
  <c r="E149" i="23"/>
  <c r="F222" i="23"/>
  <c r="E222" i="23"/>
  <c r="F152" i="23"/>
  <c r="E152" i="23"/>
  <c r="E143" i="23"/>
  <c r="F143" i="23"/>
  <c r="E158" i="23"/>
  <c r="F158" i="23"/>
  <c r="F298" i="23"/>
  <c r="E298" i="23"/>
  <c r="E129" i="23"/>
  <c r="F129" i="23"/>
  <c r="E124" i="23"/>
  <c r="F124" i="23"/>
  <c r="F139" i="23"/>
  <c r="E139" i="23"/>
  <c r="F220" i="23"/>
  <c r="E220" i="23"/>
  <c r="E104" i="23"/>
  <c r="F104" i="23"/>
  <c r="F115" i="23"/>
  <c r="E115" i="23"/>
  <c r="F130" i="23"/>
  <c r="E130" i="23"/>
  <c r="E225" i="23"/>
  <c r="F225" i="23"/>
  <c r="F289" i="23"/>
  <c r="E289" i="23"/>
  <c r="F209" i="23"/>
  <c r="E209" i="23"/>
  <c r="E267" i="23"/>
  <c r="F267" i="23"/>
  <c r="E148" i="23"/>
  <c r="F148" i="23"/>
  <c r="F190" i="23"/>
  <c r="E190" i="23"/>
  <c r="F299" i="23"/>
  <c r="E299" i="23"/>
  <c r="F110" i="23"/>
  <c r="E110" i="23"/>
  <c r="E119" i="23"/>
  <c r="F119" i="23"/>
  <c r="F107" i="23"/>
  <c r="E107" i="23"/>
  <c r="F20" i="23"/>
  <c r="E20" i="23"/>
  <c r="E231" i="23"/>
  <c r="F231" i="23"/>
  <c r="E206" i="23"/>
  <c r="F206" i="23"/>
  <c r="E230" i="23"/>
  <c r="F230" i="23"/>
  <c r="F89" i="23"/>
  <c r="E89" i="23"/>
  <c r="F117" i="23"/>
  <c r="E117" i="23"/>
  <c r="E163" i="23"/>
  <c r="F163" i="23"/>
  <c r="E133" i="23"/>
  <c r="F133" i="23"/>
  <c r="E51" i="23"/>
  <c r="F51" i="23"/>
  <c r="F259" i="23"/>
  <c r="E259" i="23"/>
  <c r="E84" i="23"/>
  <c r="F84" i="23"/>
  <c r="F255" i="23"/>
  <c r="E255" i="23"/>
  <c r="E44" i="23"/>
  <c r="F44" i="23"/>
  <c r="E83" i="23"/>
  <c r="F83" i="23"/>
  <c r="F214" i="23"/>
  <c r="E214" i="23"/>
  <c r="E61" i="23"/>
  <c r="F61" i="23"/>
  <c r="F25" i="23"/>
  <c r="E25" i="23"/>
  <c r="E40" i="23"/>
  <c r="F40" i="23"/>
  <c r="E282" i="23"/>
  <c r="F282" i="23"/>
  <c r="E53" i="23"/>
  <c r="F53" i="23"/>
  <c r="F42" i="23"/>
  <c r="E42" i="23"/>
  <c r="F297" i="23"/>
  <c r="E297" i="23"/>
  <c r="E249" i="23"/>
  <c r="F249" i="23"/>
  <c r="E281" i="23"/>
  <c r="F281" i="23"/>
  <c r="E263" i="23"/>
  <c r="F263" i="23"/>
  <c r="E279" i="23"/>
  <c r="F279" i="23"/>
  <c r="F13" i="23"/>
  <c r="E13" i="23"/>
  <c r="F251" i="23"/>
  <c r="E251" i="23"/>
  <c r="F132" i="23"/>
  <c r="E132" i="23"/>
  <c r="F100" i="23"/>
  <c r="E100" i="23"/>
  <c r="F170" i="23"/>
  <c r="E170" i="23"/>
  <c r="E270" i="23"/>
  <c r="F270" i="23"/>
  <c r="F85" i="23"/>
  <c r="E85" i="23"/>
  <c r="E17" i="23"/>
  <c r="F17" i="23"/>
  <c r="E125" i="23"/>
  <c r="F125" i="23"/>
  <c r="E39" i="23"/>
  <c r="F39" i="23"/>
  <c r="F159" i="23"/>
  <c r="E159" i="23"/>
  <c r="F180" i="23"/>
  <c r="E180" i="23"/>
  <c r="E21" i="23"/>
  <c r="F21" i="23"/>
  <c r="F171" i="23"/>
  <c r="E171" i="23"/>
  <c r="F253" i="23"/>
  <c r="E253" i="23"/>
  <c r="F62" i="23"/>
  <c r="E62" i="23"/>
  <c r="F187" i="23"/>
  <c r="E187" i="23"/>
  <c r="F153" i="23"/>
  <c r="E153" i="23"/>
  <c r="F252" i="23"/>
  <c r="E252" i="23"/>
  <c r="E87" i="23"/>
  <c r="F87" i="23"/>
  <c r="E205" i="23"/>
  <c r="F205" i="23"/>
  <c r="E197" i="23"/>
  <c r="F197" i="23"/>
  <c r="E112" i="23"/>
  <c r="F112" i="23"/>
  <c r="E199" i="23"/>
  <c r="F199" i="23"/>
  <c r="F72" i="23"/>
  <c r="E72" i="23"/>
  <c r="F91" i="23"/>
  <c r="E91" i="23"/>
  <c r="F160" i="23"/>
  <c r="E160" i="23"/>
  <c r="F182" i="23"/>
  <c r="E182" i="23"/>
  <c r="F147" i="23"/>
  <c r="E147" i="23"/>
  <c r="E277" i="23"/>
  <c r="F277" i="23"/>
  <c r="F9" i="23"/>
  <c r="E9" i="23"/>
  <c r="E150" i="23"/>
  <c r="F150" i="23"/>
  <c r="F93" i="23"/>
  <c r="E93" i="23"/>
  <c r="F208" i="23"/>
  <c r="E208" i="23"/>
  <c r="F189" i="23"/>
  <c r="E189" i="23"/>
  <c r="E66" i="23"/>
  <c r="F66" i="23"/>
  <c r="F181" i="23"/>
  <c r="E181" i="23"/>
  <c r="E14" i="23"/>
  <c r="F14" i="23"/>
  <c r="F173" i="23"/>
  <c r="E173" i="23"/>
  <c r="F43" i="23"/>
  <c r="E43" i="23"/>
  <c r="E136" i="23"/>
  <c r="F136" i="23"/>
  <c r="F293" i="23"/>
  <c r="E293" i="23"/>
  <c r="E26" i="23"/>
  <c r="F26" i="23"/>
  <c r="E77" i="23"/>
  <c r="F77" i="23"/>
  <c r="F123" i="23"/>
  <c r="E123" i="23"/>
  <c r="F144" i="23"/>
  <c r="E144" i="23"/>
  <c r="F258" i="23"/>
  <c r="E258" i="23"/>
  <c r="E204" i="23"/>
  <c r="F204" i="23"/>
  <c r="E15" i="23"/>
  <c r="F15" i="23"/>
  <c r="F188" i="23"/>
  <c r="E188" i="23"/>
  <c r="F145" i="23"/>
  <c r="E145" i="23"/>
  <c r="E207" i="23"/>
  <c r="F207" i="23"/>
  <c r="F301" i="23"/>
  <c r="E301" i="23"/>
  <c r="E81" i="23"/>
  <c r="F81" i="23"/>
  <c r="F49" i="23"/>
  <c r="E49" i="23"/>
  <c r="E232" i="23"/>
  <c r="F232" i="23"/>
  <c r="F80" i="23"/>
  <c r="E80" i="23"/>
  <c r="F106" i="23"/>
  <c r="E106" i="23"/>
  <c r="E120" i="23"/>
  <c r="F120" i="23"/>
  <c r="E67" i="23"/>
  <c r="F67" i="23"/>
  <c r="F183" i="23"/>
  <c r="E183" i="23"/>
  <c r="F97" i="23"/>
  <c r="E97" i="23"/>
  <c r="E63" i="23"/>
  <c r="F63" i="23"/>
  <c r="F162" i="23"/>
  <c r="E162" i="23"/>
  <c r="E127" i="23"/>
  <c r="F127" i="23"/>
  <c r="E280" i="23"/>
  <c r="F280" i="23"/>
  <c r="E24" i="23"/>
  <c r="F24" i="23"/>
  <c r="F276" i="23"/>
  <c r="E276" i="23"/>
  <c r="E288" i="23"/>
  <c r="F288" i="23"/>
  <c r="E273" i="23"/>
  <c r="F273" i="23"/>
  <c r="F165" i="23"/>
  <c r="E165" i="23"/>
  <c r="F295" i="23"/>
  <c r="E295" i="23"/>
  <c r="F131" i="23"/>
  <c r="E131" i="23"/>
  <c r="E217" i="23"/>
  <c r="F217" i="23"/>
  <c r="F88" i="23"/>
  <c r="E88" i="23"/>
  <c r="F111" i="23"/>
  <c r="E111" i="23"/>
  <c r="E71" i="23"/>
  <c r="F71" i="23"/>
  <c r="F142" i="23"/>
  <c r="E142" i="23"/>
  <c r="E7" i="23"/>
  <c r="F7" i="23"/>
  <c r="F73" i="23"/>
  <c r="E73" i="23"/>
  <c r="E284" i="23"/>
  <c r="F284" i="23"/>
  <c r="E122" i="23"/>
  <c r="F122" i="23"/>
  <c r="E6" i="23"/>
  <c r="F6" i="23"/>
  <c r="E269" i="23"/>
  <c r="F269" i="23"/>
  <c r="F78" i="23"/>
  <c r="E78" i="23"/>
  <c r="E215" i="23"/>
  <c r="F215" i="23"/>
  <c r="F64" i="23"/>
  <c r="E64" i="23"/>
  <c r="F52" i="23"/>
  <c r="E52" i="23"/>
  <c r="E70" i="23"/>
  <c r="F70" i="23"/>
  <c r="E12" i="23"/>
  <c r="F12" i="23"/>
  <c r="F55" i="23"/>
  <c r="E55" i="23"/>
  <c r="E247" i="23"/>
  <c r="F247" i="23"/>
  <c r="E177" i="23"/>
  <c r="F177" i="23"/>
  <c r="F10" i="23"/>
  <c r="E10" i="23"/>
  <c r="E296" i="23"/>
  <c r="F296" i="23"/>
  <c r="F128" i="23"/>
  <c r="E128" i="23"/>
  <c r="E213" i="23"/>
  <c r="F213" i="23"/>
  <c r="F172" i="23"/>
  <c r="E172" i="23"/>
  <c r="E75" i="23"/>
  <c r="F75" i="23"/>
  <c r="F141" i="23"/>
  <c r="E141" i="23"/>
  <c r="E18" i="23"/>
  <c r="F18" i="23"/>
  <c r="E22" i="23"/>
  <c r="F22" i="23"/>
  <c r="F134" i="23"/>
  <c r="E134" i="23"/>
  <c r="E8" i="23"/>
  <c r="F8" i="23"/>
  <c r="F90" i="23"/>
  <c r="E90" i="23"/>
  <c r="F30" i="23"/>
  <c r="E30" i="23"/>
  <c r="F151" i="23"/>
  <c r="E151" i="23"/>
  <c r="F200" i="23"/>
  <c r="E200" i="23"/>
  <c r="F60" i="23"/>
  <c r="E60" i="23"/>
  <c r="F243" i="23"/>
  <c r="E243" i="23"/>
  <c r="F278" i="23"/>
  <c r="E278" i="23"/>
  <c r="F121" i="23"/>
  <c r="E121" i="23"/>
  <c r="E29" i="23"/>
  <c r="F29" i="23"/>
  <c r="F175" i="23"/>
  <c r="E175" i="23"/>
  <c r="F185" i="23"/>
  <c r="E185" i="23"/>
  <c r="F118" i="23"/>
  <c r="E118" i="23"/>
  <c r="F265" i="23"/>
  <c r="E265" i="23"/>
  <c r="E254" i="23"/>
  <c r="F254" i="23"/>
  <c r="E196" i="23"/>
  <c r="F196" i="23"/>
  <c r="E236" i="23"/>
  <c r="F236" i="23"/>
  <c r="E237" i="23"/>
  <c r="F237" i="23"/>
  <c r="E23" i="23"/>
  <c r="F23" i="23"/>
  <c r="E116" i="23"/>
  <c r="F116" i="23"/>
  <c r="E27" i="23"/>
  <c r="F27" i="23"/>
  <c r="F167" i="23"/>
  <c r="E167" i="23"/>
  <c r="E287" i="23"/>
  <c r="F287" i="23"/>
  <c r="E226" i="23"/>
  <c r="F226" i="23"/>
  <c r="F76" i="23"/>
  <c r="E76" i="23"/>
  <c r="F266" i="23"/>
  <c r="E266" i="23"/>
  <c r="E101" i="23"/>
  <c r="F101" i="23"/>
  <c r="F36" i="23"/>
  <c r="E36" i="23"/>
  <c r="E98" i="23"/>
  <c r="F98" i="23"/>
  <c r="F250" i="23"/>
  <c r="E250" i="23"/>
  <c r="E303" i="23"/>
  <c r="F303" i="23"/>
  <c r="E210" i="23"/>
  <c r="F210" i="23"/>
  <c r="F228" i="23"/>
  <c r="E228" i="23"/>
  <c r="F283" i="23"/>
  <c r="E283" i="23"/>
  <c r="F248" i="23"/>
  <c r="E248" i="23"/>
  <c r="E37" i="23"/>
  <c r="F37" i="23"/>
  <c r="F65" i="23"/>
  <c r="E65" i="23"/>
  <c r="F56" i="23"/>
  <c r="E56" i="23"/>
  <c r="F304" i="23"/>
  <c r="E304" i="23"/>
  <c r="F95" i="23"/>
  <c r="E95" i="23"/>
  <c r="F48" i="23"/>
  <c r="E48" i="23"/>
  <c r="E233" i="23"/>
  <c r="F233" i="23"/>
  <c r="F11" i="23"/>
  <c r="E11" i="23"/>
  <c r="E59" i="23"/>
  <c r="F59" i="23"/>
  <c r="E244" i="23"/>
  <c r="F244" i="23"/>
  <c r="F146" i="23"/>
  <c r="E146" i="23"/>
  <c r="F201" i="23"/>
  <c r="E201" i="23"/>
  <c r="F218" i="23"/>
  <c r="E218" i="23"/>
  <c r="E275" i="23"/>
  <c r="F275" i="23"/>
  <c r="E138" i="23"/>
  <c r="F138" i="23"/>
  <c r="F240" i="23"/>
  <c r="E240" i="23"/>
  <c r="F34" i="23"/>
  <c r="E34" i="2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Volobuev</author>
  </authors>
  <commentList>
    <comment ref="L3" authorId="0" shapeId="0" xr:uid="{00000000-0006-0000-0300-000001000000}">
      <text>
        <r>
          <rPr>
            <b/>
            <sz val="9"/>
            <color indexed="81"/>
            <rFont val="Tahoma"/>
            <family val="2"/>
            <charset val="204"/>
          </rPr>
          <t>Volobuev:</t>
        </r>
        <r>
          <rPr>
            <sz val="9"/>
            <color indexed="81"/>
            <rFont val="Tahoma"/>
            <family val="2"/>
            <charset val="204"/>
          </rPr>
          <t xml:space="preserve">
Напишите номер АОК, в который вы хотите включить данный акт</t>
        </r>
      </text>
    </comment>
    <comment ref="M3" authorId="0" shapeId="0" xr:uid="{00000000-0006-0000-0300-000002000000}">
      <text>
        <r>
          <rPr>
            <b/>
            <sz val="9"/>
            <color indexed="81"/>
            <rFont val="Tahoma"/>
            <family val="2"/>
            <charset val="204"/>
          </rPr>
          <t>Volobuev:</t>
        </r>
        <r>
          <rPr>
            <sz val="9"/>
            <color indexed="81"/>
            <rFont val="Tahoma"/>
            <family val="2"/>
            <charset val="204"/>
          </rPr>
          <t xml:space="preserve">
Напишите номер комплекта ИД, в который вы хотите включить данный акт</t>
        </r>
      </text>
    </comment>
    <comment ref="N3" authorId="0" shapeId="0" xr:uid="{00000000-0006-0000-0300-000003000000}">
      <text>
        <r>
          <rPr>
            <b/>
            <sz val="9"/>
            <color indexed="81"/>
            <rFont val="Tahoma"/>
            <family val="2"/>
            <charset val="204"/>
          </rPr>
          <t>Volobuev:</t>
        </r>
        <r>
          <rPr>
            <sz val="9"/>
            <color indexed="81"/>
            <rFont val="Tahoma"/>
            <family val="2"/>
            <charset val="204"/>
          </rPr>
          <t xml:space="preserve">
Оставьте ячейку пустой, чтобы документ создался при нажатии кнопки "Создать акты"</t>
        </r>
      </text>
    </comment>
    <comment ref="X3" authorId="0" shapeId="0" xr:uid="{00000000-0006-0000-0300-000004000000}">
      <text>
        <r>
          <rPr>
            <b/>
            <sz val="9"/>
            <color indexed="81"/>
            <rFont val="Tahoma"/>
            <family val="2"/>
            <charset val="204"/>
          </rPr>
          <t>Volobuev:</t>
        </r>
        <r>
          <rPr>
            <sz val="9"/>
            <color indexed="81"/>
            <rFont val="Tahoma"/>
            <family val="2"/>
            <charset val="204"/>
          </rPr>
          <t xml:space="preserve">
Поставьте цифру 1, чтобы включить проектировщика в акт</t>
        </r>
      </text>
    </comment>
  </commentList>
</comments>
</file>

<file path=xl/sharedStrings.xml><?xml version="1.0" encoding="utf-8"?>
<sst xmlns="http://schemas.openxmlformats.org/spreadsheetml/2006/main" count="718" uniqueCount="345">
  <si>
    <t>Реквизиты</t>
  </si>
  <si>
    <t>Заказчик</t>
  </si>
  <si>
    <t>Наименование</t>
  </si>
  <si>
    <t>Генподрядчик</t>
  </si>
  <si>
    <t>Проектировщик</t>
  </si>
  <si>
    <t>Подрядчик</t>
  </si>
  <si>
    <t>Общая информация</t>
  </si>
  <si>
    <t>Люди</t>
  </si>
  <si>
    <t>Представитель заказчика</t>
  </si>
  <si>
    <t>Должность</t>
  </si>
  <si>
    <t>Приказ</t>
  </si>
  <si>
    <t>Технадзор заказчика</t>
  </si>
  <si>
    <t>Представитель генподрядчика</t>
  </si>
  <si>
    <t>Представитель проектировщика</t>
  </si>
  <si>
    <t>Представитель подрядчика</t>
  </si>
  <si>
    <t>Фамилия И. О.</t>
  </si>
  <si>
    <t>Представитель иного лица</t>
  </si>
  <si>
    <t>Корпус</t>
  </si>
  <si>
    <t>Секция</t>
  </si>
  <si>
    <t>Этаж</t>
  </si>
  <si>
    <t>Наименование работ</t>
  </si>
  <si>
    <t>Номер п/п</t>
  </si>
  <si>
    <t>Столбец9</t>
  </si>
  <si>
    <t>Столбец10</t>
  </si>
  <si>
    <t>Столбец11</t>
  </si>
  <si>
    <t>Столбец12</t>
  </si>
  <si>
    <t>Столбец13</t>
  </si>
  <si>
    <t>Столбец14</t>
  </si>
  <si>
    <t>Столбец19</t>
  </si>
  <si>
    <t>Столбец21</t>
  </si>
  <si>
    <t>Столбец22</t>
  </si>
  <si>
    <t>Столбец24</t>
  </si>
  <si>
    <t>Столбец25</t>
  </si>
  <si>
    <t>Столбец26</t>
  </si>
  <si>
    <t>Столбец27</t>
  </si>
  <si>
    <t>Столбец28</t>
  </si>
  <si>
    <t>Столбец29</t>
  </si>
  <si>
    <t>Столбец30</t>
  </si>
  <si>
    <t>Столбец33</t>
  </si>
  <si>
    <t>Столбец35</t>
  </si>
  <si>
    <t>Столбец36</t>
  </si>
  <si>
    <t>Столбец38</t>
  </si>
  <si>
    <t>Столбец39</t>
  </si>
  <si>
    <t>Столбец44</t>
  </si>
  <si>
    <t>Столбец45</t>
  </si>
  <si>
    <t>Столбец46</t>
  </si>
  <si>
    <t>Столбец47</t>
  </si>
  <si>
    <t>Столбец48</t>
  </si>
  <si>
    <t>Проектировщик нужен?</t>
  </si>
  <si>
    <t>Технадзор генподрядчика</t>
  </si>
  <si>
    <t>Проект</t>
  </si>
  <si>
    <t>Организация</t>
  </si>
  <si>
    <t>Дата акта</t>
  </si>
  <si>
    <t>Дата начала</t>
  </si>
  <si>
    <t>Дата окончания</t>
  </si>
  <si>
    <t>Год акта</t>
  </si>
  <si>
    <t>Месяц акта</t>
  </si>
  <si>
    <t>День акта</t>
  </si>
  <si>
    <t>Исп. схема</t>
  </si>
  <si>
    <t>СНИП</t>
  </si>
  <si>
    <t>Последующие работы</t>
  </si>
  <si>
    <t>Кол-во экз</t>
  </si>
  <si>
    <t>Автоназвание работ</t>
  </si>
  <si>
    <t>Напечатан</t>
  </si>
  <si>
    <t>Приложения</t>
  </si>
  <si>
    <t>В осях</t>
  </si>
  <si>
    <t>Материал</t>
  </si>
  <si>
    <t>Автоимя</t>
  </si>
  <si>
    <t>Материалы вручную</t>
  </si>
  <si>
    <t>Материалы из списка</t>
  </si>
  <si>
    <t>ИД</t>
  </si>
  <si>
    <t>Номер акта</t>
  </si>
  <si>
    <t>Отм.</t>
  </si>
  <si>
    <t>Наименование конструкций</t>
  </si>
  <si>
    <t>Акты скр. работ</t>
  </si>
  <si>
    <t>АОК</t>
  </si>
  <si>
    <t>Названия строк</t>
  </si>
  <si>
    <t>Минимум по полю Дата начала</t>
  </si>
  <si>
    <t>Максимум по полю Дата окончания</t>
  </si>
  <si>
    <t>Суффикс акта</t>
  </si>
  <si>
    <t>Сборка номер+назв</t>
  </si>
  <si>
    <t>Дополнительные сведения</t>
  </si>
  <si>
    <t>Протоколы испытаний</t>
  </si>
  <si>
    <t>Столбец2</t>
  </si>
  <si>
    <t>Столбец3</t>
  </si>
  <si>
    <t>Наименование_объекта</t>
  </si>
  <si>
    <t>Наименование_работ</t>
  </si>
  <si>
    <t>Наименование_последующих_работ</t>
  </si>
  <si>
    <t>Наименование_материалов</t>
  </si>
  <si>
    <t>Материалы_вручную</t>
  </si>
  <si>
    <t>Исполнительные_схемы</t>
  </si>
  <si>
    <t>Наименование_СНИП</t>
  </si>
  <si>
    <t>экз</t>
  </si>
  <si>
    <t>приложения</t>
  </si>
  <si>
    <t>день_н</t>
  </si>
  <si>
    <t>месяц_н</t>
  </si>
  <si>
    <t>год_н</t>
  </si>
  <si>
    <t>день_о</t>
  </si>
  <si>
    <t>месяц_о</t>
  </si>
  <si>
    <t>год_о</t>
  </si>
  <si>
    <t>день_а</t>
  </si>
  <si>
    <t>месяц_а</t>
  </si>
  <si>
    <t>год_а</t>
  </si>
  <si>
    <t>Наименование_заказчика</t>
  </si>
  <si>
    <t>реквизиты_заказчика</t>
  </si>
  <si>
    <t>реквизиты_генподрядчика</t>
  </si>
  <si>
    <t>реквизиты_проектировщика</t>
  </si>
  <si>
    <t>реквизиты_подрядчика</t>
  </si>
  <si>
    <t>ФИО_З</t>
  </si>
  <si>
    <t>Должность_З</t>
  </si>
  <si>
    <t>ФИО_ТНЗ</t>
  </si>
  <si>
    <t>Должность_ТНЗ</t>
  </si>
  <si>
    <t>ФИО_Г</t>
  </si>
  <si>
    <t>Должность_Г</t>
  </si>
  <si>
    <t>ФИО_ТНГ</t>
  </si>
  <si>
    <t>Должность_ТНГ</t>
  </si>
  <si>
    <t>ФИО_Пр</t>
  </si>
  <si>
    <t>Должность_Пр</t>
  </si>
  <si>
    <t>ФИО_Пд</t>
  </si>
  <si>
    <t>Должность_Пд</t>
  </si>
  <si>
    <t>ФИО_И</t>
  </si>
  <si>
    <t>Должность_И</t>
  </si>
  <si>
    <t>Номер_акта</t>
  </si>
  <si>
    <t>Столбец1</t>
  </si>
  <si>
    <t>н_проектировщика</t>
  </si>
  <si>
    <t>н_подрядчика</t>
  </si>
  <si>
    <t>Должность_З2</t>
  </si>
  <si>
    <t>Столбец332</t>
  </si>
  <si>
    <t>Столбец352</t>
  </si>
  <si>
    <t>Столбец333</t>
  </si>
  <si>
    <t>Должность_ТНЗ2</t>
  </si>
  <si>
    <t>Столбец353</t>
  </si>
  <si>
    <t>Должность_Г2</t>
  </si>
  <si>
    <t>Столбец354</t>
  </si>
  <si>
    <t>Столбец382</t>
  </si>
  <si>
    <t>Должность_ТНГ2</t>
  </si>
  <si>
    <t>Столбец3522</t>
  </si>
  <si>
    <t>Должность_Пр2</t>
  </si>
  <si>
    <t>Столбец3523</t>
  </si>
  <si>
    <t>Должность_Пд2</t>
  </si>
  <si>
    <t>Столбец472</t>
  </si>
  <si>
    <t>Должность_И2</t>
  </si>
  <si>
    <t>Наим_проекта</t>
  </si>
  <si>
    <t>Столбец187</t>
  </si>
  <si>
    <t>Столбец188</t>
  </si>
  <si>
    <t>Столбец189</t>
  </si>
  <si>
    <t>Столбец190</t>
  </si>
  <si>
    <t>Столбец191</t>
  </si>
  <si>
    <t>Столбец192</t>
  </si>
  <si>
    <t>Столбец193</t>
  </si>
  <si>
    <t>Столбец194</t>
  </si>
  <si>
    <t>Столбец195</t>
  </si>
  <si>
    <t>Столбец196</t>
  </si>
  <si>
    <t>Столбец197</t>
  </si>
  <si>
    <t>Столбец198</t>
  </si>
  <si>
    <t>Столбец199</t>
  </si>
  <si>
    <t>Столбец204</t>
  </si>
  <si>
    <t>Столбец206</t>
  </si>
  <si>
    <t>Столбец207</t>
  </si>
  <si>
    <t>Столбец208</t>
  </si>
  <si>
    <t>Столбец209</t>
  </si>
  <si>
    <t>Протоколы</t>
  </si>
  <si>
    <t>Дополнительные_сведения</t>
  </si>
  <si>
    <t>Наименование_конструкций</t>
  </si>
  <si>
    <t>Столбец2022</t>
  </si>
  <si>
    <t>Столбец2023</t>
  </si>
  <si>
    <t>Столбец2024</t>
  </si>
  <si>
    <t>Столбец2025</t>
  </si>
  <si>
    <t>Столбец2026</t>
  </si>
  <si>
    <t>Столбец2027</t>
  </si>
  <si>
    <t>Столбец2028</t>
  </si>
  <si>
    <t>Столбец2029</t>
  </si>
  <si>
    <t>Столбец2030</t>
  </si>
  <si>
    <t>Столбец2031</t>
  </si>
  <si>
    <t>Акты_ОСР</t>
  </si>
  <si>
    <t>Протоколы2</t>
  </si>
  <si>
    <t>Наим_проекта2</t>
  </si>
  <si>
    <t>Тип и номер документа</t>
  </si>
  <si>
    <t>Наим_пр_докум</t>
  </si>
  <si>
    <t>Столбец252</t>
  </si>
  <si>
    <t>Наим_пр_докум2</t>
  </si>
  <si>
    <t>Мат. вручную авт</t>
  </si>
  <si>
    <t>Итог всё</t>
  </si>
  <si>
    <t>Номер страницы</t>
  </si>
  <si>
    <t>Наименование документа</t>
  </si>
  <si>
    <t>Сборка назв. полного</t>
  </si>
  <si>
    <t>№ документа</t>
  </si>
  <si>
    <t>Исп. схема полн.</t>
  </si>
  <si>
    <t>Месяц ИД</t>
  </si>
  <si>
    <t>Год ИД</t>
  </si>
  <si>
    <t>Наименование и адрес объекта</t>
  </si>
  <si>
    <t>Суффикс</t>
  </si>
  <si>
    <t>год_ид</t>
  </si>
  <si>
    <t>Наименование ИД</t>
  </si>
  <si>
    <t>н_заказчика</t>
  </si>
  <si>
    <t>Номер корпуса</t>
  </si>
  <si>
    <t>н_корпуса</t>
  </si>
  <si>
    <t>н_ид</t>
  </si>
  <si>
    <t>месяц_ид</t>
  </si>
  <si>
    <t>шифр_ид</t>
  </si>
  <si>
    <t>Шифр ИД авто</t>
  </si>
  <si>
    <t>н_секции</t>
  </si>
  <si>
    <t>Столбец205</t>
  </si>
  <si>
    <t>Наименование_объекта2</t>
  </si>
  <si>
    <t>Номер секции</t>
  </si>
  <si>
    <t>н_корпуса2</t>
  </si>
  <si>
    <t>н_секции2</t>
  </si>
  <si>
    <t>н_ид2</t>
  </si>
  <si>
    <t>Наименование ид2</t>
  </si>
  <si>
    <t>Наименование ид3</t>
  </si>
  <si>
    <t>месяц_ид2</t>
  </si>
  <si>
    <t>Наименование ид4</t>
  </si>
  <si>
    <t>н_заказчика2</t>
  </si>
  <si>
    <t>Подписант ИД от подрядчика</t>
  </si>
  <si>
    <t>шифр_ид2</t>
  </si>
  <si>
    <t>Шифр ИД авто2</t>
  </si>
  <si>
    <t>ФИО_П</t>
  </si>
  <si>
    <t>№ п/п</t>
  </si>
  <si>
    <t>Число листов</t>
  </si>
  <si>
    <t>№ страницы</t>
  </si>
  <si>
    <t>Реестр исполнительной документации</t>
  </si>
  <si>
    <t>Лицо, осуществляющее строительство</t>
  </si>
  <si>
    <t>Лицо, осуществляющее подготовку проектной документации</t>
  </si>
  <si>
    <t>Лицо, осуществляющее строительство, выполнившее работы, подлежащие освидетельствованию</t>
  </si>
  <si>
    <t>Акты освидетельствования ответственных конструкций</t>
  </si>
  <si>
    <t>Представитель застройщика или заказчика по вопросам строительного контроля</t>
  </si>
  <si>
    <t>Представитель лица, осуществляющего строительство</t>
  </si>
  <si>
    <t>Представитель лица, осуществляющего строительство, по вопросам строительного контроля</t>
  </si>
  <si>
    <t>Представитель лица, осуществляющего подготовку проектной документации</t>
  </si>
  <si>
    <t>Представитель лица, осуществляющего строительство, выполнившего работы, подлежащие освидетельствованию</t>
  </si>
  <si>
    <t>Комплекты исполнительной документации</t>
  </si>
  <si>
    <t>Реестр актов освидетельствования скрытых работ</t>
  </si>
  <si>
    <t>ФИО_иного</t>
  </si>
  <si>
    <t>Фио_иного2</t>
  </si>
  <si>
    <t>(пусто)</t>
  </si>
  <si>
    <t>нет</t>
  </si>
  <si>
    <t>Уровень 1</t>
  </si>
  <si>
    <t>Уровень2</t>
  </si>
  <si>
    <t>В именительном падеже</t>
  </si>
  <si>
    <t>В родительном падеже</t>
  </si>
  <si>
    <t>например, "секция"</t>
  </si>
  <si>
    <t>например, "секции"</t>
  </si>
  <si>
    <t>например, "этаж"</t>
  </si>
  <si>
    <t>например, "этажа"</t>
  </si>
  <si>
    <t>Иерархия объекта</t>
  </si>
  <si>
    <t>по умолчанию "корпус"</t>
  </si>
  <si>
    <t>по умолчанию "корпуса"</t>
  </si>
  <si>
    <t>Уровень1</t>
  </si>
  <si>
    <t>Уровень3</t>
  </si>
  <si>
    <t>По умолчанию "корпус — секция — этаж".
Можно, например, "блок — отсек — уровень"</t>
  </si>
  <si>
    <t>Значения</t>
  </si>
  <si>
    <t>следующие виды работ</t>
  </si>
  <si>
    <t>Выполнение</t>
  </si>
  <si>
    <t>Примечание</t>
  </si>
  <si>
    <t>ед.изм.</t>
  </si>
  <si>
    <t>дата</t>
  </si>
  <si>
    <t>А1</t>
  </si>
  <si>
    <t>блок</t>
  </si>
  <si>
    <t>блока</t>
  </si>
  <si>
    <t>А</t>
  </si>
  <si>
    <t>Механизированная разработка грунта котлована</t>
  </si>
  <si>
    <t>Разработка грунта вручную (Доработка котлована)</t>
  </si>
  <si>
    <t>-4,350</t>
  </si>
  <si>
    <t>Устройство защитной стяжки по гидроизоляции бетонной подготовки</t>
  </si>
  <si>
    <t>Исполнительная геодезическая схема №5А</t>
  </si>
  <si>
    <t>Исполнительная геодезическая схема №6А</t>
  </si>
  <si>
    <t>Исполнительная геодезическая схема №7А</t>
  </si>
  <si>
    <t>Исполнительная геодезическая схема №8А</t>
  </si>
  <si>
    <t>Исполнительная геодезическая схема №9А</t>
  </si>
  <si>
    <t>Исполнительная геодезическая схема №10А</t>
  </si>
  <si>
    <t>Исполнительная геодезическая схема №11А</t>
  </si>
  <si>
    <t>Исполнительная схема №10А/1</t>
  </si>
  <si>
    <t>Исполнительная схема №11А/1</t>
  </si>
  <si>
    <t xml:space="preserve"> СП70.13330.2012 «Несущие и ограждающие конструкции", проект: W0947-19/13-КЖ1.1</t>
  </si>
  <si>
    <t>, проект шифр: W0947-19/13-КЖ1.1</t>
  </si>
  <si>
    <t xml:space="preserve">Устройство верхней сетки армирования фундаментной плиты с выпусками </t>
  </si>
  <si>
    <t>А-Л/1-11</t>
  </si>
  <si>
    <t>Исполнительная схема №12А</t>
  </si>
  <si>
    <t>Исполнительная схема №14А</t>
  </si>
  <si>
    <t>Исполнительная схема №15А</t>
  </si>
  <si>
    <t>Исполнительная схема №9А</t>
  </si>
  <si>
    <t>Исполнительная схема №8А</t>
  </si>
  <si>
    <t>Исполнительная схема №7А</t>
  </si>
  <si>
    <t>-5,160</t>
  </si>
  <si>
    <t>-5,060</t>
  </si>
  <si>
    <t>-5,010</t>
  </si>
  <si>
    <t>-5,000</t>
  </si>
  <si>
    <t>-4,950</t>
  </si>
  <si>
    <t>А-Г/1-11; Г-Л/8-11</t>
  </si>
  <si>
    <t>Ж-Л/1-8</t>
  </si>
  <si>
    <t xml:space="preserve">Армирование подколонников подвала </t>
  </si>
  <si>
    <t xml:space="preserve">Бетонирование подколонников подвала </t>
  </si>
  <si>
    <t>Монтаж опалубки подколонников подвала</t>
  </si>
  <si>
    <t>26.11.2018.</t>
  </si>
  <si>
    <t>Исполнительная схема №17А</t>
  </si>
  <si>
    <t>Исполнительная схема №18А</t>
  </si>
  <si>
    <t>КС2№</t>
  </si>
  <si>
    <t>ноябрь</t>
  </si>
  <si>
    <t>Г</t>
  </si>
  <si>
    <t>Ж</t>
  </si>
  <si>
    <t>Столбец4</t>
  </si>
  <si>
    <t>Л</t>
  </si>
  <si>
    <t>Столбец5</t>
  </si>
  <si>
    <t>Монтаж опалубки колонн подвала</t>
  </si>
  <si>
    <t>Монтаж опалубки плиты перекрытия подвала</t>
  </si>
  <si>
    <t>Устройство подстилающих слоев песчаных</t>
  </si>
  <si>
    <t>Устройство бетонной подготовки</t>
  </si>
  <si>
    <t>Устройство пароизоляционного слоя из пленки полиэтиленовой</t>
  </si>
  <si>
    <t>Устройство плиты железобетонной плоской</t>
  </si>
  <si>
    <t>-4,000</t>
  </si>
  <si>
    <t>-4,250</t>
  </si>
  <si>
    <t>-4,150</t>
  </si>
  <si>
    <t>Армирование стен подвала со встроенными колоннами, стенами лестничных клеток и лифтовых шахт</t>
  </si>
  <si>
    <t>Монтаж опалубки стен подвала со встроенными колоннами, стенами лестничных клеток и лифтовых шахт</t>
  </si>
  <si>
    <t>Бетонирование стен подвала со встроенными колоннами, стенами лестничных клеток и лифтовых шахт</t>
  </si>
  <si>
    <t>18.1</t>
  </si>
  <si>
    <t>Армирование колонн подвала</t>
  </si>
  <si>
    <t>Бетонирование колонн подвала</t>
  </si>
  <si>
    <t>Монтаж инженерных коммуникаций (канализация, водопровод)</t>
  </si>
  <si>
    <t>А/1</t>
  </si>
  <si>
    <t>вид работ</t>
  </si>
  <si>
    <t>Устройство выравнивающей стяжки</t>
  </si>
  <si>
    <t xml:space="preserve">Устройство гидроизоляции </t>
  </si>
  <si>
    <t>Устройство нижней сетки армирования фундаментной плиты с выпусками</t>
  </si>
  <si>
    <t>Монтаж поддерживающих каркасов верхней сетки армирования фундаментной плиты с выпусками</t>
  </si>
  <si>
    <t>Монтаж опалубки фундаментной плиты</t>
  </si>
  <si>
    <t>Бетонирование фундаментной плиты</t>
  </si>
  <si>
    <t>Армирование стен подвала</t>
  </si>
  <si>
    <t>Монтаж опалубки стен подвала</t>
  </si>
  <si>
    <t>Бетонирование стен подвала</t>
  </si>
  <si>
    <t>Гидроизоляция стен подвала обмазочная праймером в один слой</t>
  </si>
  <si>
    <t>Гидроизоляция стен подвала оклеечная праймером в 1-й слой</t>
  </si>
  <si>
    <t>Гидроизоляция стен подвала оклеечная праймером в 2-й слой</t>
  </si>
  <si>
    <t>Теплоизоляция стен подвала техноплексом слоем толщиной 150 мм</t>
  </si>
  <si>
    <t>Гидроизоляция стен подвала по теплоизоляции профилированной мембраной</t>
  </si>
  <si>
    <t>Обратная засыпка пазух котлована</t>
  </si>
  <si>
    <t>Армирование плиты перекрытия подвала</t>
  </si>
  <si>
    <t>Бетонирование плиты перекрытия подвала</t>
  </si>
  <si>
    <t>этаж</t>
  </si>
  <si>
    <t>Армирование колонн</t>
  </si>
  <si>
    <t>Монтаж опалубки колонн</t>
  </si>
  <si>
    <t>Бетонирование колонн</t>
  </si>
  <si>
    <t>Монтаж опалубки плиты перекрытия</t>
  </si>
  <si>
    <t>Армирование плиты перекрытия</t>
  </si>
  <si>
    <t>Бетонирование плиты перекрытия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</si>
</sst>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_);_(* \(#,##0\);_(* &quot;-&quot;_);_(@_)"/>
    <numFmt numFmtId="165" formatCode="_(* #,##0.00_);_(* \(#,##0.00\);_(* &quot;-&quot;??_);_(@_)"/>
    <numFmt numFmtId="166" formatCode="00"/>
    <numFmt numFmtId="167" formatCode="[$-419]mmmm\ yyyy;@"/>
    <numFmt numFmtId="168" formatCode="dd/mm/yy;@"/>
  </numFmts>
  <fonts count="41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8"/>
      <name val="Arial Cyr"/>
      <charset val="204"/>
    </font>
    <font>
      <b/>
      <sz val="11"/>
      <name val="Calibri"/>
      <family val="2"/>
      <charset val="204"/>
      <scheme val="minor"/>
    </font>
    <font>
      <i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i/>
      <sz val="11"/>
      <color theme="0" tint="-0.249977111117893"/>
      <name val="Calibri"/>
      <family val="2"/>
      <charset val="204"/>
      <scheme val="minor"/>
    </font>
    <font>
      <i/>
      <sz val="11"/>
      <color theme="0" tint="-0.34998626667073579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0"/>
      <name val="Arial Cy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sz val="12"/>
      <name val="Arial Cyr"/>
      <charset val="204"/>
    </font>
    <font>
      <sz val="10"/>
      <color rgb="FF0070C0"/>
      <name val="Arial Cyr"/>
    </font>
    <font>
      <b/>
      <sz val="10"/>
      <color theme="0"/>
      <name val="Arial Cyr"/>
      <charset val="204"/>
    </font>
    <font>
      <b/>
      <sz val="9"/>
      <color theme="0"/>
      <name val="Arial Cyr"/>
      <charset val="204"/>
    </font>
    <font>
      <sz val="10"/>
      <color theme="4"/>
      <name val="Arial Cyr"/>
      <charset val="204"/>
    </font>
    <font>
      <sz val="12"/>
      <name val="Arial Cyr"/>
      <charset val="204"/>
    </font>
    <font>
      <sz val="10"/>
      <color rgb="FFFF0000"/>
      <name val="Arial Cyr"/>
    </font>
    <font>
      <sz val="10"/>
      <color rgb="FFC00000"/>
      <name val="Arial Cyr"/>
    </font>
    <font>
      <sz val="10"/>
      <color rgb="FFC00000"/>
      <name val="Arial Cyr"/>
      <charset val="204"/>
    </font>
    <font>
      <sz val="8"/>
      <color theme="0"/>
      <name val="Arial Cyr"/>
      <charset val="204"/>
    </font>
  </fonts>
  <fills count="19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ECFF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ck">
        <color theme="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16" fillId="0" borderId="0"/>
  </cellStyleXfs>
  <cellXfs count="198">
    <xf numFmtId="0" fontId="0" fillId="0" borderId="0" xfId="0"/>
    <xf numFmtId="0" fontId="16" fillId="0" borderId="0" xfId="3" applyFill="1" applyBorder="1" applyAlignment="1"/>
    <xf numFmtId="0" fontId="16" fillId="0" borderId="0" xfId="3" applyFill="1" applyAlignment="1"/>
    <xf numFmtId="0" fontId="16" fillId="0" borderId="0" xfId="3" applyAlignment="1"/>
    <xf numFmtId="0" fontId="22" fillId="0" borderId="0" xfId="3" applyFont="1" applyFill="1" applyBorder="1" applyAlignment="1">
      <alignment horizontal="right" vertical="top" wrapText="1" indent="1"/>
    </xf>
    <xf numFmtId="0" fontId="16" fillId="0" borderId="0" xfId="3" applyFill="1" applyBorder="1"/>
    <xf numFmtId="0" fontId="16" fillId="0" borderId="0" xfId="3" applyFill="1"/>
    <xf numFmtId="0" fontId="16" fillId="0" borderId="0" xfId="3"/>
    <xf numFmtId="0" fontId="16" fillId="0" borderId="0" xfId="3" applyBorder="1"/>
    <xf numFmtId="0" fontId="16" fillId="3" borderId="0" xfId="3" applyFill="1"/>
    <xf numFmtId="0" fontId="20" fillId="3" borderId="0" xfId="3" applyFont="1" applyFill="1" applyBorder="1" applyAlignment="1">
      <alignment horizontal="right" wrapText="1" indent="1"/>
    </xf>
    <xf numFmtId="0" fontId="16" fillId="3" borderId="0" xfId="3" applyFill="1" applyAlignment="1"/>
    <xf numFmtId="0" fontId="22" fillId="3" borderId="0" xfId="3" applyFont="1" applyFill="1" applyBorder="1" applyAlignment="1">
      <alignment horizontal="right" vertical="top" wrapText="1" indent="1"/>
    </xf>
    <xf numFmtId="0" fontId="16" fillId="3" borderId="0" xfId="3" applyFill="1" applyBorder="1"/>
    <xf numFmtId="0" fontId="21" fillId="3" borderId="0" xfId="3" applyFont="1" applyFill="1" applyBorder="1" applyAlignment="1">
      <alignment horizontal="right" wrapText="1" indent="1"/>
    </xf>
    <xf numFmtId="0" fontId="16" fillId="3" borderId="0" xfId="3" applyFill="1" applyBorder="1" applyAlignment="1"/>
    <xf numFmtId="0" fontId="24" fillId="3" borderId="0" xfId="3" applyFont="1" applyFill="1" applyAlignment="1">
      <alignment horizontal="right" wrapText="1" indent="1"/>
    </xf>
    <xf numFmtId="0" fontId="16" fillId="3" borderId="0" xfId="3" applyFill="1" applyBorder="1" applyAlignment="1">
      <alignment vertical="top"/>
    </xf>
    <xf numFmtId="0" fontId="16" fillId="3" borderId="0" xfId="3" applyFill="1" applyAlignment="1">
      <alignment vertical="top"/>
    </xf>
    <xf numFmtId="0" fontId="23" fillId="3" borderId="0" xfId="3" applyFont="1" applyFill="1" applyAlignment="1">
      <alignment vertical="top"/>
    </xf>
    <xf numFmtId="0" fontId="16" fillId="0" borderId="0" xfId="3" applyFill="1" applyBorder="1" applyAlignment="1">
      <alignment vertical="top"/>
    </xf>
    <xf numFmtId="0" fontId="16" fillId="0" borderId="0" xfId="3" applyBorder="1" applyAlignment="1">
      <alignment vertical="top"/>
    </xf>
    <xf numFmtId="0" fontId="16" fillId="0" borderId="0" xfId="3" applyNumberFormat="1" applyAlignment="1">
      <alignment wrapText="1"/>
    </xf>
    <xf numFmtId="0" fontId="0" fillId="0" borderId="0" xfId="0" applyNumberFormat="1" applyAlignment="1">
      <alignment wrapText="1"/>
    </xf>
    <xf numFmtId="0" fontId="0" fillId="0" borderId="0" xfId="0" applyNumberFormat="1"/>
    <xf numFmtId="0" fontId="26" fillId="3" borderId="0" xfId="3" applyNumberFormat="1" applyFont="1" applyFill="1" applyBorder="1" applyAlignment="1">
      <alignment horizontal="left" vertical="top" wrapText="1"/>
    </xf>
    <xf numFmtId="0" fontId="16" fillId="3" borderId="0" xfId="3" applyNumberFormat="1" applyFill="1" applyBorder="1" applyAlignment="1">
      <alignment horizontal="left" vertical="top" wrapText="1"/>
    </xf>
    <xf numFmtId="0" fontId="21" fillId="3" borderId="0" xfId="3" applyNumberFormat="1" applyFont="1" applyFill="1" applyBorder="1" applyAlignment="1">
      <alignment horizontal="center" wrapText="1"/>
    </xf>
    <xf numFmtId="0" fontId="27" fillId="3" borderId="0" xfId="3" applyNumberFormat="1" applyFont="1" applyFill="1" applyBorder="1" applyAlignment="1">
      <alignment horizontal="left" wrapText="1"/>
    </xf>
    <xf numFmtId="0" fontId="20" fillId="3" borderId="0" xfId="3" applyNumberFormat="1" applyFont="1" applyFill="1" applyBorder="1" applyAlignment="1">
      <alignment horizontal="left" wrapText="1"/>
    </xf>
    <xf numFmtId="0" fontId="25" fillId="3" borderId="0" xfId="3" applyNumberFormat="1" applyFont="1" applyFill="1" applyBorder="1" applyAlignment="1">
      <alignment horizontal="left" wrapText="1"/>
    </xf>
    <xf numFmtId="0" fontId="16" fillId="0" borderId="0" xfId="3" applyNumberFormat="1" applyFill="1" applyBorder="1" applyAlignment="1">
      <alignment horizontal="left" vertical="top" wrapText="1"/>
    </xf>
    <xf numFmtId="0" fontId="16" fillId="0" borderId="0" xfId="3" applyNumberFormat="1" applyBorder="1" applyAlignment="1">
      <alignment horizontal="left" vertical="top" wrapText="1"/>
    </xf>
    <xf numFmtId="0" fontId="15" fillId="4" borderId="1" xfId="3" applyNumberFormat="1" applyFont="1" applyFill="1" applyBorder="1" applyAlignment="1">
      <alignment horizontal="left" vertical="top" wrapText="1"/>
    </xf>
    <xf numFmtId="0" fontId="15" fillId="4" borderId="0" xfId="3" applyNumberFormat="1" applyFont="1" applyFill="1" applyBorder="1" applyAlignment="1">
      <alignment horizontal="left" vertical="top" wrapText="1"/>
    </xf>
    <xf numFmtId="0" fontId="28" fillId="0" borderId="0" xfId="0" applyNumberFormat="1" applyFont="1" applyAlignment="1">
      <alignment horizontal="left" vertical="top"/>
    </xf>
    <xf numFmtId="0" fontId="17" fillId="0" borderId="0" xfId="0" applyNumberFormat="1" applyFont="1" applyAlignment="1">
      <alignment horizontal="left" vertical="top"/>
    </xf>
    <xf numFmtId="0" fontId="28" fillId="0" borderId="0" xfId="0" applyNumberFormat="1" applyFont="1" applyAlignment="1">
      <alignment horizontal="left" vertical="top" wrapText="1"/>
    </xf>
    <xf numFmtId="0" fontId="0" fillId="0" borderId="0" xfId="0" applyNumberFormat="1" applyAlignment="1">
      <alignment horizontal="left" vertical="top"/>
    </xf>
    <xf numFmtId="0" fontId="0" fillId="0" borderId="0" xfId="0" applyAlignment="1">
      <alignment horizontal="left" vertical="top"/>
    </xf>
    <xf numFmtId="166" fontId="0" fillId="0" borderId="0" xfId="0" applyNumberFormat="1" applyAlignment="1">
      <alignment horizontal="left" vertical="top"/>
    </xf>
    <xf numFmtId="0" fontId="17" fillId="0" borderId="0" xfId="0" applyNumberFormat="1" applyFont="1" applyAlignment="1">
      <alignment horizontal="left" vertical="top" wrapText="1"/>
    </xf>
    <xf numFmtId="0" fontId="0" fillId="0" borderId="0" xfId="0" applyNumberFormat="1" applyAlignment="1">
      <alignment horizontal="left" vertical="top" wrapText="1"/>
    </xf>
    <xf numFmtId="0" fontId="0" fillId="0" borderId="0" xfId="0" applyAlignment="1">
      <alignment wrapText="1"/>
    </xf>
    <xf numFmtId="0" fontId="0" fillId="0" borderId="0" xfId="0" applyAlignment="1">
      <alignment horizontal="left" vertical="top" wrapText="1"/>
    </xf>
    <xf numFmtId="49" fontId="0" fillId="0" borderId="0" xfId="0" applyNumberFormat="1" applyBorder="1" applyAlignment="1">
      <alignment horizontal="left" vertical="top" wrapText="1"/>
    </xf>
    <xf numFmtId="17" fontId="28" fillId="0" borderId="0" xfId="0" applyNumberFormat="1" applyFont="1" applyAlignment="1">
      <alignment horizontal="left" vertical="top"/>
    </xf>
    <xf numFmtId="166" fontId="28" fillId="0" borderId="0" xfId="0" applyNumberFormat="1" applyFont="1" applyAlignment="1">
      <alignment horizontal="left" vertical="top"/>
    </xf>
    <xf numFmtId="14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/>
    <xf numFmtId="0" fontId="0" fillId="0" borderId="0" xfId="0" applyNumberFormat="1" applyAlignment="1"/>
    <xf numFmtId="0" fontId="13" fillId="0" borderId="0" xfId="3" applyNumberFormat="1" applyFont="1" applyFill="1" applyAlignment="1">
      <alignment wrapText="1"/>
    </xf>
    <xf numFmtId="0" fontId="28" fillId="0" borderId="0" xfId="0" quotePrefix="1" applyNumberFormat="1" applyFont="1" applyAlignment="1">
      <alignment horizontal="left" vertical="top" wrapText="1"/>
    </xf>
    <xf numFmtId="49" fontId="17" fillId="0" borderId="0" xfId="0" applyNumberFormat="1" applyFont="1" applyAlignment="1">
      <alignment horizontal="left" vertical="top" wrapText="1"/>
    </xf>
    <xf numFmtId="0" fontId="0" fillId="0" borderId="0" xfId="0" applyNumberFormat="1" applyFont="1" applyAlignment="1">
      <alignment horizontal="left" vertical="top" wrapText="1"/>
    </xf>
    <xf numFmtId="14" fontId="28" fillId="0" borderId="0" xfId="0" applyNumberFormat="1" applyFont="1" applyAlignment="1">
      <alignment horizontal="left" vertical="top" wrapText="1"/>
    </xf>
    <xf numFmtId="0" fontId="11" fillId="4" borderId="1" xfId="3" applyNumberFormat="1" applyFont="1" applyFill="1" applyBorder="1" applyAlignment="1">
      <alignment horizontal="left" vertical="top" wrapText="1"/>
    </xf>
    <xf numFmtId="17" fontId="0" fillId="0" borderId="0" xfId="0" applyNumberFormat="1" applyAlignment="1">
      <alignment horizontal="left" vertical="top"/>
    </xf>
    <xf numFmtId="0" fontId="12" fillId="7" borderId="0" xfId="3" applyNumberFormat="1" applyFont="1" applyFill="1" applyAlignment="1"/>
    <xf numFmtId="0" fontId="16" fillId="7" borderId="0" xfId="3" applyNumberFormat="1" applyFill="1" applyAlignment="1"/>
    <xf numFmtId="0" fontId="11" fillId="9" borderId="0" xfId="3" applyNumberFormat="1" applyFont="1" applyFill="1" applyAlignment="1"/>
    <xf numFmtId="0" fontId="16" fillId="9" borderId="0" xfId="3" applyNumberFormat="1" applyFill="1" applyAlignment="1"/>
    <xf numFmtId="0" fontId="16" fillId="10" borderId="0" xfId="3" applyNumberFormat="1" applyFill="1" applyAlignment="1"/>
    <xf numFmtId="0" fontId="11" fillId="10" borderId="0" xfId="3" applyNumberFormat="1" applyFont="1" applyFill="1" applyAlignment="1"/>
    <xf numFmtId="0" fontId="13" fillId="11" borderId="0" xfId="3" applyNumberFormat="1" applyFont="1" applyFill="1" applyAlignment="1"/>
    <xf numFmtId="0" fontId="11" fillId="11" borderId="0" xfId="3" applyNumberFormat="1" applyFont="1" applyFill="1" applyAlignment="1"/>
    <xf numFmtId="0" fontId="0" fillId="6" borderId="0" xfId="0" applyNumberFormat="1" applyFill="1" applyAlignment="1"/>
    <xf numFmtId="0" fontId="11" fillId="6" borderId="0" xfId="3" applyNumberFormat="1" applyFont="1" applyFill="1" applyAlignment="1"/>
    <xf numFmtId="0" fontId="16" fillId="12" borderId="0" xfId="3" applyNumberFormat="1" applyFill="1" applyAlignment="1"/>
    <xf numFmtId="0" fontId="16" fillId="2" borderId="0" xfId="3" applyNumberFormat="1" applyFill="1" applyAlignment="1"/>
    <xf numFmtId="0" fontId="11" fillId="8" borderId="0" xfId="3" applyNumberFormat="1" applyFont="1" applyFill="1" applyAlignment="1"/>
    <xf numFmtId="0" fontId="16" fillId="8" borderId="0" xfId="3" applyNumberFormat="1" applyFill="1" applyAlignment="1"/>
    <xf numFmtId="49" fontId="0" fillId="0" borderId="0" xfId="0" applyNumberFormat="1" applyFont="1" applyAlignment="1">
      <alignment horizontal="left" vertical="top" wrapText="1"/>
    </xf>
    <xf numFmtId="49" fontId="28" fillId="0" borderId="0" xfId="0" applyNumberFormat="1" applyFont="1" applyAlignment="1">
      <alignment horizontal="left" vertical="top" wrapText="1"/>
    </xf>
    <xf numFmtId="17" fontId="0" fillId="0" borderId="0" xfId="0" applyNumberFormat="1" applyAlignment="1"/>
    <xf numFmtId="14" fontId="0" fillId="0" borderId="0" xfId="0" applyNumberFormat="1" applyAlignment="1">
      <alignment horizontal="left" vertical="top" wrapText="1"/>
    </xf>
    <xf numFmtId="0" fontId="0" fillId="13" borderId="2" xfId="0" applyFont="1" applyFill="1" applyBorder="1"/>
    <xf numFmtId="167" fontId="28" fillId="0" borderId="0" xfId="0" applyNumberFormat="1" applyFont="1" applyAlignment="1">
      <alignment horizontal="left" vertical="top" wrapText="1"/>
    </xf>
    <xf numFmtId="0" fontId="9" fillId="9" borderId="0" xfId="3" applyNumberFormat="1" applyFont="1" applyFill="1" applyAlignment="1"/>
    <xf numFmtId="0" fontId="9" fillId="10" borderId="0" xfId="3" applyNumberFormat="1" applyFont="1" applyFill="1" applyAlignment="1"/>
    <xf numFmtId="0" fontId="9" fillId="0" borderId="0" xfId="3" applyNumberFormat="1" applyFont="1" applyAlignment="1">
      <alignment wrapText="1"/>
    </xf>
    <xf numFmtId="0" fontId="9" fillId="7" borderId="0" xfId="3" applyNumberFormat="1" applyFont="1" applyFill="1" applyAlignment="1"/>
    <xf numFmtId="0" fontId="9" fillId="8" borderId="0" xfId="3" applyNumberFormat="1" applyFont="1" applyFill="1" applyAlignment="1"/>
    <xf numFmtId="0" fontId="9" fillId="10" borderId="0" xfId="3" applyNumberFormat="1" applyFont="1" applyFill="1" applyAlignment="1">
      <alignment horizontal="left"/>
    </xf>
    <xf numFmtId="0" fontId="0" fillId="0" borderId="0" xfId="0" applyNumberFormat="1" applyAlignment="1">
      <alignment vertical="top" wrapText="1"/>
    </xf>
    <xf numFmtId="0" fontId="0" fillId="0" borderId="0" xfId="0" applyNumberFormat="1" applyAlignment="1">
      <alignment horizontal="left"/>
    </xf>
    <xf numFmtId="0" fontId="0" fillId="0" borderId="0" xfId="0" applyAlignment="1">
      <alignment horizontal="center" wrapText="1"/>
    </xf>
    <xf numFmtId="167" fontId="28" fillId="0" borderId="0" xfId="0" applyNumberFormat="1" applyFont="1" applyAlignment="1">
      <alignment horizontal="left" vertical="top"/>
    </xf>
    <xf numFmtId="167" fontId="0" fillId="0" borderId="0" xfId="0" applyNumberFormat="1" applyAlignment="1"/>
    <xf numFmtId="0" fontId="31" fillId="0" borderId="0" xfId="0" applyNumberFormat="1" applyFont="1" applyAlignment="1">
      <alignment horizontal="left" vertical="center"/>
    </xf>
    <xf numFmtId="0" fontId="31" fillId="0" borderId="0" xfId="0" applyFont="1" applyAlignment="1">
      <alignment vertical="center"/>
    </xf>
    <xf numFmtId="0" fontId="0" fillId="0" borderId="0" xfId="0" applyNumberFormat="1" applyProtection="1">
      <protection locked="0"/>
    </xf>
    <xf numFmtId="0" fontId="0" fillId="0" borderId="0" xfId="0" applyNumberFormat="1" applyAlignment="1" applyProtection="1">
      <alignment horizontal="right" vertical="center"/>
      <protection locked="0"/>
    </xf>
    <xf numFmtId="0" fontId="0" fillId="0" borderId="0" xfId="0" applyProtection="1">
      <protection locked="0"/>
    </xf>
    <xf numFmtId="0" fontId="31" fillId="0" borderId="0" xfId="0" applyNumberFormat="1" applyFont="1" applyAlignment="1" applyProtection="1">
      <alignment vertical="center"/>
      <protection locked="0"/>
    </xf>
    <xf numFmtId="0" fontId="16" fillId="0" borderId="0" xfId="3" applyNumberFormat="1" applyAlignment="1" applyProtection="1">
      <alignment wrapText="1"/>
      <protection locked="0"/>
    </xf>
    <xf numFmtId="0" fontId="0" fillId="0" borderId="0" xfId="0" applyNumberFormat="1" applyAlignment="1" applyProtection="1">
      <alignment wrapText="1"/>
      <protection locked="0"/>
    </xf>
    <xf numFmtId="0" fontId="0" fillId="0" borderId="0" xfId="0" applyAlignment="1" applyProtection="1">
      <alignment horizontal="left" vertical="top" wrapText="1"/>
      <protection locked="0"/>
    </xf>
    <xf numFmtId="0" fontId="28" fillId="0" borderId="0" xfId="0" applyNumberFormat="1" applyFont="1" applyAlignment="1" applyProtection="1">
      <alignment horizontal="left" vertical="top" wrapText="1"/>
      <protection locked="0"/>
    </xf>
    <xf numFmtId="0" fontId="0" fillId="0" borderId="0" xfId="0" applyNumberFormat="1" applyFont="1" applyAlignment="1" applyProtection="1">
      <alignment horizontal="left" vertical="top" wrapText="1"/>
      <protection locked="0"/>
    </xf>
    <xf numFmtId="14" fontId="28" fillId="0" borderId="0" xfId="0" applyNumberFormat="1" applyFont="1" applyAlignment="1" applyProtection="1">
      <alignment horizontal="left" vertical="top" wrapText="1"/>
      <protection locked="0"/>
    </xf>
    <xf numFmtId="0" fontId="0" fillId="0" borderId="0" xfId="0" applyNumberFormat="1" applyAlignment="1" applyProtection="1">
      <alignment horizontal="left" vertical="top" wrapText="1"/>
      <protection locked="0"/>
    </xf>
    <xf numFmtId="14" fontId="0" fillId="0" borderId="0" xfId="0" applyNumberFormat="1" applyAlignment="1" applyProtection="1">
      <alignment horizontal="left" vertical="top" wrapText="1"/>
      <protection locked="0"/>
    </xf>
    <xf numFmtId="0" fontId="0" fillId="0" borderId="0" xfId="0" applyAlignment="1" applyProtection="1">
      <alignment wrapText="1"/>
      <protection locked="0"/>
    </xf>
    <xf numFmtId="0" fontId="14" fillId="0" borderId="0" xfId="3" applyNumberFormat="1" applyFont="1" applyAlignment="1" applyProtection="1">
      <alignment wrapText="1"/>
      <protection locked="0"/>
    </xf>
    <xf numFmtId="0" fontId="10" fillId="0" borderId="0" xfId="3" applyNumberFormat="1" applyFont="1" applyAlignment="1" applyProtection="1">
      <alignment wrapText="1"/>
      <protection locked="0"/>
    </xf>
    <xf numFmtId="0" fontId="0" fillId="0" borderId="0" xfId="0" applyAlignment="1" applyProtection="1">
      <alignment vertical="top" wrapText="1"/>
      <protection locked="0"/>
    </xf>
    <xf numFmtId="0" fontId="0" fillId="0" borderId="0" xfId="0" applyProtection="1">
      <protection hidden="1"/>
    </xf>
    <xf numFmtId="0" fontId="12" fillId="0" borderId="0" xfId="3" applyNumberFormat="1" applyFont="1" applyFill="1" applyAlignment="1" applyProtection="1">
      <alignment wrapText="1"/>
      <protection hidden="1"/>
    </xf>
    <xf numFmtId="0" fontId="0" fillId="0" borderId="0" xfId="0" applyAlignment="1" applyProtection="1">
      <alignment horizontal="left" vertical="top" wrapText="1"/>
      <protection hidden="1"/>
    </xf>
    <xf numFmtId="0" fontId="0" fillId="0" borderId="0" xfId="0" applyAlignment="1" applyProtection="1">
      <alignment horizontal="left" vertical="top" wrapText="1"/>
    </xf>
    <xf numFmtId="0" fontId="0" fillId="15" borderId="0" xfId="0" applyFill="1" applyAlignment="1" applyProtection="1">
      <alignment horizontal="left" vertical="top" wrapText="1"/>
    </xf>
    <xf numFmtId="0" fontId="0" fillId="11" borderId="0" xfId="0" applyFill="1" applyAlignment="1" applyProtection="1">
      <alignment horizontal="left" vertical="top" wrapText="1"/>
    </xf>
    <xf numFmtId="0" fontId="28" fillId="0" borderId="0" xfId="0" applyNumberFormat="1" applyFont="1" applyFill="1" applyAlignment="1" applyProtection="1">
      <alignment horizontal="center" vertical="center" wrapText="1"/>
      <protection locked="0"/>
    </xf>
    <xf numFmtId="0" fontId="0" fillId="0" borderId="0" xfId="0" applyAlignment="1" applyProtection="1">
      <protection hidden="1"/>
    </xf>
    <xf numFmtId="0" fontId="0" fillId="0" borderId="0" xfId="0" applyNumberFormat="1" applyAlignment="1" applyProtection="1">
      <protection hidden="1"/>
    </xf>
    <xf numFmtId="0" fontId="16" fillId="5" borderId="0" xfId="3" applyNumberFormat="1" applyFill="1" applyAlignment="1" applyProtection="1">
      <protection hidden="1"/>
    </xf>
    <xf numFmtId="0" fontId="12" fillId="7" borderId="0" xfId="3" applyNumberFormat="1" applyFont="1" applyFill="1" applyAlignment="1" applyProtection="1">
      <protection hidden="1"/>
    </xf>
    <xf numFmtId="0" fontId="16" fillId="7" borderId="0" xfId="3" applyNumberFormat="1" applyFill="1" applyAlignment="1" applyProtection="1">
      <protection hidden="1"/>
    </xf>
    <xf numFmtId="0" fontId="16" fillId="2" borderId="0" xfId="3" applyNumberFormat="1" applyFill="1" applyAlignment="1" applyProtection="1">
      <protection hidden="1"/>
    </xf>
    <xf numFmtId="0" fontId="11" fillId="2" borderId="0" xfId="3" applyNumberFormat="1" applyFont="1" applyFill="1" applyAlignment="1" applyProtection="1">
      <protection hidden="1"/>
    </xf>
    <xf numFmtId="0" fontId="10" fillId="2" borderId="0" xfId="3" applyNumberFormat="1" applyFont="1" applyFill="1" applyAlignment="1" applyProtection="1">
      <protection hidden="1"/>
    </xf>
    <xf numFmtId="0" fontId="11" fillId="8" borderId="0" xfId="3" applyNumberFormat="1" applyFont="1" applyFill="1" applyAlignment="1" applyProtection="1">
      <protection hidden="1"/>
    </xf>
    <xf numFmtId="0" fontId="16" fillId="8" borderId="0" xfId="3" applyNumberFormat="1" applyFill="1" applyAlignment="1" applyProtection="1">
      <protection hidden="1"/>
    </xf>
    <xf numFmtId="0" fontId="16" fillId="14" borderId="0" xfId="3" applyNumberFormat="1" applyFill="1" applyAlignment="1" applyProtection="1">
      <protection hidden="1"/>
    </xf>
    <xf numFmtId="0" fontId="0" fillId="0" borderId="0" xfId="0" applyAlignment="1" applyProtection="1">
      <alignment horizontal="left" vertical="top"/>
      <protection hidden="1"/>
    </xf>
    <xf numFmtId="166" fontId="0" fillId="0" borderId="0" xfId="0" applyNumberFormat="1" applyAlignment="1" applyProtection="1">
      <alignment horizontal="left" vertical="top"/>
      <protection hidden="1"/>
    </xf>
    <xf numFmtId="0" fontId="0" fillId="0" borderId="0" xfId="0" applyNumberFormat="1" applyAlignment="1" applyProtection="1">
      <alignment horizontal="left" vertical="top"/>
      <protection hidden="1"/>
    </xf>
    <xf numFmtId="0" fontId="28" fillId="0" borderId="0" xfId="0" applyNumberFormat="1" applyFont="1" applyAlignment="1" applyProtection="1">
      <alignment horizontal="left" vertical="top"/>
      <protection hidden="1"/>
    </xf>
    <xf numFmtId="166" fontId="28" fillId="0" borderId="0" xfId="0" applyNumberFormat="1" applyFont="1" applyAlignment="1" applyProtection="1">
      <alignment horizontal="left" vertical="top"/>
      <protection hidden="1"/>
    </xf>
    <xf numFmtId="0" fontId="0" fillId="0" borderId="0" xfId="0" applyNumberFormat="1" applyProtection="1"/>
    <xf numFmtId="0" fontId="16" fillId="0" borderId="0" xfId="3" applyNumberFormat="1" applyAlignment="1" applyProtection="1">
      <alignment wrapText="1"/>
    </xf>
    <xf numFmtId="0" fontId="0" fillId="0" borderId="0" xfId="0" applyProtection="1"/>
    <xf numFmtId="0" fontId="32" fillId="0" borderId="0" xfId="0" applyNumberFormat="1" applyFont="1" applyFill="1" applyAlignment="1" applyProtection="1">
      <alignment horizontal="left" vertical="top" wrapText="1"/>
      <protection hidden="1"/>
    </xf>
    <xf numFmtId="0" fontId="24" fillId="3" borderId="0" xfId="3" applyFont="1" applyFill="1" applyAlignment="1">
      <alignment horizontal="left" wrapText="1" indent="1"/>
    </xf>
    <xf numFmtId="0" fontId="26" fillId="3" borderId="0" xfId="3" applyNumberFormat="1" applyFont="1" applyFill="1" applyBorder="1" applyAlignment="1">
      <alignment horizontal="left" wrapText="1"/>
    </xf>
    <xf numFmtId="0" fontId="35" fillId="0" borderId="0" xfId="0" applyFont="1" applyAlignment="1">
      <alignment horizontal="left" vertical="top" wrapText="1"/>
    </xf>
    <xf numFmtId="0" fontId="33" fillId="16" borderId="0" xfId="0" applyFont="1" applyFill="1" applyAlignment="1">
      <alignment horizontal="center"/>
    </xf>
    <xf numFmtId="0" fontId="33" fillId="16" borderId="0" xfId="0" applyFont="1" applyFill="1" applyAlignment="1">
      <alignment horizontal="center" wrapText="1"/>
    </xf>
    <xf numFmtId="0" fontId="8" fillId="4" borderId="1" xfId="3" applyNumberFormat="1" applyFont="1" applyFill="1" applyBorder="1" applyAlignment="1">
      <alignment horizontal="left" vertical="top" wrapText="1"/>
    </xf>
    <xf numFmtId="0" fontId="32" fillId="0" borderId="0" xfId="0" applyNumberFormat="1" applyFont="1" applyAlignment="1" applyProtection="1">
      <alignment horizontal="left" vertical="top" wrapText="1"/>
    </xf>
    <xf numFmtId="0" fontId="7" fillId="4" borderId="1" xfId="3" applyNumberFormat="1" applyFont="1" applyFill="1" applyBorder="1" applyAlignment="1">
      <alignment horizontal="left" vertical="top" wrapText="1"/>
    </xf>
    <xf numFmtId="49" fontId="34" fillId="16" borderId="0" xfId="0" applyNumberFormat="1" applyFont="1" applyFill="1" applyAlignment="1">
      <alignment horizontal="center" wrapText="1"/>
    </xf>
    <xf numFmtId="49" fontId="0" fillId="0" borderId="0" xfId="0" applyNumberFormat="1" applyAlignment="1" applyProtection="1">
      <alignment wrapText="1"/>
      <protection locked="0"/>
    </xf>
    <xf numFmtId="49" fontId="0" fillId="0" borderId="0" xfId="0" applyNumberFormat="1" applyProtection="1">
      <protection locked="0"/>
    </xf>
    <xf numFmtId="0" fontId="6" fillId="4" borderId="0" xfId="3" applyNumberFormat="1" applyFont="1" applyFill="1" applyBorder="1" applyAlignment="1">
      <alignment horizontal="left" vertical="top" wrapText="1"/>
    </xf>
    <xf numFmtId="0" fontId="5" fillId="4" borderId="1" xfId="3" applyNumberFormat="1" applyFont="1" applyFill="1" applyBorder="1" applyAlignment="1">
      <alignment horizontal="left" vertical="top" wrapText="1"/>
    </xf>
    <xf numFmtId="0" fontId="5" fillId="4" borderId="0" xfId="3" applyNumberFormat="1" applyFont="1" applyFill="1" applyBorder="1" applyAlignment="1">
      <alignment horizontal="left" vertical="top" wrapText="1"/>
    </xf>
    <xf numFmtId="0" fontId="0" fillId="0" borderId="0" xfId="0" applyFont="1" applyAlignment="1" applyProtection="1">
      <alignment horizontal="left" vertical="top" wrapText="1"/>
      <protection locked="0"/>
    </xf>
    <xf numFmtId="0" fontId="4" fillId="4" borderId="1" xfId="3" applyNumberFormat="1" applyFont="1" applyFill="1" applyBorder="1" applyAlignment="1">
      <alignment horizontal="left" vertical="top" wrapText="1"/>
    </xf>
    <xf numFmtId="0" fontId="3" fillId="4" borderId="1" xfId="3" applyNumberFormat="1" applyFont="1" applyFill="1" applyBorder="1" applyAlignment="1">
      <alignment horizontal="left" vertical="top" wrapText="1"/>
    </xf>
    <xf numFmtId="0" fontId="36" fillId="0" borderId="0" xfId="0" applyFont="1" applyAlignment="1">
      <alignment horizontal="center" vertical="center"/>
    </xf>
    <xf numFmtId="0" fontId="0" fillId="0" borderId="0" xfId="0" applyAlignment="1">
      <alignment vertical="top" wrapText="1"/>
    </xf>
    <xf numFmtId="49" fontId="0" fillId="0" borderId="0" xfId="0" applyNumberFormat="1" applyAlignment="1">
      <alignment vertical="top" wrapText="1"/>
    </xf>
    <xf numFmtId="0" fontId="0" fillId="0" borderId="0" xfId="0" applyNumberFormat="1" applyAlignment="1" applyProtection="1">
      <alignment vertical="top" wrapText="1"/>
      <protection locked="0"/>
    </xf>
    <xf numFmtId="0" fontId="0" fillId="0" borderId="0" xfId="0" applyAlignment="1">
      <alignment horizontal="right" vertical="top" wrapText="1"/>
    </xf>
    <xf numFmtId="0" fontId="0" fillId="0" borderId="0" xfId="0" applyNumberFormat="1" applyBorder="1" applyAlignment="1">
      <alignment vertical="top" wrapText="1"/>
    </xf>
    <xf numFmtId="49" fontId="0" fillId="0" borderId="0" xfId="0" applyNumberFormat="1" applyBorder="1" applyAlignment="1">
      <alignment vertical="top" wrapText="1"/>
    </xf>
    <xf numFmtId="0" fontId="0" fillId="0" borderId="0" xfId="0" applyBorder="1" applyAlignment="1">
      <alignment vertical="top" wrapText="1"/>
    </xf>
    <xf numFmtId="0" fontId="2" fillId="4" borderId="1" xfId="3" applyNumberFormat="1" applyFont="1" applyFill="1" applyBorder="1" applyAlignment="1">
      <alignment horizontal="left" vertical="top" wrapText="1"/>
    </xf>
    <xf numFmtId="14" fontId="39" fillId="0" borderId="0" xfId="0" applyNumberFormat="1" applyFont="1" applyAlignment="1" applyProtection="1">
      <alignment horizontal="left" vertical="top" wrapText="1"/>
      <protection locked="0"/>
    </xf>
    <xf numFmtId="14" fontId="38" fillId="0" borderId="0" xfId="0" applyNumberFormat="1" applyFont="1" applyAlignment="1" applyProtection="1">
      <alignment horizontal="left" vertical="top" wrapText="1"/>
      <protection locked="0"/>
    </xf>
    <xf numFmtId="0" fontId="28" fillId="17" borderId="0" xfId="0" applyNumberFormat="1" applyFont="1" applyFill="1" applyAlignment="1" applyProtection="1">
      <alignment horizontal="left" vertical="top" wrapText="1"/>
      <protection locked="0"/>
    </xf>
    <xf numFmtId="0" fontId="28" fillId="17" borderId="0" xfId="0" applyNumberFormat="1" applyFont="1" applyFill="1" applyAlignment="1" applyProtection="1">
      <alignment horizontal="left" vertical="top" wrapText="1"/>
      <protection hidden="1"/>
    </xf>
    <xf numFmtId="49" fontId="28" fillId="17" borderId="0" xfId="0" applyNumberFormat="1" applyFont="1" applyFill="1" applyAlignment="1" applyProtection="1">
      <alignment horizontal="left" vertical="top" wrapText="1"/>
      <protection locked="0"/>
    </xf>
    <xf numFmtId="49" fontId="37" fillId="17" borderId="0" xfId="0" applyNumberFormat="1" applyFont="1" applyFill="1" applyAlignment="1" applyProtection="1">
      <alignment horizontal="left" vertical="top" wrapText="1"/>
      <protection locked="0"/>
    </xf>
    <xf numFmtId="168" fontId="36" fillId="0" borderId="0" xfId="0" applyNumberFormat="1" applyFont="1" applyAlignment="1">
      <alignment horizontal="center" vertical="center"/>
    </xf>
    <xf numFmtId="0" fontId="0" fillId="0" borderId="0" xfId="0" applyNumberFormat="1" applyAlignment="1" applyProtection="1">
      <alignment horizontal="center" vertical="center"/>
      <protection hidden="1"/>
    </xf>
    <xf numFmtId="168" fontId="0" fillId="0" borderId="0" xfId="0" applyNumberFormat="1" applyAlignment="1" applyProtection="1">
      <alignment horizontal="center" vertical="center"/>
      <protection hidden="1"/>
    </xf>
    <xf numFmtId="0" fontId="0" fillId="0" borderId="0" xfId="0" applyAlignment="1">
      <alignment horizontal="center" vertical="center"/>
    </xf>
    <xf numFmtId="168" fontId="0" fillId="0" borderId="0" xfId="0" applyNumberFormat="1" applyAlignment="1">
      <alignment horizontal="center" vertical="center"/>
    </xf>
    <xf numFmtId="0" fontId="28" fillId="12" borderId="0" xfId="0" applyNumberFormat="1" applyFont="1" applyFill="1" applyAlignment="1" applyProtection="1">
      <alignment horizontal="left" vertical="top" wrapText="1"/>
      <protection locked="0"/>
    </xf>
    <xf numFmtId="49" fontId="37" fillId="12" borderId="0" xfId="0" applyNumberFormat="1" applyFont="1" applyFill="1" applyAlignment="1" applyProtection="1">
      <alignment horizontal="left" vertical="top" wrapText="1"/>
      <protection locked="0"/>
    </xf>
    <xf numFmtId="49" fontId="28" fillId="12" borderId="0" xfId="0" applyNumberFormat="1" applyFont="1" applyFill="1" applyAlignment="1" applyProtection="1">
      <alignment horizontal="left" vertical="top" wrapText="1"/>
      <protection locked="0"/>
    </xf>
    <xf numFmtId="49" fontId="0" fillId="0" borderId="0" xfId="0" applyNumberFormat="1" applyFont="1" applyAlignment="1">
      <alignment vertical="top" wrapText="1"/>
    </xf>
    <xf numFmtId="14" fontId="0" fillId="0" borderId="0" xfId="0" applyNumberFormat="1" applyFont="1" applyAlignment="1" applyProtection="1">
      <alignment horizontal="left" vertical="top" wrapText="1"/>
      <protection locked="0"/>
    </xf>
    <xf numFmtId="49" fontId="28" fillId="18" borderId="0" xfId="0" applyNumberFormat="1" applyFont="1" applyFill="1" applyAlignment="1" applyProtection="1">
      <alignment horizontal="left" vertical="top" wrapText="1"/>
      <protection locked="0"/>
    </xf>
    <xf numFmtId="0" fontId="28" fillId="18" borderId="0" xfId="0" applyNumberFormat="1" applyFont="1" applyFill="1" applyAlignment="1" applyProtection="1">
      <alignment horizontal="left" vertical="top" wrapText="1"/>
      <protection locked="0"/>
    </xf>
    <xf numFmtId="0" fontId="0" fillId="12" borderId="0" xfId="0" applyNumberFormat="1" applyFill="1" applyAlignment="1" applyProtection="1">
      <alignment horizontal="left" vertical="top"/>
      <protection hidden="1"/>
    </xf>
    <xf numFmtId="0" fontId="0" fillId="0" borderId="0" xfId="0" applyNumberFormat="1" applyAlignment="1" applyProtection="1">
      <alignment horizontal="right" vertical="top"/>
      <protection hidden="1"/>
    </xf>
    <xf numFmtId="0" fontId="0" fillId="0" borderId="0" xfId="0" applyNumberFormat="1" applyAlignment="1" applyProtection="1">
      <alignment horizontal="right"/>
      <protection hidden="1"/>
    </xf>
    <xf numFmtId="0" fontId="0" fillId="18" borderId="0" xfId="0" applyNumberFormat="1" applyFill="1" applyAlignment="1" applyProtection="1">
      <alignment horizontal="left" vertical="top"/>
      <protection hidden="1"/>
    </xf>
    <xf numFmtId="49" fontId="32" fillId="0" borderId="0" xfId="0" applyNumberFormat="1" applyFont="1" applyAlignment="1" applyProtection="1">
      <alignment horizontal="left" vertical="top" wrapText="1"/>
    </xf>
    <xf numFmtId="0" fontId="28" fillId="0" borderId="0" xfId="0" applyNumberFormat="1" applyFont="1" applyFill="1" applyAlignment="1" applyProtection="1">
      <alignment horizontal="left" vertical="top" wrapText="1"/>
      <protection locked="0"/>
    </xf>
    <xf numFmtId="49" fontId="28" fillId="0" borderId="0" xfId="0" applyNumberFormat="1" applyFont="1" applyFill="1" applyAlignment="1" applyProtection="1">
      <alignment horizontal="left" vertical="top" wrapText="1"/>
      <protection locked="0"/>
    </xf>
    <xf numFmtId="0" fontId="28" fillId="0" borderId="0" xfId="0" applyNumberFormat="1" applyFont="1" applyFill="1" applyAlignment="1" applyProtection="1">
      <alignment horizontal="left" vertical="top" wrapText="1"/>
      <protection hidden="1"/>
    </xf>
    <xf numFmtId="0" fontId="1" fillId="4" borderId="1" xfId="3" applyNumberFormat="1" applyFont="1" applyFill="1" applyBorder="1" applyAlignment="1">
      <alignment horizontal="left" vertical="top" wrapText="1"/>
    </xf>
    <xf numFmtId="0" fontId="1" fillId="4" borderId="0" xfId="3" applyNumberFormat="1" applyFont="1" applyFill="1" applyBorder="1" applyAlignment="1">
      <alignment horizontal="left" vertical="top" wrapText="1"/>
    </xf>
    <xf numFmtId="0" fontId="0" fillId="0" borderId="3" xfId="0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49" fontId="40" fillId="0" borderId="0" xfId="0" applyNumberFormat="1" applyFont="1" applyAlignment="1" applyProtection="1">
      <alignment horizontal="left" vertical="top" wrapText="1"/>
    </xf>
    <xf numFmtId="0" fontId="28" fillId="0" borderId="5" xfId="0" applyFont="1" applyFill="1" applyBorder="1" applyAlignment="1">
      <alignment horizontal="center" vertical="center"/>
    </xf>
    <xf numFmtId="0" fontId="36" fillId="0" borderId="0" xfId="0" applyNumberFormat="1" applyFont="1" applyAlignment="1">
      <alignment horizontal="center" vertical="center"/>
    </xf>
  </cellXfs>
  <cellStyles count="4">
    <cellStyle name="Обычный" xfId="0" builtinId="0"/>
    <cellStyle name="Обычный 2" xfId="3" xr:uid="{00000000-0005-0000-0000-000001000000}"/>
    <cellStyle name="Тысячи [0]_Диалог Накладная" xfId="1" xr:uid="{00000000-0005-0000-0000-000002000000}"/>
    <cellStyle name="Тысячи_Диалог Накладная" xfId="2" xr:uid="{00000000-0005-0000-0000-000003000000}"/>
  </cellStyles>
  <dxfs count="20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70C0"/>
        <name val="Arial Cyr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1" hidden="1"/>
    </dxf>
    <dxf>
      <numFmt numFmtId="0" formatCode="General"/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yr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yr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</dxf>
    <dxf>
      <border outline="0">
        <bottom style="thin">
          <color indexed="64"/>
        </bottom>
      </border>
    </dxf>
    <dxf>
      <alignment horizontal="center" vertical="center" textRotation="0" wrapText="0" relativeIndent="0" justifyLastLine="0" shrinkToFit="0" readingOrder="0"/>
    </dxf>
    <dxf>
      <numFmt numFmtId="0" formatCode="General"/>
    </dxf>
    <dxf>
      <numFmt numFmtId="0" formatCode="General"/>
    </dxf>
    <dxf>
      <numFmt numFmtId="0" formatCode="General"/>
      <alignment horizontal="general" vertical="bottom" textRotation="0" wrapText="1" indent="0" justifyLastLine="0" shrinkToFit="0" readingOrder="0"/>
    </dxf>
    <dxf>
      <numFmt numFmtId="0" formatCode="General"/>
      <alignment horizontal="general" vertical="top" textRotation="0" wrapText="1" indent="0" justifyLastLine="0" shrinkToFit="0" readingOrder="0"/>
    </dxf>
    <dxf>
      <numFmt numFmtId="0" formatCode="General"/>
      <alignment horizontal="left" textRotation="0" wrapText="0" indent="0" justifyLastLine="0" shrinkToFit="0" readingOrder="0"/>
    </dxf>
    <dxf>
      <numFmt numFmtId="0" formatCode="General"/>
    </dxf>
    <dxf>
      <numFmt numFmtId="0" formatCode="General"/>
    </dxf>
    <dxf>
      <alignment horizontal="general" vertical="top" textRotation="0" wrapText="1" indent="0" justifyLastLine="0" shrinkToFit="0" readingOrder="0"/>
    </dxf>
    <dxf>
      <alignment horizontal="right" vertical="top" textRotation="0" wrapText="1" indent="0" justifyLastLine="0" shrinkToFit="0" readingOrder="0"/>
    </dxf>
    <dxf>
      <numFmt numFmtId="0" formatCode="General"/>
      <alignment horizontal="general" vertical="top" textRotation="0" wrapText="1" indent="0" justifyLastLine="0" shrinkToFit="0" readingOrder="0"/>
    </dxf>
    <dxf>
      <numFmt numFmtId="30" formatCode="@"/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numFmt numFmtId="0" formatCode="General"/>
      <alignment horizontal="left" vertical="top" textRotation="0" wrapText="0" indent="0" justifyLastLine="0" shrinkToFit="0" readingOrder="0"/>
    </dxf>
    <dxf>
      <numFmt numFmtId="0" formatCode="General"/>
      <alignment horizontal="left" vertical="top" textRotation="0" wrapText="0" indent="0" justifyLastLine="0" shrinkToFit="0" readingOrder="0"/>
    </dxf>
    <dxf>
      <numFmt numFmtId="0" formatCode="General"/>
      <alignment horizontal="left" vertical="top" textRotation="0" wrapText="0" indent="0" justifyLastLine="0" shrinkToFit="0" readingOrder="0"/>
    </dxf>
    <dxf>
      <numFmt numFmtId="0" formatCode="General"/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yr"/>
        <scheme val="none"/>
      </font>
      <numFmt numFmtId="0" formatCode="General"/>
      <alignment horizontal="left" vertical="top" textRotation="0" wrapText="0" indent="0" justifyLastLine="0" shrinkToFit="0" readingOrder="0"/>
    </dxf>
    <dxf>
      <numFmt numFmtId="0" formatCode="General"/>
      <alignment horizontal="left" vertical="top" textRotation="0" wrapText="0" indent="0" justifyLastLine="0" shrinkToFit="0" readingOrder="0"/>
    </dxf>
    <dxf>
      <numFmt numFmtId="0" formatCode="General"/>
      <alignment horizontal="left" vertical="top" textRotation="0" wrapText="0" indent="0" justifyLastLine="0" shrinkToFit="0" readingOrder="0"/>
    </dxf>
    <dxf>
      <numFmt numFmtId="0" formatCode="General"/>
      <alignment horizontal="left" vertical="top" textRotation="0" wrapText="0" indent="0" justifyLastLine="0" shrinkToFit="0" readingOrder="0"/>
    </dxf>
    <dxf>
      <numFmt numFmtId="0" formatCode="General"/>
      <alignment horizontal="left" vertical="top" textRotation="0" wrapText="0" indent="0" justifyLastLine="0" shrinkToFit="0" readingOrder="0"/>
    </dxf>
    <dxf>
      <numFmt numFmtId="167" formatCode="[$-419]mmmm\ yyyy;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yr"/>
        <scheme val="none"/>
      </font>
      <numFmt numFmtId="167" formatCode="[$-419]mmmm\ yyyy;@"/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yr"/>
        <scheme val="none"/>
      </font>
      <numFmt numFmtId="22" formatCode="mmm/yy"/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yr"/>
        <scheme val="none"/>
      </font>
      <numFmt numFmtId="22" formatCode="mmm/yy"/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yr"/>
        <scheme val="none"/>
      </font>
      <numFmt numFmtId="22" formatCode="mmm/yy"/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yr"/>
        <scheme val="none"/>
      </font>
      <numFmt numFmtId="22" formatCode="mmm/yy"/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yr"/>
        <scheme val="none"/>
      </font>
      <numFmt numFmtId="22" formatCode="mmm/yy"/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yr"/>
        <scheme val="none"/>
      </font>
      <numFmt numFmtId="22" formatCode="mmm/yy"/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yr"/>
        <scheme val="none"/>
      </font>
      <numFmt numFmtId="0" formatCode="General"/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yr"/>
        <scheme val="none"/>
      </font>
      <numFmt numFmtId="30" formatCode="@"/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yr"/>
        <scheme val="none"/>
      </font>
      <numFmt numFmtId="167" formatCode="[$-419]mmmm\ yyyy;@"/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yr"/>
        <scheme val="none"/>
      </font>
      <numFmt numFmtId="30" formatCode="@"/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yr"/>
        <scheme val="none"/>
      </font>
      <numFmt numFmtId="0" formatCode="General"/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yr"/>
        <scheme val="none"/>
      </font>
      <numFmt numFmtId="0" formatCode="General"/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yr"/>
        <scheme val="none"/>
      </font>
      <numFmt numFmtId="0" formatCode="General"/>
      <alignment horizontal="left" vertical="top" textRotation="0" wrapText="1" indent="0" justifyLastLine="0" shrinkToFit="0" readingOrder="0"/>
    </dxf>
    <dxf>
      <alignment horizontal="left" vertical="top" textRotation="0" wrapText="0" indent="0" justifyLastLine="0" shrinkToFit="0" readingOrder="0"/>
    </dxf>
    <dxf>
      <alignment horizontal="left" vertical="top" textRotation="0" wrapText="1" indent="0" justifyLastLine="0" shrinkToFit="0" readingOrder="0"/>
    </dxf>
    <dxf>
      <fill>
        <patternFill>
          <bgColor rgb="FFFFC000"/>
        </patternFill>
      </fill>
    </dxf>
    <dxf>
      <numFmt numFmtId="0" formatCode="General"/>
      <alignment horizontal="left" vertical="top" textRotation="0" wrapText="0" indent="0" justifyLastLine="0" shrinkToFit="0" readingOrder="0"/>
    </dxf>
    <dxf>
      <numFmt numFmtId="0" formatCode="General"/>
      <alignment horizontal="left" vertical="top" textRotation="0" wrapText="0" indent="0" justifyLastLine="0" shrinkToFit="0" readingOrder="0"/>
    </dxf>
    <dxf>
      <numFmt numFmtId="0" formatCode="General"/>
      <alignment horizontal="left" vertical="top" textRotation="0" wrapText="0" indent="0" justifyLastLine="0" shrinkToFit="0" readingOrder="0"/>
    </dxf>
    <dxf>
      <numFmt numFmtId="0" formatCode="General"/>
      <alignment horizontal="left" vertical="top" textRotation="0" wrapText="0" indent="0" justifyLastLine="0" shrinkToFit="0" readingOrder="0"/>
    </dxf>
    <dxf>
      <numFmt numFmtId="0" formatCode="General"/>
      <alignment horizontal="left" vertical="top" textRotation="0" wrapText="0" indent="0" justifyLastLine="0" shrinkToFit="0" readingOrder="0"/>
    </dxf>
    <dxf>
      <numFmt numFmtId="0" formatCode="General"/>
      <alignment horizontal="left" vertical="top" textRotation="0" wrapText="0" indent="0" justifyLastLine="0" shrinkToFit="0" readingOrder="0"/>
    </dxf>
    <dxf>
      <numFmt numFmtId="0" formatCode="General"/>
      <alignment horizontal="left" vertical="top" textRotation="0" wrapText="0" indent="0" justifyLastLine="0" shrinkToFit="0" readingOrder="0"/>
    </dxf>
    <dxf>
      <numFmt numFmtId="0" formatCode="General"/>
      <alignment horizontal="left" vertical="top" textRotation="0" wrapText="0" indent="0" justifyLastLine="0" shrinkToFit="0" readingOrder="0"/>
    </dxf>
    <dxf>
      <numFmt numFmtId="0" formatCode="General"/>
      <alignment horizontal="left" vertical="top" textRotation="0" wrapText="0" indent="0" justifyLastLine="0" shrinkToFit="0" readingOrder="0"/>
    </dxf>
    <dxf>
      <numFmt numFmtId="0" formatCode="General"/>
      <alignment horizontal="left" vertical="top" textRotation="0" wrapText="0" indent="0" justifyLastLine="0" shrinkToFit="0" readingOrder="0"/>
    </dxf>
    <dxf>
      <numFmt numFmtId="0" formatCode="General"/>
      <alignment horizontal="left" vertical="top" textRotation="0" wrapText="0" indent="0" justifyLastLine="0" shrinkToFit="0" readingOrder="0"/>
    </dxf>
    <dxf>
      <numFmt numFmtId="0" formatCode="General"/>
      <alignment horizontal="left" vertical="top" textRotation="0" wrapText="0" indent="0" justifyLastLine="0" shrinkToFit="0" readingOrder="0"/>
    </dxf>
    <dxf>
      <numFmt numFmtId="0" formatCode="General"/>
      <alignment horizontal="left" vertical="top" textRotation="0" wrapText="0" indent="0" justifyLastLine="0" shrinkToFit="0" readingOrder="0"/>
    </dxf>
    <dxf>
      <numFmt numFmtId="0" formatCode="General"/>
      <alignment horizontal="left" vertical="top" textRotation="0" wrapText="0" indent="0" justifyLastLine="0" shrinkToFit="0" readingOrder="0"/>
    </dxf>
    <dxf>
      <numFmt numFmtId="0" formatCode="General"/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yr"/>
        <scheme val="none"/>
      </font>
      <numFmt numFmtId="22" formatCode="mmm/yy"/>
      <alignment horizontal="left" vertical="top" textRotation="0" wrapText="0" indent="0" justifyLastLine="0" shrinkToFit="0" readingOrder="0"/>
    </dxf>
    <dxf>
      <numFmt numFmtId="0" formatCode="General"/>
      <alignment horizontal="left" vertical="top" textRotation="0" wrapText="0" indent="0" justifyLastLine="0" shrinkToFit="0" readingOrder="0"/>
    </dxf>
    <dxf>
      <numFmt numFmtId="0" formatCode="General"/>
      <alignment horizontal="left" vertical="top" textRotation="0" wrapText="0" indent="0" justifyLastLine="0" shrinkToFit="0" readingOrder="0"/>
    </dxf>
    <dxf>
      <numFmt numFmtId="166" formatCode="00"/>
      <alignment horizontal="left" vertical="top" textRotation="0" wrapText="0" indent="0" justifyLastLine="0" shrinkToFit="0" readingOrder="0"/>
    </dxf>
    <dxf>
      <numFmt numFmtId="0" formatCode="General"/>
      <alignment horizontal="left" vertical="top" textRotation="0" wrapText="0" indent="0" justifyLastLine="0" shrinkToFit="0" readingOrder="0"/>
    </dxf>
    <dxf>
      <numFmt numFmtId="0" formatCode="General"/>
      <alignment horizontal="left" vertical="top" textRotation="0" wrapText="0" indent="0" justifyLastLine="0" shrinkToFit="0" readingOrder="0"/>
    </dxf>
    <dxf>
      <numFmt numFmtId="166" formatCode="00"/>
      <alignment horizontal="left" vertical="top" textRotation="0" wrapText="0" indent="0" justifyLastLine="0" shrinkToFit="0" readingOrder="0"/>
    </dxf>
    <dxf>
      <numFmt numFmtId="22" formatCode="mmm/yy"/>
      <alignment textRotation="0" wrapText="0" indent="0" justifyLastLine="0" shrinkToFit="0" readingOrder="0"/>
    </dxf>
    <dxf>
      <numFmt numFmtId="22" formatCode="mmm/yy"/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yr"/>
        <scheme val="none"/>
      </font>
      <numFmt numFmtId="22" formatCode="mmm/yy"/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yr"/>
        <scheme val="none"/>
      </font>
      <numFmt numFmtId="22" formatCode="mmm/yy"/>
      <alignment horizontal="left" vertical="top" textRotation="0" wrapText="0" indent="0" justifyLastLine="0" shrinkToFit="0" readingOrder="0"/>
    </dxf>
    <dxf>
      <numFmt numFmtId="22" formatCode="mmm/yy"/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yr"/>
        <scheme val="none"/>
      </font>
      <numFmt numFmtId="22" formatCode="mmm/yy"/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yr"/>
        <scheme val="none"/>
      </font>
      <numFmt numFmtId="22" formatCode="mmm/yy"/>
      <alignment horizontal="left" vertical="top" textRotation="0" wrapText="0" indent="0" justifyLastLine="0" shrinkToFit="0" readingOrder="0"/>
    </dxf>
    <dxf>
      <numFmt numFmtId="0" formatCode="General"/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yr"/>
        <scheme val="none"/>
      </font>
      <numFmt numFmtId="0" formatCode="General"/>
      <alignment horizontal="left" vertical="top" textRotation="0" wrapText="0" indent="0" justifyLastLine="0" shrinkToFit="0" readingOrder="0"/>
    </dxf>
    <dxf>
      <numFmt numFmtId="0" formatCode="General"/>
      <alignment horizontal="left" vertical="top" textRotation="0" wrapText="0" indent="0" justifyLastLine="0" shrinkToFit="0" readingOrder="0"/>
    </dxf>
    <dxf>
      <numFmt numFmtId="0" formatCode="General"/>
      <alignment horizontal="left" vertical="top" textRotation="0" wrapText="0" indent="0" justifyLastLine="0" shrinkToFit="0" readingOrder="0"/>
    </dxf>
    <dxf>
      <numFmt numFmtId="0" formatCode="General"/>
      <alignment horizontal="left" vertical="top" textRotation="0" wrapText="0" indent="0" justifyLastLine="0" shrinkToFit="0" readingOrder="0"/>
    </dxf>
    <dxf>
      <numFmt numFmtId="0" formatCode="General"/>
      <alignment horizontal="left" vertical="top" textRotation="0" wrapText="0" indent="0" justifyLastLine="0" shrinkToFit="0" readingOrder="0"/>
    </dxf>
    <dxf>
      <numFmt numFmtId="0" formatCode="General"/>
      <alignment horizontal="left" vertical="top" textRotation="0" wrapText="0" indent="0" justifyLastLine="0" shrinkToFit="0" readingOrder="0"/>
    </dxf>
    <dxf>
      <numFmt numFmtId="0" formatCode="General"/>
      <alignment horizontal="left" vertical="top" textRotation="0" wrapText="0" indent="0" justifyLastLine="0" shrinkToFit="0" readingOrder="0"/>
    </dxf>
    <dxf>
      <numFmt numFmtId="0" formatCode="General"/>
      <alignment horizontal="left" vertical="top" textRotation="0" wrapText="0" indent="0" justifyLastLine="0" shrinkToFit="0" readingOrder="0"/>
    </dxf>
    <dxf>
      <numFmt numFmtId="0" formatCode="General"/>
      <alignment horizontal="left" vertical="top" textRotation="0" wrapText="0" indent="0" justifyLastLine="0" shrinkToFit="0" readingOrder="0"/>
    </dxf>
    <dxf>
      <numFmt numFmtId="0" formatCode="General"/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yr"/>
        <scheme val="none"/>
      </font>
      <numFmt numFmtId="0" formatCode="General"/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yr"/>
        <scheme val="none"/>
      </font>
      <numFmt numFmtId="0" formatCode="General"/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yr"/>
        <scheme val="none"/>
      </font>
      <numFmt numFmtId="166" formatCode="00"/>
      <alignment horizontal="left" vertical="top" textRotation="0" wrapText="0" indent="0" justifyLastLine="0" shrinkToFit="0" readingOrder="0"/>
    </dxf>
    <dxf>
      <numFmt numFmtId="0" formatCode="General"/>
      <alignment horizontal="left" vertical="top" textRotation="0" wrapText="0" indent="0" justifyLastLine="0" shrinkToFit="0" readingOrder="0"/>
    </dxf>
    <dxf>
      <numFmt numFmtId="0" formatCode="General"/>
      <alignment horizontal="left" vertical="top" textRotation="0" wrapText="0" indent="0" justifyLastLine="0" shrinkToFit="0" readingOrder="0"/>
    </dxf>
    <dxf>
      <numFmt numFmtId="0" formatCode="General"/>
      <alignment horizontal="left" vertical="top" textRotation="0" wrapText="0" indent="0" justifyLastLine="0" shrinkToFit="0" readingOrder="0"/>
    </dxf>
    <dxf>
      <numFmt numFmtId="0" formatCode="General"/>
      <alignment horizontal="left" vertical="top" textRotation="0" wrapText="0" indent="0" justifyLastLine="0" shrinkToFit="0" readingOrder="0"/>
    </dxf>
    <dxf>
      <numFmt numFmtId="0" formatCode="General"/>
      <alignment horizontal="left" vertical="top" textRotation="0" wrapText="0" indent="0" justifyLastLine="0" shrinkToFit="0" readingOrder="0"/>
    </dxf>
    <dxf>
      <numFmt numFmtId="0" formatCode="General"/>
      <alignment horizontal="left" vertical="top" textRotation="0" wrapText="0" indent="0" justifyLastLine="0" shrinkToFit="0" readingOrder="0"/>
    </dxf>
    <dxf>
      <numFmt numFmtId="0" formatCode="General"/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yr"/>
        <scheme val="none"/>
      </font>
      <numFmt numFmtId="0" formatCode="General"/>
      <alignment horizontal="left" vertical="top" textRotation="0" wrapText="1" indent="0" justifyLastLine="0" shrinkToFit="0" readingOrder="0"/>
    </dxf>
    <dxf>
      <numFmt numFmtId="0" formatCode="General"/>
      <alignment horizontal="left" vertical="top" textRotation="0" wrapText="1" indent="0" justifyLastLine="0" shrinkToFit="0" readingOrder="0"/>
    </dxf>
    <dxf>
      <numFmt numFmtId="0" formatCode="General"/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yr"/>
        <scheme val="none"/>
      </font>
      <numFmt numFmtId="0" formatCode="General"/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yr"/>
        <scheme val="none"/>
      </font>
      <numFmt numFmtId="0" formatCode="General"/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yr"/>
        <scheme val="none"/>
      </font>
      <numFmt numFmtId="19" formatCode="dd/mm/yyyy"/>
      <alignment horizontal="left" vertical="top" textRotation="0" wrapText="1" indent="0" justifyLastLine="0" shrinkToFit="0" readingOrder="0"/>
    </dxf>
    <dxf>
      <numFmt numFmtId="19" formatCode="dd/mm/yyyy"/>
      <alignment horizontal="left" vertical="top" textRotation="0" wrapText="1" indent="0" justifyLastLine="0" shrinkToFit="0" readingOrder="0"/>
    </dxf>
    <dxf>
      <numFmt numFmtId="19" formatCode="dd/mm/yyyy"/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yr"/>
        <scheme val="none"/>
      </font>
      <numFmt numFmtId="30" formatCode="@"/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yr"/>
        <scheme val="none"/>
      </font>
      <numFmt numFmtId="30" formatCode="@"/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yr"/>
        <scheme val="none"/>
      </font>
      <numFmt numFmtId="0" formatCode="General"/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yr"/>
        <scheme val="none"/>
      </font>
      <numFmt numFmtId="30" formatCode="@"/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yr"/>
        <scheme val="none"/>
      </font>
      <numFmt numFmtId="0" formatCode="General"/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yr"/>
        <scheme val="none"/>
      </font>
      <numFmt numFmtId="0" formatCode="General"/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yr"/>
        <scheme val="none"/>
      </font>
      <numFmt numFmtId="0" formatCode="General"/>
      <alignment horizontal="left" vertical="top" textRotation="0" wrapText="1" indent="0" justifyLastLine="0" shrinkToFit="0" readingOrder="0"/>
    </dxf>
    <dxf>
      <alignment horizontal="left" vertical="top" textRotation="0" wrapText="0" indent="0" justifyLastLine="0" shrinkToFit="0" readingOrder="0"/>
    </dxf>
    <dxf>
      <alignment horizontal="left" vertical="top" textRotation="0" wrapText="1" indent="0" justifyLastLine="0" shrinkToFit="0" readingOrder="0"/>
    </dxf>
    <dxf>
      <font>
        <color rgb="FFC00000"/>
      </font>
    </dxf>
    <dxf>
      <fill>
        <patternFill>
          <bgColor rgb="FFFFC000"/>
        </patternFill>
      </fill>
    </dxf>
    <dxf>
      <numFmt numFmtId="0" formatCode="General"/>
      <alignment horizontal="left" vertical="top" textRotation="0" wrapText="0" indent="0" justifyLastLine="0" shrinkToFit="0" readingOrder="0"/>
      <protection locked="1" hidden="1"/>
    </dxf>
    <dxf>
      <numFmt numFmtId="0" formatCode="General"/>
      <alignment horizontal="left" vertical="top" textRotation="0" wrapText="0" indent="0" justifyLastLine="0" shrinkToFit="0" readingOrder="0"/>
      <protection locked="1" hidden="1"/>
    </dxf>
    <dxf>
      <numFmt numFmtId="0" formatCode="General"/>
      <alignment horizontal="left" vertical="top" textRotation="0" wrapText="0" indent="0" justifyLastLine="0" shrinkToFit="0" readingOrder="0"/>
      <protection locked="1" hidden="1"/>
    </dxf>
    <dxf>
      <numFmt numFmtId="0" formatCode="General"/>
      <alignment horizontal="left" vertical="top" textRotation="0" wrapText="0" indent="0" justifyLastLine="0" shrinkToFit="0" readingOrder="0"/>
      <protection locked="1" hidden="1"/>
    </dxf>
    <dxf>
      <numFmt numFmtId="168" formatCode="dd/mm/yy;@"/>
      <alignment horizontal="center" vertical="center" textRotation="0" wrapText="0" indent="0" justifyLastLine="0" shrinkToFit="0" readingOrder="0"/>
      <protection locked="1" hidden="1"/>
    </dxf>
    <dxf>
      <numFmt numFmtId="0" formatCode="General"/>
      <alignment horizontal="center" vertical="center" textRotation="0" wrapText="0" indent="0" justifyLastLine="0" shrinkToFit="0" readingOrder="0"/>
      <protection locked="1" hidden="1"/>
    </dxf>
    <dxf>
      <numFmt numFmtId="0" formatCode="General"/>
      <alignment horizontal="left" vertical="top" textRotation="0" wrapText="0" indent="0" justifyLastLine="0" shrinkToFit="0" readingOrder="0"/>
      <protection locked="1" hidden="1"/>
    </dxf>
    <dxf>
      <numFmt numFmtId="0" formatCode="General"/>
      <alignment horizontal="left" vertical="top" textRotation="0" wrapText="0" indent="0" justifyLastLine="0" shrinkToFit="0" readingOrder="0"/>
      <protection locked="1" hidden="1"/>
    </dxf>
    <dxf>
      <numFmt numFmtId="0" formatCode="General"/>
      <alignment horizontal="left" vertical="top" textRotation="0" wrapText="0" indent="0" justifyLastLine="0" shrinkToFit="0" readingOrder="0"/>
      <protection locked="1" hidden="1"/>
    </dxf>
    <dxf>
      <numFmt numFmtId="0" formatCode="General"/>
      <alignment horizontal="left" vertical="top" textRotation="0" wrapText="0" indent="0" justifyLastLine="0" shrinkToFit="0" readingOrder="0"/>
      <protection locked="1" hidden="1"/>
    </dxf>
    <dxf>
      <numFmt numFmtId="0" formatCode="General"/>
      <alignment horizontal="left" vertical="top" textRotation="0" wrapText="0" indent="0" justifyLastLine="0" shrinkToFit="0" readingOrder="0"/>
      <protection locked="1" hidden="1"/>
    </dxf>
    <dxf>
      <numFmt numFmtId="0" formatCode="General"/>
      <alignment horizontal="left" vertical="top" textRotation="0" wrapText="0" indent="0" justifyLastLine="0" shrinkToFit="0" readingOrder="0"/>
      <protection locked="1" hidden="1"/>
    </dxf>
    <dxf>
      <numFmt numFmtId="0" formatCode="General"/>
      <alignment horizontal="left" vertical="top" textRotation="0" wrapText="0" indent="0" justifyLastLine="0" shrinkToFit="0" readingOrder="0"/>
      <protection locked="1" hidden="1"/>
    </dxf>
    <dxf>
      <numFmt numFmtId="0" formatCode="General"/>
      <alignment horizontal="left" vertical="top" textRotation="0" wrapText="0" indent="0" justifyLastLine="0" shrinkToFit="0" readingOrder="0"/>
      <protection locked="1" hidden="1"/>
    </dxf>
    <dxf>
      <numFmt numFmtId="0" formatCode="General"/>
      <alignment horizontal="left" vertical="top" textRotation="0" wrapText="0" indent="0" justifyLastLine="0" shrinkToFit="0" readingOrder="0"/>
      <protection locked="1" hidden="1"/>
    </dxf>
    <dxf>
      <numFmt numFmtId="0" formatCode="General"/>
      <alignment horizontal="left" vertical="top" textRotation="0" wrapText="0" indent="0" justifyLastLine="0" shrinkToFit="0" readingOrder="0"/>
      <protection locked="1" hidden="1"/>
    </dxf>
    <dxf>
      <numFmt numFmtId="0" formatCode="General"/>
      <alignment horizontal="left" vertical="top" textRotation="0" wrapText="0" indent="0" justifyLastLine="0" shrinkToFit="0" readingOrder="0"/>
      <protection locked="1" hidden="1"/>
    </dxf>
    <dxf>
      <numFmt numFmtId="0" formatCode="General"/>
      <alignment horizontal="left" vertical="top" textRotation="0" wrapText="0" indent="0" justifyLastLine="0" shrinkToFit="0" readingOrder="0"/>
      <protection locked="1" hidden="1"/>
    </dxf>
    <dxf>
      <numFmt numFmtId="0" formatCode="General"/>
      <alignment horizontal="left" vertical="top" textRotation="0" wrapText="0" indent="0" justifyLastLine="0" shrinkToFit="0" readingOrder="0"/>
      <protection locked="1" hidden="1"/>
    </dxf>
    <dxf>
      <numFmt numFmtId="0" formatCode="General"/>
      <alignment horizontal="left" vertical="top" textRotation="0" wrapText="0" indent="0" justifyLastLine="0" shrinkToFit="0" readingOrder="0"/>
      <protection locked="1" hidden="1"/>
    </dxf>
    <dxf>
      <numFmt numFmtId="0" formatCode="General"/>
      <alignment horizontal="left" vertical="top" textRotation="0" wrapText="0" indent="0" justifyLastLine="0" shrinkToFit="0" readingOrder="0"/>
      <protection locked="1" hidden="1"/>
    </dxf>
    <dxf>
      <numFmt numFmtId="0" formatCode="General"/>
      <alignment horizontal="left" vertical="top" textRotation="0" wrapText="0" indent="0" justifyLastLine="0" shrinkToFit="0" readingOrder="0"/>
      <protection locked="1" hidden="1"/>
    </dxf>
    <dxf>
      <numFmt numFmtId="0" formatCode="General"/>
      <alignment horizontal="left" vertical="top" textRotation="0" wrapText="0" indent="0" justifyLastLine="0" shrinkToFit="0" readingOrder="0"/>
      <protection locked="1" hidden="1"/>
    </dxf>
    <dxf>
      <numFmt numFmtId="0" formatCode="General"/>
      <alignment horizontal="left" vertical="top" textRotation="0" wrapText="0" indent="0" justifyLastLine="0" shrinkToFit="0" readingOrder="0"/>
      <protection locked="1" hidden="1"/>
    </dxf>
    <dxf>
      <numFmt numFmtId="0" formatCode="General"/>
      <alignment horizontal="left" vertical="top" textRotation="0" wrapText="0" indent="0" justifyLastLine="0" shrinkToFit="0" readingOrder="0"/>
      <protection locked="1" hidden="1"/>
    </dxf>
    <dxf>
      <numFmt numFmtId="0" formatCode="General"/>
      <alignment horizontal="left" vertical="top" textRotation="0" wrapText="0" indent="0" justifyLastLine="0" shrinkToFit="0" readingOrder="0"/>
      <protection locked="1" hidden="1"/>
    </dxf>
    <dxf>
      <numFmt numFmtId="0" formatCode="General"/>
      <alignment horizontal="left" vertical="top" textRotation="0" wrapText="0" indent="0" justifyLastLine="0" shrinkToFit="0" readingOrder="0"/>
      <protection locked="1" hidden="1"/>
    </dxf>
    <dxf>
      <numFmt numFmtId="0" formatCode="General"/>
      <alignment horizontal="left" vertical="top" textRotation="0" wrapText="0" indent="0" justifyLastLine="0" shrinkToFit="0" readingOrder="0"/>
      <protection locked="1" hidden="1"/>
    </dxf>
    <dxf>
      <numFmt numFmtId="0" formatCode="General"/>
      <alignment horizontal="left" vertical="top" textRotation="0" wrapText="0" indent="0" justifyLastLine="0" shrinkToFit="0" readingOrder="0"/>
      <protection locked="1" hidden="1"/>
    </dxf>
    <dxf>
      <numFmt numFmtId="0" formatCode="General"/>
      <alignment horizontal="left" vertical="top" textRotation="0" wrapText="0" indent="0" justifyLastLine="0" shrinkToFit="0" readingOrder="0"/>
      <protection locked="1" hidden="1"/>
    </dxf>
    <dxf>
      <numFmt numFmtId="0" formatCode="General"/>
      <alignment horizontal="left" vertical="top" textRotation="0" wrapText="0" indent="0" justifyLastLine="0" shrinkToFit="0" readingOrder="0"/>
      <protection locked="1" hidden="1"/>
    </dxf>
    <dxf>
      <numFmt numFmtId="0" formatCode="General"/>
      <alignment horizontal="left" vertical="top" textRotation="0" wrapText="0" indent="0" justifyLastLine="0" shrinkToFit="0" readingOrder="0"/>
      <protection locked="1" hidden="1"/>
    </dxf>
    <dxf>
      <numFmt numFmtId="0" formatCode="General"/>
      <alignment horizontal="left" vertical="top" textRotation="0" wrapText="0" indent="0" justifyLastLine="0" shrinkToFit="0" readingOrder="0"/>
      <protection locked="1" hidden="1"/>
    </dxf>
    <dxf>
      <numFmt numFmtId="0" formatCode="General"/>
      <alignment horizontal="left" vertical="top" textRotation="0" wrapText="0" indent="0" justifyLastLine="0" shrinkToFit="0" readingOrder="0"/>
      <protection locked="1" hidden="1"/>
    </dxf>
    <dxf>
      <numFmt numFmtId="0" formatCode="General"/>
      <alignment horizontal="left" vertical="top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yr"/>
        <scheme val="none"/>
      </font>
      <numFmt numFmtId="0" formatCode="General"/>
      <alignment horizontal="left" vertical="top" textRotation="0" wrapText="0" indent="0" justifyLastLine="0" shrinkToFit="0" readingOrder="0"/>
      <protection locked="1" hidden="1"/>
    </dxf>
    <dxf>
      <numFmt numFmtId="0" formatCode="General"/>
      <alignment horizontal="left" vertical="top" textRotation="0" wrapText="0" indent="0" justifyLastLine="0" shrinkToFit="0" readingOrder="0"/>
      <protection locked="1" hidden="1"/>
    </dxf>
    <dxf>
      <numFmt numFmtId="0" formatCode="General"/>
      <alignment horizontal="left" vertical="top" textRotation="0" wrapText="0" indent="0" justifyLastLine="0" shrinkToFit="0" readingOrder="0"/>
      <protection locked="1" hidden="1"/>
    </dxf>
    <dxf>
      <numFmt numFmtId="0" formatCode="General"/>
      <alignment horizontal="left" vertical="top" textRotation="0" wrapText="0" indent="0" justifyLastLine="0" shrinkToFit="0" readingOrder="0"/>
      <protection locked="1" hidden="1"/>
    </dxf>
    <dxf>
      <numFmt numFmtId="0" formatCode="General"/>
      <alignment horizontal="left" vertical="top" textRotation="0" wrapText="0" indent="0" justifyLastLine="0" shrinkToFit="0" readingOrder="0"/>
      <protection locked="1" hidden="1"/>
    </dxf>
    <dxf>
      <numFmt numFmtId="0" formatCode="General"/>
      <alignment horizontal="left" vertical="top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yr"/>
        <scheme val="none"/>
      </font>
      <numFmt numFmtId="0" formatCode="General"/>
      <alignment horizontal="left" vertical="top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yr"/>
        <scheme val="none"/>
      </font>
      <numFmt numFmtId="0" formatCode="General"/>
      <alignment horizontal="left" vertical="top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yr"/>
        <scheme val="none"/>
      </font>
      <numFmt numFmtId="0" formatCode="General"/>
      <alignment horizontal="left" vertical="top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yr"/>
        <scheme val="none"/>
      </font>
      <numFmt numFmtId="166" formatCode="00"/>
      <alignment horizontal="left" vertical="top" textRotation="0" wrapText="0" indent="0" justifyLastLine="0" shrinkToFit="0" readingOrder="0"/>
      <protection locked="1" hidden="1"/>
    </dxf>
    <dxf>
      <numFmt numFmtId="0" formatCode="General"/>
      <alignment horizontal="left" vertical="top" textRotation="0" wrapText="0" indent="0" justifyLastLine="0" shrinkToFit="0" readingOrder="0"/>
      <protection locked="1" hidden="1"/>
    </dxf>
    <dxf>
      <numFmt numFmtId="0" formatCode="General"/>
      <alignment horizontal="left" vertical="top" textRotation="0" wrapText="0" indent="0" justifyLastLine="0" shrinkToFit="0" readingOrder="0"/>
      <protection locked="1" hidden="1"/>
    </dxf>
    <dxf>
      <numFmt numFmtId="166" formatCode="00"/>
      <alignment horizontal="left" vertical="top" textRotation="0" wrapText="0" indent="0" justifyLastLine="0" shrinkToFit="0" readingOrder="0"/>
      <protection locked="1" hidden="1"/>
    </dxf>
    <dxf>
      <numFmt numFmtId="0" formatCode="General"/>
      <alignment horizontal="left" vertical="top" textRotation="0" wrapText="0" indent="0" justifyLastLine="0" shrinkToFit="0" readingOrder="0"/>
      <protection locked="1" hidden="1"/>
    </dxf>
    <dxf>
      <numFmt numFmtId="0" formatCode="General"/>
      <alignment horizontal="left" vertical="top" textRotation="0" wrapText="0" indent="0" justifyLastLine="0" shrinkToFit="0" readingOrder="0"/>
      <protection locked="1" hidden="1"/>
    </dxf>
    <dxf>
      <numFmt numFmtId="166" formatCode="00"/>
      <alignment horizontal="left" vertical="top" textRotation="0" wrapText="0" indent="0" justifyLastLine="0" shrinkToFit="0" readingOrder="0"/>
      <protection locked="1" hidden="1"/>
    </dxf>
    <dxf>
      <numFmt numFmtId="0" formatCode="General"/>
      <alignment horizontal="left" vertical="top" textRotation="0" wrapText="1" indent="0" justifyLastLine="0" shrinkToFit="0" readingOrder="0"/>
      <protection locked="0" hidden="0"/>
    </dxf>
    <dxf>
      <numFmt numFmtId="0" formatCode="General"/>
      <alignment horizontal="left" vertical="top" textRotation="0" wrapText="1" indent="0" justifyLastLine="0" shrinkToFit="0" readingOrder="0"/>
      <protection locked="0" hidden="0"/>
    </dxf>
    <dxf>
      <numFmt numFmtId="0" formatCode="General"/>
      <alignment horizontal="left" vertical="top" textRotation="0" wrapText="1" indent="0" justifyLastLine="0" shrinkToFit="0" readingOrder="0"/>
      <protection locked="0" hidden="0"/>
    </dxf>
    <dxf>
      <numFmt numFmtId="0" formatCode="General"/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yr"/>
        <scheme val="none"/>
      </font>
      <numFmt numFmtId="0" formatCode="General"/>
      <alignment horizontal="left" vertical="top" textRotation="0" wrapText="1" indent="0" justifyLastLine="0" shrinkToFit="0" readingOrder="0"/>
      <protection locked="0" hidden="0"/>
    </dxf>
    <dxf>
      <numFmt numFmtId="0" formatCode="General"/>
      <alignment horizontal="left" vertical="top" textRotation="0" wrapText="1" indent="0" justifyLastLine="0" shrinkToFit="0" readingOrder="0"/>
      <protection locked="0" hidden="0"/>
    </dxf>
    <dxf>
      <alignment textRotation="0" wrapText="1" indent="0" justifyLastLine="0" shrinkToFit="0" readingOrder="0"/>
      <protection locked="0" hidden="0"/>
    </dxf>
    <dxf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yr"/>
        <scheme val="none"/>
      </font>
      <numFmt numFmtId="0" formatCode="General"/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yr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yr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yr"/>
        <scheme val="none"/>
      </font>
      <numFmt numFmtId="19" formatCode="dd/mm/yyyy"/>
      <alignment horizontal="left" vertical="top" textRotation="0" wrapText="1" indent="0" justifyLastLine="0" shrinkToFit="0" readingOrder="0"/>
      <protection locked="0" hidden="0"/>
    </dxf>
    <dxf>
      <numFmt numFmtId="19" formatCode="dd/mm/yyyy"/>
      <alignment horizontal="left" vertical="top" textRotation="0" wrapText="1" indent="0" justifyLastLine="0" shrinkToFit="0" readingOrder="0"/>
      <protection locked="0" hidden="0"/>
    </dxf>
    <dxf>
      <numFmt numFmtId="19" formatCode="dd/mm/yyyy"/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yr"/>
        <scheme val="none"/>
      </font>
      <numFmt numFmtId="30" formatCode="@"/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yr"/>
        <scheme val="none"/>
      </font>
      <numFmt numFmtId="30" formatCode="@"/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yr"/>
        <scheme val="none"/>
      </font>
      <numFmt numFmtId="30" formatCode="@"/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yr"/>
        <scheme val="none"/>
      </font>
      <numFmt numFmtId="30" formatCode="@"/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yr"/>
        <scheme val="none"/>
      </font>
      <numFmt numFmtId="30" formatCode="@"/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yr"/>
        <scheme val="none"/>
      </font>
      <numFmt numFmtId="0" formatCode="General"/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yr"/>
        <scheme val="none"/>
      </font>
      <numFmt numFmtId="0" formatCode="General"/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70C0"/>
        <name val="Arial Cyr"/>
        <scheme val="none"/>
      </font>
      <numFmt numFmtId="0" formatCode="General"/>
      <alignment horizontal="left" vertical="top" textRotation="0" wrapText="1" indent="0" justifyLastLine="0" shrinkToFit="0" readingOrder="0"/>
      <protection locked="1" hidden="0"/>
    </dxf>
    <dxf>
      <alignment horizontal="left" vertical="top" textRotation="0" wrapText="0" indent="0" justifyLastLine="0" shrinkToFit="0" readingOrder="0"/>
    </dxf>
    <dxf>
      <alignment horizontal="left" vertical="top" textRotation="0" wrapText="1" indent="0" justifyLastLine="0" shrinkToFit="0" readingOrder="0"/>
      <protection locked="1"/>
    </dxf>
    <dxf>
      <font>
        <color rgb="FFC00000"/>
      </font>
      <fill>
        <patternFill patternType="none">
          <bgColor auto="1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ont>
        <color rgb="FFC0000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numFmt numFmtId="19" formatCode="dd/mm/yyyy"/>
    </dxf>
    <dxf>
      <numFmt numFmtId="19" formatCode="dd/mm/yyyy"/>
    </dxf>
  </dxfs>
  <tableStyles count="0" defaultTableStyle="TableStyleMedium9" defaultPivotStyle="PivotStyleLight16"/>
  <colors>
    <mruColors>
      <color rgb="FFCCECFF"/>
      <color rgb="FFCCFFFF"/>
      <color rgb="FFFFFFCC"/>
      <color rgb="FF71DAFF"/>
      <color rgb="FF4BD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33169</xdr:colOff>
      <xdr:row>0</xdr:row>
      <xdr:rowOff>34849</xdr:rowOff>
    </xdr:from>
    <xdr:to>
      <xdr:col>2</xdr:col>
      <xdr:colOff>819210</xdr:colOff>
      <xdr:row>0</xdr:row>
      <xdr:rowOff>290238</xdr:rowOff>
    </xdr:to>
    <xdr:sp macro="[0]!СформироватьДоговоры" textlink="">
      <xdr:nvSpPr>
        <xdr:cNvPr id="1039" name="AutoShape 15">
          <a:extLst>
            <a:ext uri="{FF2B5EF4-FFF2-40B4-BE49-F238E27FC236}">
              <a16:creationId xmlns:a16="http://schemas.microsoft.com/office/drawing/2014/main" id="{00000000-0008-0000-0300-00000F040000}"/>
            </a:ext>
          </a:extLst>
        </xdr:cNvPr>
        <xdr:cNvSpPr>
          <a:spLocks noChangeArrowheads="1"/>
        </xdr:cNvSpPr>
      </xdr:nvSpPr>
      <xdr:spPr bwMode="auto">
        <a:xfrm>
          <a:off x="33169" y="34849"/>
          <a:ext cx="1426121" cy="255389"/>
        </a:xfrm>
        <a:prstGeom prst="roundRect">
          <a:avLst>
            <a:gd name="adj" fmla="val 0"/>
          </a:avLst>
        </a:prstGeom>
        <a:solidFill>
          <a:srgbClr val="FFC000"/>
        </a:solidFill>
        <a:ln w="9525">
          <a:noFill/>
          <a:round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ru-RU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Создать акты</a:t>
          </a:r>
        </a:p>
      </xdr:txBody>
    </xdr:sp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147918</xdr:colOff>
      <xdr:row>0</xdr:row>
      <xdr:rowOff>90430</xdr:rowOff>
    </xdr:from>
    <xdr:to>
      <xdr:col>1</xdr:col>
      <xdr:colOff>1192590</xdr:colOff>
      <xdr:row>0</xdr:row>
      <xdr:rowOff>343130</xdr:rowOff>
    </xdr:to>
    <xdr:sp macro="[0]!СформироватьАОК" textlink="">
      <xdr:nvSpPr>
        <xdr:cNvPr id="2" name="AutoShape 15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>
          <a:spLocks noChangeArrowheads="1"/>
        </xdr:cNvSpPr>
      </xdr:nvSpPr>
      <xdr:spPr bwMode="auto">
        <a:xfrm>
          <a:off x="147918" y="90430"/>
          <a:ext cx="1440912" cy="252700"/>
        </a:xfrm>
        <a:prstGeom prst="roundRect">
          <a:avLst>
            <a:gd name="adj" fmla="val 0"/>
          </a:avLst>
        </a:prstGeom>
        <a:solidFill>
          <a:srgbClr val="FFC000"/>
        </a:solidFill>
        <a:ln w="9525">
          <a:noFill/>
          <a:round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ru-RU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Создать акты</a:t>
          </a: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ru-RU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ОК</a:t>
          </a:r>
        </a:p>
      </xdr:txBody>
    </xdr:sp>
    <xdr:clientData fPrint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147918</xdr:colOff>
      <xdr:row>0</xdr:row>
      <xdr:rowOff>90430</xdr:rowOff>
    </xdr:from>
    <xdr:to>
      <xdr:col>1</xdr:col>
      <xdr:colOff>1192590</xdr:colOff>
      <xdr:row>0</xdr:row>
      <xdr:rowOff>343130</xdr:rowOff>
    </xdr:to>
    <xdr:sp macro="[0]!СформироватьИД" textlink="">
      <xdr:nvSpPr>
        <xdr:cNvPr id="2" name="AutoShape 15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>
          <a:spLocks noChangeArrowheads="1"/>
        </xdr:cNvSpPr>
      </xdr:nvSpPr>
      <xdr:spPr bwMode="auto">
        <a:xfrm>
          <a:off x="147918" y="90430"/>
          <a:ext cx="1440912" cy="252700"/>
        </a:xfrm>
        <a:prstGeom prst="roundRect">
          <a:avLst>
            <a:gd name="adj" fmla="val 0"/>
          </a:avLst>
        </a:prstGeom>
        <a:solidFill>
          <a:srgbClr val="FFC000"/>
        </a:solidFill>
        <a:ln w="9525">
          <a:noFill/>
          <a:round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ru-RU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Создать ИД</a:t>
          </a:r>
        </a:p>
      </xdr:txBody>
    </xdr:sp>
    <xdr:clientData fPrintsWithSheet="0"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Кирилл" refreshedDate="44164.674909490743" createdVersion="4" refreshedVersion="3" minRefreshableVersion="3" recordCount="68" xr:uid="{00000000-000A-0000-FFFF-FFFF0C000000}">
  <cacheSource type="worksheet">
    <worksheetSource name="Таблица1"/>
  </cacheSource>
  <cacheFields count="75">
    <cacheField name="Номер п/п" numFmtId="0">
      <sharedItems containsMixedTypes="1" containsNumber="1" containsInteger="1" minValue="2" maxValue="60"/>
    </cacheField>
    <cacheField name="Суффикс акта" numFmtId="0">
      <sharedItems containsBlank="1"/>
    </cacheField>
    <cacheField name="Наименование работ" numFmtId="0">
      <sharedItems containsBlank="1"/>
    </cacheField>
    <cacheField name="Уровень1" numFmtId="49">
      <sharedItems containsNonDate="0" containsString="0" containsBlank="1"/>
    </cacheField>
    <cacheField name="Уровень2" numFmtId="49">
      <sharedItems containsBlank="1"/>
    </cacheField>
    <cacheField name="Уровень3" numFmtId="49">
      <sharedItems containsNonDate="0" containsString="0" containsBlank="1"/>
    </cacheField>
    <cacheField name="Отм." numFmtId="49">
      <sharedItems containsBlank="1"/>
    </cacheField>
    <cacheField name="В осях" numFmtId="49">
      <sharedItems containsBlank="1"/>
    </cacheField>
    <cacheField name="Дата начала" numFmtId="14">
      <sharedItems containsDate="1" containsBlank="1" containsMixedTypes="1" minDate="2018-10-16T00:00:00" maxDate="2018-12-02T00:00:00"/>
    </cacheField>
    <cacheField name="Дата окончания" numFmtId="14">
      <sharedItems containsNonDate="0" containsDate="1" containsString="0" containsBlank="1" minDate="2018-10-20T00:00:00" maxDate="2018-12-06T00:00:00"/>
    </cacheField>
    <cacheField name="Дата акта" numFmtId="14">
      <sharedItems containsNonDate="0" containsDate="1" containsString="0" containsBlank="1" minDate="1899-12-30T00:00:00" maxDate="2018-12-06T00:00:00"/>
    </cacheField>
    <cacheField name="АОК" numFmtId="0">
      <sharedItems containsString="0" containsBlank="1" containsNumber="1" containsInteger="1" minValue="1" maxValue="7" count="8">
        <m/>
        <n v="1"/>
        <n v="6" u="1"/>
        <n v="3" u="1"/>
        <n v="7" u="1"/>
        <n v="4" u="1"/>
        <n v="2" u="1"/>
        <n v="5" u="1"/>
      </sharedItems>
    </cacheField>
    <cacheField name="ИД" numFmtId="0">
      <sharedItems containsNonDate="0" containsString="0" containsBlank="1"/>
    </cacheField>
    <cacheField name="Напечатан" numFmtId="0">
      <sharedItems containsBlank="1"/>
    </cacheField>
    <cacheField name="Автоназвание работ" numFmtId="0">
      <sharedItems/>
    </cacheField>
    <cacheField name="Последующие работы" numFmtId="0">
      <sharedItems containsMixedTypes="1" containsNumber="1" containsInteger="1" minValue="0" maxValue="0"/>
    </cacheField>
    <cacheField name="Материалы из списка" numFmtId="0">
      <sharedItems containsBlank="1" longText="1"/>
    </cacheField>
    <cacheField name="Материалы вручную" numFmtId="0">
      <sharedItems containsNonDate="0" containsString="0" containsBlank="1"/>
    </cacheField>
    <cacheField name="Исп. схема" numFmtId="0">
      <sharedItems containsBlank="1"/>
    </cacheField>
    <cacheField name="Проект" numFmtId="0">
      <sharedItems containsBlank="1"/>
    </cacheField>
    <cacheField name="СНИП" numFmtId="0">
      <sharedItems containsBlank="1"/>
    </cacheField>
    <cacheField name="Кол-во экз" numFmtId="0">
      <sharedItems containsSemiMixedTypes="0" containsString="0" containsNumber="1" containsInteger="1" minValue="2" maxValue="5"/>
    </cacheField>
    <cacheField name="Приложения" numFmtId="0">
      <sharedItems/>
    </cacheField>
    <cacheField name="Проектировщик нужен?" numFmtId="0">
      <sharedItems containsBlank="1"/>
    </cacheField>
    <cacheField name="Столбец9" numFmtId="166">
      <sharedItems/>
    </cacheField>
    <cacheField name="Столбец10" numFmtId="0">
      <sharedItems/>
    </cacheField>
    <cacheField name="Столбец11" numFmtId="0">
      <sharedItems containsMixedTypes="1" containsNumber="1" containsInteger="1" minValue="2018" maxValue="2018"/>
    </cacheField>
    <cacheField name="Столбец12" numFmtId="166">
      <sharedItems/>
    </cacheField>
    <cacheField name="Столбец13" numFmtId="0">
      <sharedItems/>
    </cacheField>
    <cacheField name="Столбец14" numFmtId="0">
      <sharedItems containsMixedTypes="1" containsNumber="1" containsInteger="1" minValue="2018" maxValue="2018"/>
    </cacheField>
    <cacheField name="День акта" numFmtId="166">
      <sharedItems/>
    </cacheField>
    <cacheField name="Месяц акта" numFmtId="0">
      <sharedItems/>
    </cacheField>
    <cacheField name="Год акта" numFmtId="0">
      <sharedItems containsMixedTypes="1" containsNumber="1" containsInteger="1" minValue="1900" maxValue="2018"/>
    </cacheField>
    <cacheField name="Мат. вручную авт" numFmtId="0">
      <sharedItems/>
    </cacheField>
    <cacheField name="Столбец19" numFmtId="0">
      <sharedItems/>
    </cacheField>
    <cacheField name="Столбец22" numFmtId="0">
      <sharedItems/>
    </cacheField>
    <cacheField name="Столбец24" numFmtId="0">
      <sharedItems/>
    </cacheField>
    <cacheField name="Столбец26" numFmtId="0">
      <sharedItems/>
    </cacheField>
    <cacheField name="Столбец28" numFmtId="0">
      <sharedItems/>
    </cacheField>
    <cacheField name="Столбец1" numFmtId="0">
      <sharedItems/>
    </cacheField>
    <cacheField name="Столбец332" numFmtId="0">
      <sharedItems/>
    </cacheField>
    <cacheField name="Столбец35" numFmtId="0">
      <sharedItems/>
    </cacheField>
    <cacheField name="Столбец38" numFmtId="0">
      <sharedItems/>
    </cacheField>
    <cacheField name="Столбец352" numFmtId="0">
      <sharedItems/>
    </cacheField>
    <cacheField name="Столбец44" numFmtId="0">
      <sharedItems/>
    </cacheField>
    <cacheField name="Столбец47" numFmtId="0">
      <sharedItems/>
    </cacheField>
    <cacheField name="Столбец27" numFmtId="0">
      <sharedItems/>
    </cacheField>
    <cacheField name="Столбец21" numFmtId="0">
      <sharedItems/>
    </cacheField>
    <cacheField name="Столбец25" numFmtId="0">
      <sharedItems/>
    </cacheField>
    <cacheField name="Столбец252" numFmtId="0">
      <sharedItems containsMixedTypes="1" containsNumber="1" containsInteger="1" minValue="0" maxValue="0"/>
    </cacheField>
    <cacheField name="Столбец29" numFmtId="0">
      <sharedItems/>
    </cacheField>
    <cacheField name="Столбец30" numFmtId="0">
      <sharedItems/>
    </cacheField>
    <cacheField name="Столбец333" numFmtId="0">
      <sharedItems/>
    </cacheField>
    <cacheField name="Столбец33" numFmtId="0">
      <sharedItems/>
    </cacheField>
    <cacheField name="Столбец353" numFmtId="0">
      <sharedItems/>
    </cacheField>
    <cacheField name="Столбец354" numFmtId="0">
      <sharedItems/>
    </cacheField>
    <cacheField name="Столбец382" numFmtId="0">
      <sharedItems/>
    </cacheField>
    <cacheField name="Столбец39" numFmtId="0">
      <sharedItems/>
    </cacheField>
    <cacheField name="Столбец36" numFmtId="0">
      <sharedItems/>
    </cacheField>
    <cacheField name="Столбец3522" numFmtId="0">
      <sharedItems/>
    </cacheField>
    <cacheField name="Столбец3523" numFmtId="0">
      <sharedItems/>
    </cacheField>
    <cacheField name="Столбец45" numFmtId="0">
      <sharedItems/>
    </cacheField>
    <cacheField name="Столбец46" numFmtId="0">
      <sharedItems/>
    </cacheField>
    <cacheField name="Столбец472" numFmtId="0">
      <sharedItems/>
    </cacheField>
    <cacheField name="Столбец48" numFmtId="0">
      <sharedItems/>
    </cacheField>
    <cacheField name="Исп. схема полн." numFmtId="0">
      <sharedItems/>
    </cacheField>
    <cacheField name="Сборка назв. полного" numFmtId="0">
      <sharedItems/>
    </cacheField>
    <cacheField name="Сборка номер+назв" numFmtId="0">
      <sharedItems/>
    </cacheField>
    <cacheField name="Номер акта" numFmtId="0">
      <sharedItems/>
    </cacheField>
    <cacheField name="КС2№" numFmtId="0">
      <sharedItems containsString="0" containsBlank="1" containsNumber="1" containsInteger="1" minValue="3" maxValue="6"/>
    </cacheField>
    <cacheField name="дата" numFmtId="168">
      <sharedItems containsDate="1" containsBlank="1" containsMixedTypes="1" minDate="2018-10-29T00:00:00" maxDate="2018-10-30T00:00:00"/>
    </cacheField>
    <cacheField name="Столбец2" numFmtId="0">
      <sharedItems containsBlank="1" containsMixedTypes="1" containsNumber="1" containsInteger="1" minValue="1" maxValue="11"/>
    </cacheField>
    <cacheField name="Столбец3" numFmtId="0">
      <sharedItems containsBlank="1"/>
    </cacheField>
    <cacheField name="Столбец4" numFmtId="0">
      <sharedItems containsBlank="1"/>
    </cacheField>
    <cacheField name="Столбец5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68">
  <r>
    <n v="2"/>
    <s v="А"/>
    <s v="Механизированная разработка грунта котлована"/>
    <m/>
    <s v="А"/>
    <m/>
    <s v="-5,160"/>
    <s v="А-Л/1-11"/>
    <d v="2018-10-16T00:00:00"/>
    <d v="2018-10-20T00:00:00"/>
    <d v="2018-10-20T00:00:00"/>
    <x v="0"/>
    <m/>
    <m/>
    <s v="Механизированная разработка грунта котлована блока А на отм. -5,160 в осях А-Л/1-11"/>
    <s v="Разработка грунта вручную (Доработка котлована) блока А на отм. -5,060 в осях А-Л/1-11"/>
    <s v="Без применения материалов"/>
    <m/>
    <m/>
    <s v=", проект шифр: W0947-19/13-КЖ1.1"/>
    <s v=" СП70.13330.2012 «Несущие и ограждающие конструкции&quot;, проект: W0947-19/13-КЖ1.1"/>
    <n v="5"/>
    <s v="согласно п. 3, 4"/>
    <m/>
    <s v="16"/>
    <s v="октября"/>
    <n v="2018"/>
    <s v="20"/>
    <s v="октября"/>
    <n v="2018"/>
    <s v="20"/>
    <s v="октября"/>
    <n v="2018"/>
    <s v=""/>
    <s v=""/>
    <s v=""/>
    <s v=""/>
    <s v=""/>
    <s v=""/>
    <s v=""/>
    <s v=""/>
    <s v=""/>
    <s v=""/>
    <s v=""/>
    <s v=""/>
    <s v=""/>
    <s v=""/>
    <s v=""/>
    <s v=""/>
    <s v=", проект шифр: W0947-19/13-КЖ1.1"/>
    <s v=""/>
    <s v=""/>
    <s v=""/>
    <s v=""/>
    <s v=""/>
    <s v=""/>
    <s v=""/>
    <s v=""/>
    <s v=""/>
    <s v=""/>
    <s v=""/>
    <s v=""/>
    <s v=""/>
    <s v=""/>
    <s v=""/>
    <s v=""/>
    <s v="бА-№2А от 20.10.2018@Акт освидетельствования скрытых работ. Механизированная разработка грунта котлована блока А на отм. -5,160 в осях А-Л/1-11"/>
    <s v="АОСР бА-№2А от 20.10.2018 (Механизированная разработка грунта котлована на отм.-5,160)"/>
    <s v="бА-№2А"/>
    <n v="3"/>
    <d v="2018-10-29T00:00:00"/>
    <m/>
    <m/>
    <m/>
    <m/>
  </r>
  <r>
    <n v="3"/>
    <s v="А"/>
    <s v="Разработка грунта вручную (Доработка котлована)"/>
    <m/>
    <s v="А"/>
    <m/>
    <s v="-5,060"/>
    <s v="А-Л/1-11"/>
    <d v="2018-10-20T00:00:00"/>
    <d v="2018-10-23T00:00:00"/>
    <d v="2018-10-23T00:00:00"/>
    <x v="1"/>
    <m/>
    <m/>
    <s v="Разработка грунта вручную (Доработка котлована) блока А на отм. -5,060 в осях А-Л/1-11"/>
    <s v=" блока А на отм. -5,010 в осях А-Л/1-11"/>
    <s v="Реестр документов о качестве бетонной смеси №3А; ;  Смесь сухая универсальная М150  СС № РОСС RU.04ЖИГО.00181 "/>
    <m/>
    <m/>
    <s v=", проект шифр: W0947-19/13-КЖ1.1"/>
    <s v=" СП70.13330.2012 «Несущие и ограждающие конструкции&quot;, проект: W0947-19/13-КЖ1.1"/>
    <n v="5"/>
    <s v="согласно п. 3, 4"/>
    <m/>
    <s v="20"/>
    <s v="октября"/>
    <n v="2018"/>
    <s v="23"/>
    <s v="октября"/>
    <n v="2018"/>
    <s v="23"/>
    <s v="октября"/>
    <n v="2018"/>
    <s v=""/>
    <s v=""/>
    <s v=""/>
    <s v=""/>
    <s v=""/>
    <s v=""/>
    <s v=""/>
    <s v=""/>
    <s v=""/>
    <s v=""/>
    <s v=""/>
    <s v=""/>
    <s v=""/>
    <s v=""/>
    <s v=""/>
    <s v=""/>
    <s v=", проект шифр: W0947-19/13-КЖ1.1"/>
    <s v=""/>
    <s v=""/>
    <s v=""/>
    <s v=""/>
    <s v=""/>
    <s v=""/>
    <s v=""/>
    <s v=""/>
    <s v=""/>
    <s v=""/>
    <s v=""/>
    <s v=""/>
    <s v=""/>
    <s v=""/>
    <s v=""/>
    <s v=""/>
    <s v="бА-№3А от 23.10.2018@Акт освидетельствования скрытых работ. Разработка грунта вручную (Доработка котлована) блока А на отм. -5,060 в осях А-Л/1-11"/>
    <s v="АОСР бА-№3А от 23.10.2018 (Разработка грунта вручную (Доработка котлована) на отм.-5,060)"/>
    <s v="бА-№3А"/>
    <n v="4"/>
    <d v="2018-10-29T00:00:00"/>
    <m/>
    <m/>
    <m/>
    <m/>
  </r>
  <r>
    <n v="4"/>
    <s v="А"/>
    <m/>
    <m/>
    <s v="А"/>
    <m/>
    <s v="-5,010"/>
    <s v="А-Л/1-11"/>
    <d v="2018-10-23T00:00:00"/>
    <d v="2018-10-25T00:00:00"/>
    <d v="2018-10-25T00:00:00"/>
    <x v="1"/>
    <m/>
    <m/>
    <s v=" блока А на отм. -5,010 в осях А-Л/1-11"/>
    <s v=" блока А на отм. -5,000 в осях А-Л/1-11"/>
    <s v=" Смесь сухая универсальная М150  СС № РОСС RU.04ЖИГО.00181 "/>
    <m/>
    <m/>
    <s v=", проект шифр: W0947-19/13-КЖ1.1"/>
    <s v=" СП70.13330.2012 «Несущие и ограждающие конструкции&quot;, проект: W0947-19/13-КЖ1.1"/>
    <n v="5"/>
    <s v="согласно п. 3, 4"/>
    <m/>
    <s v="23"/>
    <s v="октября"/>
    <n v="2018"/>
    <s v="25"/>
    <s v="октября"/>
    <n v="2018"/>
    <s v="25"/>
    <s v="октября"/>
    <n v="2018"/>
    <s v=""/>
    <s v=""/>
    <s v=""/>
    <s v=""/>
    <s v=""/>
    <s v=""/>
    <s v=""/>
    <s v=""/>
    <s v=""/>
    <s v=""/>
    <s v=""/>
    <s v=""/>
    <s v=""/>
    <s v=""/>
    <s v=""/>
    <s v=""/>
    <s v=", проект шифр: W0947-19/13-КЖ1.1"/>
    <s v=""/>
    <s v=""/>
    <s v=""/>
    <s v=""/>
    <s v=""/>
    <s v=""/>
    <s v=""/>
    <s v=""/>
    <s v=""/>
    <s v=""/>
    <s v=""/>
    <s v=""/>
    <s v=""/>
    <s v=""/>
    <s v=""/>
    <s v=""/>
    <s v="бА-№4А от 25.10.2018@Акт освидетельствования скрытых работ.  блока А на отм. -5,010 в осях А-Л/1-11"/>
    <s v="АОСР бА-№4А от 25.10.2018 ( на отм.-5,010)"/>
    <s v="бА-№4А"/>
    <n v="4"/>
    <d v="2018-10-29T00:00:00"/>
    <m/>
    <m/>
    <m/>
    <m/>
  </r>
  <r>
    <n v="5"/>
    <s v="А"/>
    <m/>
    <m/>
    <s v="А"/>
    <m/>
    <s v="-5,000"/>
    <s v="А-Л/1-11"/>
    <d v="2018-10-25T00:00:00"/>
    <d v="2018-10-31T00:00:00"/>
    <d v="2018-10-31T00:00:00"/>
    <x v="1"/>
    <m/>
    <m/>
    <s v=" блока А на отм. -5,000 в осях А-Л/1-11"/>
    <s v=" блока А на отм. -4,950 в осях А-Л/1-11"/>
    <s v="Праймер битумный, ПК № 8901 от 07.10.2018., Техноэласт П ЭПП ПК № 9460 от 19.10.2018."/>
    <m/>
    <s v="Исполнительная геодезическая схема №5А"/>
    <s v=", проект шифр: W0947-19/13-КЖ1.1"/>
    <s v=" СП70.13330.2012 «Несущие и ограждающие конструкции&quot;, проект: W0947-19/13-КЖ1.1"/>
    <n v="5"/>
    <s v="согласно п. 3, 4"/>
    <m/>
    <s v="25"/>
    <s v="октября"/>
    <n v="2018"/>
    <s v="31"/>
    <s v="октября"/>
    <n v="2018"/>
    <s v="31"/>
    <s v="октября"/>
    <n v="2018"/>
    <s v=""/>
    <s v=""/>
    <s v=""/>
    <s v=""/>
    <s v=""/>
    <s v=""/>
    <s v=""/>
    <s v=""/>
    <s v=""/>
    <s v=""/>
    <s v=""/>
    <s v=""/>
    <s v=""/>
    <s v=""/>
    <s v=""/>
    <s v=""/>
    <s v=", проект шифр: W0947-19/13-КЖ1.1"/>
    <s v=""/>
    <s v=""/>
    <s v=""/>
    <s v=""/>
    <s v=""/>
    <s v=""/>
    <s v=""/>
    <s v=""/>
    <s v=""/>
    <s v=""/>
    <s v=""/>
    <s v=""/>
    <s v=""/>
    <s v=""/>
    <s v=""/>
    <s v="Исполнительная геодезическая схема №5А@Исполнительная схема.  блока А на отм. -5,000 в осях А-Л/1-11"/>
    <s v="бА-№5А от 31.10.2018@Акт освидетельствования скрытых работ.  блока А на отм. -5,000 в осях А-Л/1-11"/>
    <s v="АОСР бА-№5А от 31.10.2018 ( на отм.-5,000)"/>
    <s v="бА-№5А"/>
    <n v="4"/>
    <d v="2018-10-29T00:00:00"/>
    <m/>
    <m/>
    <m/>
    <m/>
  </r>
  <r>
    <n v="6"/>
    <s v="А"/>
    <m/>
    <m/>
    <s v="А"/>
    <m/>
    <s v="-4,950"/>
    <s v="А-Л/1-11"/>
    <d v="2018-10-31T00:00:00"/>
    <d v="2018-11-02T00:00:00"/>
    <d v="2018-11-02T00:00:00"/>
    <x v="1"/>
    <m/>
    <m/>
    <s v=" блока А на отм. -4,950 в осях А-Л/1-11"/>
    <s v=" блока А на отм. -4,350 в осях А-Г/1-11; Г-Л/8-11"/>
    <s v="Реестр документов о качестве бетонной смеси №6А;  Смесь сухая универсальная М150  СС № РОСС RU.04ЖИГО.00181 "/>
    <m/>
    <s v="Исполнительная геодезическая схема №6А"/>
    <s v=", проект шифр: W0947-19/13-КЖ1.1"/>
    <s v=" СП70.13330.2012 «Несущие и ограждающие конструкции&quot;, проект: W0947-19/13-КЖ1.1"/>
    <n v="5"/>
    <s v="согласно п. 3, 4"/>
    <m/>
    <s v="31"/>
    <s v="октября"/>
    <n v="2018"/>
    <s v="02"/>
    <s v="ноября"/>
    <n v="2018"/>
    <s v="02"/>
    <s v="ноября"/>
    <n v="2018"/>
    <s v=""/>
    <s v=""/>
    <s v=""/>
    <s v=""/>
    <s v=""/>
    <s v=""/>
    <s v=""/>
    <s v=""/>
    <s v=""/>
    <s v=""/>
    <s v=""/>
    <s v=""/>
    <s v=""/>
    <s v=""/>
    <s v=""/>
    <s v=""/>
    <s v=", проект шифр: W0947-19/13-КЖ1.1"/>
    <s v=""/>
    <s v=""/>
    <s v=""/>
    <s v=""/>
    <s v=""/>
    <s v=""/>
    <s v=""/>
    <s v=""/>
    <s v=""/>
    <s v=""/>
    <s v=""/>
    <s v=""/>
    <s v=""/>
    <s v=""/>
    <s v=""/>
    <s v="Исполнительная геодезическая схема №6А@Исполнительная схема.  блока А на отм. -4,950 в осях А-Л/1-11"/>
    <s v="бА-№6А от 02.11.2018@Акт освидетельствования скрытых работ.  блока А на отм. -4,950 в осях А-Л/1-11"/>
    <s v="АОСР бА-№6А от 02.11.2018 ( на отм.-4,950)"/>
    <s v="бА-№6А"/>
    <n v="4"/>
    <d v="2018-10-29T00:00:00"/>
    <m/>
    <m/>
    <m/>
    <m/>
  </r>
  <r>
    <n v="7"/>
    <s v="А"/>
    <m/>
    <m/>
    <s v="А"/>
    <m/>
    <s v="-4,350"/>
    <s v="А-Г/1-11; Г-Л/8-11"/>
    <d v="2018-11-02T00:00:00"/>
    <d v="2018-11-08T00:00:00"/>
    <d v="2018-11-08T00:00:00"/>
    <x v="1"/>
    <m/>
    <m/>
    <s v=" блока А на отм. -4,350 в осях А-Г/1-11; Г-Л/8-11"/>
    <s v=" блока А на отм. -4,350 в осях А-Г/1-11; Г-Л/8-11"/>
    <s v="Арматура ф32 А500С, СК № 9407 от 16.09.2018. Арматура ф32 А500С, СК № 9426 от 16.09.2018. Проволока вязальная ф1.2 мм., ДК № 0040016 от 30.06.2018."/>
    <m/>
    <s v="Исполнительная геодезическая схема №7А"/>
    <s v=", проект шифр: W0947-19/13-КЖ1.1"/>
    <s v=" СП70.13330.2012 «Несущие и ограждающие конструкции&quot;, проект: W0947-19/13-КЖ1.1"/>
    <n v="5"/>
    <s v="согласно п. 3, 4"/>
    <m/>
    <s v="02"/>
    <s v="ноября"/>
    <n v="2018"/>
    <s v="08"/>
    <s v="ноября"/>
    <n v="2018"/>
    <s v="08"/>
    <s v="ноября"/>
    <n v="2018"/>
    <s v=""/>
    <s v=""/>
    <s v=""/>
    <s v=""/>
    <s v=""/>
    <s v=""/>
    <s v=""/>
    <s v=""/>
    <s v=""/>
    <s v=""/>
    <s v=""/>
    <s v=""/>
    <s v=""/>
    <s v=""/>
    <s v=""/>
    <s v=""/>
    <s v=", проект шифр: W0947-19/13-КЖ1.1"/>
    <s v=""/>
    <s v=""/>
    <s v=""/>
    <s v=""/>
    <s v=""/>
    <s v=""/>
    <s v=""/>
    <s v=""/>
    <s v=""/>
    <s v=""/>
    <s v=""/>
    <s v=""/>
    <s v=""/>
    <s v=""/>
    <s v=""/>
    <s v="Исполнительная геодезическая схема №7А@Исполнительная схема.  блока А на отм. -4,350 в осях А-Г/1-11; Г-Л/8-11"/>
    <s v="бА-№7А от 08.11.2018@Акт освидетельствования скрытых работ.  блока А на отм. -4,350 в осях А-Г/1-11; Г-Л/8-11"/>
    <s v="АОСР бА-№7А от 08.11.2018 ( на отм.-4,350)"/>
    <s v="бА-№7А"/>
    <n v="4"/>
    <d v="2018-10-29T00:00:00"/>
    <m/>
    <m/>
    <m/>
    <m/>
  </r>
  <r>
    <n v="8"/>
    <s v="А"/>
    <m/>
    <m/>
    <s v="А"/>
    <m/>
    <s v="-4,350"/>
    <s v="А-Г/1-11; Г-Л/8-11"/>
    <d v="2018-11-02T00:00:00"/>
    <d v="2018-11-08T00:00:00"/>
    <d v="2018-11-08T00:00:00"/>
    <x v="1"/>
    <m/>
    <m/>
    <s v=" блока А на отм. -4,350 в осях А-Г/1-11; Г-Л/8-11"/>
    <s v=" блока А на отм. -4,350 в осях А-Г/1-11; Г-Л/8-11"/>
    <s v="Арматура ф16 А500С, СК № 7446 от. 26.07.2018. Проволока вязальная ф1.2 мм., ДК № 0040016 от 30.06.2018."/>
    <m/>
    <s v="Исполнительная геодезическая схема №8А"/>
    <s v=", проект шифр: W0947-19/13-КЖ1.1"/>
    <s v=" СП70.13330.2012 «Несущие и ограждающие конструкции&quot;, проект: W0947-19/13-КЖ1.1"/>
    <n v="5"/>
    <s v="согласно п. 3, 4"/>
    <m/>
    <s v="02"/>
    <s v="ноября"/>
    <n v="2018"/>
    <s v="08"/>
    <s v="ноября"/>
    <n v="2018"/>
    <s v="08"/>
    <s v="ноября"/>
    <n v="2018"/>
    <s v=""/>
    <s v=""/>
    <s v=""/>
    <s v=""/>
    <s v=""/>
    <s v=""/>
    <s v=""/>
    <s v=""/>
    <s v=""/>
    <s v=""/>
    <s v=""/>
    <s v=""/>
    <s v=""/>
    <s v=""/>
    <s v=""/>
    <s v=""/>
    <s v=", проект шифр: W0947-19/13-КЖ1.1"/>
    <s v=""/>
    <s v=""/>
    <s v=""/>
    <s v=""/>
    <s v=""/>
    <s v=""/>
    <s v=""/>
    <s v=""/>
    <s v=""/>
    <s v=""/>
    <s v=""/>
    <s v=""/>
    <s v=""/>
    <s v=""/>
    <s v=""/>
    <s v="Исполнительная геодезическая схема №8А@Исполнительная схема.  блока А на отм. -4,350 в осях А-Г/1-11; Г-Л/8-11"/>
    <s v="бА-№8А от 08.11.2018@Акт освидетельствования скрытых работ.  блока А на отм. -4,350 в осях А-Г/1-11; Г-Л/8-11"/>
    <s v="АОСР бА-№8А от 08.11.2018 ( на отм.-4,350)"/>
    <s v="бА-№8А"/>
    <n v="4"/>
    <d v="2018-10-29T00:00:00"/>
    <m/>
    <m/>
    <m/>
    <m/>
  </r>
  <r>
    <n v="9"/>
    <s v="А"/>
    <m/>
    <m/>
    <s v="А"/>
    <m/>
    <s v="-4,350"/>
    <s v="А-Г/1-11; Г-Л/8-11"/>
    <d v="2018-11-08T00:00:00"/>
    <d v="2018-11-10T00:00:00"/>
    <d v="2018-11-10T00:00:00"/>
    <x v="1"/>
    <m/>
    <m/>
    <s v=" блока А на отм. -4,350 в осях А-Г/1-11; Г-Л/8-11"/>
    <s v=" блока А на отм. -4,350 в осях А-Г/1-11; Г-Л/8-11"/>
    <s v="Арматура ф28 А500С, СК № 10157 от 30.09.2018. Арматура ф28 А500С, СК № 10221 от 01.10.2018. Арматура ф28 А500С, СК № 10217 от 01.10.2018. Арматура ф28 А500С, СК № 20000056644 от 21.10.2018. Арматура ф12 А500С, СК № 9210 от 09.09.2018. Арматура ф16 А500С, СК № 7446 от 26.07.2018.  Арматура ф20 А500С, СК № 8922 от 01.10.2018. Проволока вязальная ф1.2 мм., ДК № 0040016 от 30.06.2018. "/>
    <m/>
    <s v="Исполнительная геодезическая схема №9А"/>
    <s v=", проект шифр: W0947-19/13-КЖ1.1"/>
    <s v=" СП70.13330.2012 «Несущие и ограждающие конструкции&quot;, проект: W0947-19/13-КЖ1.1"/>
    <n v="5"/>
    <s v="согласно п. 3, 4"/>
    <m/>
    <s v="08"/>
    <s v="ноября"/>
    <n v="2018"/>
    <s v="10"/>
    <s v="ноября"/>
    <n v="2018"/>
    <s v="10"/>
    <s v="ноября"/>
    <n v="2018"/>
    <s v=""/>
    <s v=""/>
    <s v=""/>
    <s v=""/>
    <s v=""/>
    <s v=""/>
    <s v=""/>
    <s v=""/>
    <s v=""/>
    <s v=""/>
    <s v=""/>
    <s v=""/>
    <s v=""/>
    <s v=""/>
    <s v=""/>
    <s v=""/>
    <s v=", проект шифр: W0947-19/13-КЖ1.1"/>
    <s v=""/>
    <s v=""/>
    <s v=""/>
    <s v=""/>
    <s v=""/>
    <s v=""/>
    <s v=""/>
    <s v=""/>
    <s v=""/>
    <s v=""/>
    <s v=""/>
    <s v=""/>
    <s v=""/>
    <s v=""/>
    <s v=""/>
    <s v="Исполнительная геодезическая схема №9А@Исполнительная схема.  блока А на отм. -4,350 в осях А-Г/1-11; Г-Л/8-11"/>
    <s v="бА-№9А от 10.11.2018@Акт освидетельствования скрытых работ.  блока А на отм. -4,350 в осях А-Г/1-11; Г-Л/8-11"/>
    <s v="АОСР бА-№9А от 10.11.2018 ( на отм.-4,350)"/>
    <s v="бА-№9А"/>
    <n v="4"/>
    <d v="2018-10-29T00:00:00"/>
    <m/>
    <m/>
    <m/>
    <m/>
  </r>
  <r>
    <n v="10"/>
    <s v="А"/>
    <m/>
    <m/>
    <s v="А"/>
    <m/>
    <s v="-4,350"/>
    <s v="А-Г/1-11; Г-Л/8-11"/>
    <d v="2018-11-08T00:00:00"/>
    <d v="2018-11-10T00:00:00"/>
    <d v="2018-11-10T00:00:00"/>
    <x v="1"/>
    <m/>
    <m/>
    <s v=" блока А на отм. -4,350 в осях А-Г/1-11; Г-Л/8-11"/>
    <s v=" блока А на отм. -4,350 в осях А-Г/1-11; Г-Л/8-11"/>
    <s v="Фанера ламинированная, СС № POCC RU. AM3l. H00053,  c 02.11.2016r. no 01.11.2019 r. "/>
    <m/>
    <s v="Исполнительная геодезическая схема №10А"/>
    <s v=", проект шифр: W0947-19/13-КЖ1.1"/>
    <s v=" СП70.13330.2012 «Несущие и ограждающие конструкции&quot;, проект: W0947-19/13-КЖ1.1"/>
    <n v="5"/>
    <s v="согласно п. 3, 4"/>
    <m/>
    <s v="08"/>
    <s v="ноября"/>
    <n v="2018"/>
    <s v="10"/>
    <s v="ноября"/>
    <n v="2018"/>
    <s v="10"/>
    <s v="ноября"/>
    <n v="2018"/>
    <s v=""/>
    <s v=""/>
    <s v=""/>
    <s v=""/>
    <s v=""/>
    <s v=""/>
    <s v=""/>
    <s v=""/>
    <s v=""/>
    <s v=""/>
    <s v=""/>
    <s v=""/>
    <s v=""/>
    <s v=""/>
    <s v=""/>
    <s v=""/>
    <s v=", проект шифр: W0947-19/13-КЖ1.1"/>
    <s v=""/>
    <s v=""/>
    <s v=""/>
    <s v=""/>
    <s v=""/>
    <s v=""/>
    <s v=""/>
    <s v=""/>
    <s v=""/>
    <s v=""/>
    <s v=""/>
    <s v=""/>
    <s v=""/>
    <s v=""/>
    <s v=""/>
    <s v="Исполнительная геодезическая схема №10А@Исполнительная схема.  блока А на отм. -4,350 в осях А-Г/1-11; Г-Л/8-11"/>
    <s v="бА-№10А от 10.11.2018@Акт освидетельствования скрытых работ.  блока А на отм. -4,350 в осях А-Г/1-11; Г-Л/8-11"/>
    <s v="АОСР бА-№10А от 10.11.2018 ( на отм.-4,350)"/>
    <s v="бА-№10А"/>
    <n v="4"/>
    <d v="2018-10-29T00:00:00"/>
    <m/>
    <m/>
    <m/>
    <m/>
  </r>
  <r>
    <n v="11"/>
    <s v="А"/>
    <m/>
    <m/>
    <s v="А"/>
    <m/>
    <s v="-4,350"/>
    <s v="А-Г/1-11; Г-Л/8-11"/>
    <d v="2018-11-11T00:00:00"/>
    <d v="2018-11-11T00:00:00"/>
    <d v="2018-11-11T00:00:00"/>
    <x v="1"/>
    <m/>
    <m/>
    <s v=" блока А на отм. -4,350 в осях А-Г/1-11; Г-Л/8-11"/>
    <s v=" блока А на отм. -4,350 в осях Ж-Л/1-8"/>
    <s v="Реестр документов о качестве бетонной смеси №11А"/>
    <m/>
    <s v="Исполнительная геодезическая схема №11А"/>
    <s v=", проект шифр: W0947-19/13-КЖ1.1"/>
    <s v=" СП70.13330.2012 «Несущие и ограждающие конструкции&quot;, проект: W0947-19/13-КЖ1.1"/>
    <n v="5"/>
    <s v="согласно п. 3, 4"/>
    <m/>
    <s v="11"/>
    <s v="ноября"/>
    <n v="2018"/>
    <s v="11"/>
    <s v="ноября"/>
    <n v="2018"/>
    <s v="11"/>
    <s v="ноября"/>
    <n v="2018"/>
    <s v=""/>
    <s v=""/>
    <s v=""/>
    <s v=""/>
    <s v=""/>
    <s v=""/>
    <s v=""/>
    <s v=""/>
    <s v=""/>
    <s v=""/>
    <s v=""/>
    <s v=""/>
    <s v=""/>
    <s v=""/>
    <s v=""/>
    <s v=""/>
    <s v=", проект шифр: W0947-19/13-КЖ1.1"/>
    <s v=""/>
    <s v=""/>
    <s v=""/>
    <s v=""/>
    <s v=""/>
    <s v=""/>
    <s v=""/>
    <s v=""/>
    <s v=""/>
    <s v=""/>
    <s v=""/>
    <s v=""/>
    <s v=""/>
    <s v=""/>
    <s v=""/>
    <s v="Исполнительная геодезическая схема №11А@Исполнительная схема.  блока А на отм. -4,350 в осях А-Г/1-11; Г-Л/8-11"/>
    <s v="бА-№11А от 11.11.2018@Акт освидетельствования скрытых работ.  блока А на отм. -4,350 в осях А-Г/1-11; Г-Л/8-11"/>
    <s v="АОСР бА-№11А от 11.11.2018 ( на отм.-4,350)"/>
    <s v="бА-№11А"/>
    <n v="4"/>
    <d v="2018-10-29T00:00:00"/>
    <m/>
    <m/>
    <m/>
    <m/>
  </r>
  <r>
    <n v="7"/>
    <s v="А1"/>
    <m/>
    <m/>
    <s v="А"/>
    <m/>
    <s v="-4,350"/>
    <s v="Ж-Л/1-8"/>
    <d v="2018-11-02T00:00:00"/>
    <d v="2018-11-11T00:00:00"/>
    <d v="2018-11-11T00:00:00"/>
    <x v="1"/>
    <m/>
    <s v="нет"/>
    <s v=" блока А на отм. -4,350 в осях Ж-Л/1-8"/>
    <s v=" блока А на отм. -4,350 в осях Ж-Л/1-8"/>
    <s v="Арматура ф32 А500С, СК № 11093 от 26.10.2018.; Арматура ф32 А500С, СК № 11213 от 29.10.2018.; Арматура ф32 А500С, СК № 11214 от 29.10.2018.; Проволока вязальная ф1.2 мм., ДК № 0040016 от 30.06.2018."/>
    <m/>
    <s v="Исполнительная схема №7А"/>
    <s v=", проект шифр: W0947-19/13-КЖ1.1"/>
    <s v=" СП70.13330.2012 «Несущие и ограждающие конструкции&quot;, проект: W0947-19/13-КЖ1.1"/>
    <n v="5"/>
    <s v="согласно п. 3, 4"/>
    <m/>
    <s v="02"/>
    <s v="ноября"/>
    <n v="2018"/>
    <s v="11"/>
    <s v="ноября"/>
    <n v="2018"/>
    <s v="11"/>
    <s v="ноября"/>
    <n v="2018"/>
    <s v=""/>
    <s v=""/>
    <s v=""/>
    <s v=""/>
    <s v=""/>
    <s v=""/>
    <s v=""/>
    <s v=""/>
    <s v=""/>
    <s v=""/>
    <s v=""/>
    <s v=""/>
    <s v=""/>
    <s v=""/>
    <s v=""/>
    <s v=""/>
    <s v=", проект шифр: W0947-19/13-КЖ1.1"/>
    <s v=""/>
    <s v=""/>
    <s v=""/>
    <s v=""/>
    <s v=""/>
    <s v=""/>
    <s v=""/>
    <s v=""/>
    <s v=""/>
    <s v=""/>
    <s v=""/>
    <s v=""/>
    <s v=""/>
    <s v=""/>
    <s v=""/>
    <s v="Исполнительная схема №7А@Исполнительная схема.  блока А на отм. -4,350 в осях Ж-Л/1-8"/>
    <s v="бА-№7А1 от 11.11.2018@Акт освидетельствования скрытых работ.  блока А на отм. -4,350 в осях Ж-Л/1-8"/>
    <s v="АОСР бА-№7А1 от 11.11.2018 ( на отм.-4,350)"/>
    <s v="бА-№7А1"/>
    <n v="6"/>
    <s v="ноябрь"/>
    <m/>
    <m/>
    <m/>
    <m/>
  </r>
  <r>
    <n v="8"/>
    <s v="А1"/>
    <m/>
    <m/>
    <s v="А"/>
    <m/>
    <s v="-4,350"/>
    <s v="Ж-Л/1-8"/>
    <d v="2018-11-02T00:00:00"/>
    <d v="2018-11-11T00:00:00"/>
    <d v="2018-11-11T00:00:00"/>
    <x v="1"/>
    <m/>
    <s v="нет"/>
    <s v=" блока А на отм. -4,350 в осях Ж-Л/1-8"/>
    <s v=" блока А на отм. -4,350 в осях Ж-Л/1-8"/>
    <s v="Арматура ф16 А-I (А240) СК №28639 от 17.07.2018.; Проволока вязальная ф1.2 мм., ДК № 0040016 от 30.06.2018.; Электроды УОНИ 13/55, ф4 мм. СК 4073618 от 30.05.2018."/>
    <m/>
    <s v="Исполнительная схема №8А"/>
    <s v=", проект шифр: W0947-19/13-КЖ1.1"/>
    <s v=" СП70.13330.2012 «Несущие и ограждающие конструкции&quot;, проект: W0947-19/13-КЖ1.1"/>
    <n v="5"/>
    <s v="согласно п. 3, 4"/>
    <m/>
    <s v="02"/>
    <s v="ноября"/>
    <n v="2018"/>
    <s v="11"/>
    <s v="ноября"/>
    <n v="2018"/>
    <s v="11"/>
    <s v="ноября"/>
    <n v="2018"/>
    <s v=""/>
    <s v=""/>
    <s v=""/>
    <s v=""/>
    <s v=""/>
    <s v=""/>
    <s v=""/>
    <s v=""/>
    <s v=""/>
    <s v=""/>
    <s v=""/>
    <s v=""/>
    <s v=""/>
    <s v=""/>
    <s v=""/>
    <s v=""/>
    <s v=", проект шифр: W0947-19/13-КЖ1.1"/>
    <s v=""/>
    <s v=""/>
    <s v=""/>
    <s v=""/>
    <s v=""/>
    <s v=""/>
    <s v=""/>
    <s v=""/>
    <s v=""/>
    <s v=""/>
    <s v=""/>
    <s v=""/>
    <s v=""/>
    <s v=""/>
    <s v=""/>
    <s v="Исполнительная схема №8А@Исполнительная схема.  блока А на отм. -4,350 в осях Ж-Л/1-8"/>
    <s v="бА-№8А1 от 11.11.2018@Акт освидетельствования скрытых работ.  блока А на отм. -4,350 в осях Ж-Л/1-8"/>
    <s v="АОСР бА-№8А1 от 11.11.2018 ( на отм.-4,350)"/>
    <s v="бА-№8А1"/>
    <n v="6"/>
    <s v="ноябрь"/>
    <m/>
    <m/>
    <m/>
    <m/>
  </r>
  <r>
    <n v="9"/>
    <s v="А1"/>
    <m/>
    <m/>
    <s v="А"/>
    <m/>
    <s v="-4,350"/>
    <s v="Ж-Л/1-8"/>
    <d v="2018-11-11T00:00:00"/>
    <d v="2018-11-22T00:00:00"/>
    <d v="2018-11-22T00:00:00"/>
    <x v="1"/>
    <m/>
    <s v="нет"/>
    <s v=" блока А на отм. -4,350 в осях Ж-Л/1-8"/>
    <s v=" блока А на отм. -4,350 в осях Ж-Л/1-8"/>
    <s v="Арматура ф12 А500С, СК № 9210 от 09.09.2018.; Арматура ф16 А500С, СК № 7446 от 26.07.2018.; Арматура ф20 А500С,  СК № 9806 от 24.09.2018.; Арматура ф28 А500С, СК № 20000056644 от 21.10.2018.; Арматура ф28 А500С, СК № 11127 от 27.10.2018.; Арматура ф28 А500С, СК № 11126 от 27.10.2018.; Арматура ф28 А500С, СК № 11167 от 28.10.2018.; Проволока вязальная ф1.2 мм., ДК № 0040016 от 30.06.2018."/>
    <m/>
    <s v="Исполнительная схема №9А"/>
    <s v=", проект шифр: W0947-19/13-КЖ1.1"/>
    <s v=" СП70.13330.2012 «Несущие и ограждающие конструкции&quot;, проект: W0947-19/13-КЖ1.1"/>
    <n v="5"/>
    <s v="согласно п. 3, 4"/>
    <m/>
    <s v="11"/>
    <s v="ноября"/>
    <n v="2018"/>
    <s v="22"/>
    <s v="ноября"/>
    <n v="2018"/>
    <s v="22"/>
    <s v="ноября"/>
    <n v="2018"/>
    <s v=""/>
    <s v=""/>
    <s v=""/>
    <s v=""/>
    <s v=""/>
    <s v=""/>
    <s v=""/>
    <s v=""/>
    <s v=""/>
    <s v=""/>
    <s v=""/>
    <s v=""/>
    <s v=""/>
    <s v=""/>
    <s v=""/>
    <s v=""/>
    <s v=", проект шифр: W0947-19/13-КЖ1.1"/>
    <s v=""/>
    <s v=""/>
    <s v=""/>
    <s v=""/>
    <s v=""/>
    <s v=""/>
    <s v=""/>
    <s v=""/>
    <s v=""/>
    <s v=""/>
    <s v=""/>
    <s v=""/>
    <s v=""/>
    <s v=""/>
    <s v=""/>
    <s v="Исполнительная схема №9А@Исполнительная схема.  блока А на отм. -4,350 в осях Ж-Л/1-8"/>
    <s v="бА-№9А1 от 22.11.2018@Акт освидетельствования скрытых работ.  блока А на отм. -4,350 в осях Ж-Л/1-8"/>
    <s v="АОСР бА-№9А1 от 22.11.2018 ( на отм.-4,350)"/>
    <s v="бА-№9А1"/>
    <n v="6"/>
    <s v="ноябрь"/>
    <m/>
    <m/>
    <m/>
    <m/>
  </r>
  <r>
    <n v="10"/>
    <s v="А1"/>
    <m/>
    <m/>
    <s v="А"/>
    <m/>
    <s v="-4,350"/>
    <s v="Ж-Л/1-8"/>
    <d v="2018-11-12T00:00:00"/>
    <d v="2018-11-22T00:00:00"/>
    <d v="2018-11-22T00:00:00"/>
    <x v="1"/>
    <m/>
    <s v="нет"/>
    <s v=" блока А на отм. -4,350 в осях Ж-Л/1-8"/>
    <s v=" блока А на отм. -4,350 в осях Ж-Л/1-8"/>
    <s v="Фанера ламинированная, СС №РОСС RU.ДМ31.Н00053; Опалубка инвентарная, СС №RU.МСС.094.334.32579"/>
    <m/>
    <s v="Исполнительная схема №10А/1"/>
    <s v=", проект шифр: W0947-19/13-КЖ1.1"/>
    <s v=" СП70.13330.2012 «Несущие и ограждающие конструкции&quot;, проект: W0947-19/13-КЖ1.1"/>
    <n v="5"/>
    <s v="согласно п. 3, 4"/>
    <m/>
    <s v="12"/>
    <s v="ноября"/>
    <n v="2018"/>
    <s v="22"/>
    <s v="ноября"/>
    <n v="2018"/>
    <s v="22"/>
    <s v="ноября"/>
    <n v="2018"/>
    <s v=""/>
    <s v=""/>
    <s v=""/>
    <s v=""/>
    <s v=""/>
    <s v=""/>
    <s v=""/>
    <s v=""/>
    <s v=""/>
    <s v=""/>
    <s v=""/>
    <s v=""/>
    <s v=""/>
    <s v=""/>
    <s v=""/>
    <s v=""/>
    <s v=", проект шифр: W0947-19/13-КЖ1.1"/>
    <s v=""/>
    <s v=""/>
    <s v=""/>
    <s v=""/>
    <s v=""/>
    <s v=""/>
    <s v=""/>
    <s v=""/>
    <s v=""/>
    <s v=""/>
    <s v=""/>
    <s v=""/>
    <s v=""/>
    <s v=""/>
    <s v=""/>
    <s v="Исполнительная схема №10А/1@Исполнительная схема.  блока А на отм. -4,350 в осях Ж-Л/1-8"/>
    <s v="бА-№10А1 от 22.11.2018@Акт освидетельствования скрытых работ.  блока А на отм. -4,350 в осях Ж-Л/1-8"/>
    <s v="АОСР бА-№10А1 от 22.11.2018 ( на отм.-4,350)"/>
    <s v="бА-№10А1"/>
    <n v="6"/>
    <s v="ноябрь"/>
    <m/>
    <m/>
    <m/>
    <m/>
  </r>
  <r>
    <n v="11"/>
    <s v="А1"/>
    <m/>
    <m/>
    <s v="А"/>
    <m/>
    <s v="-4,350"/>
    <s v="Ж-Л/1-8"/>
    <d v="2018-11-23T00:00:00"/>
    <d v="2018-11-23T00:00:00"/>
    <d v="2018-11-23T00:00:00"/>
    <x v="1"/>
    <m/>
    <s v="нет"/>
    <s v=" блока А на отм. -4,350 в осях Ж-Л/1-8"/>
    <s v="Устройство защитной стяжки по гидроизоляции бетонной подготовки блока А на отм. -4,350 в осях А-Г/1-11; Г-Л/8-11"/>
    <s v="Реестр документов о качестве бетонной смеси №11А/1"/>
    <m/>
    <s v="Исполнительная схема №11А/1"/>
    <s v=", проект шифр: W0947-19/13-КЖ1.1"/>
    <s v=" СП70.13330.2012 «Несущие и ограждающие конструкции&quot;, проект: W0947-19/13-КЖ1.1"/>
    <n v="5"/>
    <s v="согласно п. 3, 4"/>
    <m/>
    <s v="23"/>
    <s v="ноября"/>
    <n v="2018"/>
    <s v="23"/>
    <s v="ноября"/>
    <n v="2018"/>
    <s v="23"/>
    <s v="ноября"/>
    <n v="2018"/>
    <s v=""/>
    <s v=""/>
    <s v=""/>
    <s v=""/>
    <s v=""/>
    <s v=""/>
    <s v=""/>
    <s v=""/>
    <s v=""/>
    <s v=""/>
    <s v=""/>
    <s v=""/>
    <s v=""/>
    <s v=""/>
    <s v=""/>
    <s v=""/>
    <s v=", проект шифр: W0947-19/13-КЖ1.1"/>
    <s v=""/>
    <s v=""/>
    <s v=""/>
    <s v=""/>
    <s v=""/>
    <s v=""/>
    <s v=""/>
    <s v=""/>
    <s v=""/>
    <s v=""/>
    <s v=""/>
    <s v=""/>
    <s v=""/>
    <s v=""/>
    <s v=""/>
    <s v="Исполнительная схема №11А/1@Исполнительная схема.  блока А на отм. -4,350 в осях Ж-Л/1-8"/>
    <s v="бА-№11А1 от 23.11.2018@Акт освидетельствования скрытых работ.  блока А на отм. -4,350 в осях Ж-Л/1-8"/>
    <s v="АОСР бА-№11А1 от 23.11.2018 ( на отм.-4,350)"/>
    <s v="бА-№11А1"/>
    <n v="6"/>
    <s v="ноябрь"/>
    <m/>
    <m/>
    <m/>
    <m/>
  </r>
  <r>
    <n v="12"/>
    <s v="А"/>
    <m/>
    <m/>
    <s v="А"/>
    <m/>
    <s v="-4,350"/>
    <s v="А-Л/1-11"/>
    <d v="2018-11-02T00:00:00"/>
    <d v="2018-11-22T00:00:00"/>
    <d v="2018-11-22T00:00:00"/>
    <x v="0"/>
    <m/>
    <s v="нет"/>
    <s v=" блока А на отм. -4,350 в осях А-Л/1-11"/>
    <s v=" блока А на отм. -4,350 в осях А-Л/1-11"/>
    <s v="Арматура ф12 А500С, СК № 9210 от 09.09.2018.; Арматура ф20 А500С,  СК № 9806 от 24.09.2018.; Проволока вязальная ф1.2 мм., ДК № 0040016 от 30.06.2018."/>
    <m/>
    <s v="Исполнительная схема №12А"/>
    <s v=", проект шифр: W0947-19/13-КЖ1.1"/>
    <s v=" СП70.13330.2012 «Несущие и ограждающие конструкции&quot;, проект: W0947-19/13-КЖ1.1"/>
    <n v="5"/>
    <s v="согласно п. 3, 4"/>
    <s v=""/>
    <s v="02"/>
    <s v="ноября"/>
    <n v="2018"/>
    <s v="22"/>
    <s v="ноября"/>
    <n v="2018"/>
    <s v="22"/>
    <s v="ноября"/>
    <n v="2018"/>
    <s v=""/>
    <s v=""/>
    <s v=""/>
    <s v=""/>
    <s v=""/>
    <s v=""/>
    <s v=""/>
    <s v=""/>
    <s v=""/>
    <s v=""/>
    <s v=""/>
    <s v=""/>
    <s v=""/>
    <s v=""/>
    <s v=""/>
    <s v=""/>
    <s v=", проект шифр: W0947-19/13-КЖ1.1"/>
    <s v=""/>
    <s v=""/>
    <s v=""/>
    <s v=""/>
    <s v=""/>
    <s v=""/>
    <s v=""/>
    <s v=""/>
    <s v=""/>
    <s v=""/>
    <s v=""/>
    <s v=""/>
    <s v=""/>
    <s v=""/>
    <s v=""/>
    <s v="Исполнительная схема №12А@Исполнительная схема.  блока А на отм. -4,350 в осях А-Л/1-11"/>
    <s v="бА-№12А от 22.11.2018@Акт освидетельствования скрытых работ.  блока А на отм. -4,350 в осях А-Л/1-11"/>
    <s v="АОСР бА-№12А от 22.11.2018 ( на отм.-4,350)"/>
    <s v="бА-№12А"/>
    <n v="6"/>
    <s v="ноябрь"/>
    <m/>
    <m/>
    <m/>
    <m/>
  </r>
  <r>
    <n v="13"/>
    <s v="А"/>
    <m/>
    <m/>
    <s v="А"/>
    <m/>
    <s v="-4,350"/>
    <s v="А-Л/1-11"/>
    <d v="2018-11-10T00:00:00"/>
    <d v="2018-11-22T00:00:00"/>
    <d v="2018-11-22T00:00:00"/>
    <x v="0"/>
    <m/>
    <s v="нет"/>
    <s v=" блока А на отм. -4,350 в осях А-Л/1-11"/>
    <s v="Устройство защитной стяжки по гидроизоляции бетонной подготовки блока А на отм. -4,350 в осях А-Г/1-11; Г-Л/8-11"/>
    <s v="Фанера ламинированная, СС №РОСС RU.ДМ31.Н00053"/>
    <m/>
    <m/>
    <m/>
    <m/>
    <n v="2"/>
    <s v="согласно п. 3, 4"/>
    <s v=""/>
    <s v="10"/>
    <s v="ноября"/>
    <n v="2018"/>
    <s v="22"/>
    <s v="ноября"/>
    <n v="2018"/>
    <s v="22"/>
    <s v="ноября"/>
    <n v="2018"/>
    <s v=""/>
    <s v=""/>
    <s v=""/>
    <s v=""/>
    <s v=""/>
    <s v=""/>
    <s v=""/>
    <s v=""/>
    <s v=""/>
    <s v=""/>
    <s v=""/>
    <s v=""/>
    <s v=""/>
    <s v=""/>
    <s v=""/>
    <s v=""/>
    <n v="0"/>
    <s v=""/>
    <s v=""/>
    <s v=""/>
    <s v=""/>
    <s v=""/>
    <s v=""/>
    <s v=""/>
    <s v=""/>
    <s v=""/>
    <s v=""/>
    <s v=""/>
    <s v=""/>
    <s v=""/>
    <s v=""/>
    <s v=""/>
    <s v=""/>
    <s v="бА-№13А от 22.11.2018@Акт освидетельствования скрытых работ.  блока А на отм. -4,350 в осях А-Л/1-11"/>
    <s v="АОСР бА-№13А от 22.11.2018 ( на отм.-4,350)"/>
    <s v="бА-№13А"/>
    <n v="6"/>
    <s v="ноябрь"/>
    <n v="11"/>
    <m/>
    <m/>
    <m/>
  </r>
  <r>
    <n v="14"/>
    <s v="А"/>
    <m/>
    <m/>
    <s v="А"/>
    <m/>
    <s v="-4,350"/>
    <s v="А-Л/1-11"/>
    <d v="2018-11-23T00:00:00"/>
    <d v="2018-11-23T00:00:00"/>
    <d v="2018-11-23T00:00:00"/>
    <x v="0"/>
    <m/>
    <s v="нет"/>
    <s v=" блока А на отм. -4,350 в осях А-Л/1-11"/>
    <s v="Устройство защитной стяжки по гидроизоляции бетонной подготовки блока А на отм. -4,350 в осях А-Г/1-11; Г-Л/8-11"/>
    <s v="Бетон БСТ В30 П4, F200, W10. ДК 9846 от 29.11.2018.; Бетон БСТ В30 П4, F150, W6. ДК 9942 от 04.12.2018.; Бетон БСТ В30 П4, F150, W6. ДК 9940 от 04.12.2018.; Бетон БСТ В30 П4, F150, W6. ДК 9951 от 04.12.2018."/>
    <m/>
    <s v="Исполнительная схема №14А"/>
    <s v=", проект шифр: W0947-19/13-КЖ1.1"/>
    <s v=" СП70.13330.2012 «Несущие и ограждающие конструкции&quot;, проект: W0947-19/13-КЖ1.1"/>
    <n v="5"/>
    <s v="согласно п. 3, 4"/>
    <s v=""/>
    <s v="23"/>
    <s v="ноября"/>
    <n v="2018"/>
    <s v="23"/>
    <s v="ноября"/>
    <n v="2018"/>
    <s v="23"/>
    <s v="ноября"/>
    <n v="2018"/>
    <s v=""/>
    <s v=""/>
    <s v=""/>
    <s v=""/>
    <s v=""/>
    <s v=""/>
    <s v=""/>
    <s v=""/>
    <s v=""/>
    <s v=""/>
    <s v=""/>
    <s v=""/>
    <s v=""/>
    <s v=""/>
    <s v=""/>
    <s v=""/>
    <s v=", проект шифр: W0947-19/13-КЖ1.1"/>
    <s v=""/>
    <s v=""/>
    <s v=""/>
    <s v=""/>
    <s v=""/>
    <s v=""/>
    <s v=""/>
    <s v=""/>
    <s v=""/>
    <s v=""/>
    <s v=""/>
    <s v=""/>
    <s v=""/>
    <s v=""/>
    <s v=""/>
    <s v="Исполнительная схема №14А@Исполнительная схема.  блока А на отм. -4,350 в осях А-Л/1-11"/>
    <s v="бА-№14А от 23.11.2018@Акт освидетельствования скрытых работ.  блока А на отм. -4,350 в осях А-Л/1-11"/>
    <s v="АОСР бА-№14А от 23.11.2018 ( на отм.-4,350)"/>
    <s v="бА-№14А"/>
    <n v="6"/>
    <s v="ноябрь"/>
    <n v="8"/>
    <m/>
    <m/>
    <m/>
  </r>
  <r>
    <n v="15"/>
    <s v="А"/>
    <s v="Устройство защитной стяжки по гидроизоляции бетонной подготовки"/>
    <m/>
    <s v="А"/>
    <m/>
    <s v="-4,350"/>
    <s v="А-Г/1-11; Г-Л/8-11"/>
    <d v="2018-11-24T00:00:00"/>
    <d v="2018-11-29T00:00:00"/>
    <d v="2018-11-29T00:00:00"/>
    <x v="0"/>
    <m/>
    <s v="нет"/>
    <s v="Устройство защитной стяжки по гидроизоляции бетонной подготовки блока А на отм. -4,350 в осях А-Г/1-11; Г-Л/8-11"/>
    <s v="Устройство бетонной подготовки блока А на отм. -4,350 в осях А-Г/1-11; Г-Л/8-11"/>
    <s v="Арматура ф6 А-I СК № 21370 от 28.04.2018.; Арматура ф8 А-I СК № 24617 от 22.06.2018.; Арматура ф12 А500С, СК № 9210 от 09.09.2018.; Арматура ф16 А500С, СК № 7446 от 26.07.2018.; Арматура ф20 А500С,  СК № 9806 от 24.09.2018.; Проволока вязальная ф1.2 мм., ДК № 0040016 от 30.06.2018."/>
    <m/>
    <s v="Исполнительная схема №15А"/>
    <s v=", проект шифр: W0947-19/13-КЖ1.1"/>
    <s v=" СП70.13330.2012 «Несущие и ограждающие конструкции&quot;, проект: W0947-19/13-КЖ1.1"/>
    <n v="5"/>
    <s v="согласно п. 3, 4"/>
    <s v=""/>
    <s v="24"/>
    <s v="ноября"/>
    <n v="2018"/>
    <s v="29"/>
    <s v="ноября"/>
    <n v="2018"/>
    <s v="29"/>
    <s v="ноября"/>
    <n v="2018"/>
    <s v=""/>
    <s v=""/>
    <s v=""/>
    <s v=""/>
    <s v=""/>
    <s v=""/>
    <s v=""/>
    <s v=""/>
    <s v=""/>
    <s v=""/>
    <s v=""/>
    <s v=""/>
    <s v=""/>
    <s v=""/>
    <s v=""/>
    <s v=""/>
    <s v=", проект шифр: W0947-19/13-КЖ1.1"/>
    <s v=""/>
    <s v=""/>
    <s v=""/>
    <s v=""/>
    <s v=""/>
    <s v=""/>
    <s v=""/>
    <s v=""/>
    <s v=""/>
    <s v=""/>
    <s v=""/>
    <s v=""/>
    <s v=""/>
    <s v=""/>
    <s v=""/>
    <s v="Исполнительная схема №15А@Исполнительная схема. Устройство защитной стяжки по гидроизоляции бетонной подготовки блока А на отм. -4,350 в осях А-Г/1-11; Г-Л/8-11"/>
    <s v="бА-№15А от 29.11.2018@Акт освидетельствования скрытых работ. Устройство защитной стяжки по гидроизоляции бетонной подготовки блока А на отм. -4,350 в осях А-Г/1-11; Г-Л/8-11"/>
    <s v="АОСР бА-№15А от 29.11.2018 (Устройство защитной стяжки по гидроизоляции бетонной подготовки на отм.-4,350)"/>
    <s v="бА-№15А"/>
    <n v="6"/>
    <s v="ноябрь"/>
    <n v="1"/>
    <m/>
    <m/>
    <m/>
  </r>
  <r>
    <n v="16"/>
    <s v="А"/>
    <s v="Устройство гидроизоляции "/>
    <m/>
    <s v="А"/>
    <m/>
    <m/>
    <m/>
    <s v="26.11.2018."/>
    <d v="2018-11-29T00:00:00"/>
    <d v="2018-11-29T00:00:00"/>
    <x v="0"/>
    <m/>
    <s v="нет"/>
    <s v="Устройство гидроизоляции  блока А"/>
    <s v="Устройство гидроизоляции  блока А на отм. -4,350 в осях А-Г/1-11; Г-Л/8-11"/>
    <s v="Фанера ламинированная, СС №РОСС RU.ДМ31.Н00053; Опалубка инвентарная, СС №RU.МСС.094.334.32579"/>
    <m/>
    <m/>
    <m/>
    <m/>
    <n v="2"/>
    <s v="согласно п. 3, 4"/>
    <s v=""/>
    <e v="#VALUE!"/>
    <e v="#VALUE!"/>
    <e v="#VALUE!"/>
    <s v="29"/>
    <s v="ноября"/>
    <n v="2018"/>
    <s v="29"/>
    <s v="ноября"/>
    <n v="2018"/>
    <s v=""/>
    <s v=""/>
    <s v=""/>
    <s v=""/>
    <s v=""/>
    <s v=""/>
    <s v=""/>
    <s v=""/>
    <s v=""/>
    <s v=""/>
    <s v=""/>
    <s v=""/>
    <s v=""/>
    <s v=""/>
    <s v=""/>
    <s v=""/>
    <n v="0"/>
    <s v=""/>
    <s v=""/>
    <s v=""/>
    <s v=""/>
    <s v=""/>
    <s v=""/>
    <s v=""/>
    <s v=""/>
    <s v=""/>
    <s v=""/>
    <s v=""/>
    <s v=""/>
    <s v=""/>
    <s v=""/>
    <s v=""/>
    <s v=""/>
    <s v="бА-№16А от 29.11.2018@Акт освидетельствования скрытых работ. Устройство гидроизоляции  блока А"/>
    <s v="АОСР бА-№16А от 29.11.2018 (Устройство гидроизоляции )"/>
    <s v="бА-№16А"/>
    <n v="6"/>
    <s v="ноябрь"/>
    <s v="А"/>
    <s v="Г"/>
    <s v="Ж"/>
    <s v="Л"/>
  </r>
  <r>
    <n v="17"/>
    <s v="А"/>
    <s v="Устройство бетонной подготовки"/>
    <m/>
    <s v="А"/>
    <m/>
    <s v="-4,350"/>
    <s v="А-Г/1-11; Г-Л/8-11"/>
    <d v="2018-11-30T00:00:00"/>
    <d v="2018-11-30T00:00:00"/>
    <d v="2018-11-30T00:00:00"/>
    <x v="0"/>
    <m/>
    <s v="нет"/>
    <s v="Устройство бетонной подготовки блока А на отм. -4,350 в осях А-Г/1-11; Г-Л/8-11"/>
    <s v="Устройство гидроизоляции  блока А на отм. -4,350 в осях А-Г/1-11; Г-Л/8-11"/>
    <s v="Реестр документов о качестве бетонной смеси №17А"/>
    <m/>
    <s v="Исполнительная схема №17А"/>
    <s v=", проект шифр: W0947-19/13-КЖ1.1"/>
    <s v=" СП70.13330.2012 «Несущие и ограждающие конструкции&quot;, проект: W0947-19/13-КЖ1.1"/>
    <n v="5"/>
    <s v="согласно п. 3, 4"/>
    <s v=""/>
    <s v="30"/>
    <s v="ноября"/>
    <n v="2018"/>
    <s v="30"/>
    <s v="ноября"/>
    <n v="2018"/>
    <s v="30"/>
    <s v="ноября"/>
    <n v="2018"/>
    <s v=""/>
    <s v=""/>
    <s v=""/>
    <s v=""/>
    <s v=""/>
    <s v=""/>
    <s v=""/>
    <s v=""/>
    <s v=""/>
    <s v=""/>
    <s v=""/>
    <s v=""/>
    <s v=""/>
    <s v=""/>
    <s v=""/>
    <s v=""/>
    <s v=", проект шифр: W0947-19/13-КЖ1.1"/>
    <s v=""/>
    <s v=""/>
    <s v=""/>
    <s v=""/>
    <s v=""/>
    <s v=""/>
    <s v=""/>
    <s v=""/>
    <s v=""/>
    <s v=""/>
    <s v=""/>
    <s v=""/>
    <s v=""/>
    <s v=""/>
    <s v=""/>
    <s v="Исполнительная схема №17А@Исполнительная схема. Устройство бетонной подготовки блока А на отм. -4,350 в осях А-Г/1-11; Г-Л/8-11"/>
    <s v="бА-№17А от 30.11.2018@Акт освидетельствования скрытых работ. Устройство бетонной подготовки блока А на отм. -4,350 в осях А-Г/1-11; Г-Л/8-11"/>
    <s v="АОСР бА-№17А от 30.11.2018 (Устройство бетонной подготовки на отм.-4,350)"/>
    <s v="бА-№17А"/>
    <n v="6"/>
    <s v="ноябрь"/>
    <m/>
    <m/>
    <m/>
    <m/>
  </r>
  <r>
    <n v="18"/>
    <s v="А"/>
    <s v="Устройство гидроизоляции "/>
    <m/>
    <s v="А"/>
    <m/>
    <s v="-4,350"/>
    <s v="А-Г/1-11; Г-Л/8-11"/>
    <d v="2018-12-01T00:00:00"/>
    <d v="2018-12-05T00:00:00"/>
    <d v="2018-12-05T00:00:00"/>
    <x v="0"/>
    <m/>
    <s v="нет"/>
    <s v="Устройство гидроизоляции  блока А на отм. -4,350 в осях А-Г/1-11; Г-Л/8-11"/>
    <s v=""/>
    <s v="Праймер битумный, ПК № 8901 от 07.10.2018.,"/>
    <m/>
    <s v="Исполнительная схема №18А"/>
    <s v=", проект шифр: W0947-19/13-КЖ1.1"/>
    <s v=" СП70.13330.2012 «Несущие и ограждающие конструкции&quot;, проект: W0947-19/13-КЖ1.1"/>
    <n v="2"/>
    <s v="согласно п. 3, 4"/>
    <s v=""/>
    <s v="01"/>
    <s v="декабря"/>
    <n v="2018"/>
    <s v="05"/>
    <s v="декабря"/>
    <n v="2018"/>
    <s v="05"/>
    <s v="декабря"/>
    <n v="2018"/>
    <s v=""/>
    <s v=""/>
    <s v=""/>
    <s v=""/>
    <s v=""/>
    <s v=""/>
    <s v=""/>
    <s v=""/>
    <s v=""/>
    <s v=""/>
    <s v=""/>
    <s v=""/>
    <s v=""/>
    <s v=""/>
    <s v=""/>
    <s v=""/>
    <s v=", проект шифр: W0947-19/13-КЖ1.1"/>
    <s v=""/>
    <s v=""/>
    <s v=""/>
    <s v=""/>
    <s v=""/>
    <s v=""/>
    <s v=""/>
    <s v=""/>
    <s v=""/>
    <s v=""/>
    <s v=""/>
    <s v=""/>
    <s v=""/>
    <s v=""/>
    <s v=""/>
    <s v="Исполнительная схема №18А@Исполнительная схема. Устройство гидроизоляции  блока А на отм. -4,350 в осях А-Г/1-11; Г-Л/8-11"/>
    <s v="бА-№18А от 05.12.2018@Акт освидетельствования скрытых работ. Устройство гидроизоляции  блока А на отм. -4,350 в осях А-Г/1-11; Г-Л/8-11"/>
    <s v="АОСР бА-№18А от 05.12.2018 (Устройство гидроизоляции  на отм.-4,350)"/>
    <s v="бА-№18А"/>
    <n v="6"/>
    <s v="ноябрь"/>
    <m/>
    <m/>
    <m/>
    <m/>
  </r>
  <r>
    <s v="18.1"/>
    <s v="А"/>
    <s v="Бетонирование стен подвала"/>
    <m/>
    <s v="А"/>
    <m/>
    <m/>
    <m/>
    <m/>
    <m/>
    <m/>
    <x v="0"/>
    <m/>
    <s v="нет"/>
    <s v="Бетонирование стен подвала блока А"/>
    <s v=" блока А на отм. -4,350 в осях Ж-Л/1-8"/>
    <m/>
    <m/>
    <m/>
    <m/>
    <m/>
    <n v="2"/>
    <s v="согласно п. 3, 4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n v="0"/>
    <s v=""/>
    <s v=""/>
    <s v=""/>
    <s v=""/>
    <s v=""/>
    <s v=""/>
    <s v=""/>
    <s v=""/>
    <s v=""/>
    <s v=""/>
    <s v=""/>
    <s v=""/>
    <s v=""/>
    <s v=""/>
    <s v=""/>
    <s v=""/>
    <s v="бА-№18.1А@Акт освидетельствования скрытых работ. Бетонирование стен подвала блока А"/>
    <s v="АОСР бА-№18.1А (Бетонирование стен подвала)"/>
    <s v="бА-№18.1А"/>
    <m/>
    <m/>
    <m/>
    <m/>
    <m/>
    <m/>
  </r>
  <r>
    <n v="19"/>
    <s v="А"/>
    <s v="Бетонирование стен подвала"/>
    <m/>
    <s v="А"/>
    <m/>
    <m/>
    <m/>
    <m/>
    <m/>
    <m/>
    <x v="0"/>
    <m/>
    <s v="нет"/>
    <s v="Бетонирование стен подвала блока А"/>
    <s v=" блока А на отм. -4,350 в осях Ж-Л/1-8"/>
    <m/>
    <m/>
    <m/>
    <m/>
    <m/>
    <n v="2"/>
    <s v="согласно п. 3, 4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n v="0"/>
    <s v=""/>
    <s v=""/>
    <s v=""/>
    <s v=""/>
    <s v=""/>
    <s v=""/>
    <s v=""/>
    <s v=""/>
    <s v=""/>
    <s v=""/>
    <s v=""/>
    <s v=""/>
    <s v=""/>
    <s v=""/>
    <s v=""/>
    <s v=""/>
    <s v="бА-№19А@Акт освидетельствования скрытых работ. Бетонирование стен подвала блока А"/>
    <s v="АОСР бА-№19А (Бетонирование стен подвала)"/>
    <s v="бА-№19А"/>
    <m/>
    <m/>
    <m/>
    <m/>
    <m/>
    <m/>
  </r>
  <r>
    <n v="20"/>
    <s v="А"/>
    <m/>
    <m/>
    <s v="А"/>
    <m/>
    <m/>
    <m/>
    <m/>
    <m/>
    <m/>
    <x v="0"/>
    <m/>
    <s v="нет"/>
    <s v=" блока А"/>
    <s v=" блока А на отм. -4,350 в осях Ж-Л/1-8"/>
    <m/>
    <m/>
    <m/>
    <m/>
    <m/>
    <n v="2"/>
    <s v="согласно п. 3, 4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n v="0"/>
    <s v=""/>
    <s v=""/>
    <s v=""/>
    <s v=""/>
    <s v=""/>
    <s v=""/>
    <s v=""/>
    <s v=""/>
    <s v=""/>
    <s v=""/>
    <s v=""/>
    <s v=""/>
    <s v=""/>
    <s v=""/>
    <s v=""/>
    <s v=""/>
    <s v="бА-№20А@Акт освидетельствования скрытых работ.  блока А"/>
    <s v="АОСР бА-№20А ()"/>
    <s v="бА-№20А"/>
    <m/>
    <m/>
    <m/>
    <m/>
    <m/>
    <m/>
  </r>
  <r>
    <n v="15"/>
    <s v="А/1"/>
    <m/>
    <m/>
    <s v="А"/>
    <m/>
    <s v="-4,350"/>
    <s v="Ж-Л/1-8"/>
    <m/>
    <m/>
    <m/>
    <x v="0"/>
    <m/>
    <s v="нет"/>
    <s v=" блока А на отм. -4,350 в осях Ж-Л/1-8"/>
    <s v=" блока А на отм. -4,350 в осях Ж-Л/1-8"/>
    <m/>
    <m/>
    <m/>
    <m/>
    <m/>
    <n v="2"/>
    <s v="согласно п. 3, 4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n v="0"/>
    <s v=""/>
    <s v=""/>
    <s v=""/>
    <s v=""/>
    <s v=""/>
    <s v=""/>
    <s v=""/>
    <s v=""/>
    <s v=""/>
    <s v=""/>
    <s v=""/>
    <s v=""/>
    <s v=""/>
    <s v=""/>
    <s v=""/>
    <s v=""/>
    <s v="бА-№15А/1@Акт освидетельствования скрытых работ.  блока А на отм. -4,350 в осях Ж-Л/1-8"/>
    <s v="АОСР бА-№15А/1 ( на отм.-4,350)"/>
    <s v="бА-№15А/1"/>
    <m/>
    <m/>
    <m/>
    <m/>
    <m/>
    <m/>
  </r>
  <r>
    <n v="16"/>
    <s v="А/1"/>
    <m/>
    <m/>
    <s v="А"/>
    <m/>
    <s v="-4,350"/>
    <s v="Ж-Л/1-8"/>
    <m/>
    <m/>
    <m/>
    <x v="0"/>
    <m/>
    <s v="нет"/>
    <s v=" блока А на отм. -4,350 в осях Ж-Л/1-8"/>
    <s v=" блока А на отм. -4,350 в осях Ж-Л/1-8"/>
    <m/>
    <m/>
    <m/>
    <m/>
    <m/>
    <n v="2"/>
    <s v="согласно п. 3, 4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n v="0"/>
    <s v=""/>
    <s v=""/>
    <s v=""/>
    <s v=""/>
    <s v=""/>
    <s v=""/>
    <s v=""/>
    <s v=""/>
    <s v=""/>
    <s v=""/>
    <s v=""/>
    <s v=""/>
    <s v=""/>
    <s v=""/>
    <s v=""/>
    <s v=""/>
    <s v="бА-№16А/1@Акт освидетельствования скрытых работ.  блока А на отм. -4,350 в осях Ж-Л/1-8"/>
    <s v="АОСР бА-№16А/1 ( на отм.-4,350)"/>
    <s v="бА-№16А/1"/>
    <m/>
    <m/>
    <m/>
    <m/>
    <m/>
    <m/>
  </r>
  <r>
    <n v="17"/>
    <s v="А/1"/>
    <m/>
    <m/>
    <s v="А"/>
    <m/>
    <s v="-4,350"/>
    <s v="Ж-Л/1-8"/>
    <m/>
    <m/>
    <m/>
    <x v="0"/>
    <m/>
    <s v="нет"/>
    <s v=" блока А на отм. -4,350 в осях Ж-Л/1-8"/>
    <s v=" блока А на отм. -4,350 в осях А-Л/1-11"/>
    <m/>
    <m/>
    <m/>
    <m/>
    <m/>
    <n v="2"/>
    <s v="согласно п. 3, 4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n v="0"/>
    <s v=""/>
    <s v=""/>
    <s v=""/>
    <s v=""/>
    <s v=""/>
    <s v=""/>
    <s v=""/>
    <s v=""/>
    <s v=""/>
    <s v=""/>
    <s v=""/>
    <s v=""/>
    <s v=""/>
    <s v=""/>
    <s v=""/>
    <s v=""/>
    <s v="бА-№17А/1@Акт освидетельствования скрытых работ.  блока А на отм. -4,350 в осях Ж-Л/1-8"/>
    <s v="АОСР бА-№17А/1 ( на отм.-4,350)"/>
    <s v="бА-№17А/1"/>
    <m/>
    <m/>
    <m/>
    <m/>
    <m/>
    <m/>
  </r>
  <r>
    <n v="21"/>
    <s v="А"/>
    <m/>
    <m/>
    <s v="А"/>
    <m/>
    <s v="-4,350"/>
    <s v="А-Л/1-11"/>
    <m/>
    <m/>
    <m/>
    <x v="0"/>
    <m/>
    <s v="нет"/>
    <s v=" блока А на отм. -4,350 в осях А-Л/1-11"/>
    <s v=" блока А на отм. -4,350 в осях А-Л/1-11"/>
    <m/>
    <m/>
    <m/>
    <m/>
    <m/>
    <n v="2"/>
    <s v="согласно п. 3, 4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n v="0"/>
    <s v=""/>
    <s v=""/>
    <s v=""/>
    <s v=""/>
    <s v=""/>
    <s v=""/>
    <s v=""/>
    <s v=""/>
    <s v=""/>
    <s v=""/>
    <s v=""/>
    <s v=""/>
    <s v=""/>
    <s v=""/>
    <s v=""/>
    <s v=""/>
    <s v="бА-№21А@Акт освидетельствования скрытых работ.  блока А на отм. -4,350 в осях А-Л/1-11"/>
    <s v="АОСР бА-№21А ( на отм.-4,350)"/>
    <s v="бА-№21А"/>
    <m/>
    <m/>
    <m/>
    <m/>
    <m/>
    <m/>
  </r>
  <r>
    <n v="22"/>
    <s v="А"/>
    <m/>
    <m/>
    <s v="А"/>
    <m/>
    <s v="-4,350"/>
    <s v="А-Л/1-11"/>
    <m/>
    <m/>
    <m/>
    <x v="0"/>
    <m/>
    <s v="нет"/>
    <s v=" блока А на отм. -4,350 в осях А-Л/1-11"/>
    <s v=" блока А на отм. -4,350 в осях А-Л/1-11"/>
    <m/>
    <m/>
    <m/>
    <m/>
    <m/>
    <n v="2"/>
    <s v="согласно п. 3, 4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n v="0"/>
    <s v=""/>
    <s v=""/>
    <s v=""/>
    <s v=""/>
    <s v=""/>
    <s v=""/>
    <s v=""/>
    <s v=""/>
    <s v=""/>
    <s v=""/>
    <s v=""/>
    <s v=""/>
    <s v=""/>
    <s v=""/>
    <s v=""/>
    <s v=""/>
    <s v="бА-№22А@Акт освидетельствования скрытых работ.  блока А на отм. -4,350 в осях А-Л/1-11"/>
    <s v="АОСР бА-№22А ( на отм.-4,350)"/>
    <s v="бА-№22А"/>
    <m/>
    <m/>
    <m/>
    <m/>
    <m/>
    <m/>
  </r>
  <r>
    <n v="23"/>
    <s v="А"/>
    <m/>
    <m/>
    <s v="А"/>
    <m/>
    <s v="-4,350"/>
    <s v="А-Л/1-11"/>
    <m/>
    <m/>
    <m/>
    <x v="0"/>
    <m/>
    <s v="нет"/>
    <s v=" блока А на отм. -4,350 в осях А-Л/1-11"/>
    <n v="0"/>
    <m/>
    <m/>
    <m/>
    <m/>
    <m/>
    <n v="2"/>
    <s v="согласно п. 3, 4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n v="0"/>
    <s v=""/>
    <s v=""/>
    <s v=""/>
    <s v=""/>
    <s v=""/>
    <s v=""/>
    <s v=""/>
    <s v=""/>
    <s v=""/>
    <s v=""/>
    <s v=""/>
    <s v=""/>
    <s v=""/>
    <s v=""/>
    <s v=""/>
    <s v=""/>
    <s v="бА-№23А@Акт освидетельствования скрытых работ.  блока А на отм. -4,350 в осях А-Л/1-11"/>
    <s v="АОСР бА-№23А ( на отм.-4,350)"/>
    <s v="бА-№23А"/>
    <m/>
    <m/>
    <m/>
    <m/>
    <m/>
    <m/>
  </r>
  <r>
    <n v="24"/>
    <s v="А"/>
    <m/>
    <m/>
    <s v="А"/>
    <m/>
    <s v="-4,350"/>
    <s v="А-Л/1-11"/>
    <m/>
    <m/>
    <m/>
    <x v="0"/>
    <m/>
    <s v="нет"/>
    <s v=" блока А на отм. -4,350 в осях А-Л/1-11"/>
    <s v=" блока А на отм. -4,350 в осях А-Л/1-11"/>
    <m/>
    <m/>
    <m/>
    <m/>
    <m/>
    <n v="2"/>
    <s v="согласно п. 3, 4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n v="0"/>
    <s v=""/>
    <s v=""/>
    <s v=""/>
    <s v=""/>
    <s v=""/>
    <s v=""/>
    <s v=""/>
    <s v=""/>
    <s v=""/>
    <s v=""/>
    <s v=""/>
    <s v=""/>
    <s v=""/>
    <s v=""/>
    <s v=""/>
    <s v=""/>
    <s v="бА-№24А@Акт освидетельствования скрытых работ.  блока А на отм. -4,350 в осях А-Л/1-11"/>
    <s v="АОСР бА-№24А ( на отм.-4,350)"/>
    <s v="бА-№24А"/>
    <m/>
    <m/>
    <m/>
    <m/>
    <m/>
    <m/>
  </r>
  <r>
    <n v="25"/>
    <s v="А"/>
    <m/>
    <m/>
    <s v="А"/>
    <m/>
    <s v="-4,350"/>
    <s v="А-Л/1-11"/>
    <m/>
    <m/>
    <m/>
    <x v="0"/>
    <m/>
    <s v="нет"/>
    <s v=" блока А на отм. -4,350 в осях А-Л/1-11"/>
    <s v=" блока А на отм. -4,350 в осях А-Л/1-11"/>
    <m/>
    <m/>
    <m/>
    <m/>
    <m/>
    <n v="2"/>
    <s v="согласно п. 3, 4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n v="0"/>
    <s v=""/>
    <s v=""/>
    <s v=""/>
    <s v=""/>
    <s v=""/>
    <s v=""/>
    <s v=""/>
    <s v=""/>
    <s v=""/>
    <s v=""/>
    <s v=""/>
    <s v=""/>
    <s v=""/>
    <s v=""/>
    <s v=""/>
    <s v=""/>
    <s v="бА-№25А@Акт освидетельствования скрытых работ.  блока А на отм. -4,350 в осях А-Л/1-11"/>
    <s v="АОСР бА-№25А ( на отм.-4,350)"/>
    <s v="бА-№25А"/>
    <m/>
    <m/>
    <m/>
    <m/>
    <m/>
    <m/>
  </r>
  <r>
    <n v="26"/>
    <s v="А"/>
    <m/>
    <m/>
    <s v="А"/>
    <m/>
    <s v="-4,350"/>
    <s v="А-Л/1-11"/>
    <m/>
    <m/>
    <m/>
    <x v="0"/>
    <m/>
    <s v="нет"/>
    <s v=" блока А на отм. -4,350 в осях А-Л/1-11"/>
    <s v=" блока А на отм. -4,250 в осях А-Л/1-11"/>
    <m/>
    <m/>
    <m/>
    <m/>
    <m/>
    <n v="2"/>
    <s v="согласно п. 3, 4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n v="0"/>
    <s v=""/>
    <s v=""/>
    <s v=""/>
    <s v=""/>
    <s v=""/>
    <s v=""/>
    <s v=""/>
    <s v=""/>
    <s v=""/>
    <s v=""/>
    <s v=""/>
    <s v=""/>
    <s v=""/>
    <s v=""/>
    <s v=""/>
    <s v=""/>
    <s v="бА-№26А@Акт освидетельствования скрытых работ.  блока А на отм. -4,350 в осях А-Л/1-11"/>
    <s v="АОСР бА-№26А ( на отм.-4,350)"/>
    <s v="бА-№26А"/>
    <m/>
    <m/>
    <m/>
    <m/>
    <m/>
    <m/>
  </r>
  <r>
    <n v="27"/>
    <s v="А"/>
    <m/>
    <m/>
    <s v="А"/>
    <m/>
    <s v="-4,250"/>
    <s v="А-Л/1-11"/>
    <m/>
    <m/>
    <m/>
    <x v="0"/>
    <m/>
    <s v="нет"/>
    <s v=" блока А на отм. -4,250 в осях А-Л/1-11"/>
    <n v="0"/>
    <m/>
    <m/>
    <m/>
    <m/>
    <m/>
    <n v="2"/>
    <s v="согласно п. 3, 4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n v="0"/>
    <s v=""/>
    <s v=""/>
    <s v=""/>
    <s v=""/>
    <s v=""/>
    <s v=""/>
    <s v=""/>
    <s v=""/>
    <s v=""/>
    <s v=""/>
    <s v=""/>
    <s v=""/>
    <s v=""/>
    <s v=""/>
    <s v=""/>
    <s v=""/>
    <s v="бА-№27А@Акт освидетельствования скрытых работ.  блока А на отм. -4,250 в осях А-Л/1-11"/>
    <s v="АОСР бА-№27А ( на отм.-4,250)"/>
    <s v="бА-№27А"/>
    <m/>
    <m/>
    <m/>
    <m/>
    <m/>
    <m/>
  </r>
  <r>
    <n v="28"/>
    <s v="А"/>
    <m/>
    <m/>
    <s v="А"/>
    <m/>
    <s v="-4,250"/>
    <s v="А-Л/1-11"/>
    <m/>
    <m/>
    <m/>
    <x v="0"/>
    <m/>
    <s v="нет"/>
    <s v=" блока А на отм. -4,250 в осях А-Л/1-11"/>
    <s v=" блока А на отм. -4,150 в осях А-Л/1-11"/>
    <m/>
    <m/>
    <m/>
    <m/>
    <m/>
    <n v="2"/>
    <s v="согласно п. 3, 4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n v="0"/>
    <s v=""/>
    <s v=""/>
    <s v=""/>
    <s v=""/>
    <s v=""/>
    <s v=""/>
    <s v=""/>
    <s v=""/>
    <s v=""/>
    <s v=""/>
    <s v=""/>
    <s v=""/>
    <s v=""/>
    <s v=""/>
    <s v=""/>
    <s v=""/>
    <s v="бА-№28А@Акт освидетельствования скрытых работ.  блока А на отм. -4,250 в осях А-Л/1-11"/>
    <s v="АОСР бА-№28А ( на отм.-4,250)"/>
    <s v="бА-№28А"/>
    <m/>
    <m/>
    <m/>
    <m/>
    <m/>
    <m/>
  </r>
  <r>
    <n v="29"/>
    <s v="А"/>
    <m/>
    <m/>
    <s v="А"/>
    <m/>
    <s v="-4,150"/>
    <s v="А-Л/1-11"/>
    <m/>
    <m/>
    <m/>
    <x v="0"/>
    <m/>
    <s v="нет"/>
    <s v=" блока А на отм. -4,150 в осях А-Л/1-11"/>
    <s v=" блока А на отм. -4,000 в осях А-Л/1-11"/>
    <m/>
    <m/>
    <m/>
    <m/>
    <m/>
    <n v="2"/>
    <s v="согласно п. 3, 4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n v="0"/>
    <s v=""/>
    <s v=""/>
    <s v=""/>
    <s v=""/>
    <s v=""/>
    <s v=""/>
    <s v=""/>
    <s v=""/>
    <s v=""/>
    <s v=""/>
    <s v=""/>
    <s v=""/>
    <s v=""/>
    <s v=""/>
    <s v=""/>
    <s v=""/>
    <s v="бА-№29А@Акт освидетельствования скрытых работ.  блока А на отм. -4,150 в осях А-Л/1-11"/>
    <s v="АОСР бА-№29А ( на отм.-4,150)"/>
    <s v="бА-№29А"/>
    <m/>
    <m/>
    <m/>
    <m/>
    <m/>
    <m/>
  </r>
  <r>
    <n v="30"/>
    <s v="А"/>
    <m/>
    <m/>
    <s v="А"/>
    <m/>
    <s v="-4,000"/>
    <s v="А-Л/1-11"/>
    <m/>
    <m/>
    <m/>
    <x v="0"/>
    <m/>
    <s v="нет"/>
    <s v=" блока А на отм. -4,000 в осях А-Л/1-11"/>
    <n v="0"/>
    <m/>
    <m/>
    <m/>
    <m/>
    <m/>
    <n v="2"/>
    <s v="согласно п. 3, 4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n v="0"/>
    <s v=""/>
    <s v=""/>
    <s v=""/>
    <s v=""/>
    <s v=""/>
    <s v=""/>
    <s v=""/>
    <s v=""/>
    <s v=""/>
    <s v=""/>
    <s v=""/>
    <s v=""/>
    <s v=""/>
    <s v=""/>
    <s v=""/>
    <s v=""/>
    <s v="бА-№30А@Акт освидетельствования скрытых работ.  блока А на отм. -4,000 в осях А-Л/1-11"/>
    <s v="АОСР бА-№30А ( на отм.-4,000)"/>
    <s v="бА-№30А"/>
    <m/>
    <m/>
    <m/>
    <m/>
    <m/>
    <m/>
  </r>
  <r>
    <n v="31"/>
    <s v="А"/>
    <m/>
    <m/>
    <s v="А"/>
    <m/>
    <s v="-4,250"/>
    <s v="А-Л/1-11"/>
    <m/>
    <m/>
    <m/>
    <x v="0"/>
    <m/>
    <s v="нет"/>
    <s v=" блока А на отм. -4,250 в осях А-Л/1-11"/>
    <n v="0"/>
    <m/>
    <m/>
    <m/>
    <m/>
    <m/>
    <n v="2"/>
    <s v="согласно п. 3, 4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n v="0"/>
    <s v=""/>
    <s v=""/>
    <s v=""/>
    <s v=""/>
    <s v=""/>
    <s v=""/>
    <s v=""/>
    <s v=""/>
    <s v=""/>
    <s v=""/>
    <s v=""/>
    <s v=""/>
    <s v=""/>
    <s v=""/>
    <s v=""/>
    <s v=""/>
    <s v="бА-№31А@Акт освидетельствования скрытых работ.  блока А на отм. -4,250 в осях А-Л/1-11"/>
    <s v="АОСР бА-№31А ( на отм.-4,250)"/>
    <s v="бА-№31А"/>
    <m/>
    <m/>
    <m/>
    <m/>
    <m/>
    <m/>
  </r>
  <r>
    <n v="32"/>
    <m/>
    <m/>
    <m/>
    <m/>
    <m/>
    <m/>
    <m/>
    <m/>
    <m/>
    <m/>
    <x v="0"/>
    <m/>
    <s v="нет"/>
    <s v=""/>
    <s v=""/>
    <m/>
    <m/>
    <m/>
    <m/>
    <m/>
    <n v="2"/>
    <s v="согласно п. 3, 4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n v="0"/>
    <s v=""/>
    <s v=""/>
    <s v=""/>
    <s v=""/>
    <s v=""/>
    <s v=""/>
    <s v=""/>
    <s v=""/>
    <s v=""/>
    <s v=""/>
    <s v=""/>
    <s v=""/>
    <s v=""/>
    <s v=""/>
    <s v=""/>
    <s v=""/>
    <s v="№32@Акт освидетельствования скрытых работ. "/>
    <s v="АОСР №32 ()"/>
    <s v="№32"/>
    <m/>
    <m/>
    <m/>
    <m/>
    <m/>
    <m/>
  </r>
  <r>
    <n v="33"/>
    <m/>
    <m/>
    <m/>
    <m/>
    <m/>
    <m/>
    <m/>
    <m/>
    <m/>
    <m/>
    <x v="0"/>
    <m/>
    <s v="нет"/>
    <s v=""/>
    <s v=""/>
    <m/>
    <m/>
    <m/>
    <m/>
    <m/>
    <n v="2"/>
    <s v="согласно п. 3, 4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n v="0"/>
    <s v=""/>
    <s v=""/>
    <s v=""/>
    <s v=""/>
    <s v=""/>
    <s v=""/>
    <s v=""/>
    <s v=""/>
    <s v=""/>
    <s v=""/>
    <s v=""/>
    <s v=""/>
    <s v=""/>
    <s v=""/>
    <s v=""/>
    <s v=""/>
    <s v="№33@Акт освидетельствования скрытых работ. "/>
    <s v="АОСР №33 ()"/>
    <s v="№33"/>
    <m/>
    <m/>
    <m/>
    <m/>
    <m/>
    <m/>
  </r>
  <r>
    <n v="34"/>
    <m/>
    <m/>
    <m/>
    <m/>
    <m/>
    <m/>
    <m/>
    <m/>
    <m/>
    <m/>
    <x v="0"/>
    <m/>
    <s v="нет"/>
    <s v=""/>
    <s v=""/>
    <m/>
    <m/>
    <m/>
    <m/>
    <m/>
    <n v="2"/>
    <s v="согласно п. 3, 4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n v="0"/>
    <s v=""/>
    <s v=""/>
    <s v=""/>
    <s v=""/>
    <s v=""/>
    <s v=""/>
    <s v=""/>
    <s v=""/>
    <s v=""/>
    <s v=""/>
    <s v=""/>
    <s v=""/>
    <s v=""/>
    <s v=""/>
    <s v=""/>
    <s v=""/>
    <s v="№34@Акт освидетельствования скрытых работ. "/>
    <s v="АОСР №34 ()"/>
    <s v="№34"/>
    <m/>
    <m/>
    <m/>
    <m/>
    <m/>
    <m/>
  </r>
  <r>
    <n v="35"/>
    <m/>
    <m/>
    <m/>
    <m/>
    <m/>
    <m/>
    <m/>
    <m/>
    <m/>
    <m/>
    <x v="0"/>
    <m/>
    <s v="нет"/>
    <s v=""/>
    <s v=""/>
    <m/>
    <m/>
    <m/>
    <m/>
    <m/>
    <n v="2"/>
    <s v="согласно п. 3, 4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n v="0"/>
    <s v=""/>
    <s v=""/>
    <s v=""/>
    <s v=""/>
    <s v=""/>
    <s v=""/>
    <s v=""/>
    <s v=""/>
    <s v=""/>
    <s v=""/>
    <s v=""/>
    <s v=""/>
    <s v=""/>
    <s v=""/>
    <s v=""/>
    <s v=""/>
    <s v="№35@Акт освидетельствования скрытых работ. "/>
    <s v="АОСР №35 ()"/>
    <s v="№35"/>
    <m/>
    <m/>
    <m/>
    <m/>
    <m/>
    <m/>
  </r>
  <r>
    <n v="36"/>
    <m/>
    <m/>
    <m/>
    <m/>
    <m/>
    <m/>
    <m/>
    <m/>
    <m/>
    <m/>
    <x v="0"/>
    <m/>
    <s v="нет"/>
    <s v=""/>
    <s v=""/>
    <m/>
    <m/>
    <m/>
    <m/>
    <m/>
    <n v="2"/>
    <s v="согласно п. 3, 4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n v="0"/>
    <s v=""/>
    <s v=""/>
    <s v=""/>
    <s v=""/>
    <s v=""/>
    <s v=""/>
    <s v=""/>
    <s v=""/>
    <s v=""/>
    <s v=""/>
    <s v=""/>
    <s v=""/>
    <s v=""/>
    <s v=""/>
    <s v=""/>
    <s v=""/>
    <s v="№36@Акт освидетельствования скрытых работ. "/>
    <s v="АОСР №36 ()"/>
    <s v="№36"/>
    <m/>
    <m/>
    <m/>
    <m/>
    <m/>
    <m/>
  </r>
  <r>
    <n v="37"/>
    <m/>
    <m/>
    <m/>
    <m/>
    <m/>
    <m/>
    <m/>
    <m/>
    <m/>
    <m/>
    <x v="0"/>
    <m/>
    <s v="нет"/>
    <s v=""/>
    <s v=""/>
    <m/>
    <m/>
    <m/>
    <m/>
    <m/>
    <n v="2"/>
    <s v="согласно п. 3, 4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n v="0"/>
    <s v=""/>
    <s v=""/>
    <s v=""/>
    <s v=""/>
    <s v=""/>
    <s v=""/>
    <s v=""/>
    <s v=""/>
    <s v=""/>
    <s v=""/>
    <s v=""/>
    <s v=""/>
    <s v=""/>
    <s v=""/>
    <s v=""/>
    <s v=""/>
    <s v="№37@Акт освидетельствования скрытых работ. "/>
    <s v="АОСР №37 ()"/>
    <s v="№37"/>
    <m/>
    <m/>
    <m/>
    <m/>
    <m/>
    <m/>
  </r>
  <r>
    <n v="38"/>
    <m/>
    <m/>
    <m/>
    <m/>
    <m/>
    <m/>
    <m/>
    <m/>
    <m/>
    <m/>
    <x v="0"/>
    <m/>
    <s v="нет"/>
    <s v=""/>
    <s v=""/>
    <m/>
    <m/>
    <m/>
    <m/>
    <m/>
    <n v="2"/>
    <s v="согласно п. 3, 4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n v="0"/>
    <s v=""/>
    <s v=""/>
    <s v=""/>
    <s v=""/>
    <s v=""/>
    <s v=""/>
    <s v=""/>
    <s v=""/>
    <s v=""/>
    <s v=""/>
    <s v=""/>
    <s v=""/>
    <s v=""/>
    <s v=""/>
    <s v=""/>
    <s v=""/>
    <s v="№38@Акт освидетельствования скрытых работ. "/>
    <s v="АОСР №38 ()"/>
    <s v="№38"/>
    <m/>
    <m/>
    <m/>
    <m/>
    <m/>
    <m/>
  </r>
  <r>
    <n v="39"/>
    <m/>
    <m/>
    <m/>
    <m/>
    <m/>
    <m/>
    <m/>
    <m/>
    <m/>
    <m/>
    <x v="0"/>
    <m/>
    <s v="нет"/>
    <s v=""/>
    <s v=""/>
    <m/>
    <m/>
    <m/>
    <m/>
    <m/>
    <n v="2"/>
    <s v="согласно п. 3, 4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n v="0"/>
    <s v=""/>
    <s v=""/>
    <s v=""/>
    <s v=""/>
    <s v=""/>
    <s v=""/>
    <s v=""/>
    <s v=""/>
    <s v=""/>
    <s v=""/>
    <s v=""/>
    <s v=""/>
    <s v=""/>
    <s v=""/>
    <s v=""/>
    <s v=""/>
    <s v="№39@Акт освидетельствования скрытых работ. "/>
    <s v="АОСР №39 ()"/>
    <s v="№39"/>
    <m/>
    <m/>
    <m/>
    <m/>
    <m/>
    <m/>
  </r>
  <r>
    <n v="40"/>
    <m/>
    <m/>
    <m/>
    <m/>
    <m/>
    <m/>
    <m/>
    <m/>
    <m/>
    <m/>
    <x v="0"/>
    <m/>
    <s v="нет"/>
    <s v=""/>
    <s v=""/>
    <m/>
    <m/>
    <m/>
    <m/>
    <m/>
    <n v="2"/>
    <s v="согласно п. 3, 4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n v="0"/>
    <s v=""/>
    <s v=""/>
    <s v=""/>
    <s v=""/>
    <s v=""/>
    <s v=""/>
    <s v=""/>
    <s v=""/>
    <s v=""/>
    <s v=""/>
    <s v=""/>
    <s v=""/>
    <s v=""/>
    <s v=""/>
    <s v=""/>
    <s v=""/>
    <s v="№40@Акт освидетельствования скрытых работ. "/>
    <s v="АОСР №40 ()"/>
    <s v="№40"/>
    <m/>
    <m/>
    <m/>
    <m/>
    <m/>
    <m/>
  </r>
  <r>
    <n v="41"/>
    <m/>
    <m/>
    <m/>
    <m/>
    <m/>
    <m/>
    <m/>
    <m/>
    <m/>
    <m/>
    <x v="0"/>
    <m/>
    <s v="нет"/>
    <s v=""/>
    <s v=""/>
    <m/>
    <m/>
    <m/>
    <m/>
    <m/>
    <n v="2"/>
    <s v="согласно п. 3, 4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n v="0"/>
    <s v=""/>
    <s v=""/>
    <s v=""/>
    <s v=""/>
    <s v=""/>
    <s v=""/>
    <s v=""/>
    <s v=""/>
    <s v=""/>
    <s v=""/>
    <s v=""/>
    <s v=""/>
    <s v=""/>
    <s v=""/>
    <s v=""/>
    <s v=""/>
    <s v="№41@Акт освидетельствования скрытых работ. "/>
    <s v="АОСР №41 ()"/>
    <s v="№41"/>
    <m/>
    <m/>
    <m/>
    <m/>
    <m/>
    <m/>
  </r>
  <r>
    <n v="42"/>
    <m/>
    <m/>
    <m/>
    <m/>
    <m/>
    <m/>
    <m/>
    <m/>
    <m/>
    <m/>
    <x v="0"/>
    <m/>
    <s v="нет"/>
    <s v=""/>
    <s v=""/>
    <m/>
    <m/>
    <m/>
    <m/>
    <m/>
    <n v="2"/>
    <s v="согласно п. 3, 4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n v="0"/>
    <s v=""/>
    <s v=""/>
    <s v=""/>
    <s v=""/>
    <s v=""/>
    <s v=""/>
    <s v=""/>
    <s v=""/>
    <s v=""/>
    <s v=""/>
    <s v=""/>
    <s v=""/>
    <s v=""/>
    <s v=""/>
    <s v=""/>
    <s v=""/>
    <s v="№42@Акт освидетельствования скрытых работ. "/>
    <s v="АОСР №42 ()"/>
    <s v="№42"/>
    <m/>
    <m/>
    <m/>
    <m/>
    <m/>
    <m/>
  </r>
  <r>
    <n v="43"/>
    <m/>
    <m/>
    <m/>
    <m/>
    <m/>
    <m/>
    <m/>
    <m/>
    <m/>
    <m/>
    <x v="0"/>
    <m/>
    <s v="нет"/>
    <s v=""/>
    <s v=""/>
    <m/>
    <m/>
    <m/>
    <m/>
    <m/>
    <n v="2"/>
    <s v="согласно п. 3, 4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n v="0"/>
    <s v=""/>
    <s v=""/>
    <s v=""/>
    <s v=""/>
    <s v=""/>
    <s v=""/>
    <s v=""/>
    <s v=""/>
    <s v=""/>
    <s v=""/>
    <s v=""/>
    <s v=""/>
    <s v=""/>
    <s v=""/>
    <s v=""/>
    <s v=""/>
    <s v="№43@Акт освидетельствования скрытых работ. "/>
    <s v="АОСР №43 ()"/>
    <s v="№43"/>
    <m/>
    <m/>
    <m/>
    <m/>
    <m/>
    <m/>
  </r>
  <r>
    <n v="44"/>
    <m/>
    <m/>
    <m/>
    <m/>
    <m/>
    <m/>
    <m/>
    <m/>
    <m/>
    <m/>
    <x v="0"/>
    <m/>
    <s v="нет"/>
    <s v=""/>
    <s v=""/>
    <m/>
    <m/>
    <m/>
    <m/>
    <m/>
    <n v="2"/>
    <s v="согласно п. 3, 4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n v="0"/>
    <s v=""/>
    <s v=""/>
    <s v=""/>
    <s v=""/>
    <s v=""/>
    <s v=""/>
    <s v=""/>
    <s v=""/>
    <s v=""/>
    <s v=""/>
    <s v=""/>
    <s v=""/>
    <s v=""/>
    <s v=""/>
    <s v=""/>
    <s v=""/>
    <s v="№44@Акт освидетельствования скрытых работ. "/>
    <s v="АОСР №44 ()"/>
    <s v="№44"/>
    <m/>
    <m/>
    <m/>
    <m/>
    <m/>
    <m/>
  </r>
  <r>
    <n v="45"/>
    <m/>
    <m/>
    <m/>
    <m/>
    <m/>
    <m/>
    <m/>
    <m/>
    <m/>
    <m/>
    <x v="0"/>
    <m/>
    <s v="нет"/>
    <s v=""/>
    <s v=""/>
    <m/>
    <m/>
    <m/>
    <m/>
    <m/>
    <n v="2"/>
    <s v="согласно п. 3, 4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n v="0"/>
    <s v=""/>
    <s v=""/>
    <s v=""/>
    <s v=""/>
    <s v=""/>
    <s v=""/>
    <s v=""/>
    <s v=""/>
    <s v=""/>
    <s v=""/>
    <s v=""/>
    <s v=""/>
    <s v=""/>
    <s v=""/>
    <s v=""/>
    <s v=""/>
    <s v="№45@Акт освидетельствования скрытых работ. "/>
    <s v="АОСР №45 ()"/>
    <s v="№45"/>
    <m/>
    <m/>
    <m/>
    <m/>
    <m/>
    <m/>
  </r>
  <r>
    <n v="46"/>
    <m/>
    <m/>
    <m/>
    <m/>
    <m/>
    <m/>
    <m/>
    <m/>
    <m/>
    <m/>
    <x v="0"/>
    <m/>
    <s v="нет"/>
    <s v=""/>
    <s v=""/>
    <m/>
    <m/>
    <m/>
    <m/>
    <m/>
    <n v="2"/>
    <s v="согласно п. 3, 4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n v="0"/>
    <s v=""/>
    <s v=""/>
    <s v=""/>
    <s v=""/>
    <s v=""/>
    <s v=""/>
    <s v=""/>
    <s v=""/>
    <s v=""/>
    <s v=""/>
    <s v=""/>
    <s v=""/>
    <s v=""/>
    <s v=""/>
    <s v=""/>
    <s v=""/>
    <s v="№46@Акт освидетельствования скрытых работ. "/>
    <s v="АОСР №46 ()"/>
    <s v="№46"/>
    <m/>
    <m/>
    <m/>
    <m/>
    <m/>
    <m/>
  </r>
  <r>
    <n v="47"/>
    <m/>
    <m/>
    <m/>
    <m/>
    <m/>
    <m/>
    <m/>
    <m/>
    <m/>
    <m/>
    <x v="0"/>
    <m/>
    <s v="нет"/>
    <s v=""/>
    <s v=""/>
    <m/>
    <m/>
    <m/>
    <m/>
    <m/>
    <n v="2"/>
    <s v="согласно п. 3, 4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n v="0"/>
    <s v=""/>
    <s v=""/>
    <s v=""/>
    <s v=""/>
    <s v=""/>
    <s v=""/>
    <s v=""/>
    <s v=""/>
    <s v=""/>
    <s v=""/>
    <s v=""/>
    <s v=""/>
    <s v=""/>
    <s v=""/>
    <s v=""/>
    <s v=""/>
    <s v="№47@Акт освидетельствования скрытых работ. "/>
    <s v="АОСР №47 ()"/>
    <s v="№47"/>
    <m/>
    <m/>
    <m/>
    <m/>
    <m/>
    <m/>
  </r>
  <r>
    <n v="48"/>
    <m/>
    <m/>
    <m/>
    <m/>
    <m/>
    <m/>
    <m/>
    <m/>
    <m/>
    <m/>
    <x v="0"/>
    <m/>
    <s v="нет"/>
    <s v=""/>
    <s v=""/>
    <m/>
    <m/>
    <m/>
    <m/>
    <m/>
    <n v="2"/>
    <s v="согласно п. 3, 4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n v="0"/>
    <s v=""/>
    <s v=""/>
    <s v=""/>
    <s v=""/>
    <s v=""/>
    <s v=""/>
    <s v=""/>
    <s v=""/>
    <s v=""/>
    <s v=""/>
    <s v=""/>
    <s v=""/>
    <s v=""/>
    <s v=""/>
    <s v=""/>
    <s v=""/>
    <s v="№48@Акт освидетельствования скрытых работ. "/>
    <s v="АОСР №48 ()"/>
    <s v="№48"/>
    <m/>
    <m/>
    <m/>
    <m/>
    <m/>
    <m/>
  </r>
  <r>
    <n v="49"/>
    <m/>
    <m/>
    <m/>
    <m/>
    <m/>
    <m/>
    <m/>
    <m/>
    <m/>
    <m/>
    <x v="0"/>
    <m/>
    <s v="нет"/>
    <s v=""/>
    <s v=""/>
    <m/>
    <m/>
    <m/>
    <m/>
    <m/>
    <n v="2"/>
    <s v="согласно п. 3, 4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n v="0"/>
    <s v=""/>
    <s v=""/>
    <s v=""/>
    <s v=""/>
    <s v=""/>
    <s v=""/>
    <s v=""/>
    <s v=""/>
    <s v=""/>
    <s v=""/>
    <s v=""/>
    <s v=""/>
    <s v=""/>
    <s v=""/>
    <s v=""/>
    <s v=""/>
    <s v="№49@Акт освидетельствования скрытых работ. "/>
    <s v="АОСР №49 ()"/>
    <s v="№49"/>
    <m/>
    <m/>
    <m/>
    <m/>
    <m/>
    <m/>
  </r>
  <r>
    <n v="50"/>
    <m/>
    <m/>
    <m/>
    <m/>
    <m/>
    <m/>
    <m/>
    <m/>
    <m/>
    <m/>
    <x v="0"/>
    <m/>
    <s v="нет"/>
    <s v=""/>
    <s v=""/>
    <m/>
    <m/>
    <m/>
    <m/>
    <m/>
    <n v="2"/>
    <s v="согласно п. 3, 4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n v="0"/>
    <s v=""/>
    <s v=""/>
    <s v=""/>
    <s v=""/>
    <s v=""/>
    <s v=""/>
    <s v=""/>
    <s v=""/>
    <s v=""/>
    <s v=""/>
    <s v=""/>
    <s v=""/>
    <s v=""/>
    <s v=""/>
    <s v=""/>
    <s v=""/>
    <s v="№50@Акт освидетельствования скрытых работ. "/>
    <s v="АОСР №50 ()"/>
    <s v="№50"/>
    <m/>
    <m/>
    <m/>
    <m/>
    <m/>
    <m/>
  </r>
  <r>
    <n v="51"/>
    <m/>
    <m/>
    <m/>
    <m/>
    <m/>
    <m/>
    <m/>
    <m/>
    <m/>
    <m/>
    <x v="0"/>
    <m/>
    <s v="нет"/>
    <s v=""/>
    <s v=""/>
    <m/>
    <m/>
    <m/>
    <m/>
    <m/>
    <n v="2"/>
    <s v="согласно п. 3, 4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n v="0"/>
    <s v=""/>
    <s v=""/>
    <s v=""/>
    <s v=""/>
    <s v=""/>
    <s v=""/>
    <s v=""/>
    <s v=""/>
    <s v=""/>
    <s v=""/>
    <s v=""/>
    <s v=""/>
    <s v=""/>
    <s v=""/>
    <s v=""/>
    <s v=""/>
    <s v="№51@Акт освидетельствования скрытых работ. "/>
    <s v="АОСР №51 ()"/>
    <s v="№51"/>
    <m/>
    <m/>
    <m/>
    <m/>
    <m/>
    <m/>
  </r>
  <r>
    <n v="52"/>
    <m/>
    <m/>
    <m/>
    <m/>
    <m/>
    <m/>
    <m/>
    <m/>
    <m/>
    <m/>
    <x v="0"/>
    <m/>
    <s v="нет"/>
    <s v=""/>
    <s v=""/>
    <m/>
    <m/>
    <m/>
    <m/>
    <m/>
    <n v="2"/>
    <s v="согласно п. 3, 4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n v="0"/>
    <s v=""/>
    <s v=""/>
    <s v=""/>
    <s v=""/>
    <s v=""/>
    <s v=""/>
    <s v=""/>
    <s v=""/>
    <s v=""/>
    <s v=""/>
    <s v=""/>
    <s v=""/>
    <s v=""/>
    <s v=""/>
    <s v=""/>
    <s v=""/>
    <s v="№52@Акт освидетельствования скрытых работ. "/>
    <s v="АОСР №52 ()"/>
    <s v="№52"/>
    <m/>
    <m/>
    <m/>
    <m/>
    <m/>
    <m/>
  </r>
  <r>
    <n v="53"/>
    <m/>
    <m/>
    <m/>
    <m/>
    <m/>
    <m/>
    <m/>
    <m/>
    <m/>
    <m/>
    <x v="0"/>
    <m/>
    <s v="нет"/>
    <s v=""/>
    <s v=""/>
    <m/>
    <m/>
    <m/>
    <m/>
    <m/>
    <n v="2"/>
    <s v="согласно п. 3, 4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n v="0"/>
    <s v=""/>
    <s v=""/>
    <s v=""/>
    <s v=""/>
    <s v=""/>
    <s v=""/>
    <s v=""/>
    <s v=""/>
    <s v=""/>
    <s v=""/>
    <s v=""/>
    <s v=""/>
    <s v=""/>
    <s v=""/>
    <s v=""/>
    <s v=""/>
    <s v="№53@Акт освидетельствования скрытых работ. "/>
    <s v="АОСР №53 ()"/>
    <s v="№53"/>
    <m/>
    <m/>
    <m/>
    <m/>
    <m/>
    <m/>
  </r>
  <r>
    <n v="54"/>
    <m/>
    <m/>
    <m/>
    <m/>
    <m/>
    <m/>
    <m/>
    <m/>
    <m/>
    <m/>
    <x v="0"/>
    <m/>
    <s v="нет"/>
    <s v=""/>
    <s v=""/>
    <m/>
    <m/>
    <m/>
    <m/>
    <m/>
    <n v="2"/>
    <s v="согласно п. 3, 4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n v="0"/>
    <s v=""/>
    <s v=""/>
    <s v=""/>
    <s v=""/>
    <s v=""/>
    <s v=""/>
    <s v=""/>
    <s v=""/>
    <s v=""/>
    <s v=""/>
    <s v=""/>
    <s v=""/>
    <s v=""/>
    <s v=""/>
    <s v=""/>
    <s v=""/>
    <s v="№54@Акт освидетельствования скрытых работ. "/>
    <s v="АОСР №54 ()"/>
    <s v="№54"/>
    <m/>
    <m/>
    <m/>
    <m/>
    <m/>
    <m/>
  </r>
  <r>
    <n v="55"/>
    <m/>
    <m/>
    <m/>
    <m/>
    <m/>
    <m/>
    <m/>
    <m/>
    <m/>
    <m/>
    <x v="0"/>
    <m/>
    <s v="нет"/>
    <s v=""/>
    <s v=""/>
    <m/>
    <m/>
    <m/>
    <m/>
    <m/>
    <n v="2"/>
    <s v="согласно п. 3, 4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n v="0"/>
    <s v=""/>
    <s v=""/>
    <s v=""/>
    <s v=""/>
    <s v=""/>
    <s v=""/>
    <s v=""/>
    <s v=""/>
    <s v=""/>
    <s v=""/>
    <s v=""/>
    <s v=""/>
    <s v=""/>
    <s v=""/>
    <s v=""/>
    <s v=""/>
    <s v="№55@Акт освидетельствования скрытых работ. "/>
    <s v="АОСР №55 ()"/>
    <s v="№55"/>
    <m/>
    <m/>
    <m/>
    <m/>
    <m/>
    <m/>
  </r>
  <r>
    <n v="56"/>
    <m/>
    <m/>
    <m/>
    <m/>
    <m/>
    <m/>
    <m/>
    <m/>
    <m/>
    <m/>
    <x v="0"/>
    <m/>
    <s v="нет"/>
    <s v=""/>
    <s v=""/>
    <m/>
    <m/>
    <m/>
    <m/>
    <m/>
    <n v="2"/>
    <s v="согласно п. 3, 4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n v="0"/>
    <s v=""/>
    <s v=""/>
    <s v=""/>
    <s v=""/>
    <s v=""/>
    <s v=""/>
    <s v=""/>
    <s v=""/>
    <s v=""/>
    <s v=""/>
    <s v=""/>
    <s v=""/>
    <s v=""/>
    <s v=""/>
    <s v=""/>
    <s v=""/>
    <s v="№56@Акт освидетельствования скрытых работ. "/>
    <s v="АОСР №56 ()"/>
    <s v="№56"/>
    <m/>
    <m/>
    <m/>
    <m/>
    <m/>
    <m/>
  </r>
  <r>
    <n v="57"/>
    <m/>
    <m/>
    <m/>
    <m/>
    <m/>
    <m/>
    <m/>
    <m/>
    <m/>
    <m/>
    <x v="0"/>
    <m/>
    <s v="нет"/>
    <s v=""/>
    <s v=""/>
    <m/>
    <m/>
    <m/>
    <m/>
    <m/>
    <n v="2"/>
    <s v="согласно п. 3, 4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n v="0"/>
    <s v=""/>
    <s v=""/>
    <s v=""/>
    <s v=""/>
    <s v=""/>
    <s v=""/>
    <s v=""/>
    <s v=""/>
    <s v=""/>
    <s v=""/>
    <s v=""/>
    <s v=""/>
    <s v=""/>
    <s v=""/>
    <s v=""/>
    <s v=""/>
    <s v="№57@Акт освидетельствования скрытых работ. "/>
    <s v="АОСР №57 ()"/>
    <s v="№57"/>
    <m/>
    <m/>
    <m/>
    <m/>
    <m/>
    <m/>
  </r>
  <r>
    <n v="58"/>
    <m/>
    <m/>
    <m/>
    <m/>
    <m/>
    <m/>
    <m/>
    <m/>
    <m/>
    <m/>
    <x v="0"/>
    <m/>
    <s v="нет"/>
    <s v=""/>
    <s v=""/>
    <m/>
    <m/>
    <m/>
    <m/>
    <m/>
    <n v="2"/>
    <s v="согласно п. 3, 4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n v="0"/>
    <s v=""/>
    <s v=""/>
    <s v=""/>
    <s v=""/>
    <s v=""/>
    <s v=""/>
    <s v=""/>
    <s v=""/>
    <s v=""/>
    <s v=""/>
    <s v=""/>
    <s v=""/>
    <s v=""/>
    <s v=""/>
    <s v=""/>
    <s v=""/>
    <s v="№58@Акт освидетельствования скрытых работ. "/>
    <s v="АОСР №58 ()"/>
    <s v="№58"/>
    <m/>
    <m/>
    <m/>
    <m/>
    <m/>
    <m/>
  </r>
  <r>
    <n v="59"/>
    <m/>
    <m/>
    <m/>
    <m/>
    <m/>
    <m/>
    <m/>
    <m/>
    <m/>
    <m/>
    <x v="0"/>
    <m/>
    <s v="нет"/>
    <s v=""/>
    <s v="следующие виды работ"/>
    <m/>
    <m/>
    <m/>
    <m/>
    <m/>
    <n v="2"/>
    <s v="согласно п. 3, 4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n v="0"/>
    <s v=""/>
    <s v=""/>
    <s v=""/>
    <s v=""/>
    <s v=""/>
    <s v=""/>
    <s v=""/>
    <s v=""/>
    <s v=""/>
    <s v=""/>
    <s v=""/>
    <s v=""/>
    <s v=""/>
    <s v=""/>
    <s v=""/>
    <s v=""/>
    <s v="№59@Акт освидетельствования скрытых работ. "/>
    <s v="АОСР №59 ()"/>
    <s v="№59"/>
    <m/>
    <m/>
    <m/>
    <m/>
    <m/>
    <m/>
  </r>
  <r>
    <n v="60"/>
    <m/>
    <s v="следующие виды работ"/>
    <m/>
    <m/>
    <m/>
    <m/>
    <m/>
    <m/>
    <m/>
    <d v="1899-12-30T00:00:00"/>
    <x v="0"/>
    <m/>
    <s v="нет"/>
    <s v="следующие виды работ"/>
    <n v="0"/>
    <m/>
    <m/>
    <m/>
    <m/>
    <m/>
    <n v="5"/>
    <s v="согласно п. 3, 4"/>
    <m/>
    <s v=""/>
    <s v=""/>
    <s v=""/>
    <s v=""/>
    <s v=""/>
    <s v=""/>
    <s v="00"/>
    <s v="января"/>
    <n v="1900"/>
    <s v=""/>
    <s v=""/>
    <s v=""/>
    <s v=""/>
    <s v=""/>
    <s v=""/>
    <s v=""/>
    <s v=""/>
    <s v=""/>
    <s v=""/>
    <s v=""/>
    <s v=""/>
    <s v=""/>
    <s v=""/>
    <s v=""/>
    <s v=""/>
    <n v="0"/>
    <s v=""/>
    <s v=""/>
    <s v=""/>
    <s v=""/>
    <s v=""/>
    <s v=""/>
    <s v=""/>
    <s v=""/>
    <s v=""/>
    <s v=""/>
    <s v=""/>
    <s v=""/>
    <s v=""/>
    <s v=""/>
    <s v=""/>
    <s v=""/>
    <s v="№60 от 00.01.1900@Акт освидетельствования скрытых работ. следующие виды работ"/>
    <s v="АОСР №60 от 00.01.1900 (следующие виды работ)"/>
    <s v="№60"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СводнаяТаблица1" cacheId="0" applyNumberFormats="0" applyBorderFormats="0" applyFontFormats="0" applyPatternFormats="0" applyAlignmentFormats="0" applyWidthHeightFormats="1" dataCaption="Значения" updatedVersion="3" minRefreshableVersion="3" useAutoFormatting="1" rowGrandTotals="0" colGrandTotals="0" itemPrintTitles="1" createdVersion="4" indent="0" outline="1" outlineData="1" multipleFieldFilters="0">
  <location ref="A3:C6" firstHeaderRow="1" firstDataRow="2" firstDataCol="1"/>
  <pivotFields count="75">
    <pivotField showAll="0"/>
    <pivotField showAll="0" defaultSubtotal="0"/>
    <pivotField showAll="0"/>
    <pivotField showAll="0" defaultSubtotal="0"/>
    <pivotField showAll="0" defaultSubtotal="0"/>
    <pivotField showAll="0" defaultSubtotal="0"/>
    <pivotField showAll="0"/>
    <pivotField showAll="0"/>
    <pivotField dataField="1" numFmtId="14" showAll="0"/>
    <pivotField dataField="1" numFmtId="14" showAll="0"/>
    <pivotField numFmtId="14" showAll="0"/>
    <pivotField axis="axisRow" showAll="0">
      <items count="9">
        <item x="1"/>
        <item m="1" x="6"/>
        <item m="1" x="4"/>
        <item m="1" x="5"/>
        <item m="1" x="3"/>
        <item m="1" x="2"/>
        <item m="1" x="7"/>
        <item x="0"/>
        <item t="default"/>
      </items>
    </pivotField>
    <pivotField numFmtId="17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66" showAll="0"/>
    <pivotField showAll="0"/>
    <pivotField showAll="0"/>
    <pivotField numFmtId="166" showAll="0"/>
    <pivotField showAll="0"/>
    <pivotField showAll="0"/>
    <pivotField numFmtId="166" showAll="0"/>
    <pivotField showAll="0"/>
    <pivotField showAll="0"/>
    <pivotField showAll="0" defaultSubtotal="0"/>
    <pivotField showAll="0"/>
    <pivotField showAll="0"/>
    <pivotField showAll="0"/>
    <pivotField showAll="0"/>
    <pivotField showAll="0"/>
    <pivotField showAll="0" defaultSubtotal="0"/>
    <pivotField showAll="0" defaultSubtotal="0"/>
    <pivotField showAll="0"/>
    <pivotField showAll="0"/>
    <pivotField showAll="0" defaultSubtotal="0"/>
    <pivotField showAll="0"/>
    <pivotField showAll="0"/>
    <pivotField showAll="0"/>
    <pivotField showAll="0"/>
    <pivotField showAll="0"/>
    <pivotField showAll="0" defaultSubtotal="0"/>
    <pivotField showAll="0"/>
    <pivotField showAll="0"/>
    <pivotField showAll="0" defaultSubtotal="0"/>
    <pivotField showAll="0"/>
    <pivotField showAll="0" defaultSubtotal="0"/>
    <pivotField showAll="0" defaultSubtotal="0"/>
    <pivotField showAll="0" defaultSubtotal="0"/>
    <pivotField showAll="0"/>
    <pivotField showAll="0"/>
    <pivotField showAll="0" defaultSubtotal="0"/>
    <pivotField showAll="0" defaultSubtotal="0"/>
    <pivotField showAll="0"/>
    <pivotField showAll="0"/>
    <pivotField showAll="0" defaultSubtotal="0"/>
    <pivotField showAll="0"/>
    <pivotField showAll="0" defaultSubtotal="0"/>
    <pivotField showAll="0" defaultSubtotal="0"/>
    <pivotField showAll="0" defaultSubtotal="0"/>
    <pivotField showAl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</pivotFields>
  <rowFields count="1">
    <field x="11"/>
  </rowFields>
  <rowItems count="2">
    <i>
      <x/>
    </i>
    <i>
      <x v="7"/>
    </i>
  </rowItems>
  <colFields count="1">
    <field x="-2"/>
  </colFields>
  <colItems count="2">
    <i>
      <x/>
    </i>
    <i i="1">
      <x v="1"/>
    </i>
  </colItems>
  <dataFields count="2">
    <dataField name="Минимум по полю Дата начала" fld="8" subtotal="min" baseField="11" baseItem="0"/>
    <dataField name="Максимум по полю Дата окончания" fld="9" subtotal="max" baseField="11" baseItem="0"/>
  </dataFields>
  <formats count="2">
    <format dxfId="199">
      <pivotArea dataOnly="0" outline="0" fieldPosition="0">
        <references count="1">
          <reference field="4294967294" count="1">
            <x v="0"/>
          </reference>
        </references>
      </pivotArea>
    </format>
    <format dxfId="198">
      <pivotArea dataOnly="0" outline="0" fieldPosition="0">
        <references count="1">
          <reference field="4294967294" count="1"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Таблица1" displayName="Таблица1" ref="A3:BW71" totalsRowShown="0" headerRowDxfId="192" dataDxfId="191">
  <autoFilter ref="A3:BW71" xr:uid="{00000000-0009-0000-0100-000001000000}"/>
  <tableColumns count="75">
    <tableColumn id="1" xr3:uid="{00000000-0010-0000-0000-000001000000}" name="Номер п/п" dataDxfId="190">
      <calculatedColumnFormula>ROW(Таблица1[[#This Row],[Номер п/п]])-3</calculatedColumnFormula>
    </tableColumn>
    <tableColumn id="66" xr3:uid="{00000000-0010-0000-0000-000042000000}" name="Суффикс акта" dataDxfId="189"/>
    <tableColumn id="6" xr3:uid="{00000000-0010-0000-0000-000006000000}" name="Наименование работ" dataDxfId="188"/>
    <tableColumn id="7" xr3:uid="{00000000-0010-0000-0000-000007000000}" name="Уровень1" dataDxfId="187"/>
    <tableColumn id="8" xr3:uid="{00000000-0010-0000-0000-000008000000}" name="Уровень2" dataDxfId="186"/>
    <tableColumn id="9" xr3:uid="{00000000-0010-0000-0000-000009000000}" name="Уровень3" dataDxfId="185"/>
    <tableColumn id="10" xr3:uid="{00000000-0010-0000-0000-00000A000000}" name="Отм." dataDxfId="184"/>
    <tableColumn id="12" xr3:uid="{00000000-0010-0000-0000-00000C000000}" name="В осях" dataDxfId="183"/>
    <tableColumn id="60" xr3:uid="{00000000-0010-0000-0000-00003C000000}" name="Дата начала" dataDxfId="182"/>
    <tableColumn id="59" xr3:uid="{00000000-0010-0000-0000-00003B000000}" name="Дата окончания" dataDxfId="181"/>
    <tableColumn id="2" xr3:uid="{00000000-0010-0000-0000-000002000000}" name="Дата акта" dataDxfId="180"/>
    <tableColumn id="65" xr3:uid="{00000000-0010-0000-0000-000041000000}" name="АОК" dataDxfId="179"/>
    <tableColumn id="63" xr3:uid="{00000000-0010-0000-0000-00003F000000}" name="ИД" dataDxfId="178"/>
    <tableColumn id="61" xr3:uid="{00000000-0010-0000-0000-00003D000000}" name="Напечатан" dataDxfId="177"/>
    <tableColumn id="11" xr3:uid="{00000000-0010-0000-0000-00000B000000}" name="Автоназвание работ" dataDxfId="0">
      <calculatedColumnFormula>Таблица1[[#This Row],[Наименование работ]]&amp;(IF(ISBLANK(Таблица1[[#This Row],[Уровень3]]),""," "&amp;Таблица1[[#This Row],[Уровень3]]&amp;"-го "&amp;ур3род))&amp;(IF(ISBLANK(Таблица1[[#This Row],[Уровень2]]),""," "&amp;ур2род&amp;" "&amp;Таблица1[[#This Row],[Уровень2]]))&amp;(IF(ISBLANK(Таблица1[[#This Row],[Уровень1]]),""," "&amp;ур1род&amp;" "&amp;Таблица1[[#This Row],[Уровень1]]))&amp;(IF(ISBLANK(Таблица1[[#This Row],[Отм.]]),""," на отм. "&amp;Таблица1[[#This Row],[Отм.]]))&amp;(IF(ISBLANK(Таблица1[[#This Row],[В осях]]),""," в осях "&amp;Таблица1[[#This Row],[В осях]]))</calculatedColumnFormula>
    </tableColumn>
    <tableColumn id="23" xr3:uid="{00000000-0010-0000-0000-000017000000}" name="Последующие работы" dataDxfId="1">
      <calculatedColumnFormula array="1">IFERROR(INDEX(Таблица6[вид работ],MATCH(1,SEARCH(Таблица6[вид работ],Таблица1[[#This Row],[Наименование работ]]),0)+1)&amp;(IF(ISBLANK(Таблица1[[#This Row],[Уровень3]]),""," "&amp;Таблица1[[#This Row],[Уровень3]]&amp;"-го "&amp;ур3род))&amp;(IF(ISBLANK(Таблица1[[#This Row],[Уровень2]]),""," "&amp;ур2род&amp;" "&amp;Таблица1[[#This Row],[Уровень2]]))&amp;(IF(ISBLANK(Таблица1[[#This Row],[Уровень1]]),""," "&amp;ур1род&amp;" "&amp;Таблица1[[#This Row],[Уровень1]]))&amp;(IF(ISBLANK(Таблица1[[#This Row],[Отм.]]),""," на отм. "&amp;Таблица1[[#This Row],[Отм.]]))&amp;(IF(ISBLANK(Таблица1[[#This Row],[В осях]]),""," в осях "&amp;Таблица1[[#This Row],[В осях]])),"")</calculatedColumnFormula>
    </tableColumn>
    <tableColumn id="14" xr3:uid="{00000000-0010-0000-0000-00000E000000}" name="Материалы из списка" dataDxfId="176"/>
    <tableColumn id="62" xr3:uid="{00000000-0010-0000-0000-00003E000000}" name="Материалы вручную" dataDxfId="175"/>
    <tableColumn id="15" xr3:uid="{00000000-0010-0000-0000-00000F000000}" name="Исп. схема" dataDxfId="174"/>
    <tableColumn id="13" xr3:uid="{00000000-0010-0000-0000-00000D000000}" name="Проект" dataDxfId="173"/>
    <tableColumn id="22" xr3:uid="{00000000-0010-0000-0000-000016000000}" name="СНИП" dataDxfId="172"/>
    <tableColumn id="24" xr3:uid="{00000000-0010-0000-0000-000018000000}" name="Кол-во экз" dataDxfId="171">
      <calculatedColumnFormula>2</calculatedColumnFormula>
    </tableColumn>
    <tableColumn id="25" xr3:uid="{00000000-0010-0000-0000-000019000000}" name="Приложения" dataDxfId="170">
      <calculatedColumnFormula>"согласно п. 3, 4"</calculatedColumnFormula>
    </tableColumn>
    <tableColumn id="57" xr3:uid="{00000000-0010-0000-0000-000039000000}" name="Проектировщик нужен?" dataDxfId="169">
      <calculatedColumnFormula>IF(ISERROR(SEARCH("арм",Таблица1[[#This Row],[Наименование работ]])),"",1)</calculatedColumnFormula>
    </tableColumn>
    <tableColumn id="16" xr3:uid="{00000000-0010-0000-0000-000010000000}" name="Столбец9" dataDxfId="168">
      <calculatedColumnFormula>IF(ISBLANK(Таблица1[[#This Row],[Дата начала]]),"",TEXT(DAY(Таблица1[[#This Row],[Дата начала]]),"00"))</calculatedColumnFormula>
    </tableColumn>
    <tableColumn id="17" xr3:uid="{00000000-0010-0000-0000-000011000000}" name="Столбец10" dataDxfId="167">
      <calculatedColumnFormula>IF(ISBLANK(Таблица1[[#This Row],[Дата начала]]),"",CHOOSE(MONTH(Таблица1[[#This Row],[Дата начала]]),"января","февраля","марта","апреля","мая","июня","июля","августа","сентября","октября","ноября","декабря"))</calculatedColumnFormula>
    </tableColumn>
    <tableColumn id="18" xr3:uid="{00000000-0010-0000-0000-000012000000}" name="Столбец11" dataDxfId="166">
      <calculatedColumnFormula>IF(ISBLANK(Таблица1[[#This Row],[Дата начала]]),"",YEAR(Таблица1[[#This Row],[Дата начала]]))</calculatedColumnFormula>
    </tableColumn>
    <tableColumn id="19" xr3:uid="{00000000-0010-0000-0000-000013000000}" name="Столбец12" dataDxfId="165">
      <calculatedColumnFormula>IF(ISBLANK(Таблица1[[#This Row],[Дата окончания]]),"",TEXT(DAY(Таблица1[[#This Row],[Дата окончания]]),"00"))</calculatedColumnFormula>
    </tableColumn>
    <tableColumn id="20" xr3:uid="{00000000-0010-0000-0000-000014000000}" name="Столбец13" dataDxfId="164">
      <calculatedColumnFormula>IF(ISBLANK(Таблица1[[#This Row],[Дата окончания]]),"",CHOOSE(MONTH(Таблица1[[#This Row],[Дата окончания]]),"января","февраля","марта","апреля","мая","июня","июля","августа","сентября","октября","ноября","декабря"))</calculatedColumnFormula>
    </tableColumn>
    <tableColumn id="21" xr3:uid="{00000000-0010-0000-0000-000015000000}" name="Столбец14" dataDxfId="163">
      <calculatedColumnFormula>IF(ISBLANK(Таблица1[[#This Row],[Дата окончания]]),"",YEAR(Таблица1[[#This Row],[Дата окончания]]))</calculatedColumnFormula>
    </tableColumn>
    <tableColumn id="3" xr3:uid="{00000000-0010-0000-0000-000003000000}" name="День акта" dataDxfId="162">
      <calculatedColumnFormula>IF(ISBLANK(Таблица1[[#This Row],[Дата акта]]),"",TEXT(DAY(Таблица1[[#This Row],[Дата акта]]),"00"))</calculatedColumnFormula>
    </tableColumn>
    <tableColumn id="4" xr3:uid="{00000000-0010-0000-0000-000004000000}" name="Месяц акта" dataDxfId="161">
      <calculatedColumnFormula>IF(ISBLANK(Таблица1[[#This Row],[Дата акта]]),"",CHOOSE(MONTH(Таблица1[[#This Row],[Дата акта]]),"января","февраля","марта","апреля","мая","июня","июля","августа","сентября","октября","ноября","декабря"))</calculatedColumnFormula>
    </tableColumn>
    <tableColumn id="5" xr3:uid="{00000000-0010-0000-0000-000005000000}" name="Год акта" dataDxfId="160">
      <calculatedColumnFormula>IF(ISBLANK(Таблица1[[#This Row],[Дата акта]]),"",YEAR(Таблица1[[#This Row],[Дата акта]]))</calculatedColumnFormula>
    </tableColumn>
    <tableColumn id="38" xr3:uid="{00000000-0010-0000-0000-000026000000}" name="Мат. вручную авт" dataDxfId="159">
      <calculatedColumnFormula>IF(ISBLANK(Таблица1[[#This Row],[Материалы вручную]]),"","; "&amp;Таблица1[[#This Row],[Материалы вручную]])</calculatedColumnFormula>
    </tableColumn>
    <tableColumn id="26" xr3:uid="{00000000-0010-0000-0000-00001A000000}" name="Столбец19" dataDxfId="158">
      <calculatedColumnFormula>IF(ISBLANK(наименование_объекта),"",наименование_объекта)</calculatedColumnFormula>
    </tableColumn>
    <tableColumn id="29" xr3:uid="{00000000-0010-0000-0000-00001D000000}" name="Столбец22" dataDxfId="157">
      <calculatedColumnFormula>IF(ISBLANK(Наименование_заказчика),"",Наименование_заказчика)&amp;IF(ISBLANK(реквизиты_заказчика),"",". "&amp;реквизиты_заказчика)</calculatedColumnFormula>
    </tableColumn>
    <tableColumn id="31" xr3:uid="{00000000-0010-0000-0000-00001F000000}" name="Столбец24" dataDxfId="156">
      <calculatedColumnFormula>IF(ISBLANK(наименование_генподрядчика),"",наименование_генподрядчика)&amp;IF(ISBLANK(реквизиты_генподрядчика),"",". "&amp;реквизиты_генподрядчика)</calculatedColumnFormula>
    </tableColumn>
    <tableColumn id="33" xr3:uid="{00000000-0010-0000-0000-000021000000}" name="Столбец26" dataDxfId="155">
      <calculatedColumnFormula>IF(ISBLANK(наименование_проектировщика),"",наименование_проектировщика)&amp;IF(ISBLANK(реквизиты_проектировщика),"",". "&amp;реквизиты_проектировщика)</calculatedColumnFormula>
    </tableColumn>
    <tableColumn id="35" xr3:uid="{00000000-0010-0000-0000-000023000000}" name="Столбец28" dataDxfId="154">
      <calculatedColumnFormula>IF(ISBLANK(наименование_подрядчика),"",наименование_подрядчика)&amp;IF(ISBLANK(реквизиты_подрядчика),"",". "&amp;реквизиты_подрядчика)</calculatedColumnFormula>
    </tableColumn>
    <tableColumn id="72" xr3:uid="{00000000-0010-0000-0000-000048000000}" name="Столбец1" dataDxfId="153">
      <calculatedColumnFormula>IF(ISBLANK(ФИО_заказчика),"",должность_заказчика&amp;" "&amp;орг_заказчика&amp;" "&amp;ФИО_заказчика&amp;IF(ISBLANK(приказ_заказчика),"",", приказ "&amp;приказ_заказчика))</calculatedColumnFormula>
    </tableColumn>
    <tableColumn id="73" xr3:uid="{00000000-0010-0000-0000-000049000000}" name="Столбец332" dataDxfId="152">
      <calculatedColumnFormula>IF(ISBLANK(ФИО_ТНзаказчика),"",должность_ТНзаказчика&amp;" "&amp;орг_ТНзаказчика&amp;" "&amp;ФИО_ТНзаказчика&amp;IF(ISBLANK(приказ_ТНзаказчика),"",", приказ "&amp;приказ_ТНзаказчика))</calculatedColumnFormula>
    </tableColumn>
    <tableColumn id="42" xr3:uid="{00000000-0010-0000-0000-00002A000000}" name="Столбец35" dataDxfId="151">
      <calculatedColumnFormula>IF(ISBLANK(ФИО_генподрядчика),"",должность_генподрядчика&amp;" "&amp;наименование_генподрядчика&amp;" "&amp;ФИО_генподрядчика&amp;IF(ISBLANK(приказ_генподрядчика),"",", приказ "&amp;приказ_генподрядчика))</calculatedColumnFormula>
    </tableColumn>
    <tableColumn id="45" xr3:uid="{00000000-0010-0000-0000-00002D000000}" name="Столбец38" dataDxfId="150">
      <calculatedColumnFormula>IF(ISBLANK(ФИО_ТНгенподрядчика),"",должность_ТНгенподрядчика&amp;" "&amp;наименование_генподрядчика&amp;" "&amp;ФИО_ТНгенподрядчика&amp;IF(ISBLANK(приказ_ТНгенподрядчика),"",", приказ "&amp;приказ_ТНгенподрядчика))</calculatedColumnFormula>
    </tableColumn>
    <tableColumn id="74" xr3:uid="{00000000-0010-0000-0000-00004A000000}" name="Столбец352" dataDxfId="149">
      <calculatedColumnFormula>IF(ISBLANK(ФИО_проектировщика),"",должность_проектировщика&amp;" "&amp;наименование_проектировщика&amp;" "&amp;ФИО_проектировщика&amp;IF(ISBLANK(приказ_проектировщика),"",", приказ "&amp;приказ_проектировщика))</calculatedColumnFormula>
    </tableColumn>
    <tableColumn id="51" xr3:uid="{00000000-0010-0000-0000-000033000000}" name="Столбец44" dataDxfId="148">
      <calculatedColumnFormula>IF(ISBLANK(ФИО_подрядчика),"",должность_подрядчика&amp;" "&amp;наименование_подрядчика&amp;" "&amp;ФИО_подрядчика&amp;IF(ISBLANK(приказ_подрядчика),"",", приказ "&amp;приказ_подрядчика))</calculatedColumnFormula>
    </tableColumn>
    <tableColumn id="54" xr3:uid="{00000000-0010-0000-0000-000036000000}" name="Столбец47" dataDxfId="147">
      <calculatedColumnFormula>IF(ISBLANK(ФИО_иного),"",должность_иного&amp;" "&amp;орг_иного&amp;" "&amp;ФИО_иного&amp;IF(ISBLANK(приказ_иного),"",", приказ "&amp;приказ_иного))</calculatedColumnFormula>
    </tableColumn>
    <tableColumn id="34" xr3:uid="{00000000-0010-0000-0000-000022000000}" name="Столбец27" dataDxfId="146">
      <calculatedColumnFormula>IF(ISBLANK(наименование_подрядчика),"",наименование_подрядчика)</calculatedColumnFormula>
    </tableColumn>
    <tableColumn id="28" xr3:uid="{00000000-0010-0000-0000-00001C000000}" name="Столбец21" dataDxfId="145">
      <calculatedColumnFormula>IF(ISBLANK(Реквизиты!$B$6),"",Реквизиты!$B$6)</calculatedColumnFormula>
    </tableColumn>
    <tableColumn id="32" xr3:uid="{00000000-0010-0000-0000-000020000000}" name="Столбец25" dataDxfId="144">
      <calculatedColumnFormula>IF(ISBLANK(наименование_проектировщика),"",наименование_проектировщика)</calculatedColumnFormula>
    </tableColumn>
    <tableColumn id="30" xr3:uid="{00000000-0010-0000-0000-00001E000000}" name="Столбец252" dataDxfId="143">
      <calculatedColumnFormula>Таблица1[[#This Row],[Проект]]</calculatedColumnFormula>
    </tableColumn>
    <tableColumn id="36" xr3:uid="{00000000-0010-0000-0000-000024000000}" name="Столбец29" dataDxfId="142">
      <calculatedColumnFormula>IF(ISBLANK(ФИО_заказчика),"",должность_заказчика&amp;" "&amp;орг_заказчика)</calculatedColumnFormula>
    </tableColumn>
    <tableColumn id="37" xr3:uid="{00000000-0010-0000-0000-000025000000}" name="Столбец30" dataDxfId="141">
      <calculatedColumnFormula>IF(ISBLANK(ФИО_заказчика),"",ФИО_заказчика)</calculatedColumnFormula>
    </tableColumn>
    <tableColumn id="75" xr3:uid="{00000000-0010-0000-0000-00004B000000}" name="Столбец333" dataDxfId="140">
      <calculatedColumnFormula>IF(ISBLANK(ФИО_ТНзаказчика),"",должность_ТНзаказчика&amp;" "&amp;орг_ТНзаказчика)</calculatedColumnFormula>
    </tableColumn>
    <tableColumn id="40" xr3:uid="{00000000-0010-0000-0000-000028000000}" name="Столбец33" dataDxfId="139">
      <calculatedColumnFormula>IF(ISBLANK(ФИО_ТНзаказчика),"",ФИО_ТНзаказчика)</calculatedColumnFormula>
    </tableColumn>
    <tableColumn id="76" xr3:uid="{00000000-0010-0000-0000-00004C000000}" name="Столбец353" dataDxfId="138">
      <calculatedColumnFormula>IF(ISBLANK(ФИО_генподрядчика),"",должность_генподрядчика&amp;" "&amp;наименование_генподрядчика)</calculatedColumnFormula>
    </tableColumn>
    <tableColumn id="77" xr3:uid="{00000000-0010-0000-0000-00004D000000}" name="Столбец354" dataDxfId="137">
      <calculatedColumnFormula>IF(ISBLANK(ФИО_генподрядчика),"",ФИО_генподрядчика)</calculatedColumnFormula>
    </tableColumn>
    <tableColumn id="78" xr3:uid="{00000000-0010-0000-0000-00004E000000}" name="Столбец382" dataDxfId="136">
      <calculatedColumnFormula>IF(ISBLANK(ФИО_ТНгенподрядчика),"",должность_ТНгенподрядчика&amp;" "&amp;наименование_генподрядчика)</calculatedColumnFormula>
    </tableColumn>
    <tableColumn id="46" xr3:uid="{00000000-0010-0000-0000-00002E000000}" name="Столбец39" dataDxfId="135">
      <calculatedColumnFormula>IF(ISBLANK(ФИО_ТНгенподрядчика),"",ФИО_ТНгенподрядчика)</calculatedColumnFormula>
    </tableColumn>
    <tableColumn id="43" xr3:uid="{00000000-0010-0000-0000-00002B000000}" name="Столбец36" dataDxfId="134">
      <calculatedColumnFormula>IF(ISBLANK(ФИО_генподрядчика),"",ФИО_генподрядчика)</calculatedColumnFormula>
    </tableColumn>
    <tableColumn id="79" xr3:uid="{00000000-0010-0000-0000-00004F000000}" name="Столбец3522" dataDxfId="133">
      <calculatedColumnFormula>IF(Таблица1[Проектировщик нужен?]=1,IF(ISBLANK(ФИО_проектировщика),"",должность_проектировщика&amp;" "&amp;наименование_проектировщика),"")</calculatedColumnFormula>
    </tableColumn>
    <tableColumn id="80" xr3:uid="{00000000-0010-0000-0000-000050000000}" name="Столбец3523" dataDxfId="132">
      <calculatedColumnFormula>IF(Таблица1[Проектировщик нужен?]=1,IF(ISBLANK(ФИО_проектировщика),"",ФИО_проектировщика),"")</calculatedColumnFormula>
    </tableColumn>
    <tableColumn id="81" xr3:uid="{00000000-0010-0000-0000-000051000000}" name="Столбец45" dataDxfId="131">
      <calculatedColumnFormula>IF(ISBLANK(ФИО_подрядчика),"",должность_подрядчика&amp;" "&amp;наименование_подрядчика)</calculatedColumnFormula>
    </tableColumn>
    <tableColumn id="82" xr3:uid="{00000000-0010-0000-0000-000052000000}" name="Столбец46" dataDxfId="130">
      <calculatedColumnFormula>IF(ISBLANK(ФИО_подрядчика),"",ФИО_подрядчика)</calculatedColumnFormula>
    </tableColumn>
    <tableColumn id="83" xr3:uid="{00000000-0010-0000-0000-000053000000}" name="Столбец472" dataDxfId="129">
      <calculatedColumnFormula>IF(ISBLANK(ФИО_иного),"",должность_иного&amp;" "&amp;орг_иного)</calculatedColumnFormula>
    </tableColumn>
    <tableColumn id="55" xr3:uid="{00000000-0010-0000-0000-000037000000}" name="Столбец48" dataDxfId="128">
      <calculatedColumnFormula>IF(ISBLANK(ФИО_иного),"",ФИО_иного)</calculatedColumnFormula>
    </tableColumn>
    <tableColumn id="41" xr3:uid="{00000000-0010-0000-0000-000029000000}" name="Исп. схема полн." dataDxfId="127">
      <calculatedColumnFormula>IF(ISBLANK(Таблица1[[#This Row],[Исп. схема]]),"",Таблица1[[#This Row],[Исп. схема]]&amp;"@Исполнительная схема. "&amp;Таблица1[[#This Row],[Автоназвание работ]])</calculatedColumnFormula>
    </tableColumn>
    <tableColumn id="39" xr3:uid="{00000000-0010-0000-0000-000027000000}" name="Сборка назв. полного" dataDxfId="126">
      <calculatedColumnFormula>Таблица1[[#This Row],[Номер акта]]&amp;IF(ISBLANK(Таблица1[[#This Row],[Дата акта]]),""," от "&amp;TEXT(Таблица1[[#This Row],[Дата акта]],"ДД.ММ.ГГГГ"))&amp;"@Акт освидетельствования скрытых работ. "&amp;Таблица1[[#This Row],[Автоназвание работ]]</calculatedColumnFormula>
    </tableColumn>
    <tableColumn id="67" xr3:uid="{00000000-0010-0000-0000-000043000000}" name="Сборка номер+назв" dataDxfId="125">
      <calculatedColumnFormula>"АОСР "&amp;Таблица1[[#This Row],[Номер акта]]&amp;IF(ISBLANK(Таблица1[[#This Row],[Дата акта]]),""," от "&amp;TEXT(Таблица1[[#This Row],[Дата акта]],"ДД.ММ.ГГГГ"))&amp;" ("&amp;Таблица1[[#This Row],[Наименование работ]]&amp;IF(ISBLANK(Таблица1[[#This Row],[Отм.]]),""," на отм."&amp;Таблица1[[#This Row],[Отм.]])&amp;")"</calculatedColumnFormula>
    </tableColumn>
    <tableColumn id="64" xr3:uid="{00000000-0010-0000-0000-000040000000}" name="Номер акта" dataDxfId="124">
      <calculatedColumnFormula>IF(ISBLANK(Таблица1[[#This Row],[Уровень1]]),"",Пербуква1&amp;Таблица1[[#This Row],[Уровень1]]&amp;"-")&amp;IF(ISBLANK(Таблица1[[#This Row],[Уровень2]]),"",Пербуква2&amp;Таблица1[[#This Row],[Уровень2]]&amp;"-")&amp;"№"&amp;Таблица1[[#This Row],[Номер п/п]]&amp;Таблица1[[#This Row],[Суффикс акта]]</calculatedColumnFormula>
    </tableColumn>
    <tableColumn id="27" xr3:uid="{00000000-0010-0000-0000-00001B000000}" name="КС2№" dataDxfId="123"/>
    <tableColumn id="44" xr3:uid="{00000000-0010-0000-0000-00002C000000}" name="дата" dataDxfId="122"/>
    <tableColumn id="47" xr3:uid="{00000000-0010-0000-0000-00002F000000}" name="Столбец2" dataDxfId="121"/>
    <tableColumn id="48" xr3:uid="{00000000-0010-0000-0000-000030000000}" name="Столбец3" dataDxfId="120"/>
    <tableColumn id="49" xr3:uid="{00000000-0010-0000-0000-000031000000}" name="Столбец4" dataDxfId="119"/>
    <tableColumn id="50" xr3:uid="{00000000-0010-0000-0000-000032000000}" name="Столбец5" dataDxfId="118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1000000}" name="Таблица14" displayName="Таблица14" ref="A3:BM7" totalsRowShown="0" headerRowDxfId="115" dataDxfId="114">
  <autoFilter ref="A3:BM7" xr:uid="{00000000-0009-0000-0100-000003000000}"/>
  <tableColumns count="65">
    <tableColumn id="1" xr3:uid="{00000000-0010-0000-0100-000001000000}" name="Номер п/п" dataDxfId="113"/>
    <tableColumn id="6" xr3:uid="{00000000-0010-0000-0100-000006000000}" name="Наименование конструкций" dataDxfId="112"/>
    <tableColumn id="7" xr3:uid="{00000000-0010-0000-0100-000007000000}" name="Корпус" dataDxfId="111"/>
    <tableColumn id="8" xr3:uid="{00000000-0010-0000-0100-000008000000}" name="Секция" dataDxfId="110"/>
    <tableColumn id="9" xr3:uid="{00000000-0010-0000-0100-000009000000}" name="Этаж" dataDxfId="109"/>
    <tableColumn id="10" xr3:uid="{00000000-0010-0000-0100-00000A000000}" name="Отм." dataDxfId="108"/>
    <tableColumn id="12" xr3:uid="{00000000-0010-0000-0100-00000C000000}" name="В осях" dataDxfId="107"/>
    <tableColumn id="60" xr3:uid="{00000000-0010-0000-0100-00003C000000}" name="Дата начала" dataDxfId="106"/>
    <tableColumn id="59" xr3:uid="{00000000-0010-0000-0100-00003B000000}" name="Дата окончания" dataDxfId="105"/>
    <tableColumn id="2" xr3:uid="{00000000-0010-0000-0100-000002000000}" name="Дата акта" dataDxfId="104"/>
    <tableColumn id="61" xr3:uid="{00000000-0010-0000-0100-00003D000000}" name="Напечатан" dataDxfId="103"/>
    <tableColumn id="71" xr3:uid="{00000000-0010-0000-0100-000047000000}" name="Протоколы испытаний" dataDxfId="102"/>
    <tableColumn id="23" xr3:uid="{00000000-0010-0000-0100-000017000000}" name="Последующие работы" dataDxfId="101"/>
    <tableColumn id="25" xr3:uid="{00000000-0010-0000-0100-000019000000}" name="Приложения" dataDxfId="100"/>
    <tableColumn id="70" xr3:uid="{00000000-0010-0000-0100-000046000000}" name="Дополнительные сведения" dataDxfId="99"/>
    <tableColumn id="24" xr3:uid="{00000000-0010-0000-0100-000018000000}" name="Кол-во экз" dataDxfId="98"/>
    <tableColumn id="93" xr3:uid="{00000000-0010-0000-0100-00005D000000}" name="Столбец204" dataDxfId="97"/>
    <tableColumn id="95" xr3:uid="{00000000-0010-0000-0100-00005F000000}" name="Столбец206" dataDxfId="96"/>
    <tableColumn id="96" xr3:uid="{00000000-0010-0000-0100-000060000000}" name="Столбец207" dataDxfId="95"/>
    <tableColumn id="97" xr3:uid="{00000000-0010-0000-0100-000061000000}" name="Столбец208" dataDxfId="94"/>
    <tableColumn id="98" xr3:uid="{00000000-0010-0000-0100-000062000000}" name="Столбец209" dataDxfId="93"/>
    <tableColumn id="92" xr3:uid="{00000000-0010-0000-0100-00005C000000}" name="Номер_акта" dataDxfId="92"/>
    <tableColumn id="3" xr3:uid="{00000000-0010-0000-0100-000003000000}" name="День акта" dataDxfId="91"/>
    <tableColumn id="4" xr3:uid="{00000000-0010-0000-0100-000004000000}" name="Месяц акта" dataDxfId="90"/>
    <tableColumn id="5" xr3:uid="{00000000-0010-0000-0100-000005000000}" name="Год акта" dataDxfId="89"/>
    <tableColumn id="99" xr3:uid="{00000000-0010-0000-0100-000063000000}" name="Столбец2022" dataDxfId="88"/>
    <tableColumn id="100" xr3:uid="{00000000-0010-0000-0100-000064000000}" name="Столбец2023" dataDxfId="87"/>
    <tableColumn id="101" xr3:uid="{00000000-0010-0000-0100-000065000000}" name="Столбец2024" dataDxfId="86"/>
    <tableColumn id="102" xr3:uid="{00000000-0010-0000-0100-000066000000}" name="Столбец2025" dataDxfId="85"/>
    <tableColumn id="103" xr3:uid="{00000000-0010-0000-0100-000067000000}" name="Столбец2026" dataDxfId="84"/>
    <tableColumn id="104" xr3:uid="{00000000-0010-0000-0100-000068000000}" name="Столбец2027" dataDxfId="83"/>
    <tableColumn id="105" xr3:uid="{00000000-0010-0000-0100-000069000000}" name="Столбец2028" dataDxfId="82"/>
    <tableColumn id="106" xr3:uid="{00000000-0010-0000-0100-00006A000000}" name="Столбец2029" dataDxfId="81"/>
    <tableColumn id="107" xr3:uid="{00000000-0010-0000-0100-00006B000000}" name="Столбец2030" dataDxfId="80"/>
    <tableColumn id="11" xr3:uid="{00000000-0010-0000-0100-00000B000000}" name="Автоназвание работ" dataDxfId="79"/>
    <tableColumn id="108" xr3:uid="{00000000-0010-0000-0100-00006C000000}" name="Столбец2031" dataDxfId="78"/>
    <tableColumn id="13" xr3:uid="{00000000-0010-0000-0100-00000D000000}" name="Проект" dataDxfId="77"/>
    <tableColumn id="110" xr3:uid="{00000000-0010-0000-0100-00006E000000}" name="Столбец3" dataDxfId="76"/>
    <tableColumn id="14" xr3:uid="{00000000-0010-0000-0100-00000E000000}" name="Материалы из списка" dataDxfId="75"/>
    <tableColumn id="22" xr3:uid="{00000000-0010-0000-0100-000016000000}" name="Столбец2" dataDxfId="74"/>
    <tableColumn id="67" xr3:uid="{00000000-0010-0000-0100-000043000000}" name="Акты скр. работ" dataDxfId="73"/>
    <tableColumn id="15" xr3:uid="{00000000-0010-0000-0100-00000F000000}" name="Исп. схема" dataDxfId="72"/>
    <tableColumn id="109" xr3:uid="{00000000-0010-0000-0100-00006D000000}" name="Столбец1" dataDxfId="71"/>
    <tableColumn id="16" xr3:uid="{00000000-0010-0000-0100-000010000000}" name="Столбец9" dataDxfId="70"/>
    <tableColumn id="17" xr3:uid="{00000000-0010-0000-0100-000011000000}" name="Столбец10" dataDxfId="69"/>
    <tableColumn id="18" xr3:uid="{00000000-0010-0000-0100-000012000000}" name="Столбец11" dataDxfId="68"/>
    <tableColumn id="19" xr3:uid="{00000000-0010-0000-0100-000013000000}" name="Столбец12" dataDxfId="67"/>
    <tableColumn id="20" xr3:uid="{00000000-0010-0000-0100-000014000000}" name="Столбец13" dataDxfId="66"/>
    <tableColumn id="21" xr3:uid="{00000000-0010-0000-0100-000015000000}" name="Столбец14" dataDxfId="65"/>
    <tableColumn id="66" xr3:uid="{00000000-0010-0000-0100-000042000000}" name="СНИП" dataDxfId="64"/>
    <tableColumn id="76" xr3:uid="{00000000-0010-0000-0100-00004C000000}" name="Столбец187" dataDxfId="63"/>
    <tableColumn id="77" xr3:uid="{00000000-0010-0000-0100-00004D000000}" name="Столбец188" dataDxfId="62"/>
    <tableColumn id="78" xr3:uid="{00000000-0010-0000-0100-00004E000000}" name="Столбец189" dataDxfId="61"/>
    <tableColumn id="79" xr3:uid="{00000000-0010-0000-0100-00004F000000}" name="Столбец190" dataDxfId="60"/>
    <tableColumn id="80" xr3:uid="{00000000-0010-0000-0100-000050000000}" name="Столбец191" dataDxfId="59"/>
    <tableColumn id="81" xr3:uid="{00000000-0010-0000-0100-000051000000}" name="Столбец192" dataDxfId="58"/>
    <tableColumn id="82" xr3:uid="{00000000-0010-0000-0100-000052000000}" name="Столбец193" dataDxfId="57"/>
    <tableColumn id="83" xr3:uid="{00000000-0010-0000-0100-000053000000}" name="Столбец194" dataDxfId="56"/>
    <tableColumn id="84" xr3:uid="{00000000-0010-0000-0100-000054000000}" name="Столбец195" dataDxfId="55"/>
    <tableColumn id="85" xr3:uid="{00000000-0010-0000-0100-000055000000}" name="Столбец196" dataDxfId="54"/>
    <tableColumn id="86" xr3:uid="{00000000-0010-0000-0100-000056000000}" name="Столбец197" dataDxfId="53"/>
    <tableColumn id="87" xr3:uid="{00000000-0010-0000-0100-000057000000}" name="Столбец198" dataDxfId="52"/>
    <tableColumn id="88" xr3:uid="{00000000-0010-0000-0100-000058000000}" name="Столбец199" dataDxfId="51"/>
    <tableColumn id="89" xr3:uid="{00000000-0010-0000-0100-000059000000}" name="ФИО_иного" dataDxfId="50"/>
    <tableColumn id="90" xr3:uid="{00000000-0010-0000-0100-00005A000000}" name="Фио_иного2" dataDxfId="49"/>
  </tableColumns>
  <tableStyleInfo name="TableStyleLight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2000000}" name="ТаблицаИД" displayName="ТаблицаИД" ref="A3:Y7" totalsRowShown="0" headerRowDxfId="47" dataDxfId="46">
  <autoFilter ref="A3:Y7" xr:uid="{00000000-0009-0000-0100-000004000000}"/>
  <tableColumns count="25">
    <tableColumn id="1" xr3:uid="{00000000-0010-0000-0200-000001000000}" name="Номер п/п" dataDxfId="45"/>
    <tableColumn id="6" xr3:uid="{00000000-0010-0000-0200-000006000000}" name="Наименование ИД" dataDxfId="44"/>
    <tableColumn id="7" xr3:uid="{00000000-0010-0000-0200-000007000000}" name="Корпус" dataDxfId="43"/>
    <tableColumn id="8" xr3:uid="{00000000-0010-0000-0200-000008000000}" name="Секция" dataDxfId="42"/>
    <tableColumn id="9" xr3:uid="{00000000-0010-0000-0200-000009000000}" name="Суффикс"/>
    <tableColumn id="2" xr3:uid="{00000000-0010-0000-0200-000002000000}" name="Месяц ИД" dataDxfId="41"/>
    <tableColumn id="20" xr3:uid="{00000000-0010-0000-0200-000014000000}" name="Подписант ИД от подрядчика" dataDxfId="40"/>
    <tableColumn id="61" xr3:uid="{00000000-0010-0000-0200-00003D000000}" name="Напечатан" dataDxfId="39"/>
    <tableColumn id="26" xr3:uid="{00000000-0010-0000-0200-00001A000000}" name="Итог всё" dataDxfId="38"/>
    <tableColumn id="4" xr3:uid="{00000000-0010-0000-0200-000004000000}" name="Номер корпуса" dataDxfId="37"/>
    <tableColumn id="11" xr3:uid="{00000000-0010-0000-0200-00000B000000}" name="Номер секции" dataDxfId="36"/>
    <tableColumn id="14" xr3:uid="{00000000-0010-0000-0200-00000E000000}" name="Столбец2" dataDxfId="35"/>
    <tableColumn id="13" xr3:uid="{00000000-0010-0000-0200-00000D000000}" name="Столбец1" dataDxfId="34"/>
    <tableColumn id="15" xr3:uid="{00000000-0010-0000-0200-00000F000000}" name="Наименование ид2" dataDxfId="33"/>
    <tableColumn id="16" xr3:uid="{00000000-0010-0000-0200-000010000000}" name="Наименование ид3" dataDxfId="32"/>
    <tableColumn id="17" xr3:uid="{00000000-0010-0000-0200-000011000000}" name="Наименование ид4" dataDxfId="31"/>
    <tableColumn id="93" xr3:uid="{00000000-0010-0000-0200-00005D000000}" name="Столбец204" dataDxfId="30"/>
    <tableColumn id="12" xr3:uid="{00000000-0010-0000-0200-00000C000000}" name="Столбец205" dataDxfId="29"/>
    <tableColumn id="10" xr3:uid="{00000000-0010-0000-0200-00000A000000}" name="Шифр ИД авто" dataDxfId="28"/>
    <tableColumn id="21" xr3:uid="{00000000-0010-0000-0200-000015000000}" name="Шифр ИД авто2" dataDxfId="27"/>
    <tableColumn id="5" xr3:uid="{00000000-0010-0000-0200-000005000000}" name="Год ИД" dataDxfId="26"/>
    <tableColumn id="106" xr3:uid="{00000000-0010-0000-0200-00006A000000}" name="Столбец2029" dataDxfId="25"/>
    <tableColumn id="107" xr3:uid="{00000000-0010-0000-0200-00006B000000}" name="Столбец2030" dataDxfId="24"/>
    <tableColumn id="18" xr3:uid="{00000000-0010-0000-0200-000012000000}" name="Столбец2031" dataDxfId="23"/>
    <tableColumn id="77" xr3:uid="{00000000-0010-0000-0200-00004D000000}" name="Столбец188" dataDxfId="22"/>
  </tableColumns>
  <tableStyleInfo name="TableStyleLight9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3000000}" name="Таблица2" displayName="Таблица2" ref="A1:E59" totalsRowShown="0" headerRowDxfId="21" dataDxfId="20">
  <autoFilter ref="A1:E59" xr:uid="{00000000-0009-0000-0100-000002000000}"/>
  <sortState xmlns:xlrd2="http://schemas.microsoft.com/office/spreadsheetml/2017/richdata2" ref="A2:E186">
    <sortCondition ref="A186"/>
  </sortState>
  <tableColumns count="5">
    <tableColumn id="1" xr3:uid="{00000000-0010-0000-0300-000001000000}" name="Материал" dataDxfId="19"/>
    <tableColumn id="2" xr3:uid="{00000000-0010-0000-0300-000002000000}" name="Тип и номер документа" dataDxfId="18"/>
    <tableColumn id="3" xr3:uid="{00000000-0010-0000-0300-000003000000}" name="Автоимя" dataDxfId="17"/>
    <tableColumn id="4" xr3:uid="{00000000-0010-0000-0300-000004000000}" name="Примечание" dataDxfId="16"/>
    <tableColumn id="5" xr3:uid="{00000000-0010-0000-0300-000005000000}" name="ед.изм." dataDxfId="15"/>
  </tableColumns>
  <tableStyleInfo name="TableStyleMedium9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РеестрИД" displayName="РеестрИД" ref="B5:H305" totalsRowShown="0">
  <autoFilter ref="B5:H305" xr:uid="{00000000-0009-0000-0100-000005000000}">
    <filterColumn colId="4">
      <customFilters>
        <customFilter operator="notEqual" val=" "/>
      </customFilters>
    </filterColumn>
  </autoFilter>
  <tableColumns count="7">
    <tableColumn id="1" xr3:uid="{00000000-0010-0000-0400-000001000000}" name="Наименование" dataDxfId="14">
      <calculatedColumnFormula>Substrings(INDEX(ТаблицаИД[Итог всё],MATCH($A$6,ТаблицаИД[Номер п/п],0)),"; ",ROW(B6)-5)</calculatedColumnFormula>
    </tableColumn>
    <tableColumn id="2" xr3:uid="{00000000-0010-0000-0400-000002000000}" name="Номер страницы" dataDxfId="13"/>
    <tableColumn id="5" xr3:uid="{00000000-0010-0000-0400-000005000000}" name="№ п/п" dataDxfId="12">
      <calculatedColumnFormula>ROW(РеестрИД[[#This Row],[№ п/п]])-5</calculatedColumnFormula>
    </tableColumn>
    <tableColumn id="3" xr3:uid="{00000000-0010-0000-0400-000003000000}" name="№ документа" dataDxfId="11">
      <calculatedColumnFormula>IF(ISERR(SEARCH("@",РеестрИД[[#This Row],[Наименование]])),"",MID(РеестрИД[[#This Row],[Наименование]],1,SEARCH("@",РеестрИД[[#This Row],[Наименование]])-1))</calculatedColumnFormula>
    </tableColumn>
    <tableColumn id="4" xr3:uid="{00000000-0010-0000-0400-000004000000}" name="Наименование документа" dataDxfId="10">
      <calculatedColumnFormula>IF(ISERR(SEARCH("@",РеестрИД[[#This Row],[Наименование]])),РеестрИД[[#This Row],[Наименование]],MID(РеестрИД[[#This Row],[Наименование]],SEARCH("@",РеестрИД[[#This Row],[Наименование]])+1,LEN(РеестрИД[[#This Row],[Наименование]])))</calculatedColumnFormula>
    </tableColumn>
    <tableColumn id="6" xr3:uid="{00000000-0010-0000-0400-000006000000}" name="Число листов" dataDxfId="9">
      <calculatedColumnFormula>1</calculatedColumnFormula>
    </tableColumn>
    <tableColumn id="7" xr3:uid="{00000000-0010-0000-0400-000007000000}" name="№ страницы" dataDxfId="8">
      <calculatedColumnFormula>1+РеестрИД[[#This Row],[Число листов]]</calculatedColumnFormula>
    </tableColumn>
  </tableColumns>
  <tableStyleInfo name="TableStyleLight9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5000000}" name="Таблица6" displayName="Таблица6" ref="A1:A43" totalsRowShown="0" headerRowDxfId="7" dataDxfId="5" headerRowBorderDxfId="6" tableBorderDxfId="4" totalsRowBorderDxfId="3">
  <autoFilter ref="A1:A43" xr:uid="{00000000-0009-0000-0100-000006000000}"/>
  <tableColumns count="1">
    <tableColumn id="1" xr3:uid="{00000000-0010-0000-0500-000001000000}" name="вид работ" dataDxfId="2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5" Type="http://schemas.openxmlformats.org/officeDocument/2006/relationships/comments" Target="../comments1.xml"/><Relationship Id="rId4" Type="http://schemas.openxmlformats.org/officeDocument/2006/relationships/table" Target="../tables/table1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7"/>
  <dimension ref="A3:D20"/>
  <sheetViews>
    <sheetView workbookViewId="0">
      <selection activeCell="C27" sqref="C27"/>
    </sheetView>
  </sheetViews>
  <sheetFormatPr defaultRowHeight="12.75" x14ac:dyDescent="0.2"/>
  <cols>
    <col min="1" max="1" width="18.28515625" bestFit="1" customWidth="1"/>
    <col min="2" max="2" width="31.140625" customWidth="1"/>
    <col min="3" max="3" width="35.42578125" customWidth="1"/>
    <col min="4" max="4" width="10.140625" bestFit="1" customWidth="1"/>
  </cols>
  <sheetData>
    <row r="3" spans="1:4" x14ac:dyDescent="0.2">
      <c r="B3" s="49" t="s">
        <v>250</v>
      </c>
    </row>
    <row r="4" spans="1:4" x14ac:dyDescent="0.2">
      <c r="A4" s="49" t="s">
        <v>76</v>
      </c>
      <c r="B4" s="48" t="s">
        <v>77</v>
      </c>
      <c r="C4" s="48" t="s">
        <v>78</v>
      </c>
      <c r="D4" s="48"/>
    </row>
    <row r="5" spans="1:4" x14ac:dyDescent="0.2">
      <c r="A5" s="50">
        <v>1</v>
      </c>
      <c r="B5" s="48">
        <v>43393</v>
      </c>
      <c r="C5" s="48">
        <v>43427</v>
      </c>
    </row>
    <row r="6" spans="1:4" x14ac:dyDescent="0.2">
      <c r="A6" s="50" t="s">
        <v>234</v>
      </c>
      <c r="B6" s="48">
        <v>43389</v>
      </c>
      <c r="C6" s="48">
        <v>43439</v>
      </c>
    </row>
    <row r="17" spans="3:3" x14ac:dyDescent="0.2">
      <c r="C17" s="48"/>
    </row>
    <row r="18" spans="3:3" x14ac:dyDescent="0.2">
      <c r="C18" s="48"/>
    </row>
    <row r="20" spans="3:3" x14ac:dyDescent="0.2">
      <c r="C20" s="48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3">
    <outlinePr summaryBelow="0"/>
  </sheetPr>
  <dimension ref="A1:BY384"/>
  <sheetViews>
    <sheetView zoomScale="90" zoomScaleNormal="90" workbookViewId="0">
      <pane ySplit="1" topLeftCell="A14" activePane="bottomLeft" state="frozen"/>
      <selection pane="bottomLeft" activeCell="B15" sqref="B15"/>
    </sheetView>
  </sheetViews>
  <sheetFormatPr defaultColWidth="8.85546875" defaultRowHeight="15" x14ac:dyDescent="0.25"/>
  <cols>
    <col min="1" max="1" width="50.140625" style="4" customWidth="1"/>
    <col min="2" max="2" width="43.140625" style="32" customWidth="1"/>
    <col min="3" max="3" width="35" style="21" customWidth="1"/>
    <col min="4" max="32" width="8.85546875" style="8"/>
    <col min="33" max="16384" width="8.85546875" style="7"/>
  </cols>
  <sheetData>
    <row r="1" spans="1:77" ht="23.25" x14ac:dyDescent="0.25">
      <c r="A1" s="12"/>
      <c r="B1" s="25" t="s">
        <v>6</v>
      </c>
      <c r="C1" s="17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</row>
    <row r="2" spans="1:77" x14ac:dyDescent="0.25">
      <c r="A2" s="12"/>
      <c r="B2" s="26"/>
      <c r="C2" s="17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</row>
    <row r="3" spans="1:77" s="3" customFormat="1" ht="15.75" thickBot="1" x14ac:dyDescent="0.3">
      <c r="A3" s="12" t="s">
        <v>190</v>
      </c>
      <c r="B3" s="152"/>
      <c r="C3" s="18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</row>
    <row r="4" spans="1:77" s="3" customFormat="1" ht="15.75" thickTop="1" x14ac:dyDescent="0.25">
      <c r="A4" s="10"/>
      <c r="B4" s="27"/>
      <c r="C4" s="18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</row>
    <row r="5" spans="1:77" s="3" customFormat="1" ht="15.75" x14ac:dyDescent="0.25">
      <c r="A5" s="11"/>
      <c r="B5" s="28" t="s">
        <v>1</v>
      </c>
      <c r="C5" s="19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</row>
    <row r="6" spans="1:77" ht="15.75" thickBot="1" x14ac:dyDescent="0.3">
      <c r="A6" s="12" t="s">
        <v>2</v>
      </c>
      <c r="B6" s="151"/>
      <c r="C6" s="18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</row>
    <row r="7" spans="1:77" ht="15.75" thickTop="1" x14ac:dyDescent="0.25">
      <c r="A7" s="12" t="s">
        <v>0</v>
      </c>
      <c r="B7" s="147"/>
      <c r="C7" s="18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</row>
    <row r="8" spans="1:77" x14ac:dyDescent="0.25">
      <c r="A8" s="12"/>
      <c r="B8" s="29"/>
      <c r="C8" s="18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</row>
    <row r="9" spans="1:77" s="3" customFormat="1" ht="15.75" x14ac:dyDescent="0.25">
      <c r="A9" s="16" t="s">
        <v>221</v>
      </c>
      <c r="B9" s="28" t="s">
        <v>3</v>
      </c>
      <c r="C9" s="18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</row>
    <row r="10" spans="1:77" ht="15.75" thickBot="1" x14ac:dyDescent="0.3">
      <c r="A10" s="12" t="s">
        <v>2</v>
      </c>
      <c r="B10" s="151"/>
      <c r="C10" s="18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</row>
    <row r="11" spans="1:77" ht="15.75" thickTop="1" x14ac:dyDescent="0.25">
      <c r="A11" s="12" t="s">
        <v>0</v>
      </c>
      <c r="B11" s="147"/>
      <c r="C11" s="18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</row>
    <row r="12" spans="1:77" x14ac:dyDescent="0.25">
      <c r="A12" s="12"/>
      <c r="B12" s="26"/>
      <c r="C12" s="18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  <c r="BX12" s="6"/>
      <c r="BY12" s="6"/>
    </row>
    <row r="13" spans="1:77" ht="30" x14ac:dyDescent="0.25">
      <c r="A13" s="16" t="s">
        <v>222</v>
      </c>
      <c r="B13" s="30" t="s">
        <v>4</v>
      </c>
      <c r="C13" s="17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</row>
    <row r="14" spans="1:77" ht="15.75" thickBot="1" x14ac:dyDescent="0.3">
      <c r="A14" s="12" t="s">
        <v>2</v>
      </c>
      <c r="B14" s="161"/>
      <c r="C14" s="18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</row>
    <row r="15" spans="1:77" ht="15.75" thickTop="1" x14ac:dyDescent="0.25">
      <c r="A15" s="12" t="s">
        <v>0</v>
      </c>
      <c r="B15" s="147"/>
      <c r="C15" s="18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  <c r="BW15" s="6"/>
      <c r="BX15" s="6"/>
      <c r="BY15" s="6"/>
    </row>
    <row r="16" spans="1:77" x14ac:dyDescent="0.25">
      <c r="A16" s="12"/>
      <c r="B16" s="26"/>
      <c r="C16" s="17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6"/>
      <c r="BX16" s="6"/>
      <c r="BY16" s="6"/>
    </row>
    <row r="17" spans="1:77" ht="45" x14ac:dyDescent="0.25">
      <c r="A17" s="16" t="s">
        <v>223</v>
      </c>
      <c r="B17" s="30" t="s">
        <v>5</v>
      </c>
      <c r="C17" s="17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  <c r="BV17" s="6"/>
      <c r="BW17" s="6"/>
      <c r="BX17" s="6"/>
      <c r="BY17" s="6"/>
    </row>
    <row r="18" spans="1:77" ht="15.75" thickBot="1" x14ac:dyDescent="0.3">
      <c r="A18" s="12" t="s">
        <v>2</v>
      </c>
      <c r="B18" s="148"/>
      <c r="C18" s="18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  <c r="BV18" s="6"/>
      <c r="BW18" s="6"/>
      <c r="BX18" s="6"/>
      <c r="BY18" s="6"/>
    </row>
    <row r="19" spans="1:77" ht="15.75" thickTop="1" x14ac:dyDescent="0.25">
      <c r="A19" s="12" t="s">
        <v>0</v>
      </c>
      <c r="B19" s="149"/>
      <c r="C19" s="18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  <c r="BV19" s="6"/>
      <c r="BW19" s="6"/>
      <c r="BX19" s="6"/>
      <c r="BY19" s="6"/>
    </row>
    <row r="20" spans="1:77" x14ac:dyDescent="0.25">
      <c r="A20" s="12"/>
      <c r="B20" s="26"/>
      <c r="C20" s="17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6"/>
      <c r="BR20" s="6"/>
      <c r="BS20" s="6"/>
      <c r="BT20" s="6"/>
      <c r="BU20" s="6"/>
      <c r="BV20" s="6"/>
      <c r="BW20" s="6"/>
      <c r="BX20" s="6"/>
      <c r="BY20" s="6"/>
    </row>
    <row r="21" spans="1:77" x14ac:dyDescent="0.25">
      <c r="A21" s="12"/>
      <c r="B21" s="26"/>
      <c r="C21" s="17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  <c r="BV21" s="6"/>
      <c r="BW21" s="6"/>
      <c r="BX21" s="6"/>
      <c r="BY21" s="6"/>
    </row>
    <row r="22" spans="1:77" ht="31.5" x14ac:dyDescent="0.35">
      <c r="A22" s="16" t="s">
        <v>249</v>
      </c>
      <c r="B22" s="137" t="s">
        <v>244</v>
      </c>
      <c r="C22" s="17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  <c r="BV22" s="6"/>
      <c r="BW22" s="6"/>
      <c r="BX22" s="6"/>
      <c r="BY22" s="6"/>
    </row>
    <row r="23" spans="1:77" ht="15.75" x14ac:dyDescent="0.25">
      <c r="A23" s="12"/>
      <c r="B23" s="30" t="s">
        <v>236</v>
      </c>
      <c r="C23" s="17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  <c r="BV23" s="6"/>
      <c r="BW23" s="6"/>
      <c r="BX23" s="6"/>
      <c r="BY23" s="6"/>
    </row>
    <row r="24" spans="1:77" ht="15.75" thickBot="1" x14ac:dyDescent="0.3">
      <c r="A24" s="12" t="s">
        <v>238</v>
      </c>
      <c r="B24" s="143"/>
      <c r="C24" s="136" t="s">
        <v>245</v>
      </c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  <c r="BO24" s="6"/>
      <c r="BP24" s="6"/>
      <c r="BQ24" s="6"/>
      <c r="BR24" s="6"/>
      <c r="BS24" s="6"/>
      <c r="BT24" s="6"/>
      <c r="BU24" s="6"/>
      <c r="BV24" s="6"/>
      <c r="BW24" s="6"/>
      <c r="BX24" s="6"/>
      <c r="BY24" s="6"/>
    </row>
    <row r="25" spans="1:77" ht="16.5" thickTop="1" thickBot="1" x14ac:dyDescent="0.3">
      <c r="A25" s="12" t="s">
        <v>239</v>
      </c>
      <c r="B25" s="143"/>
      <c r="C25" s="136" t="s">
        <v>246</v>
      </c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  <c r="BQ25" s="6"/>
      <c r="BR25" s="6"/>
      <c r="BS25" s="6"/>
      <c r="BT25" s="6"/>
      <c r="BU25" s="6"/>
      <c r="BV25" s="6"/>
      <c r="BW25" s="6"/>
      <c r="BX25" s="6"/>
      <c r="BY25" s="6"/>
    </row>
    <row r="26" spans="1:77" ht="15.75" thickTop="1" x14ac:dyDescent="0.25">
      <c r="A26" s="14"/>
      <c r="B26" s="26"/>
      <c r="C26" s="17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  <c r="BQ26" s="6"/>
      <c r="BR26" s="6"/>
      <c r="BS26" s="6"/>
      <c r="BT26" s="6"/>
      <c r="BU26" s="6"/>
      <c r="BV26" s="6"/>
      <c r="BW26" s="6"/>
      <c r="BX26" s="6"/>
      <c r="BY26" s="6"/>
    </row>
    <row r="27" spans="1:77" ht="15.75" x14ac:dyDescent="0.25">
      <c r="A27" s="14"/>
      <c r="B27" s="30"/>
      <c r="C27" s="17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  <c r="BO27" s="6"/>
      <c r="BP27" s="6"/>
      <c r="BQ27" s="6"/>
      <c r="BR27" s="6"/>
      <c r="BS27" s="6"/>
      <c r="BT27" s="6"/>
      <c r="BU27" s="6"/>
      <c r="BV27" s="6"/>
      <c r="BW27" s="6"/>
      <c r="BX27" s="6"/>
      <c r="BY27" s="6"/>
    </row>
    <row r="28" spans="1:77" ht="15.75" thickBot="1" x14ac:dyDescent="0.3">
      <c r="A28" s="12" t="s">
        <v>238</v>
      </c>
      <c r="B28" s="152" t="s">
        <v>257</v>
      </c>
      <c r="C28" s="136" t="s">
        <v>240</v>
      </c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6"/>
      <c r="BS28" s="6"/>
      <c r="BT28" s="6"/>
      <c r="BU28" s="6"/>
      <c r="BV28" s="6"/>
      <c r="BW28" s="6"/>
      <c r="BX28" s="6"/>
      <c r="BY28" s="6"/>
    </row>
    <row r="29" spans="1:77" ht="16.5" thickTop="1" thickBot="1" x14ac:dyDescent="0.3">
      <c r="A29" s="12" t="s">
        <v>239</v>
      </c>
      <c r="B29" s="152" t="s">
        <v>258</v>
      </c>
      <c r="C29" s="136" t="s">
        <v>241</v>
      </c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6"/>
      <c r="BP29" s="6"/>
      <c r="BQ29" s="6"/>
      <c r="BR29" s="6"/>
      <c r="BS29" s="6"/>
      <c r="BT29" s="6"/>
      <c r="BU29" s="6"/>
      <c r="BV29" s="6"/>
      <c r="BW29" s="6"/>
      <c r="BX29" s="6"/>
      <c r="BY29" s="6"/>
    </row>
    <row r="30" spans="1:77" ht="15.75" thickTop="1" x14ac:dyDescent="0.25">
      <c r="A30" s="12"/>
      <c r="B30" s="26"/>
      <c r="C30" s="17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  <c r="BO30" s="6"/>
      <c r="BP30" s="6"/>
      <c r="BQ30" s="6"/>
      <c r="BR30" s="6"/>
      <c r="BS30" s="6"/>
      <c r="BT30" s="6"/>
      <c r="BU30" s="6"/>
      <c r="BV30" s="6"/>
      <c r="BW30" s="6"/>
      <c r="BX30" s="6"/>
      <c r="BY30" s="6"/>
    </row>
    <row r="31" spans="1:77" ht="15.75" x14ac:dyDescent="0.25">
      <c r="A31" s="12"/>
      <c r="B31" s="30"/>
      <c r="C31" s="17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  <c r="BO31" s="6"/>
      <c r="BP31" s="6"/>
      <c r="BQ31" s="6"/>
      <c r="BR31" s="6"/>
      <c r="BS31" s="6"/>
      <c r="BT31" s="6"/>
      <c r="BU31" s="6"/>
      <c r="BV31" s="6"/>
      <c r="BW31" s="6"/>
      <c r="BX31" s="6"/>
      <c r="BY31" s="6"/>
    </row>
    <row r="32" spans="1:77" ht="15.75" thickBot="1" x14ac:dyDescent="0.3">
      <c r="A32" s="12" t="s">
        <v>238</v>
      </c>
      <c r="B32" s="141"/>
      <c r="C32" s="136" t="s">
        <v>242</v>
      </c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  <c r="BO32" s="6"/>
      <c r="BP32" s="6"/>
      <c r="BQ32" s="6"/>
      <c r="BR32" s="6"/>
      <c r="BS32" s="6"/>
      <c r="BT32" s="6"/>
      <c r="BU32" s="6"/>
      <c r="BV32" s="6"/>
      <c r="BW32" s="6"/>
      <c r="BX32" s="6"/>
      <c r="BY32" s="6"/>
    </row>
    <row r="33" spans="1:77" ht="16.5" thickTop="1" thickBot="1" x14ac:dyDescent="0.3">
      <c r="A33" s="12" t="s">
        <v>239</v>
      </c>
      <c r="B33" s="152"/>
      <c r="C33" s="136" t="s">
        <v>243</v>
      </c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  <c r="BO33" s="6"/>
      <c r="BP33" s="6"/>
      <c r="BQ33" s="6"/>
      <c r="BR33" s="6"/>
      <c r="BS33" s="6"/>
      <c r="BT33" s="6"/>
      <c r="BU33" s="6"/>
      <c r="BV33" s="6"/>
      <c r="BW33" s="6"/>
      <c r="BX33" s="6"/>
      <c r="BY33" s="6"/>
    </row>
    <row r="34" spans="1:77" ht="15.75" thickTop="1" x14ac:dyDescent="0.25">
      <c r="A34" s="12"/>
      <c r="B34" s="26"/>
      <c r="C34" s="17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6"/>
    </row>
    <row r="35" spans="1:77" x14ac:dyDescent="0.25">
      <c r="A35" s="12"/>
      <c r="B35" s="26"/>
      <c r="C35" s="17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</row>
    <row r="36" spans="1:77" x14ac:dyDescent="0.25">
      <c r="A36" s="12"/>
      <c r="B36" s="26"/>
      <c r="C36" s="17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  <c r="BO36" s="6"/>
      <c r="BP36" s="6"/>
      <c r="BQ36" s="6"/>
      <c r="BR36" s="6"/>
      <c r="BS36" s="6"/>
      <c r="BT36" s="6"/>
      <c r="BU36" s="6"/>
      <c r="BV36" s="6"/>
      <c r="BW36" s="6"/>
      <c r="BX36" s="6"/>
      <c r="BY36" s="6"/>
    </row>
    <row r="37" spans="1:77" x14ac:dyDescent="0.25">
      <c r="A37" s="12"/>
      <c r="B37" s="26"/>
      <c r="C37" s="17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  <c r="BO37" s="6"/>
      <c r="BP37" s="6"/>
      <c r="BQ37" s="6"/>
      <c r="BR37" s="6"/>
      <c r="BS37" s="6"/>
      <c r="BT37" s="6"/>
      <c r="BU37" s="6"/>
      <c r="BV37" s="6"/>
      <c r="BW37" s="6"/>
      <c r="BX37" s="6"/>
      <c r="BY37" s="6"/>
    </row>
    <row r="38" spans="1:77" x14ac:dyDescent="0.25">
      <c r="A38" s="12"/>
      <c r="B38" s="26"/>
      <c r="C38" s="17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  <c r="BO38" s="6"/>
      <c r="BP38" s="6"/>
      <c r="BQ38" s="6"/>
      <c r="BR38" s="6"/>
      <c r="BS38" s="6"/>
      <c r="BT38" s="6"/>
      <c r="BU38" s="6"/>
      <c r="BV38" s="6"/>
      <c r="BW38" s="6"/>
      <c r="BX38" s="6"/>
      <c r="BY38" s="6"/>
    </row>
    <row r="39" spans="1:77" x14ac:dyDescent="0.25">
      <c r="A39" s="12"/>
      <c r="B39" s="26"/>
      <c r="C39" s="17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  <c r="BO39" s="6"/>
      <c r="BP39" s="6"/>
      <c r="BQ39" s="6"/>
      <c r="BR39" s="6"/>
      <c r="BS39" s="6"/>
      <c r="BT39" s="6"/>
      <c r="BU39" s="6"/>
      <c r="BV39" s="6"/>
      <c r="BW39" s="6"/>
      <c r="BX39" s="6"/>
      <c r="BY39" s="6"/>
    </row>
    <row r="40" spans="1:77" x14ac:dyDescent="0.25">
      <c r="A40" s="12"/>
      <c r="B40" s="26"/>
      <c r="C40" s="17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  <c r="BO40" s="6"/>
      <c r="BP40" s="6"/>
      <c r="BQ40" s="6"/>
      <c r="BR40" s="6"/>
      <c r="BS40" s="6"/>
      <c r="BT40" s="6"/>
      <c r="BU40" s="6"/>
      <c r="BV40" s="6"/>
      <c r="BW40" s="6"/>
      <c r="BX40" s="6"/>
      <c r="BY40" s="6"/>
    </row>
    <row r="41" spans="1:77" x14ac:dyDescent="0.25">
      <c r="A41" s="12"/>
      <c r="B41" s="26"/>
      <c r="C41" s="17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  <c r="BO41" s="6"/>
      <c r="BP41" s="6"/>
      <c r="BQ41" s="6"/>
      <c r="BR41" s="6"/>
      <c r="BS41" s="6"/>
      <c r="BT41" s="6"/>
      <c r="BU41" s="6"/>
      <c r="BV41" s="6"/>
      <c r="BW41" s="6"/>
      <c r="BX41" s="6"/>
      <c r="BY41" s="6"/>
    </row>
    <row r="42" spans="1:77" x14ac:dyDescent="0.25">
      <c r="A42" s="12"/>
      <c r="B42" s="26"/>
      <c r="C42" s="17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  <c r="BO42" s="6"/>
      <c r="BP42" s="6"/>
      <c r="BQ42" s="6"/>
      <c r="BR42" s="6"/>
      <c r="BS42" s="6"/>
      <c r="BT42" s="6"/>
      <c r="BU42" s="6"/>
      <c r="BV42" s="6"/>
      <c r="BW42" s="6"/>
      <c r="BX42" s="6"/>
      <c r="BY42" s="6"/>
    </row>
    <row r="43" spans="1:77" x14ac:dyDescent="0.25">
      <c r="A43" s="12"/>
      <c r="B43" s="26"/>
      <c r="C43" s="17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  <c r="BO43" s="6"/>
      <c r="BP43" s="6"/>
      <c r="BQ43" s="6"/>
      <c r="BR43" s="6"/>
      <c r="BS43" s="6"/>
      <c r="BT43" s="6"/>
      <c r="BU43" s="6"/>
      <c r="BV43" s="6"/>
      <c r="BW43" s="6"/>
      <c r="BX43" s="6"/>
      <c r="BY43" s="6"/>
    </row>
    <row r="44" spans="1:77" x14ac:dyDescent="0.25">
      <c r="A44" s="12"/>
      <c r="B44" s="26"/>
      <c r="C44" s="17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  <c r="BO44" s="6"/>
      <c r="BP44" s="6"/>
      <c r="BQ44" s="6"/>
      <c r="BR44" s="6"/>
      <c r="BS44" s="6"/>
      <c r="BT44" s="6"/>
      <c r="BU44" s="6"/>
      <c r="BV44" s="6"/>
      <c r="BW44" s="6"/>
      <c r="BX44" s="6"/>
      <c r="BY44" s="6"/>
    </row>
    <row r="45" spans="1:77" x14ac:dyDescent="0.25">
      <c r="A45" s="12"/>
      <c r="B45" s="26"/>
      <c r="C45" s="17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  <c r="BO45" s="6"/>
      <c r="BP45" s="6"/>
      <c r="BQ45" s="6"/>
      <c r="BR45" s="6"/>
      <c r="BS45" s="6"/>
      <c r="BT45" s="6"/>
      <c r="BU45" s="6"/>
      <c r="BV45" s="6"/>
      <c r="BW45" s="6"/>
      <c r="BX45" s="6"/>
      <c r="BY45" s="6"/>
    </row>
    <row r="46" spans="1:77" x14ac:dyDescent="0.25">
      <c r="A46" s="12"/>
      <c r="B46" s="26"/>
      <c r="C46" s="17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  <c r="BO46" s="6"/>
      <c r="BP46" s="6"/>
      <c r="BQ46" s="6"/>
      <c r="BR46" s="6"/>
      <c r="BS46" s="6"/>
      <c r="BT46" s="6"/>
      <c r="BU46" s="6"/>
      <c r="BV46" s="6"/>
      <c r="BW46" s="6"/>
      <c r="BX46" s="6"/>
      <c r="BY46" s="6"/>
    </row>
    <row r="47" spans="1:77" x14ac:dyDescent="0.25">
      <c r="A47" s="12"/>
      <c r="B47" s="26"/>
      <c r="C47" s="17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  <c r="BO47" s="6"/>
      <c r="BP47" s="6"/>
      <c r="BQ47" s="6"/>
      <c r="BR47" s="6"/>
      <c r="BS47" s="6"/>
      <c r="BT47" s="6"/>
      <c r="BU47" s="6"/>
      <c r="BV47" s="6"/>
      <c r="BW47" s="6"/>
      <c r="BX47" s="6"/>
      <c r="BY47" s="6"/>
    </row>
    <row r="48" spans="1:77" x14ac:dyDescent="0.25">
      <c r="A48" s="12"/>
      <c r="B48" s="26"/>
      <c r="C48" s="17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  <c r="BQ48" s="6"/>
      <c r="BR48" s="6"/>
      <c r="BS48" s="6"/>
      <c r="BT48" s="6"/>
      <c r="BU48" s="6"/>
      <c r="BV48" s="6"/>
      <c r="BW48" s="6"/>
      <c r="BX48" s="6"/>
      <c r="BY48" s="6"/>
    </row>
    <row r="49" spans="1:77" x14ac:dyDescent="0.25">
      <c r="A49" s="12"/>
      <c r="B49" s="26"/>
      <c r="C49" s="17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6"/>
      <c r="BR49" s="6"/>
      <c r="BS49" s="6"/>
      <c r="BT49" s="6"/>
      <c r="BU49" s="6"/>
      <c r="BV49" s="6"/>
      <c r="BW49" s="6"/>
      <c r="BX49" s="6"/>
      <c r="BY49" s="6"/>
    </row>
    <row r="50" spans="1:77" x14ac:dyDescent="0.25">
      <c r="A50" s="12"/>
      <c r="B50" s="26"/>
      <c r="C50" s="17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  <c r="BQ50" s="6"/>
      <c r="BR50" s="6"/>
      <c r="BS50" s="6"/>
      <c r="BT50" s="6"/>
      <c r="BU50" s="6"/>
      <c r="BV50" s="6"/>
      <c r="BW50" s="6"/>
      <c r="BX50" s="6"/>
      <c r="BY50" s="6"/>
    </row>
    <row r="51" spans="1:77" x14ac:dyDescent="0.25">
      <c r="A51" s="12"/>
      <c r="B51" s="26"/>
      <c r="C51" s="17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6"/>
      <c r="BS51" s="6"/>
      <c r="BT51" s="6"/>
      <c r="BU51" s="6"/>
      <c r="BV51" s="6"/>
      <c r="BW51" s="6"/>
      <c r="BX51" s="6"/>
      <c r="BY51" s="6"/>
    </row>
    <row r="52" spans="1:77" x14ac:dyDescent="0.25">
      <c r="A52" s="12"/>
      <c r="B52" s="26"/>
      <c r="C52" s="17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6"/>
      <c r="BQ52" s="6"/>
      <c r="BR52" s="6"/>
      <c r="BS52" s="6"/>
      <c r="BT52" s="6"/>
      <c r="BU52" s="6"/>
      <c r="BV52" s="6"/>
      <c r="BW52" s="6"/>
      <c r="BX52" s="6"/>
      <c r="BY52" s="6"/>
    </row>
    <row r="53" spans="1:77" x14ac:dyDescent="0.25">
      <c r="A53" s="12"/>
      <c r="B53" s="26"/>
      <c r="C53" s="17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  <c r="BO53" s="6"/>
      <c r="BP53" s="6"/>
      <c r="BQ53" s="6"/>
      <c r="BR53" s="6"/>
      <c r="BS53" s="6"/>
      <c r="BT53" s="6"/>
      <c r="BU53" s="6"/>
      <c r="BV53" s="6"/>
      <c r="BW53" s="6"/>
      <c r="BX53" s="6"/>
      <c r="BY53" s="6"/>
    </row>
    <row r="54" spans="1:77" x14ac:dyDescent="0.25">
      <c r="A54" s="12"/>
      <c r="B54" s="26"/>
      <c r="C54" s="17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  <c r="BO54" s="6"/>
      <c r="BP54" s="6"/>
      <c r="BQ54" s="6"/>
      <c r="BR54" s="6"/>
      <c r="BS54" s="6"/>
      <c r="BT54" s="6"/>
      <c r="BU54" s="6"/>
      <c r="BV54" s="6"/>
      <c r="BW54" s="6"/>
      <c r="BX54" s="6"/>
      <c r="BY54" s="6"/>
    </row>
    <row r="55" spans="1:77" x14ac:dyDescent="0.25">
      <c r="A55" s="12"/>
      <c r="B55" s="26"/>
      <c r="C55" s="17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  <c r="BP55" s="6"/>
      <c r="BQ55" s="6"/>
      <c r="BR55" s="6"/>
      <c r="BS55" s="6"/>
      <c r="BT55" s="6"/>
      <c r="BU55" s="6"/>
      <c r="BV55" s="6"/>
      <c r="BW55" s="6"/>
      <c r="BX55" s="6"/>
      <c r="BY55" s="6"/>
    </row>
    <row r="56" spans="1:77" x14ac:dyDescent="0.25">
      <c r="A56" s="12"/>
      <c r="B56" s="26"/>
      <c r="C56" s="17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  <c r="BQ56" s="6"/>
      <c r="BR56" s="6"/>
      <c r="BS56" s="6"/>
      <c r="BT56" s="6"/>
      <c r="BU56" s="6"/>
      <c r="BV56" s="6"/>
      <c r="BW56" s="6"/>
      <c r="BX56" s="6"/>
      <c r="BY56" s="6"/>
    </row>
    <row r="57" spans="1:77" x14ac:dyDescent="0.25">
      <c r="A57" s="12"/>
      <c r="B57" s="26"/>
      <c r="C57" s="17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6"/>
      <c r="BS57" s="6"/>
      <c r="BT57" s="6"/>
      <c r="BU57" s="6"/>
      <c r="BV57" s="6"/>
      <c r="BW57" s="6"/>
      <c r="BX57" s="6"/>
      <c r="BY57" s="6"/>
    </row>
    <row r="58" spans="1:77" x14ac:dyDescent="0.25">
      <c r="A58" s="12"/>
      <c r="B58" s="26"/>
      <c r="C58" s="17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  <c r="BQ58" s="6"/>
      <c r="BR58" s="6"/>
      <c r="BS58" s="6"/>
      <c r="BT58" s="6"/>
      <c r="BU58" s="6"/>
      <c r="BV58" s="6"/>
      <c r="BW58" s="6"/>
      <c r="BX58" s="6"/>
      <c r="BY58" s="6"/>
    </row>
    <row r="59" spans="1:77" x14ac:dyDescent="0.25">
      <c r="A59" s="12"/>
      <c r="B59" s="26"/>
      <c r="C59" s="17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  <c r="BO59" s="6"/>
      <c r="BP59" s="6"/>
      <c r="BQ59" s="6"/>
      <c r="BR59" s="6"/>
      <c r="BS59" s="6"/>
      <c r="BT59" s="6"/>
      <c r="BU59" s="6"/>
      <c r="BV59" s="6"/>
      <c r="BW59" s="6"/>
      <c r="BX59" s="6"/>
      <c r="BY59" s="6"/>
    </row>
    <row r="60" spans="1:77" x14ac:dyDescent="0.25">
      <c r="A60" s="12"/>
      <c r="B60" s="26"/>
      <c r="C60" s="17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  <c r="BO60" s="6"/>
      <c r="BP60" s="6"/>
      <c r="BQ60" s="6"/>
      <c r="BR60" s="6"/>
      <c r="BS60" s="6"/>
      <c r="BT60" s="6"/>
      <c r="BU60" s="6"/>
      <c r="BV60" s="6"/>
      <c r="BW60" s="6"/>
      <c r="BX60" s="6"/>
      <c r="BY60" s="6"/>
    </row>
    <row r="61" spans="1:77" x14ac:dyDescent="0.25">
      <c r="A61" s="12"/>
      <c r="B61" s="26"/>
      <c r="C61" s="17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  <c r="BO61" s="6"/>
      <c r="BP61" s="6"/>
      <c r="BQ61" s="6"/>
      <c r="BR61" s="6"/>
      <c r="BS61" s="6"/>
      <c r="BT61" s="6"/>
      <c r="BU61" s="6"/>
      <c r="BV61" s="6"/>
      <c r="BW61" s="6"/>
      <c r="BX61" s="6"/>
      <c r="BY61" s="6"/>
    </row>
    <row r="62" spans="1:77" x14ac:dyDescent="0.25">
      <c r="A62" s="12"/>
      <c r="B62" s="26"/>
      <c r="C62" s="17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6"/>
      <c r="BP62" s="6"/>
      <c r="BQ62" s="6"/>
      <c r="BR62" s="6"/>
      <c r="BS62" s="6"/>
      <c r="BT62" s="6"/>
      <c r="BU62" s="6"/>
      <c r="BV62" s="6"/>
      <c r="BW62" s="6"/>
      <c r="BX62" s="6"/>
      <c r="BY62" s="6"/>
    </row>
    <row r="63" spans="1:77" x14ac:dyDescent="0.25">
      <c r="A63" s="12"/>
      <c r="B63" s="26"/>
      <c r="C63" s="17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  <c r="BO63" s="6"/>
      <c r="BP63" s="6"/>
      <c r="BQ63" s="6"/>
      <c r="BR63" s="6"/>
      <c r="BS63" s="6"/>
      <c r="BT63" s="6"/>
      <c r="BU63" s="6"/>
      <c r="BV63" s="6"/>
      <c r="BW63" s="6"/>
      <c r="BX63" s="6"/>
      <c r="BY63" s="6"/>
    </row>
    <row r="64" spans="1:77" x14ac:dyDescent="0.25">
      <c r="A64" s="12"/>
      <c r="B64" s="26"/>
      <c r="C64" s="17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  <c r="BO64" s="6"/>
      <c r="BP64" s="6"/>
      <c r="BQ64" s="6"/>
      <c r="BR64" s="6"/>
      <c r="BS64" s="6"/>
      <c r="BT64" s="6"/>
      <c r="BU64" s="6"/>
      <c r="BV64" s="6"/>
      <c r="BW64" s="6"/>
      <c r="BX64" s="6"/>
      <c r="BY64" s="6"/>
    </row>
    <row r="65" spans="1:77" x14ac:dyDescent="0.25">
      <c r="A65" s="12"/>
      <c r="B65" s="26"/>
      <c r="C65" s="17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  <c r="BO65" s="6"/>
      <c r="BP65" s="6"/>
      <c r="BQ65" s="6"/>
      <c r="BR65" s="6"/>
      <c r="BS65" s="6"/>
      <c r="BT65" s="6"/>
      <c r="BU65" s="6"/>
      <c r="BV65" s="6"/>
      <c r="BW65" s="6"/>
      <c r="BX65" s="6"/>
      <c r="BY65" s="6"/>
    </row>
    <row r="66" spans="1:77" x14ac:dyDescent="0.25">
      <c r="A66" s="12"/>
      <c r="B66" s="26"/>
      <c r="C66" s="17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  <c r="BO66" s="6"/>
      <c r="BP66" s="6"/>
      <c r="BQ66" s="6"/>
      <c r="BR66" s="6"/>
      <c r="BS66" s="6"/>
      <c r="BT66" s="6"/>
      <c r="BU66" s="6"/>
      <c r="BV66" s="6"/>
      <c r="BW66" s="6"/>
      <c r="BX66" s="6"/>
      <c r="BY66" s="6"/>
    </row>
    <row r="67" spans="1:77" x14ac:dyDescent="0.25">
      <c r="A67" s="12"/>
      <c r="B67" s="26"/>
      <c r="C67" s="17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  <c r="BO67" s="6"/>
      <c r="BP67" s="6"/>
      <c r="BQ67" s="6"/>
      <c r="BR67" s="6"/>
      <c r="BS67" s="6"/>
      <c r="BT67" s="6"/>
      <c r="BU67" s="6"/>
      <c r="BV67" s="6"/>
      <c r="BW67" s="6"/>
      <c r="BX67" s="6"/>
      <c r="BY67" s="6"/>
    </row>
    <row r="68" spans="1:77" x14ac:dyDescent="0.25">
      <c r="A68" s="12"/>
      <c r="B68" s="26"/>
      <c r="C68" s="17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  <c r="BO68" s="6"/>
      <c r="BP68" s="6"/>
      <c r="BQ68" s="6"/>
      <c r="BR68" s="6"/>
      <c r="BS68" s="6"/>
      <c r="BT68" s="6"/>
      <c r="BU68" s="6"/>
      <c r="BV68" s="6"/>
      <c r="BW68" s="6"/>
      <c r="BX68" s="6"/>
      <c r="BY68" s="6"/>
    </row>
    <row r="69" spans="1:77" x14ac:dyDescent="0.25">
      <c r="A69" s="12"/>
      <c r="B69" s="26"/>
      <c r="C69" s="17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  <c r="BO69" s="6"/>
      <c r="BP69" s="6"/>
      <c r="BQ69" s="6"/>
      <c r="BR69" s="6"/>
      <c r="BS69" s="6"/>
      <c r="BT69" s="6"/>
      <c r="BU69" s="6"/>
      <c r="BV69" s="6"/>
      <c r="BW69" s="6"/>
      <c r="BX69" s="6"/>
      <c r="BY69" s="6"/>
    </row>
    <row r="70" spans="1:77" x14ac:dyDescent="0.25">
      <c r="A70" s="12"/>
      <c r="B70" s="26"/>
      <c r="C70" s="17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  <c r="BO70" s="6"/>
      <c r="BP70" s="6"/>
      <c r="BQ70" s="6"/>
      <c r="BR70" s="6"/>
      <c r="BS70" s="6"/>
      <c r="BT70" s="6"/>
      <c r="BU70" s="6"/>
      <c r="BV70" s="6"/>
      <c r="BW70" s="6"/>
      <c r="BX70" s="6"/>
      <c r="BY70" s="6"/>
    </row>
    <row r="71" spans="1:77" x14ac:dyDescent="0.25">
      <c r="A71" s="12"/>
      <c r="B71" s="26"/>
      <c r="C71" s="17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  <c r="BO71" s="6"/>
      <c r="BP71" s="6"/>
      <c r="BQ71" s="6"/>
      <c r="BR71" s="6"/>
      <c r="BS71" s="6"/>
      <c r="BT71" s="6"/>
      <c r="BU71" s="6"/>
      <c r="BV71" s="6"/>
      <c r="BW71" s="6"/>
      <c r="BX71" s="6"/>
      <c r="BY71" s="6"/>
    </row>
    <row r="72" spans="1:77" x14ac:dyDescent="0.25">
      <c r="A72" s="12"/>
      <c r="B72" s="26"/>
      <c r="C72" s="17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  <c r="BO72" s="6"/>
      <c r="BP72" s="6"/>
      <c r="BQ72" s="6"/>
      <c r="BR72" s="6"/>
      <c r="BS72" s="6"/>
      <c r="BT72" s="6"/>
      <c r="BU72" s="6"/>
      <c r="BV72" s="6"/>
      <c r="BW72" s="6"/>
      <c r="BX72" s="6"/>
      <c r="BY72" s="6"/>
    </row>
    <row r="73" spans="1:77" x14ac:dyDescent="0.25">
      <c r="A73" s="12"/>
      <c r="B73" s="26"/>
      <c r="C73" s="17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  <c r="BO73" s="6"/>
      <c r="BP73" s="6"/>
      <c r="BQ73" s="6"/>
      <c r="BR73" s="6"/>
      <c r="BS73" s="6"/>
      <c r="BT73" s="6"/>
      <c r="BU73" s="6"/>
      <c r="BV73" s="6"/>
      <c r="BW73" s="6"/>
      <c r="BX73" s="6"/>
      <c r="BY73" s="6"/>
    </row>
    <row r="74" spans="1:77" x14ac:dyDescent="0.25">
      <c r="A74" s="12"/>
      <c r="B74" s="26"/>
      <c r="C74" s="17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  <c r="BO74" s="6"/>
      <c r="BP74" s="6"/>
      <c r="BQ74" s="6"/>
      <c r="BR74" s="6"/>
      <c r="BS74" s="6"/>
      <c r="BT74" s="6"/>
      <c r="BU74" s="6"/>
      <c r="BV74" s="6"/>
      <c r="BW74" s="6"/>
      <c r="BX74" s="6"/>
      <c r="BY74" s="6"/>
    </row>
    <row r="75" spans="1:77" x14ac:dyDescent="0.25">
      <c r="A75" s="12"/>
      <c r="B75" s="26"/>
      <c r="C75" s="17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  <c r="BO75" s="6"/>
      <c r="BP75" s="6"/>
      <c r="BQ75" s="6"/>
      <c r="BR75" s="6"/>
      <c r="BS75" s="6"/>
      <c r="BT75" s="6"/>
      <c r="BU75" s="6"/>
      <c r="BV75" s="6"/>
      <c r="BW75" s="6"/>
      <c r="BX75" s="6"/>
      <c r="BY75" s="6"/>
    </row>
    <row r="76" spans="1:77" x14ac:dyDescent="0.25">
      <c r="A76" s="12"/>
      <c r="B76" s="26"/>
      <c r="C76" s="17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  <c r="BO76" s="6"/>
      <c r="BP76" s="6"/>
      <c r="BQ76" s="6"/>
      <c r="BR76" s="6"/>
      <c r="BS76" s="6"/>
      <c r="BT76" s="6"/>
      <c r="BU76" s="6"/>
      <c r="BV76" s="6"/>
      <c r="BW76" s="6"/>
      <c r="BX76" s="6"/>
      <c r="BY76" s="6"/>
    </row>
    <row r="77" spans="1:77" x14ac:dyDescent="0.25">
      <c r="A77" s="12"/>
      <c r="B77" s="26"/>
      <c r="C77" s="17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  <c r="BO77" s="6"/>
      <c r="BP77" s="6"/>
      <c r="BQ77" s="6"/>
      <c r="BR77" s="6"/>
      <c r="BS77" s="6"/>
      <c r="BT77" s="6"/>
      <c r="BU77" s="6"/>
      <c r="BV77" s="6"/>
      <c r="BW77" s="6"/>
      <c r="BX77" s="6"/>
      <c r="BY77" s="6"/>
    </row>
    <row r="78" spans="1:77" x14ac:dyDescent="0.25">
      <c r="A78" s="12"/>
      <c r="B78" s="26"/>
      <c r="C78" s="17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  <c r="BO78" s="6"/>
      <c r="BP78" s="6"/>
      <c r="BQ78" s="6"/>
      <c r="BR78" s="6"/>
      <c r="BS78" s="6"/>
      <c r="BT78" s="6"/>
      <c r="BU78" s="6"/>
      <c r="BV78" s="6"/>
      <c r="BW78" s="6"/>
      <c r="BX78" s="6"/>
      <c r="BY78" s="6"/>
    </row>
    <row r="79" spans="1:77" x14ac:dyDescent="0.25">
      <c r="A79" s="12"/>
      <c r="B79" s="26"/>
      <c r="C79" s="17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  <c r="BO79" s="6"/>
      <c r="BP79" s="6"/>
      <c r="BQ79" s="6"/>
      <c r="BR79" s="6"/>
      <c r="BS79" s="6"/>
      <c r="BT79" s="6"/>
      <c r="BU79" s="6"/>
      <c r="BV79" s="6"/>
      <c r="BW79" s="6"/>
      <c r="BX79" s="6"/>
      <c r="BY79" s="6"/>
    </row>
    <row r="80" spans="1:77" x14ac:dyDescent="0.25">
      <c r="A80" s="12"/>
      <c r="B80" s="26"/>
      <c r="C80" s="17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  <c r="BO80" s="6"/>
      <c r="BP80" s="6"/>
      <c r="BQ80" s="6"/>
      <c r="BR80" s="6"/>
      <c r="BS80" s="6"/>
      <c r="BT80" s="6"/>
      <c r="BU80" s="6"/>
      <c r="BV80" s="6"/>
      <c r="BW80" s="6"/>
      <c r="BX80" s="6"/>
      <c r="BY80" s="6"/>
    </row>
    <row r="81" spans="1:77" x14ac:dyDescent="0.25">
      <c r="A81" s="12"/>
      <c r="B81" s="26"/>
      <c r="C81" s="17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  <c r="BO81" s="6"/>
      <c r="BP81" s="6"/>
      <c r="BQ81" s="6"/>
      <c r="BR81" s="6"/>
      <c r="BS81" s="6"/>
      <c r="BT81" s="6"/>
      <c r="BU81" s="6"/>
      <c r="BV81" s="6"/>
      <c r="BW81" s="6"/>
      <c r="BX81" s="6"/>
      <c r="BY81" s="6"/>
    </row>
    <row r="82" spans="1:77" x14ac:dyDescent="0.25">
      <c r="A82" s="12"/>
      <c r="B82" s="26"/>
      <c r="C82" s="17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  <c r="BO82" s="6"/>
      <c r="BP82" s="6"/>
      <c r="BQ82" s="6"/>
      <c r="BR82" s="6"/>
      <c r="BS82" s="6"/>
      <c r="BT82" s="6"/>
      <c r="BU82" s="6"/>
      <c r="BV82" s="6"/>
      <c r="BW82" s="6"/>
      <c r="BX82" s="6"/>
      <c r="BY82" s="6"/>
    </row>
    <row r="83" spans="1:77" x14ac:dyDescent="0.25">
      <c r="A83" s="12"/>
      <c r="B83" s="26"/>
      <c r="C83" s="17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  <c r="BO83" s="6"/>
      <c r="BP83" s="6"/>
      <c r="BQ83" s="6"/>
      <c r="BR83" s="6"/>
      <c r="BS83" s="6"/>
      <c r="BT83" s="6"/>
      <c r="BU83" s="6"/>
      <c r="BV83" s="6"/>
      <c r="BW83" s="6"/>
      <c r="BX83" s="6"/>
      <c r="BY83" s="6"/>
    </row>
    <row r="84" spans="1:77" x14ac:dyDescent="0.25">
      <c r="B84" s="31"/>
      <c r="C84" s="20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  <c r="BO84" s="6"/>
      <c r="BP84" s="6"/>
      <c r="BQ84" s="6"/>
      <c r="BR84" s="6"/>
      <c r="BS84" s="6"/>
      <c r="BT84" s="6"/>
      <c r="BU84" s="6"/>
      <c r="BV84" s="6"/>
      <c r="BW84" s="6"/>
      <c r="BX84" s="6"/>
      <c r="BY84" s="6"/>
    </row>
    <row r="85" spans="1:77" x14ac:dyDescent="0.25">
      <c r="B85" s="31"/>
      <c r="C85" s="20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  <c r="BO85" s="6"/>
      <c r="BP85" s="6"/>
      <c r="BQ85" s="6"/>
      <c r="BR85" s="6"/>
      <c r="BS85" s="6"/>
      <c r="BT85" s="6"/>
      <c r="BU85" s="6"/>
      <c r="BV85" s="6"/>
      <c r="BW85" s="6"/>
      <c r="BX85" s="6"/>
      <c r="BY85" s="6"/>
    </row>
    <row r="86" spans="1:77" x14ac:dyDescent="0.25">
      <c r="B86" s="31"/>
      <c r="C86" s="20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  <c r="BO86" s="6"/>
      <c r="BP86" s="6"/>
      <c r="BQ86" s="6"/>
      <c r="BR86" s="6"/>
      <c r="BS86" s="6"/>
      <c r="BT86" s="6"/>
      <c r="BU86" s="6"/>
      <c r="BV86" s="6"/>
      <c r="BW86" s="6"/>
      <c r="BX86" s="6"/>
      <c r="BY86" s="6"/>
    </row>
    <row r="87" spans="1:77" x14ac:dyDescent="0.25">
      <c r="B87" s="31"/>
      <c r="C87" s="20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  <c r="BO87" s="6"/>
      <c r="BP87" s="6"/>
      <c r="BQ87" s="6"/>
      <c r="BR87" s="6"/>
      <c r="BS87" s="6"/>
      <c r="BT87" s="6"/>
      <c r="BU87" s="6"/>
      <c r="BV87" s="6"/>
      <c r="BW87" s="6"/>
      <c r="BX87" s="6"/>
      <c r="BY87" s="6"/>
    </row>
    <row r="88" spans="1:77" x14ac:dyDescent="0.25">
      <c r="B88" s="31"/>
      <c r="C88" s="20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  <c r="BO88" s="6"/>
      <c r="BP88" s="6"/>
      <c r="BQ88" s="6"/>
      <c r="BR88" s="6"/>
      <c r="BS88" s="6"/>
      <c r="BT88" s="6"/>
      <c r="BU88" s="6"/>
      <c r="BV88" s="6"/>
      <c r="BW88" s="6"/>
      <c r="BX88" s="6"/>
      <c r="BY88" s="6"/>
    </row>
    <row r="89" spans="1:77" x14ac:dyDescent="0.25">
      <c r="B89" s="31"/>
      <c r="C89" s="20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  <c r="BO89" s="6"/>
      <c r="BP89" s="6"/>
      <c r="BQ89" s="6"/>
      <c r="BR89" s="6"/>
      <c r="BS89" s="6"/>
      <c r="BT89" s="6"/>
      <c r="BU89" s="6"/>
      <c r="BV89" s="6"/>
      <c r="BW89" s="6"/>
      <c r="BX89" s="6"/>
      <c r="BY89" s="6"/>
    </row>
    <row r="90" spans="1:77" x14ac:dyDescent="0.25">
      <c r="B90" s="31"/>
      <c r="C90" s="20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  <c r="BO90" s="6"/>
      <c r="BP90" s="6"/>
      <c r="BQ90" s="6"/>
      <c r="BR90" s="6"/>
      <c r="BS90" s="6"/>
      <c r="BT90" s="6"/>
      <c r="BU90" s="6"/>
      <c r="BV90" s="6"/>
      <c r="BW90" s="6"/>
      <c r="BX90" s="6"/>
      <c r="BY90" s="6"/>
    </row>
    <row r="91" spans="1:77" x14ac:dyDescent="0.25">
      <c r="B91" s="31"/>
      <c r="C91" s="20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  <c r="BO91" s="6"/>
      <c r="BP91" s="6"/>
      <c r="BQ91" s="6"/>
      <c r="BR91" s="6"/>
      <c r="BS91" s="6"/>
      <c r="BT91" s="6"/>
      <c r="BU91" s="6"/>
      <c r="BV91" s="6"/>
      <c r="BW91" s="6"/>
      <c r="BX91" s="6"/>
      <c r="BY91" s="6"/>
    </row>
    <row r="92" spans="1:77" x14ac:dyDescent="0.25">
      <c r="B92" s="31"/>
      <c r="C92" s="20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  <c r="BO92" s="6"/>
      <c r="BP92" s="6"/>
      <c r="BQ92" s="6"/>
      <c r="BR92" s="6"/>
      <c r="BS92" s="6"/>
      <c r="BT92" s="6"/>
      <c r="BU92" s="6"/>
      <c r="BV92" s="6"/>
      <c r="BW92" s="6"/>
      <c r="BX92" s="6"/>
      <c r="BY92" s="6"/>
    </row>
    <row r="93" spans="1:77" x14ac:dyDescent="0.25">
      <c r="B93" s="31"/>
      <c r="C93" s="20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  <c r="BO93" s="6"/>
      <c r="BP93" s="6"/>
      <c r="BQ93" s="6"/>
      <c r="BR93" s="6"/>
      <c r="BS93" s="6"/>
      <c r="BT93" s="6"/>
      <c r="BU93" s="6"/>
      <c r="BV93" s="6"/>
      <c r="BW93" s="6"/>
      <c r="BX93" s="6"/>
      <c r="BY93" s="6"/>
    </row>
    <row r="94" spans="1:77" x14ac:dyDescent="0.25">
      <c r="B94" s="31"/>
      <c r="C94" s="20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  <c r="BO94" s="6"/>
      <c r="BP94" s="6"/>
      <c r="BQ94" s="6"/>
      <c r="BR94" s="6"/>
      <c r="BS94" s="6"/>
      <c r="BT94" s="6"/>
      <c r="BU94" s="6"/>
      <c r="BV94" s="6"/>
      <c r="BW94" s="6"/>
      <c r="BX94" s="6"/>
      <c r="BY94" s="6"/>
    </row>
    <row r="95" spans="1:77" x14ac:dyDescent="0.25">
      <c r="B95" s="31"/>
      <c r="C95" s="20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  <c r="BO95" s="6"/>
      <c r="BP95" s="6"/>
      <c r="BQ95" s="6"/>
      <c r="BR95" s="6"/>
      <c r="BS95" s="6"/>
      <c r="BT95" s="6"/>
      <c r="BU95" s="6"/>
      <c r="BV95" s="6"/>
      <c r="BW95" s="6"/>
      <c r="BX95" s="6"/>
      <c r="BY95" s="6"/>
    </row>
    <row r="96" spans="1:77" x14ac:dyDescent="0.25">
      <c r="B96" s="31"/>
      <c r="C96" s="20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  <c r="BO96" s="6"/>
      <c r="BP96" s="6"/>
      <c r="BQ96" s="6"/>
      <c r="BR96" s="6"/>
      <c r="BS96" s="6"/>
      <c r="BT96" s="6"/>
      <c r="BU96" s="6"/>
      <c r="BV96" s="6"/>
      <c r="BW96" s="6"/>
      <c r="BX96" s="6"/>
      <c r="BY96" s="6"/>
    </row>
    <row r="97" spans="2:77" x14ac:dyDescent="0.25">
      <c r="B97" s="31"/>
      <c r="C97" s="20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  <c r="BO97" s="6"/>
      <c r="BP97" s="6"/>
      <c r="BQ97" s="6"/>
      <c r="BR97" s="6"/>
      <c r="BS97" s="6"/>
      <c r="BT97" s="6"/>
      <c r="BU97" s="6"/>
      <c r="BV97" s="6"/>
      <c r="BW97" s="6"/>
      <c r="BX97" s="6"/>
      <c r="BY97" s="6"/>
    </row>
    <row r="98" spans="2:77" x14ac:dyDescent="0.25">
      <c r="B98" s="31"/>
      <c r="C98" s="20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  <c r="BO98" s="6"/>
      <c r="BP98" s="6"/>
      <c r="BQ98" s="6"/>
      <c r="BR98" s="6"/>
      <c r="BS98" s="6"/>
      <c r="BT98" s="6"/>
      <c r="BU98" s="6"/>
      <c r="BV98" s="6"/>
      <c r="BW98" s="6"/>
      <c r="BX98" s="6"/>
      <c r="BY98" s="6"/>
    </row>
    <row r="99" spans="2:77" x14ac:dyDescent="0.25">
      <c r="B99" s="31"/>
      <c r="C99" s="20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  <c r="BO99" s="6"/>
      <c r="BP99" s="6"/>
      <c r="BQ99" s="6"/>
      <c r="BR99" s="6"/>
      <c r="BS99" s="6"/>
      <c r="BT99" s="6"/>
      <c r="BU99" s="6"/>
      <c r="BV99" s="6"/>
      <c r="BW99" s="6"/>
      <c r="BX99" s="6"/>
      <c r="BY99" s="6"/>
    </row>
    <row r="100" spans="2:77" x14ac:dyDescent="0.25">
      <c r="B100" s="31"/>
      <c r="C100" s="20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  <c r="BO100" s="6"/>
      <c r="BP100" s="6"/>
      <c r="BQ100" s="6"/>
      <c r="BR100" s="6"/>
      <c r="BS100" s="6"/>
      <c r="BT100" s="6"/>
      <c r="BU100" s="6"/>
      <c r="BV100" s="6"/>
      <c r="BW100" s="6"/>
      <c r="BX100" s="6"/>
      <c r="BY100" s="6"/>
    </row>
    <row r="101" spans="2:77" x14ac:dyDescent="0.25">
      <c r="B101" s="31"/>
      <c r="C101" s="20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  <c r="BO101" s="6"/>
      <c r="BP101" s="6"/>
      <c r="BQ101" s="6"/>
      <c r="BR101" s="6"/>
      <c r="BS101" s="6"/>
      <c r="BT101" s="6"/>
      <c r="BU101" s="6"/>
      <c r="BV101" s="6"/>
      <c r="BW101" s="6"/>
      <c r="BX101" s="6"/>
      <c r="BY101" s="6"/>
    </row>
    <row r="102" spans="2:77" x14ac:dyDescent="0.25">
      <c r="B102" s="31"/>
      <c r="C102" s="20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  <c r="BO102" s="6"/>
      <c r="BP102" s="6"/>
      <c r="BQ102" s="6"/>
      <c r="BR102" s="6"/>
      <c r="BS102" s="6"/>
      <c r="BT102" s="6"/>
      <c r="BU102" s="6"/>
      <c r="BV102" s="6"/>
      <c r="BW102" s="6"/>
      <c r="BX102" s="6"/>
      <c r="BY102" s="6"/>
    </row>
    <row r="103" spans="2:77" x14ac:dyDescent="0.25">
      <c r="B103" s="31"/>
      <c r="C103" s="20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  <c r="BO103" s="6"/>
      <c r="BP103" s="6"/>
      <c r="BQ103" s="6"/>
      <c r="BR103" s="6"/>
      <c r="BS103" s="6"/>
      <c r="BT103" s="6"/>
      <c r="BU103" s="6"/>
      <c r="BV103" s="6"/>
      <c r="BW103" s="6"/>
      <c r="BX103" s="6"/>
      <c r="BY103" s="6"/>
    </row>
    <row r="104" spans="2:77" x14ac:dyDescent="0.25">
      <c r="B104" s="31"/>
      <c r="C104" s="20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  <c r="BO104" s="6"/>
      <c r="BP104" s="6"/>
      <c r="BQ104" s="6"/>
      <c r="BR104" s="6"/>
      <c r="BS104" s="6"/>
      <c r="BT104" s="6"/>
      <c r="BU104" s="6"/>
      <c r="BV104" s="6"/>
      <c r="BW104" s="6"/>
      <c r="BX104" s="6"/>
      <c r="BY104" s="6"/>
    </row>
    <row r="105" spans="2:77" x14ac:dyDescent="0.25">
      <c r="B105" s="31"/>
      <c r="C105" s="20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  <c r="BO105" s="6"/>
      <c r="BP105" s="6"/>
      <c r="BQ105" s="6"/>
      <c r="BR105" s="6"/>
      <c r="BS105" s="6"/>
      <c r="BT105" s="6"/>
      <c r="BU105" s="6"/>
      <c r="BV105" s="6"/>
      <c r="BW105" s="6"/>
      <c r="BX105" s="6"/>
      <c r="BY105" s="6"/>
    </row>
    <row r="106" spans="2:77" x14ac:dyDescent="0.25">
      <c r="B106" s="31"/>
      <c r="C106" s="20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  <c r="BO106" s="6"/>
      <c r="BP106" s="6"/>
      <c r="BQ106" s="6"/>
      <c r="BR106" s="6"/>
      <c r="BS106" s="6"/>
      <c r="BT106" s="6"/>
      <c r="BU106" s="6"/>
      <c r="BV106" s="6"/>
      <c r="BW106" s="6"/>
      <c r="BX106" s="6"/>
      <c r="BY106" s="6"/>
    </row>
    <row r="107" spans="2:77" x14ac:dyDescent="0.25">
      <c r="B107" s="31"/>
      <c r="C107" s="20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  <c r="BO107" s="6"/>
      <c r="BP107" s="6"/>
      <c r="BQ107" s="6"/>
      <c r="BR107" s="6"/>
      <c r="BS107" s="6"/>
      <c r="BT107" s="6"/>
      <c r="BU107" s="6"/>
      <c r="BV107" s="6"/>
      <c r="BW107" s="6"/>
      <c r="BX107" s="6"/>
      <c r="BY107" s="6"/>
    </row>
    <row r="108" spans="2:77" x14ac:dyDescent="0.25">
      <c r="B108" s="31"/>
      <c r="C108" s="20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  <c r="BO108" s="6"/>
      <c r="BP108" s="6"/>
      <c r="BQ108" s="6"/>
      <c r="BR108" s="6"/>
      <c r="BS108" s="6"/>
      <c r="BT108" s="6"/>
      <c r="BU108" s="6"/>
      <c r="BV108" s="6"/>
      <c r="BW108" s="6"/>
      <c r="BX108" s="6"/>
      <c r="BY108" s="6"/>
    </row>
    <row r="109" spans="2:77" x14ac:dyDescent="0.25">
      <c r="B109" s="31"/>
      <c r="C109" s="20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  <c r="BO109" s="6"/>
      <c r="BP109" s="6"/>
      <c r="BQ109" s="6"/>
      <c r="BR109" s="6"/>
      <c r="BS109" s="6"/>
      <c r="BT109" s="6"/>
      <c r="BU109" s="6"/>
      <c r="BV109" s="6"/>
      <c r="BW109" s="6"/>
      <c r="BX109" s="6"/>
      <c r="BY109" s="6"/>
    </row>
    <row r="110" spans="2:77" x14ac:dyDescent="0.25">
      <c r="B110" s="31"/>
      <c r="C110" s="20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  <c r="BO110" s="6"/>
      <c r="BP110" s="6"/>
      <c r="BQ110" s="6"/>
      <c r="BR110" s="6"/>
      <c r="BS110" s="6"/>
      <c r="BT110" s="6"/>
      <c r="BU110" s="6"/>
      <c r="BV110" s="6"/>
      <c r="BW110" s="6"/>
      <c r="BX110" s="6"/>
      <c r="BY110" s="6"/>
    </row>
    <row r="111" spans="2:77" x14ac:dyDescent="0.25">
      <c r="B111" s="31"/>
      <c r="C111" s="20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  <c r="BO111" s="6"/>
      <c r="BP111" s="6"/>
      <c r="BQ111" s="6"/>
      <c r="BR111" s="6"/>
      <c r="BS111" s="6"/>
      <c r="BT111" s="6"/>
      <c r="BU111" s="6"/>
      <c r="BV111" s="6"/>
      <c r="BW111" s="6"/>
      <c r="BX111" s="6"/>
      <c r="BY111" s="6"/>
    </row>
    <row r="112" spans="2:77" x14ac:dyDescent="0.25">
      <c r="B112" s="31"/>
      <c r="C112" s="20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  <c r="BO112" s="6"/>
      <c r="BP112" s="6"/>
      <c r="BQ112" s="6"/>
      <c r="BR112" s="6"/>
      <c r="BS112" s="6"/>
      <c r="BT112" s="6"/>
      <c r="BU112" s="6"/>
      <c r="BV112" s="6"/>
      <c r="BW112" s="6"/>
      <c r="BX112" s="6"/>
      <c r="BY112" s="6"/>
    </row>
    <row r="113" spans="2:77" x14ac:dyDescent="0.25">
      <c r="B113" s="31"/>
      <c r="C113" s="20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  <c r="BO113" s="6"/>
      <c r="BP113" s="6"/>
      <c r="BQ113" s="6"/>
      <c r="BR113" s="6"/>
      <c r="BS113" s="6"/>
      <c r="BT113" s="6"/>
      <c r="BU113" s="6"/>
      <c r="BV113" s="6"/>
      <c r="BW113" s="6"/>
      <c r="BX113" s="6"/>
      <c r="BY113" s="6"/>
    </row>
    <row r="114" spans="2:77" x14ac:dyDescent="0.25">
      <c r="B114" s="31"/>
      <c r="C114" s="20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  <c r="BO114" s="6"/>
      <c r="BP114" s="6"/>
      <c r="BQ114" s="6"/>
      <c r="BR114" s="6"/>
      <c r="BS114" s="6"/>
      <c r="BT114" s="6"/>
      <c r="BU114" s="6"/>
      <c r="BV114" s="6"/>
      <c r="BW114" s="6"/>
      <c r="BX114" s="6"/>
      <c r="BY114" s="6"/>
    </row>
    <row r="115" spans="2:77" x14ac:dyDescent="0.25">
      <c r="B115" s="31"/>
      <c r="C115" s="20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  <c r="BO115" s="6"/>
      <c r="BP115" s="6"/>
      <c r="BQ115" s="6"/>
      <c r="BR115" s="6"/>
      <c r="BS115" s="6"/>
      <c r="BT115" s="6"/>
      <c r="BU115" s="6"/>
      <c r="BV115" s="6"/>
      <c r="BW115" s="6"/>
      <c r="BX115" s="6"/>
      <c r="BY115" s="6"/>
    </row>
    <row r="116" spans="2:77" x14ac:dyDescent="0.25">
      <c r="B116" s="31"/>
      <c r="C116" s="20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  <c r="BO116" s="6"/>
      <c r="BP116" s="6"/>
      <c r="BQ116" s="6"/>
      <c r="BR116" s="6"/>
      <c r="BS116" s="6"/>
      <c r="BT116" s="6"/>
      <c r="BU116" s="6"/>
      <c r="BV116" s="6"/>
      <c r="BW116" s="6"/>
      <c r="BX116" s="6"/>
      <c r="BY116" s="6"/>
    </row>
    <row r="117" spans="2:77" x14ac:dyDescent="0.25">
      <c r="B117" s="31"/>
      <c r="C117" s="20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  <c r="BO117" s="6"/>
      <c r="BP117" s="6"/>
      <c r="BQ117" s="6"/>
      <c r="BR117" s="6"/>
      <c r="BS117" s="6"/>
      <c r="BT117" s="6"/>
      <c r="BU117" s="6"/>
      <c r="BV117" s="6"/>
      <c r="BW117" s="6"/>
      <c r="BX117" s="6"/>
      <c r="BY117" s="6"/>
    </row>
    <row r="118" spans="2:77" x14ac:dyDescent="0.25">
      <c r="B118" s="31"/>
      <c r="C118" s="20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  <c r="BO118" s="6"/>
      <c r="BP118" s="6"/>
      <c r="BQ118" s="6"/>
      <c r="BR118" s="6"/>
      <c r="BS118" s="6"/>
      <c r="BT118" s="6"/>
      <c r="BU118" s="6"/>
      <c r="BV118" s="6"/>
      <c r="BW118" s="6"/>
      <c r="BX118" s="6"/>
      <c r="BY118" s="6"/>
    </row>
    <row r="119" spans="2:77" x14ac:dyDescent="0.25">
      <c r="B119" s="31"/>
      <c r="C119" s="20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  <c r="BO119" s="6"/>
      <c r="BP119" s="6"/>
      <c r="BQ119" s="6"/>
      <c r="BR119" s="6"/>
      <c r="BS119" s="6"/>
      <c r="BT119" s="6"/>
      <c r="BU119" s="6"/>
      <c r="BV119" s="6"/>
      <c r="BW119" s="6"/>
      <c r="BX119" s="6"/>
      <c r="BY119" s="6"/>
    </row>
    <row r="120" spans="2:77" x14ac:dyDescent="0.25">
      <c r="B120" s="31"/>
      <c r="C120" s="20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  <c r="BO120" s="6"/>
      <c r="BP120" s="6"/>
      <c r="BQ120" s="6"/>
      <c r="BR120" s="6"/>
      <c r="BS120" s="6"/>
      <c r="BT120" s="6"/>
      <c r="BU120" s="6"/>
      <c r="BV120" s="6"/>
      <c r="BW120" s="6"/>
      <c r="BX120" s="6"/>
      <c r="BY120" s="6"/>
    </row>
    <row r="121" spans="2:77" x14ac:dyDescent="0.25">
      <c r="B121" s="31"/>
      <c r="C121" s="20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  <c r="BO121" s="6"/>
      <c r="BP121" s="6"/>
      <c r="BQ121" s="6"/>
      <c r="BR121" s="6"/>
      <c r="BS121" s="6"/>
      <c r="BT121" s="6"/>
      <c r="BU121" s="6"/>
      <c r="BV121" s="6"/>
      <c r="BW121" s="6"/>
      <c r="BX121" s="6"/>
      <c r="BY121" s="6"/>
    </row>
    <row r="122" spans="2:77" x14ac:dyDescent="0.25">
      <c r="B122" s="31"/>
      <c r="C122" s="20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  <c r="BO122" s="6"/>
      <c r="BP122" s="6"/>
      <c r="BQ122" s="6"/>
      <c r="BR122" s="6"/>
      <c r="BS122" s="6"/>
      <c r="BT122" s="6"/>
      <c r="BU122" s="6"/>
      <c r="BV122" s="6"/>
      <c r="BW122" s="6"/>
      <c r="BX122" s="6"/>
      <c r="BY122" s="6"/>
    </row>
    <row r="123" spans="2:77" x14ac:dyDescent="0.25">
      <c r="B123" s="31"/>
      <c r="C123" s="20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  <c r="BO123" s="6"/>
      <c r="BP123" s="6"/>
      <c r="BQ123" s="6"/>
      <c r="BR123" s="6"/>
      <c r="BS123" s="6"/>
      <c r="BT123" s="6"/>
      <c r="BU123" s="6"/>
      <c r="BV123" s="6"/>
      <c r="BW123" s="6"/>
      <c r="BX123" s="6"/>
      <c r="BY123" s="6"/>
    </row>
    <row r="124" spans="2:77" x14ac:dyDescent="0.25">
      <c r="B124" s="31"/>
      <c r="C124" s="20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  <c r="BO124" s="6"/>
      <c r="BP124" s="6"/>
      <c r="BQ124" s="6"/>
      <c r="BR124" s="6"/>
      <c r="BS124" s="6"/>
      <c r="BT124" s="6"/>
      <c r="BU124" s="6"/>
      <c r="BV124" s="6"/>
      <c r="BW124" s="6"/>
      <c r="BX124" s="6"/>
      <c r="BY124" s="6"/>
    </row>
    <row r="125" spans="2:77" x14ac:dyDescent="0.25">
      <c r="B125" s="31"/>
      <c r="C125" s="20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  <c r="BO125" s="6"/>
      <c r="BP125" s="6"/>
      <c r="BQ125" s="6"/>
      <c r="BR125" s="6"/>
      <c r="BS125" s="6"/>
      <c r="BT125" s="6"/>
      <c r="BU125" s="6"/>
      <c r="BV125" s="6"/>
      <c r="BW125" s="6"/>
      <c r="BX125" s="6"/>
      <c r="BY125" s="6"/>
    </row>
    <row r="126" spans="2:77" x14ac:dyDescent="0.25">
      <c r="B126" s="31"/>
      <c r="C126" s="20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  <c r="BO126" s="6"/>
      <c r="BP126" s="6"/>
      <c r="BQ126" s="6"/>
      <c r="BR126" s="6"/>
      <c r="BS126" s="6"/>
      <c r="BT126" s="6"/>
      <c r="BU126" s="6"/>
      <c r="BV126" s="6"/>
      <c r="BW126" s="6"/>
      <c r="BX126" s="6"/>
      <c r="BY126" s="6"/>
    </row>
    <row r="127" spans="2:77" x14ac:dyDescent="0.25">
      <c r="B127" s="31"/>
      <c r="C127" s="20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  <c r="BO127" s="6"/>
      <c r="BP127" s="6"/>
      <c r="BQ127" s="6"/>
      <c r="BR127" s="6"/>
      <c r="BS127" s="6"/>
      <c r="BT127" s="6"/>
      <c r="BU127" s="6"/>
      <c r="BV127" s="6"/>
      <c r="BW127" s="6"/>
      <c r="BX127" s="6"/>
      <c r="BY127" s="6"/>
    </row>
    <row r="128" spans="2:77" x14ac:dyDescent="0.25">
      <c r="B128" s="31"/>
      <c r="C128" s="20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  <c r="BO128" s="6"/>
      <c r="BP128" s="6"/>
      <c r="BQ128" s="6"/>
      <c r="BR128" s="6"/>
      <c r="BS128" s="6"/>
      <c r="BT128" s="6"/>
      <c r="BU128" s="6"/>
      <c r="BV128" s="6"/>
      <c r="BW128" s="6"/>
      <c r="BX128" s="6"/>
      <c r="BY128" s="6"/>
    </row>
    <row r="129" spans="2:77" x14ac:dyDescent="0.25">
      <c r="B129" s="31"/>
      <c r="C129" s="20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  <c r="BO129" s="6"/>
      <c r="BP129" s="6"/>
      <c r="BQ129" s="6"/>
      <c r="BR129" s="6"/>
      <c r="BS129" s="6"/>
      <c r="BT129" s="6"/>
      <c r="BU129" s="6"/>
      <c r="BV129" s="6"/>
      <c r="BW129" s="6"/>
      <c r="BX129" s="6"/>
      <c r="BY129" s="6"/>
    </row>
    <row r="130" spans="2:77" x14ac:dyDescent="0.25">
      <c r="B130" s="31"/>
      <c r="C130" s="20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  <c r="BO130" s="6"/>
      <c r="BP130" s="6"/>
      <c r="BQ130" s="6"/>
      <c r="BR130" s="6"/>
      <c r="BS130" s="6"/>
      <c r="BT130" s="6"/>
      <c r="BU130" s="6"/>
      <c r="BV130" s="6"/>
      <c r="BW130" s="6"/>
      <c r="BX130" s="6"/>
      <c r="BY130" s="6"/>
    </row>
    <row r="131" spans="2:77" x14ac:dyDescent="0.25">
      <c r="B131" s="31"/>
      <c r="C131" s="20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  <c r="BO131" s="6"/>
      <c r="BP131" s="6"/>
      <c r="BQ131" s="6"/>
      <c r="BR131" s="6"/>
      <c r="BS131" s="6"/>
      <c r="BT131" s="6"/>
      <c r="BU131" s="6"/>
      <c r="BV131" s="6"/>
      <c r="BW131" s="6"/>
      <c r="BX131" s="6"/>
      <c r="BY131" s="6"/>
    </row>
    <row r="132" spans="2:77" x14ac:dyDescent="0.25">
      <c r="B132" s="31"/>
      <c r="C132" s="20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  <c r="BO132" s="6"/>
      <c r="BP132" s="6"/>
      <c r="BQ132" s="6"/>
      <c r="BR132" s="6"/>
      <c r="BS132" s="6"/>
      <c r="BT132" s="6"/>
      <c r="BU132" s="6"/>
      <c r="BV132" s="6"/>
      <c r="BW132" s="6"/>
      <c r="BX132" s="6"/>
      <c r="BY132" s="6"/>
    </row>
    <row r="133" spans="2:77" x14ac:dyDescent="0.25">
      <c r="B133" s="31"/>
      <c r="C133" s="20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  <c r="BO133" s="6"/>
      <c r="BP133" s="6"/>
      <c r="BQ133" s="6"/>
      <c r="BR133" s="6"/>
      <c r="BS133" s="6"/>
      <c r="BT133" s="6"/>
      <c r="BU133" s="6"/>
      <c r="BV133" s="6"/>
      <c r="BW133" s="6"/>
      <c r="BX133" s="6"/>
      <c r="BY133" s="6"/>
    </row>
    <row r="134" spans="2:77" x14ac:dyDescent="0.25">
      <c r="B134" s="31"/>
      <c r="C134" s="20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  <c r="BO134" s="6"/>
      <c r="BP134" s="6"/>
      <c r="BQ134" s="6"/>
      <c r="BR134" s="6"/>
      <c r="BS134" s="6"/>
      <c r="BT134" s="6"/>
      <c r="BU134" s="6"/>
      <c r="BV134" s="6"/>
      <c r="BW134" s="6"/>
      <c r="BX134" s="6"/>
      <c r="BY134" s="6"/>
    </row>
    <row r="135" spans="2:77" x14ac:dyDescent="0.25">
      <c r="B135" s="31"/>
      <c r="C135" s="20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  <c r="BO135" s="6"/>
      <c r="BP135" s="6"/>
      <c r="BQ135" s="6"/>
      <c r="BR135" s="6"/>
      <c r="BS135" s="6"/>
      <c r="BT135" s="6"/>
      <c r="BU135" s="6"/>
      <c r="BV135" s="6"/>
      <c r="BW135" s="6"/>
      <c r="BX135" s="6"/>
      <c r="BY135" s="6"/>
    </row>
    <row r="136" spans="2:77" x14ac:dyDescent="0.25">
      <c r="B136" s="31"/>
      <c r="C136" s="20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  <c r="BO136" s="6"/>
      <c r="BP136" s="6"/>
      <c r="BQ136" s="6"/>
      <c r="BR136" s="6"/>
      <c r="BS136" s="6"/>
      <c r="BT136" s="6"/>
      <c r="BU136" s="6"/>
      <c r="BV136" s="6"/>
      <c r="BW136" s="6"/>
      <c r="BX136" s="6"/>
      <c r="BY136" s="6"/>
    </row>
    <row r="137" spans="2:77" x14ac:dyDescent="0.25">
      <c r="B137" s="31"/>
      <c r="C137" s="20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  <c r="BO137" s="6"/>
      <c r="BP137" s="6"/>
      <c r="BQ137" s="6"/>
      <c r="BR137" s="6"/>
      <c r="BS137" s="6"/>
      <c r="BT137" s="6"/>
      <c r="BU137" s="6"/>
      <c r="BV137" s="6"/>
      <c r="BW137" s="6"/>
      <c r="BX137" s="6"/>
      <c r="BY137" s="6"/>
    </row>
    <row r="138" spans="2:77" x14ac:dyDescent="0.25">
      <c r="B138" s="31"/>
      <c r="C138" s="20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  <c r="BO138" s="6"/>
      <c r="BP138" s="6"/>
      <c r="BQ138" s="6"/>
      <c r="BR138" s="6"/>
      <c r="BS138" s="6"/>
      <c r="BT138" s="6"/>
      <c r="BU138" s="6"/>
      <c r="BV138" s="6"/>
      <c r="BW138" s="6"/>
      <c r="BX138" s="6"/>
      <c r="BY138" s="6"/>
    </row>
    <row r="139" spans="2:77" x14ac:dyDescent="0.25">
      <c r="B139" s="31"/>
      <c r="C139" s="20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  <c r="BO139" s="6"/>
      <c r="BP139" s="6"/>
      <c r="BQ139" s="6"/>
      <c r="BR139" s="6"/>
      <c r="BS139" s="6"/>
      <c r="BT139" s="6"/>
      <c r="BU139" s="6"/>
      <c r="BV139" s="6"/>
      <c r="BW139" s="6"/>
      <c r="BX139" s="6"/>
      <c r="BY139" s="6"/>
    </row>
    <row r="140" spans="2:77" x14ac:dyDescent="0.25">
      <c r="B140" s="31"/>
      <c r="C140" s="20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  <c r="BO140" s="6"/>
      <c r="BP140" s="6"/>
      <c r="BQ140" s="6"/>
      <c r="BR140" s="6"/>
      <c r="BS140" s="6"/>
      <c r="BT140" s="6"/>
      <c r="BU140" s="6"/>
      <c r="BV140" s="6"/>
      <c r="BW140" s="6"/>
      <c r="BX140" s="6"/>
      <c r="BY140" s="6"/>
    </row>
    <row r="141" spans="2:77" x14ac:dyDescent="0.25">
      <c r="B141" s="31"/>
      <c r="C141" s="20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  <c r="BO141" s="6"/>
      <c r="BP141" s="6"/>
      <c r="BQ141" s="6"/>
      <c r="BR141" s="6"/>
      <c r="BS141" s="6"/>
      <c r="BT141" s="6"/>
      <c r="BU141" s="6"/>
      <c r="BV141" s="6"/>
      <c r="BW141" s="6"/>
      <c r="BX141" s="6"/>
      <c r="BY141" s="6"/>
    </row>
    <row r="142" spans="2:77" x14ac:dyDescent="0.25">
      <c r="B142" s="31"/>
      <c r="C142" s="20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  <c r="BO142" s="6"/>
      <c r="BP142" s="6"/>
      <c r="BQ142" s="6"/>
      <c r="BR142" s="6"/>
      <c r="BS142" s="6"/>
      <c r="BT142" s="6"/>
      <c r="BU142" s="6"/>
      <c r="BV142" s="6"/>
      <c r="BW142" s="6"/>
      <c r="BX142" s="6"/>
      <c r="BY142" s="6"/>
    </row>
    <row r="143" spans="2:77" x14ac:dyDescent="0.25">
      <c r="B143" s="31"/>
      <c r="C143" s="20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  <c r="BO143" s="6"/>
      <c r="BP143" s="6"/>
      <c r="BQ143" s="6"/>
      <c r="BR143" s="6"/>
      <c r="BS143" s="6"/>
      <c r="BT143" s="6"/>
      <c r="BU143" s="6"/>
      <c r="BV143" s="6"/>
      <c r="BW143" s="6"/>
      <c r="BX143" s="6"/>
      <c r="BY143" s="6"/>
    </row>
    <row r="144" spans="2:77" x14ac:dyDescent="0.25">
      <c r="B144" s="31"/>
      <c r="C144" s="20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  <c r="BO144" s="6"/>
      <c r="BP144" s="6"/>
      <c r="BQ144" s="6"/>
      <c r="BR144" s="6"/>
      <c r="BS144" s="6"/>
      <c r="BT144" s="6"/>
      <c r="BU144" s="6"/>
      <c r="BV144" s="6"/>
      <c r="BW144" s="6"/>
      <c r="BX144" s="6"/>
      <c r="BY144" s="6"/>
    </row>
    <row r="145" spans="2:77" x14ac:dyDescent="0.25">
      <c r="B145" s="31"/>
      <c r="C145" s="20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  <c r="BO145" s="6"/>
      <c r="BP145" s="6"/>
      <c r="BQ145" s="6"/>
      <c r="BR145" s="6"/>
      <c r="BS145" s="6"/>
      <c r="BT145" s="6"/>
      <c r="BU145" s="6"/>
      <c r="BV145" s="6"/>
      <c r="BW145" s="6"/>
      <c r="BX145" s="6"/>
      <c r="BY145" s="6"/>
    </row>
    <row r="146" spans="2:77" x14ac:dyDescent="0.25">
      <c r="B146" s="31"/>
      <c r="C146" s="20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  <c r="BO146" s="6"/>
      <c r="BP146" s="6"/>
      <c r="BQ146" s="6"/>
      <c r="BR146" s="6"/>
      <c r="BS146" s="6"/>
      <c r="BT146" s="6"/>
      <c r="BU146" s="6"/>
      <c r="BV146" s="6"/>
      <c r="BW146" s="6"/>
      <c r="BX146" s="6"/>
      <c r="BY146" s="6"/>
    </row>
    <row r="147" spans="2:77" x14ac:dyDescent="0.25">
      <c r="B147" s="31"/>
      <c r="C147" s="20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  <c r="BO147" s="6"/>
      <c r="BP147" s="6"/>
      <c r="BQ147" s="6"/>
      <c r="BR147" s="6"/>
      <c r="BS147" s="6"/>
      <c r="BT147" s="6"/>
      <c r="BU147" s="6"/>
      <c r="BV147" s="6"/>
      <c r="BW147" s="6"/>
      <c r="BX147" s="6"/>
      <c r="BY147" s="6"/>
    </row>
    <row r="148" spans="2:77" x14ac:dyDescent="0.25">
      <c r="B148" s="31"/>
      <c r="C148" s="20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  <c r="BO148" s="6"/>
      <c r="BP148" s="6"/>
      <c r="BQ148" s="6"/>
      <c r="BR148" s="6"/>
      <c r="BS148" s="6"/>
      <c r="BT148" s="6"/>
      <c r="BU148" s="6"/>
      <c r="BV148" s="6"/>
      <c r="BW148" s="6"/>
      <c r="BX148" s="6"/>
      <c r="BY148" s="6"/>
    </row>
    <row r="149" spans="2:77" x14ac:dyDescent="0.25">
      <c r="B149" s="31"/>
      <c r="C149" s="20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  <c r="BO149" s="6"/>
      <c r="BP149" s="6"/>
      <c r="BQ149" s="6"/>
      <c r="BR149" s="6"/>
      <c r="BS149" s="6"/>
      <c r="BT149" s="6"/>
      <c r="BU149" s="6"/>
      <c r="BV149" s="6"/>
      <c r="BW149" s="6"/>
      <c r="BX149" s="6"/>
      <c r="BY149" s="6"/>
    </row>
    <row r="150" spans="2:77" x14ac:dyDescent="0.25">
      <c r="B150" s="31"/>
      <c r="C150" s="20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  <c r="BO150" s="6"/>
      <c r="BP150" s="6"/>
      <c r="BQ150" s="6"/>
      <c r="BR150" s="6"/>
      <c r="BS150" s="6"/>
      <c r="BT150" s="6"/>
      <c r="BU150" s="6"/>
      <c r="BV150" s="6"/>
      <c r="BW150" s="6"/>
      <c r="BX150" s="6"/>
      <c r="BY150" s="6"/>
    </row>
    <row r="151" spans="2:77" x14ac:dyDescent="0.25">
      <c r="B151" s="31"/>
      <c r="C151" s="20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  <c r="BO151" s="6"/>
      <c r="BP151" s="6"/>
      <c r="BQ151" s="6"/>
      <c r="BR151" s="6"/>
      <c r="BS151" s="6"/>
      <c r="BT151" s="6"/>
      <c r="BU151" s="6"/>
      <c r="BV151" s="6"/>
      <c r="BW151" s="6"/>
      <c r="BX151" s="6"/>
      <c r="BY151" s="6"/>
    </row>
    <row r="152" spans="2:77" x14ac:dyDescent="0.25">
      <c r="B152" s="31"/>
      <c r="C152" s="20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  <c r="BO152" s="6"/>
      <c r="BP152" s="6"/>
      <c r="BQ152" s="6"/>
      <c r="BR152" s="6"/>
      <c r="BS152" s="6"/>
      <c r="BT152" s="6"/>
      <c r="BU152" s="6"/>
      <c r="BV152" s="6"/>
      <c r="BW152" s="6"/>
      <c r="BX152" s="6"/>
      <c r="BY152" s="6"/>
    </row>
    <row r="153" spans="2:77" x14ac:dyDescent="0.25">
      <c r="B153" s="31"/>
      <c r="C153" s="20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  <c r="BO153" s="6"/>
      <c r="BP153" s="6"/>
      <c r="BQ153" s="6"/>
      <c r="BR153" s="6"/>
      <c r="BS153" s="6"/>
      <c r="BT153" s="6"/>
      <c r="BU153" s="6"/>
      <c r="BV153" s="6"/>
      <c r="BW153" s="6"/>
      <c r="BX153" s="6"/>
      <c r="BY153" s="6"/>
    </row>
    <row r="154" spans="2:77" x14ac:dyDescent="0.25">
      <c r="B154" s="31"/>
      <c r="C154" s="20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  <c r="BO154" s="6"/>
      <c r="BP154" s="6"/>
      <c r="BQ154" s="6"/>
      <c r="BR154" s="6"/>
      <c r="BS154" s="6"/>
      <c r="BT154" s="6"/>
      <c r="BU154" s="6"/>
      <c r="BV154" s="6"/>
      <c r="BW154" s="6"/>
      <c r="BX154" s="6"/>
      <c r="BY154" s="6"/>
    </row>
    <row r="155" spans="2:77" x14ac:dyDescent="0.25">
      <c r="B155" s="31"/>
      <c r="C155" s="20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  <c r="BO155" s="6"/>
      <c r="BP155" s="6"/>
      <c r="BQ155" s="6"/>
      <c r="BR155" s="6"/>
      <c r="BS155" s="6"/>
      <c r="BT155" s="6"/>
      <c r="BU155" s="6"/>
      <c r="BV155" s="6"/>
      <c r="BW155" s="6"/>
      <c r="BX155" s="6"/>
      <c r="BY155" s="6"/>
    </row>
    <row r="156" spans="2:77" x14ac:dyDescent="0.25">
      <c r="B156" s="31"/>
      <c r="C156" s="20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  <c r="BO156" s="6"/>
      <c r="BP156" s="6"/>
      <c r="BQ156" s="6"/>
      <c r="BR156" s="6"/>
      <c r="BS156" s="6"/>
      <c r="BT156" s="6"/>
      <c r="BU156" s="6"/>
      <c r="BV156" s="6"/>
      <c r="BW156" s="6"/>
      <c r="BX156" s="6"/>
      <c r="BY156" s="6"/>
    </row>
    <row r="157" spans="2:77" x14ac:dyDescent="0.25">
      <c r="B157" s="31"/>
      <c r="C157" s="20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  <c r="BO157" s="6"/>
      <c r="BP157" s="6"/>
      <c r="BQ157" s="6"/>
      <c r="BR157" s="6"/>
      <c r="BS157" s="6"/>
      <c r="BT157" s="6"/>
      <c r="BU157" s="6"/>
      <c r="BV157" s="6"/>
      <c r="BW157" s="6"/>
      <c r="BX157" s="6"/>
      <c r="BY157" s="6"/>
    </row>
    <row r="158" spans="2:77" x14ac:dyDescent="0.25">
      <c r="B158" s="31"/>
      <c r="C158" s="20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  <c r="BO158" s="6"/>
      <c r="BP158" s="6"/>
      <c r="BQ158" s="6"/>
      <c r="BR158" s="6"/>
      <c r="BS158" s="6"/>
      <c r="BT158" s="6"/>
      <c r="BU158" s="6"/>
      <c r="BV158" s="6"/>
      <c r="BW158" s="6"/>
      <c r="BX158" s="6"/>
      <c r="BY158" s="6"/>
    </row>
    <row r="159" spans="2:77" x14ac:dyDescent="0.25">
      <c r="B159" s="31"/>
      <c r="C159" s="20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  <c r="BO159" s="6"/>
      <c r="BP159" s="6"/>
      <c r="BQ159" s="6"/>
      <c r="BR159" s="6"/>
      <c r="BS159" s="6"/>
      <c r="BT159" s="6"/>
      <c r="BU159" s="6"/>
      <c r="BV159" s="6"/>
      <c r="BW159" s="6"/>
      <c r="BX159" s="6"/>
      <c r="BY159" s="6"/>
    </row>
    <row r="160" spans="2:77" x14ac:dyDescent="0.25">
      <c r="B160" s="31"/>
      <c r="C160" s="20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  <c r="BO160" s="6"/>
      <c r="BP160" s="6"/>
      <c r="BQ160" s="6"/>
      <c r="BR160" s="6"/>
      <c r="BS160" s="6"/>
      <c r="BT160" s="6"/>
      <c r="BU160" s="6"/>
      <c r="BV160" s="6"/>
      <c r="BW160" s="6"/>
      <c r="BX160" s="6"/>
      <c r="BY160" s="6"/>
    </row>
    <row r="161" spans="2:77" x14ac:dyDescent="0.25">
      <c r="B161" s="31"/>
      <c r="C161" s="20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  <c r="BO161" s="6"/>
      <c r="BP161" s="6"/>
      <c r="BQ161" s="6"/>
      <c r="BR161" s="6"/>
      <c r="BS161" s="6"/>
      <c r="BT161" s="6"/>
      <c r="BU161" s="6"/>
      <c r="BV161" s="6"/>
      <c r="BW161" s="6"/>
      <c r="BX161" s="6"/>
      <c r="BY161" s="6"/>
    </row>
    <row r="162" spans="2:77" x14ac:dyDescent="0.25">
      <c r="B162" s="31"/>
      <c r="C162" s="20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  <c r="BO162" s="6"/>
      <c r="BP162" s="6"/>
      <c r="BQ162" s="6"/>
      <c r="BR162" s="6"/>
      <c r="BS162" s="6"/>
      <c r="BT162" s="6"/>
      <c r="BU162" s="6"/>
      <c r="BV162" s="6"/>
      <c r="BW162" s="6"/>
      <c r="BX162" s="6"/>
      <c r="BY162" s="6"/>
    </row>
    <row r="163" spans="2:77" x14ac:dyDescent="0.25">
      <c r="B163" s="31"/>
      <c r="C163" s="20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  <c r="BO163" s="6"/>
      <c r="BP163" s="6"/>
      <c r="BQ163" s="6"/>
      <c r="BR163" s="6"/>
      <c r="BS163" s="6"/>
      <c r="BT163" s="6"/>
      <c r="BU163" s="6"/>
      <c r="BV163" s="6"/>
      <c r="BW163" s="6"/>
      <c r="BX163" s="6"/>
      <c r="BY163" s="6"/>
    </row>
    <row r="164" spans="2:77" x14ac:dyDescent="0.25">
      <c r="B164" s="31"/>
      <c r="C164" s="20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  <c r="BO164" s="6"/>
      <c r="BP164" s="6"/>
      <c r="BQ164" s="6"/>
      <c r="BR164" s="6"/>
      <c r="BS164" s="6"/>
      <c r="BT164" s="6"/>
      <c r="BU164" s="6"/>
      <c r="BV164" s="6"/>
      <c r="BW164" s="6"/>
      <c r="BX164" s="6"/>
      <c r="BY164" s="6"/>
    </row>
    <row r="165" spans="2:77" x14ac:dyDescent="0.25">
      <c r="B165" s="31"/>
      <c r="C165" s="20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  <c r="BO165" s="6"/>
      <c r="BP165" s="6"/>
      <c r="BQ165" s="6"/>
      <c r="BR165" s="6"/>
      <c r="BS165" s="6"/>
      <c r="BT165" s="6"/>
      <c r="BU165" s="6"/>
      <c r="BV165" s="6"/>
      <c r="BW165" s="6"/>
      <c r="BX165" s="6"/>
      <c r="BY165" s="6"/>
    </row>
    <row r="166" spans="2:77" x14ac:dyDescent="0.25">
      <c r="B166" s="31"/>
      <c r="C166" s="20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  <c r="BO166" s="6"/>
      <c r="BP166" s="6"/>
      <c r="BQ166" s="6"/>
      <c r="BR166" s="6"/>
      <c r="BS166" s="6"/>
      <c r="BT166" s="6"/>
      <c r="BU166" s="6"/>
      <c r="BV166" s="6"/>
      <c r="BW166" s="6"/>
      <c r="BX166" s="6"/>
      <c r="BY166" s="6"/>
    </row>
    <row r="167" spans="2:77" x14ac:dyDescent="0.25">
      <c r="B167" s="31"/>
      <c r="C167" s="20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  <c r="BO167" s="6"/>
      <c r="BP167" s="6"/>
      <c r="BQ167" s="6"/>
      <c r="BR167" s="6"/>
      <c r="BS167" s="6"/>
      <c r="BT167" s="6"/>
      <c r="BU167" s="6"/>
      <c r="BV167" s="6"/>
      <c r="BW167" s="6"/>
      <c r="BX167" s="6"/>
      <c r="BY167" s="6"/>
    </row>
    <row r="168" spans="2:77" x14ac:dyDescent="0.25">
      <c r="B168" s="31"/>
      <c r="C168" s="20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  <c r="BO168" s="6"/>
      <c r="BP168" s="6"/>
      <c r="BQ168" s="6"/>
      <c r="BR168" s="6"/>
      <c r="BS168" s="6"/>
      <c r="BT168" s="6"/>
      <c r="BU168" s="6"/>
      <c r="BV168" s="6"/>
      <c r="BW168" s="6"/>
      <c r="BX168" s="6"/>
      <c r="BY168" s="6"/>
    </row>
    <row r="169" spans="2:77" x14ac:dyDescent="0.25">
      <c r="B169" s="31"/>
      <c r="C169" s="20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  <c r="BO169" s="6"/>
      <c r="BP169" s="6"/>
      <c r="BQ169" s="6"/>
      <c r="BR169" s="6"/>
      <c r="BS169" s="6"/>
      <c r="BT169" s="6"/>
      <c r="BU169" s="6"/>
      <c r="BV169" s="6"/>
      <c r="BW169" s="6"/>
      <c r="BX169" s="6"/>
      <c r="BY169" s="6"/>
    </row>
    <row r="170" spans="2:77" x14ac:dyDescent="0.25">
      <c r="B170" s="31"/>
      <c r="C170" s="20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  <c r="BO170" s="6"/>
      <c r="BP170" s="6"/>
      <c r="BQ170" s="6"/>
      <c r="BR170" s="6"/>
      <c r="BS170" s="6"/>
      <c r="BT170" s="6"/>
      <c r="BU170" s="6"/>
      <c r="BV170" s="6"/>
      <c r="BW170" s="6"/>
      <c r="BX170" s="6"/>
      <c r="BY170" s="6"/>
    </row>
    <row r="171" spans="2:77" x14ac:dyDescent="0.25">
      <c r="B171" s="31"/>
      <c r="C171" s="20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  <c r="BO171" s="6"/>
      <c r="BP171" s="6"/>
      <c r="BQ171" s="6"/>
      <c r="BR171" s="6"/>
      <c r="BS171" s="6"/>
      <c r="BT171" s="6"/>
      <c r="BU171" s="6"/>
      <c r="BV171" s="6"/>
      <c r="BW171" s="6"/>
      <c r="BX171" s="6"/>
      <c r="BY171" s="6"/>
    </row>
    <row r="172" spans="2:77" x14ac:dyDescent="0.25">
      <c r="B172" s="31"/>
      <c r="C172" s="20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  <c r="BO172" s="6"/>
      <c r="BP172" s="6"/>
      <c r="BQ172" s="6"/>
      <c r="BR172" s="6"/>
      <c r="BS172" s="6"/>
      <c r="BT172" s="6"/>
      <c r="BU172" s="6"/>
      <c r="BV172" s="6"/>
      <c r="BW172" s="6"/>
      <c r="BX172" s="6"/>
      <c r="BY172" s="6"/>
    </row>
    <row r="173" spans="2:77" x14ac:dyDescent="0.25">
      <c r="B173" s="31"/>
      <c r="C173" s="20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  <c r="BO173" s="6"/>
      <c r="BP173" s="6"/>
      <c r="BQ173" s="6"/>
      <c r="BR173" s="6"/>
      <c r="BS173" s="6"/>
      <c r="BT173" s="6"/>
      <c r="BU173" s="6"/>
      <c r="BV173" s="6"/>
      <c r="BW173" s="6"/>
      <c r="BX173" s="6"/>
      <c r="BY173" s="6"/>
    </row>
    <row r="174" spans="2:77" x14ac:dyDescent="0.25">
      <c r="B174" s="31"/>
      <c r="C174" s="20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  <c r="BO174" s="6"/>
      <c r="BP174" s="6"/>
      <c r="BQ174" s="6"/>
      <c r="BR174" s="6"/>
      <c r="BS174" s="6"/>
      <c r="BT174" s="6"/>
      <c r="BU174" s="6"/>
      <c r="BV174" s="6"/>
      <c r="BW174" s="6"/>
      <c r="BX174" s="6"/>
      <c r="BY174" s="6"/>
    </row>
    <row r="175" spans="2:77" x14ac:dyDescent="0.25">
      <c r="B175" s="31"/>
      <c r="C175" s="20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  <c r="BO175" s="6"/>
      <c r="BP175" s="6"/>
      <c r="BQ175" s="6"/>
      <c r="BR175" s="6"/>
      <c r="BS175" s="6"/>
      <c r="BT175" s="6"/>
      <c r="BU175" s="6"/>
      <c r="BV175" s="6"/>
      <c r="BW175" s="6"/>
      <c r="BX175" s="6"/>
      <c r="BY175" s="6"/>
    </row>
    <row r="176" spans="2:77" x14ac:dyDescent="0.25">
      <c r="B176" s="31"/>
      <c r="C176" s="20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  <c r="BO176" s="6"/>
      <c r="BP176" s="6"/>
      <c r="BQ176" s="6"/>
      <c r="BR176" s="6"/>
      <c r="BS176" s="6"/>
      <c r="BT176" s="6"/>
      <c r="BU176" s="6"/>
      <c r="BV176" s="6"/>
      <c r="BW176" s="6"/>
      <c r="BX176" s="6"/>
      <c r="BY176" s="6"/>
    </row>
    <row r="177" spans="2:77" x14ac:dyDescent="0.25">
      <c r="B177" s="31"/>
      <c r="C177" s="20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  <c r="BO177" s="6"/>
      <c r="BP177" s="6"/>
      <c r="BQ177" s="6"/>
      <c r="BR177" s="6"/>
      <c r="BS177" s="6"/>
      <c r="BT177" s="6"/>
      <c r="BU177" s="6"/>
      <c r="BV177" s="6"/>
      <c r="BW177" s="6"/>
      <c r="BX177" s="6"/>
      <c r="BY177" s="6"/>
    </row>
    <row r="178" spans="2:77" x14ac:dyDescent="0.25">
      <c r="B178" s="31"/>
      <c r="C178" s="20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  <c r="BO178" s="6"/>
      <c r="BP178" s="6"/>
      <c r="BQ178" s="6"/>
      <c r="BR178" s="6"/>
      <c r="BS178" s="6"/>
      <c r="BT178" s="6"/>
      <c r="BU178" s="6"/>
      <c r="BV178" s="6"/>
      <c r="BW178" s="6"/>
      <c r="BX178" s="6"/>
      <c r="BY178" s="6"/>
    </row>
    <row r="179" spans="2:77" x14ac:dyDescent="0.25">
      <c r="B179" s="31"/>
      <c r="C179" s="20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  <c r="BO179" s="6"/>
      <c r="BP179" s="6"/>
      <c r="BQ179" s="6"/>
      <c r="BR179" s="6"/>
      <c r="BS179" s="6"/>
      <c r="BT179" s="6"/>
      <c r="BU179" s="6"/>
      <c r="BV179" s="6"/>
      <c r="BW179" s="6"/>
      <c r="BX179" s="6"/>
      <c r="BY179" s="6"/>
    </row>
    <row r="180" spans="2:77" x14ac:dyDescent="0.25">
      <c r="B180" s="31"/>
      <c r="C180" s="20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  <c r="BO180" s="6"/>
      <c r="BP180" s="6"/>
      <c r="BQ180" s="6"/>
      <c r="BR180" s="6"/>
      <c r="BS180" s="6"/>
      <c r="BT180" s="6"/>
      <c r="BU180" s="6"/>
      <c r="BV180" s="6"/>
      <c r="BW180" s="6"/>
      <c r="BX180" s="6"/>
      <c r="BY180" s="6"/>
    </row>
    <row r="181" spans="2:77" x14ac:dyDescent="0.25">
      <c r="B181" s="31"/>
      <c r="C181" s="20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  <c r="BO181" s="6"/>
      <c r="BP181" s="6"/>
      <c r="BQ181" s="6"/>
      <c r="BR181" s="6"/>
      <c r="BS181" s="6"/>
      <c r="BT181" s="6"/>
      <c r="BU181" s="6"/>
      <c r="BV181" s="6"/>
      <c r="BW181" s="6"/>
      <c r="BX181" s="6"/>
      <c r="BY181" s="6"/>
    </row>
    <row r="182" spans="2:77" x14ac:dyDescent="0.25">
      <c r="B182" s="31"/>
      <c r="C182" s="20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  <c r="BO182" s="6"/>
      <c r="BP182" s="6"/>
      <c r="BQ182" s="6"/>
      <c r="BR182" s="6"/>
      <c r="BS182" s="6"/>
      <c r="BT182" s="6"/>
      <c r="BU182" s="6"/>
      <c r="BV182" s="6"/>
      <c r="BW182" s="6"/>
      <c r="BX182" s="6"/>
      <c r="BY182" s="6"/>
    </row>
    <row r="183" spans="2:77" x14ac:dyDescent="0.25">
      <c r="B183" s="31"/>
      <c r="C183" s="20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  <c r="BO183" s="6"/>
      <c r="BP183" s="6"/>
      <c r="BQ183" s="6"/>
      <c r="BR183" s="6"/>
      <c r="BS183" s="6"/>
      <c r="BT183" s="6"/>
      <c r="BU183" s="6"/>
      <c r="BV183" s="6"/>
      <c r="BW183" s="6"/>
      <c r="BX183" s="6"/>
      <c r="BY183" s="6"/>
    </row>
    <row r="184" spans="2:77" x14ac:dyDescent="0.25">
      <c r="B184" s="31"/>
      <c r="C184" s="20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  <c r="BO184" s="6"/>
      <c r="BP184" s="6"/>
      <c r="BQ184" s="6"/>
      <c r="BR184" s="6"/>
      <c r="BS184" s="6"/>
      <c r="BT184" s="6"/>
      <c r="BU184" s="6"/>
      <c r="BV184" s="6"/>
      <c r="BW184" s="6"/>
      <c r="BX184" s="6"/>
      <c r="BY184" s="6"/>
    </row>
    <row r="185" spans="2:77" x14ac:dyDescent="0.25">
      <c r="B185" s="31"/>
      <c r="C185" s="20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  <c r="BO185" s="6"/>
      <c r="BP185" s="6"/>
      <c r="BQ185" s="6"/>
      <c r="BR185" s="6"/>
      <c r="BS185" s="6"/>
      <c r="BT185" s="6"/>
      <c r="BU185" s="6"/>
      <c r="BV185" s="6"/>
      <c r="BW185" s="6"/>
      <c r="BX185" s="6"/>
      <c r="BY185" s="6"/>
    </row>
    <row r="186" spans="2:77" x14ac:dyDescent="0.25">
      <c r="B186" s="31"/>
      <c r="C186" s="20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  <c r="BO186" s="6"/>
      <c r="BP186" s="6"/>
      <c r="BQ186" s="6"/>
      <c r="BR186" s="6"/>
      <c r="BS186" s="6"/>
      <c r="BT186" s="6"/>
      <c r="BU186" s="6"/>
      <c r="BV186" s="6"/>
      <c r="BW186" s="6"/>
      <c r="BX186" s="6"/>
      <c r="BY186" s="6"/>
    </row>
    <row r="187" spans="2:77" x14ac:dyDescent="0.25">
      <c r="B187" s="31"/>
      <c r="C187" s="20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  <c r="BO187" s="6"/>
      <c r="BP187" s="6"/>
      <c r="BQ187" s="6"/>
      <c r="BR187" s="6"/>
      <c r="BS187" s="6"/>
      <c r="BT187" s="6"/>
      <c r="BU187" s="6"/>
      <c r="BV187" s="6"/>
      <c r="BW187" s="6"/>
      <c r="BX187" s="6"/>
      <c r="BY187" s="6"/>
    </row>
    <row r="188" spans="2:77" x14ac:dyDescent="0.25">
      <c r="B188" s="31"/>
      <c r="C188" s="20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  <c r="BO188" s="6"/>
      <c r="BP188" s="6"/>
      <c r="BQ188" s="6"/>
      <c r="BR188" s="6"/>
      <c r="BS188" s="6"/>
      <c r="BT188" s="6"/>
      <c r="BU188" s="6"/>
      <c r="BV188" s="6"/>
      <c r="BW188" s="6"/>
      <c r="BX188" s="6"/>
      <c r="BY188" s="6"/>
    </row>
    <row r="189" spans="2:77" x14ac:dyDescent="0.25">
      <c r="B189" s="31"/>
      <c r="C189" s="20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  <c r="BO189" s="6"/>
      <c r="BP189" s="6"/>
      <c r="BQ189" s="6"/>
      <c r="BR189" s="6"/>
      <c r="BS189" s="6"/>
      <c r="BT189" s="6"/>
      <c r="BU189" s="6"/>
      <c r="BV189" s="6"/>
      <c r="BW189" s="6"/>
      <c r="BX189" s="6"/>
      <c r="BY189" s="6"/>
    </row>
    <row r="190" spans="2:77" x14ac:dyDescent="0.25">
      <c r="B190" s="31"/>
      <c r="C190" s="20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  <c r="BO190" s="6"/>
      <c r="BP190" s="6"/>
      <c r="BQ190" s="6"/>
      <c r="BR190" s="6"/>
      <c r="BS190" s="6"/>
      <c r="BT190" s="6"/>
      <c r="BU190" s="6"/>
      <c r="BV190" s="6"/>
      <c r="BW190" s="6"/>
      <c r="BX190" s="6"/>
      <c r="BY190" s="6"/>
    </row>
    <row r="191" spans="2:77" x14ac:dyDescent="0.25">
      <c r="B191" s="31"/>
      <c r="C191" s="20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  <c r="BO191" s="6"/>
      <c r="BP191" s="6"/>
      <c r="BQ191" s="6"/>
      <c r="BR191" s="6"/>
      <c r="BS191" s="6"/>
      <c r="BT191" s="6"/>
      <c r="BU191" s="6"/>
      <c r="BV191" s="6"/>
      <c r="BW191" s="6"/>
      <c r="BX191" s="6"/>
      <c r="BY191" s="6"/>
    </row>
    <row r="192" spans="2:77" x14ac:dyDescent="0.25">
      <c r="B192" s="31"/>
      <c r="C192" s="20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  <c r="BO192" s="6"/>
      <c r="BP192" s="6"/>
      <c r="BQ192" s="6"/>
      <c r="BR192" s="6"/>
      <c r="BS192" s="6"/>
      <c r="BT192" s="6"/>
      <c r="BU192" s="6"/>
      <c r="BV192" s="6"/>
      <c r="BW192" s="6"/>
      <c r="BX192" s="6"/>
      <c r="BY192" s="6"/>
    </row>
    <row r="193" spans="2:77" x14ac:dyDescent="0.25">
      <c r="B193" s="31"/>
      <c r="C193" s="20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  <c r="BO193" s="6"/>
      <c r="BP193" s="6"/>
      <c r="BQ193" s="6"/>
      <c r="BR193" s="6"/>
      <c r="BS193" s="6"/>
      <c r="BT193" s="6"/>
      <c r="BU193" s="6"/>
      <c r="BV193" s="6"/>
      <c r="BW193" s="6"/>
      <c r="BX193" s="6"/>
      <c r="BY193" s="6"/>
    </row>
    <row r="194" spans="2:77" x14ac:dyDescent="0.25">
      <c r="B194" s="31"/>
      <c r="C194" s="20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  <c r="BO194" s="6"/>
      <c r="BP194" s="6"/>
      <c r="BQ194" s="6"/>
      <c r="BR194" s="6"/>
      <c r="BS194" s="6"/>
      <c r="BT194" s="6"/>
      <c r="BU194" s="6"/>
      <c r="BV194" s="6"/>
      <c r="BW194" s="6"/>
      <c r="BX194" s="6"/>
      <c r="BY194" s="6"/>
    </row>
    <row r="195" spans="2:77" x14ac:dyDescent="0.25">
      <c r="B195" s="31"/>
      <c r="C195" s="20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  <c r="BO195" s="6"/>
      <c r="BP195" s="6"/>
      <c r="BQ195" s="6"/>
      <c r="BR195" s="6"/>
      <c r="BS195" s="6"/>
      <c r="BT195" s="6"/>
      <c r="BU195" s="6"/>
      <c r="BV195" s="6"/>
      <c r="BW195" s="6"/>
      <c r="BX195" s="6"/>
      <c r="BY195" s="6"/>
    </row>
    <row r="196" spans="2:77" x14ac:dyDescent="0.25">
      <c r="B196" s="31"/>
      <c r="C196" s="20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  <c r="BO196" s="6"/>
      <c r="BP196" s="6"/>
      <c r="BQ196" s="6"/>
      <c r="BR196" s="6"/>
      <c r="BS196" s="6"/>
      <c r="BT196" s="6"/>
      <c r="BU196" s="6"/>
      <c r="BV196" s="6"/>
      <c r="BW196" s="6"/>
      <c r="BX196" s="6"/>
      <c r="BY196" s="6"/>
    </row>
    <row r="197" spans="2:77" x14ac:dyDescent="0.25">
      <c r="B197" s="31"/>
      <c r="C197" s="20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  <c r="BO197" s="6"/>
      <c r="BP197" s="6"/>
      <c r="BQ197" s="6"/>
      <c r="BR197" s="6"/>
      <c r="BS197" s="6"/>
      <c r="BT197" s="6"/>
      <c r="BU197" s="6"/>
      <c r="BV197" s="6"/>
      <c r="BW197" s="6"/>
      <c r="BX197" s="6"/>
      <c r="BY197" s="6"/>
    </row>
    <row r="198" spans="2:77" x14ac:dyDescent="0.25">
      <c r="B198" s="31"/>
      <c r="C198" s="20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  <c r="BO198" s="6"/>
      <c r="BP198" s="6"/>
      <c r="BQ198" s="6"/>
      <c r="BR198" s="6"/>
      <c r="BS198" s="6"/>
      <c r="BT198" s="6"/>
      <c r="BU198" s="6"/>
      <c r="BV198" s="6"/>
      <c r="BW198" s="6"/>
      <c r="BX198" s="6"/>
      <c r="BY198" s="6"/>
    </row>
    <row r="199" spans="2:77" x14ac:dyDescent="0.25">
      <c r="B199" s="31"/>
      <c r="C199" s="20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  <c r="BO199" s="6"/>
      <c r="BP199" s="6"/>
      <c r="BQ199" s="6"/>
      <c r="BR199" s="6"/>
      <c r="BS199" s="6"/>
      <c r="BT199" s="6"/>
      <c r="BU199" s="6"/>
      <c r="BV199" s="6"/>
      <c r="BW199" s="6"/>
      <c r="BX199" s="6"/>
      <c r="BY199" s="6"/>
    </row>
    <row r="200" spans="2:77" x14ac:dyDescent="0.25">
      <c r="B200" s="31"/>
      <c r="C200" s="20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  <c r="BO200" s="6"/>
      <c r="BP200" s="6"/>
      <c r="BQ200" s="6"/>
      <c r="BR200" s="6"/>
      <c r="BS200" s="6"/>
      <c r="BT200" s="6"/>
      <c r="BU200" s="6"/>
      <c r="BV200" s="6"/>
      <c r="BW200" s="6"/>
      <c r="BX200" s="6"/>
      <c r="BY200" s="6"/>
    </row>
    <row r="201" spans="2:77" x14ac:dyDescent="0.25">
      <c r="B201" s="31"/>
      <c r="C201" s="20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  <c r="BO201" s="6"/>
      <c r="BP201" s="6"/>
      <c r="BQ201" s="6"/>
      <c r="BR201" s="6"/>
      <c r="BS201" s="6"/>
      <c r="BT201" s="6"/>
      <c r="BU201" s="6"/>
      <c r="BV201" s="6"/>
      <c r="BW201" s="6"/>
      <c r="BX201" s="6"/>
      <c r="BY201" s="6"/>
    </row>
    <row r="202" spans="2:77" x14ac:dyDescent="0.25">
      <c r="B202" s="31"/>
      <c r="C202" s="20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  <c r="BO202" s="6"/>
      <c r="BP202" s="6"/>
      <c r="BQ202" s="6"/>
      <c r="BR202" s="6"/>
      <c r="BS202" s="6"/>
      <c r="BT202" s="6"/>
      <c r="BU202" s="6"/>
      <c r="BV202" s="6"/>
      <c r="BW202" s="6"/>
      <c r="BX202" s="6"/>
      <c r="BY202" s="6"/>
    </row>
    <row r="203" spans="2:77" x14ac:dyDescent="0.25">
      <c r="B203" s="31"/>
      <c r="C203" s="20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  <c r="BO203" s="6"/>
      <c r="BP203" s="6"/>
      <c r="BQ203" s="6"/>
      <c r="BR203" s="6"/>
      <c r="BS203" s="6"/>
      <c r="BT203" s="6"/>
      <c r="BU203" s="6"/>
      <c r="BV203" s="6"/>
      <c r="BW203" s="6"/>
      <c r="BX203" s="6"/>
      <c r="BY203" s="6"/>
    </row>
    <row r="204" spans="2:77" x14ac:dyDescent="0.25">
      <c r="B204" s="31"/>
      <c r="C204" s="20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  <c r="BO204" s="6"/>
      <c r="BP204" s="6"/>
      <c r="BQ204" s="6"/>
      <c r="BR204" s="6"/>
      <c r="BS204" s="6"/>
      <c r="BT204" s="6"/>
      <c r="BU204" s="6"/>
      <c r="BV204" s="6"/>
      <c r="BW204" s="6"/>
      <c r="BX204" s="6"/>
      <c r="BY204" s="6"/>
    </row>
    <row r="205" spans="2:77" x14ac:dyDescent="0.25">
      <c r="B205" s="31"/>
      <c r="C205" s="20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  <c r="BO205" s="6"/>
      <c r="BP205" s="6"/>
      <c r="BQ205" s="6"/>
      <c r="BR205" s="6"/>
      <c r="BS205" s="6"/>
      <c r="BT205" s="6"/>
      <c r="BU205" s="6"/>
      <c r="BV205" s="6"/>
      <c r="BW205" s="6"/>
      <c r="BX205" s="6"/>
      <c r="BY205" s="6"/>
    </row>
    <row r="206" spans="2:77" x14ac:dyDescent="0.25">
      <c r="B206" s="31"/>
      <c r="C206" s="20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  <c r="BO206" s="6"/>
      <c r="BP206" s="6"/>
      <c r="BQ206" s="6"/>
      <c r="BR206" s="6"/>
      <c r="BS206" s="6"/>
      <c r="BT206" s="6"/>
      <c r="BU206" s="6"/>
      <c r="BV206" s="6"/>
      <c r="BW206" s="6"/>
      <c r="BX206" s="6"/>
      <c r="BY206" s="6"/>
    </row>
    <row r="207" spans="2:77" x14ac:dyDescent="0.25">
      <c r="B207" s="31"/>
      <c r="C207" s="20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  <c r="BO207" s="6"/>
      <c r="BP207" s="6"/>
      <c r="BQ207" s="6"/>
      <c r="BR207" s="6"/>
      <c r="BS207" s="6"/>
      <c r="BT207" s="6"/>
      <c r="BU207" s="6"/>
      <c r="BV207" s="6"/>
      <c r="BW207" s="6"/>
      <c r="BX207" s="6"/>
      <c r="BY207" s="6"/>
    </row>
    <row r="208" spans="2:77" x14ac:dyDescent="0.25">
      <c r="B208" s="31"/>
      <c r="C208" s="20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  <c r="BO208" s="6"/>
      <c r="BP208" s="6"/>
      <c r="BQ208" s="6"/>
      <c r="BR208" s="6"/>
      <c r="BS208" s="6"/>
      <c r="BT208" s="6"/>
      <c r="BU208" s="6"/>
      <c r="BV208" s="6"/>
      <c r="BW208" s="6"/>
      <c r="BX208" s="6"/>
      <c r="BY208" s="6"/>
    </row>
    <row r="209" spans="2:77" x14ac:dyDescent="0.25">
      <c r="B209" s="31"/>
      <c r="C209" s="20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  <c r="BO209" s="6"/>
      <c r="BP209" s="6"/>
      <c r="BQ209" s="6"/>
      <c r="BR209" s="6"/>
      <c r="BS209" s="6"/>
      <c r="BT209" s="6"/>
      <c r="BU209" s="6"/>
      <c r="BV209" s="6"/>
      <c r="BW209" s="6"/>
      <c r="BX209" s="6"/>
      <c r="BY209" s="6"/>
    </row>
    <row r="210" spans="2:77" x14ac:dyDescent="0.25">
      <c r="B210" s="31"/>
      <c r="C210" s="20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  <c r="BO210" s="6"/>
      <c r="BP210" s="6"/>
      <c r="BQ210" s="6"/>
      <c r="BR210" s="6"/>
      <c r="BS210" s="6"/>
      <c r="BT210" s="6"/>
      <c r="BU210" s="6"/>
      <c r="BV210" s="6"/>
      <c r="BW210" s="6"/>
      <c r="BX210" s="6"/>
      <c r="BY210" s="6"/>
    </row>
    <row r="211" spans="2:77" x14ac:dyDescent="0.25">
      <c r="B211" s="31"/>
      <c r="C211" s="20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  <c r="BO211" s="6"/>
      <c r="BP211" s="6"/>
      <c r="BQ211" s="6"/>
      <c r="BR211" s="6"/>
      <c r="BS211" s="6"/>
      <c r="BT211" s="6"/>
      <c r="BU211" s="6"/>
      <c r="BV211" s="6"/>
      <c r="BW211" s="6"/>
      <c r="BX211" s="6"/>
      <c r="BY211" s="6"/>
    </row>
    <row r="212" spans="2:77" x14ac:dyDescent="0.25">
      <c r="B212" s="31"/>
      <c r="C212" s="20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  <c r="BO212" s="6"/>
      <c r="BP212" s="6"/>
      <c r="BQ212" s="6"/>
      <c r="BR212" s="6"/>
      <c r="BS212" s="6"/>
      <c r="BT212" s="6"/>
      <c r="BU212" s="6"/>
      <c r="BV212" s="6"/>
      <c r="BW212" s="6"/>
      <c r="BX212" s="6"/>
      <c r="BY212" s="6"/>
    </row>
    <row r="213" spans="2:77" x14ac:dyDescent="0.25">
      <c r="B213" s="31"/>
      <c r="C213" s="20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  <c r="BO213" s="6"/>
      <c r="BP213" s="6"/>
      <c r="BQ213" s="6"/>
      <c r="BR213" s="6"/>
      <c r="BS213" s="6"/>
      <c r="BT213" s="6"/>
      <c r="BU213" s="6"/>
      <c r="BV213" s="6"/>
      <c r="BW213" s="6"/>
      <c r="BX213" s="6"/>
      <c r="BY213" s="6"/>
    </row>
    <row r="214" spans="2:77" x14ac:dyDescent="0.25">
      <c r="B214" s="31"/>
      <c r="C214" s="20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  <c r="BO214" s="6"/>
      <c r="BP214" s="6"/>
      <c r="BQ214" s="6"/>
      <c r="BR214" s="6"/>
      <c r="BS214" s="6"/>
      <c r="BT214" s="6"/>
      <c r="BU214" s="6"/>
      <c r="BV214" s="6"/>
      <c r="BW214" s="6"/>
      <c r="BX214" s="6"/>
      <c r="BY214" s="6"/>
    </row>
    <row r="215" spans="2:77" x14ac:dyDescent="0.25">
      <c r="B215" s="31"/>
      <c r="C215" s="20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  <c r="BO215" s="6"/>
      <c r="BP215" s="6"/>
      <c r="BQ215" s="6"/>
      <c r="BR215" s="6"/>
      <c r="BS215" s="6"/>
      <c r="BT215" s="6"/>
      <c r="BU215" s="6"/>
      <c r="BV215" s="6"/>
      <c r="BW215" s="6"/>
      <c r="BX215" s="6"/>
      <c r="BY215" s="6"/>
    </row>
    <row r="216" spans="2:77" x14ac:dyDescent="0.25">
      <c r="B216" s="31"/>
      <c r="C216" s="20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  <c r="BO216" s="6"/>
      <c r="BP216" s="6"/>
      <c r="BQ216" s="6"/>
      <c r="BR216" s="6"/>
      <c r="BS216" s="6"/>
      <c r="BT216" s="6"/>
      <c r="BU216" s="6"/>
      <c r="BV216" s="6"/>
      <c r="BW216" s="6"/>
      <c r="BX216" s="6"/>
      <c r="BY216" s="6"/>
    </row>
    <row r="217" spans="2:77" x14ac:dyDescent="0.25">
      <c r="B217" s="31"/>
      <c r="C217" s="20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  <c r="BO217" s="6"/>
      <c r="BP217" s="6"/>
      <c r="BQ217" s="6"/>
      <c r="BR217" s="6"/>
      <c r="BS217" s="6"/>
      <c r="BT217" s="6"/>
      <c r="BU217" s="6"/>
      <c r="BV217" s="6"/>
      <c r="BW217" s="6"/>
      <c r="BX217" s="6"/>
      <c r="BY217" s="6"/>
    </row>
    <row r="218" spans="2:77" x14ac:dyDescent="0.25">
      <c r="B218" s="31"/>
      <c r="C218" s="20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  <c r="BO218" s="6"/>
      <c r="BP218" s="6"/>
      <c r="BQ218" s="6"/>
      <c r="BR218" s="6"/>
      <c r="BS218" s="6"/>
      <c r="BT218" s="6"/>
      <c r="BU218" s="6"/>
      <c r="BV218" s="6"/>
      <c r="BW218" s="6"/>
      <c r="BX218" s="6"/>
      <c r="BY218" s="6"/>
    </row>
    <row r="219" spans="2:77" x14ac:dyDescent="0.25">
      <c r="B219" s="31"/>
      <c r="C219" s="20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  <c r="BO219" s="6"/>
      <c r="BP219" s="6"/>
      <c r="BQ219" s="6"/>
      <c r="BR219" s="6"/>
      <c r="BS219" s="6"/>
      <c r="BT219" s="6"/>
      <c r="BU219" s="6"/>
      <c r="BV219" s="6"/>
      <c r="BW219" s="6"/>
      <c r="BX219" s="6"/>
      <c r="BY219" s="6"/>
    </row>
    <row r="220" spans="2:77" x14ac:dyDescent="0.25">
      <c r="B220" s="31"/>
      <c r="C220" s="20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  <c r="BO220" s="6"/>
      <c r="BP220" s="6"/>
      <c r="BQ220" s="6"/>
      <c r="BR220" s="6"/>
      <c r="BS220" s="6"/>
      <c r="BT220" s="6"/>
      <c r="BU220" s="6"/>
      <c r="BV220" s="6"/>
      <c r="BW220" s="6"/>
      <c r="BX220" s="6"/>
      <c r="BY220" s="6"/>
    </row>
    <row r="221" spans="2:77" x14ac:dyDescent="0.25">
      <c r="B221" s="31"/>
      <c r="C221" s="20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  <c r="BO221" s="6"/>
      <c r="BP221" s="6"/>
      <c r="BQ221" s="6"/>
      <c r="BR221" s="6"/>
      <c r="BS221" s="6"/>
      <c r="BT221" s="6"/>
      <c r="BU221" s="6"/>
      <c r="BV221" s="6"/>
      <c r="BW221" s="6"/>
      <c r="BX221" s="6"/>
      <c r="BY221" s="6"/>
    </row>
    <row r="222" spans="2:77" x14ac:dyDescent="0.25">
      <c r="B222" s="31"/>
      <c r="C222" s="20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  <c r="BO222" s="6"/>
      <c r="BP222" s="6"/>
      <c r="BQ222" s="6"/>
      <c r="BR222" s="6"/>
      <c r="BS222" s="6"/>
      <c r="BT222" s="6"/>
      <c r="BU222" s="6"/>
      <c r="BV222" s="6"/>
      <c r="BW222" s="6"/>
      <c r="BX222" s="6"/>
      <c r="BY222" s="6"/>
    </row>
    <row r="223" spans="2:77" x14ac:dyDescent="0.25">
      <c r="B223" s="31"/>
      <c r="C223" s="20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  <c r="BO223" s="6"/>
      <c r="BP223" s="6"/>
      <c r="BQ223" s="6"/>
      <c r="BR223" s="6"/>
      <c r="BS223" s="6"/>
      <c r="BT223" s="6"/>
      <c r="BU223" s="6"/>
      <c r="BV223" s="6"/>
      <c r="BW223" s="6"/>
      <c r="BX223" s="6"/>
      <c r="BY223" s="6"/>
    </row>
    <row r="224" spans="2:77" x14ac:dyDescent="0.25">
      <c r="B224" s="31"/>
      <c r="C224" s="20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  <c r="BO224" s="6"/>
      <c r="BP224" s="6"/>
      <c r="BQ224" s="6"/>
      <c r="BR224" s="6"/>
      <c r="BS224" s="6"/>
      <c r="BT224" s="6"/>
      <c r="BU224" s="6"/>
      <c r="BV224" s="6"/>
      <c r="BW224" s="6"/>
      <c r="BX224" s="6"/>
      <c r="BY224" s="6"/>
    </row>
    <row r="225" spans="2:77" x14ac:dyDescent="0.25">
      <c r="B225" s="31"/>
      <c r="C225" s="20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  <c r="BO225" s="6"/>
      <c r="BP225" s="6"/>
      <c r="BQ225" s="6"/>
      <c r="BR225" s="6"/>
      <c r="BS225" s="6"/>
      <c r="BT225" s="6"/>
      <c r="BU225" s="6"/>
      <c r="BV225" s="6"/>
      <c r="BW225" s="6"/>
      <c r="BX225" s="6"/>
      <c r="BY225" s="6"/>
    </row>
    <row r="226" spans="2:77" x14ac:dyDescent="0.25">
      <c r="B226" s="31"/>
      <c r="C226" s="20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  <c r="BO226" s="6"/>
      <c r="BP226" s="6"/>
      <c r="BQ226" s="6"/>
      <c r="BR226" s="6"/>
      <c r="BS226" s="6"/>
      <c r="BT226" s="6"/>
      <c r="BU226" s="6"/>
      <c r="BV226" s="6"/>
      <c r="BW226" s="6"/>
      <c r="BX226" s="6"/>
      <c r="BY226" s="6"/>
    </row>
    <row r="227" spans="2:77" x14ac:dyDescent="0.25">
      <c r="B227" s="31"/>
      <c r="C227" s="20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6"/>
      <c r="BO227" s="6"/>
      <c r="BP227" s="6"/>
      <c r="BQ227" s="6"/>
      <c r="BR227" s="6"/>
      <c r="BS227" s="6"/>
      <c r="BT227" s="6"/>
      <c r="BU227" s="6"/>
      <c r="BV227" s="6"/>
      <c r="BW227" s="6"/>
      <c r="BX227" s="6"/>
      <c r="BY227" s="6"/>
    </row>
    <row r="228" spans="2:77" x14ac:dyDescent="0.25">
      <c r="B228" s="31"/>
      <c r="C228" s="20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  <c r="BO228" s="6"/>
      <c r="BP228" s="6"/>
      <c r="BQ228" s="6"/>
      <c r="BR228" s="6"/>
      <c r="BS228" s="6"/>
      <c r="BT228" s="6"/>
      <c r="BU228" s="6"/>
      <c r="BV228" s="6"/>
      <c r="BW228" s="6"/>
      <c r="BX228" s="6"/>
      <c r="BY228" s="6"/>
    </row>
    <row r="229" spans="2:77" x14ac:dyDescent="0.25">
      <c r="B229" s="31"/>
      <c r="C229" s="20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  <c r="BM229" s="6"/>
      <c r="BN229" s="6"/>
      <c r="BO229" s="6"/>
      <c r="BP229" s="6"/>
      <c r="BQ229" s="6"/>
      <c r="BR229" s="6"/>
      <c r="BS229" s="6"/>
      <c r="BT229" s="6"/>
      <c r="BU229" s="6"/>
      <c r="BV229" s="6"/>
      <c r="BW229" s="6"/>
      <c r="BX229" s="6"/>
      <c r="BY229" s="6"/>
    </row>
    <row r="230" spans="2:77" x14ac:dyDescent="0.25">
      <c r="B230" s="31"/>
      <c r="C230" s="20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  <c r="BM230" s="6"/>
      <c r="BN230" s="6"/>
      <c r="BO230" s="6"/>
      <c r="BP230" s="6"/>
      <c r="BQ230" s="6"/>
      <c r="BR230" s="6"/>
      <c r="BS230" s="6"/>
      <c r="BT230" s="6"/>
      <c r="BU230" s="6"/>
      <c r="BV230" s="6"/>
      <c r="BW230" s="6"/>
      <c r="BX230" s="6"/>
      <c r="BY230" s="6"/>
    </row>
    <row r="231" spans="2:77" x14ac:dyDescent="0.25">
      <c r="B231" s="31"/>
      <c r="C231" s="20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/>
      <c r="BN231" s="6"/>
      <c r="BO231" s="6"/>
      <c r="BP231" s="6"/>
      <c r="BQ231" s="6"/>
      <c r="BR231" s="6"/>
      <c r="BS231" s="6"/>
      <c r="BT231" s="6"/>
      <c r="BU231" s="6"/>
      <c r="BV231" s="6"/>
      <c r="BW231" s="6"/>
      <c r="BX231" s="6"/>
      <c r="BY231" s="6"/>
    </row>
    <row r="232" spans="2:77" x14ac:dyDescent="0.25">
      <c r="B232" s="31"/>
      <c r="C232" s="20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6"/>
      <c r="BM232" s="6"/>
      <c r="BN232" s="6"/>
      <c r="BO232" s="6"/>
      <c r="BP232" s="6"/>
      <c r="BQ232" s="6"/>
      <c r="BR232" s="6"/>
      <c r="BS232" s="6"/>
      <c r="BT232" s="6"/>
      <c r="BU232" s="6"/>
      <c r="BV232" s="6"/>
      <c r="BW232" s="6"/>
      <c r="BX232" s="6"/>
      <c r="BY232" s="6"/>
    </row>
    <row r="233" spans="2:77" x14ac:dyDescent="0.25">
      <c r="B233" s="31"/>
      <c r="C233" s="20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"/>
      <c r="BM233" s="6"/>
      <c r="BN233" s="6"/>
      <c r="BO233" s="6"/>
      <c r="BP233" s="6"/>
      <c r="BQ233" s="6"/>
      <c r="BR233" s="6"/>
      <c r="BS233" s="6"/>
      <c r="BT233" s="6"/>
      <c r="BU233" s="6"/>
      <c r="BV233" s="6"/>
      <c r="BW233" s="6"/>
      <c r="BX233" s="6"/>
      <c r="BY233" s="6"/>
    </row>
    <row r="234" spans="2:77" x14ac:dyDescent="0.25">
      <c r="B234" s="31"/>
      <c r="C234" s="20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/>
      <c r="BI234" s="6"/>
      <c r="BJ234" s="6"/>
      <c r="BK234" s="6"/>
      <c r="BL234" s="6"/>
      <c r="BM234" s="6"/>
      <c r="BN234" s="6"/>
      <c r="BO234" s="6"/>
      <c r="BP234" s="6"/>
      <c r="BQ234" s="6"/>
      <c r="BR234" s="6"/>
      <c r="BS234" s="6"/>
      <c r="BT234" s="6"/>
      <c r="BU234" s="6"/>
      <c r="BV234" s="6"/>
      <c r="BW234" s="6"/>
      <c r="BX234" s="6"/>
      <c r="BY234" s="6"/>
    </row>
    <row r="235" spans="2:77" x14ac:dyDescent="0.25">
      <c r="B235" s="31"/>
      <c r="C235" s="20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6"/>
      <c r="BL235" s="6"/>
      <c r="BM235" s="6"/>
      <c r="BN235" s="6"/>
      <c r="BO235" s="6"/>
      <c r="BP235" s="6"/>
      <c r="BQ235" s="6"/>
      <c r="BR235" s="6"/>
      <c r="BS235" s="6"/>
      <c r="BT235" s="6"/>
      <c r="BU235" s="6"/>
      <c r="BV235" s="6"/>
      <c r="BW235" s="6"/>
      <c r="BX235" s="6"/>
      <c r="BY235" s="6"/>
    </row>
    <row r="236" spans="2:77" x14ac:dyDescent="0.25">
      <c r="B236" s="31"/>
      <c r="C236" s="20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6"/>
      <c r="BJ236" s="6"/>
      <c r="BK236" s="6"/>
      <c r="BL236" s="6"/>
      <c r="BM236" s="6"/>
      <c r="BN236" s="6"/>
      <c r="BO236" s="6"/>
      <c r="BP236" s="6"/>
      <c r="BQ236" s="6"/>
      <c r="BR236" s="6"/>
      <c r="BS236" s="6"/>
      <c r="BT236" s="6"/>
      <c r="BU236" s="6"/>
      <c r="BV236" s="6"/>
      <c r="BW236" s="6"/>
      <c r="BX236" s="6"/>
      <c r="BY236" s="6"/>
    </row>
    <row r="237" spans="2:77" x14ac:dyDescent="0.25">
      <c r="B237" s="31"/>
      <c r="C237" s="20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6"/>
      <c r="BJ237" s="6"/>
      <c r="BK237" s="6"/>
      <c r="BL237" s="6"/>
      <c r="BM237" s="6"/>
      <c r="BN237" s="6"/>
      <c r="BO237" s="6"/>
      <c r="BP237" s="6"/>
      <c r="BQ237" s="6"/>
      <c r="BR237" s="6"/>
      <c r="BS237" s="6"/>
      <c r="BT237" s="6"/>
      <c r="BU237" s="6"/>
      <c r="BV237" s="6"/>
      <c r="BW237" s="6"/>
      <c r="BX237" s="6"/>
      <c r="BY237" s="6"/>
    </row>
    <row r="238" spans="2:77" x14ac:dyDescent="0.25">
      <c r="B238" s="31"/>
      <c r="C238" s="20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  <c r="BH238" s="6"/>
      <c r="BI238" s="6"/>
      <c r="BJ238" s="6"/>
      <c r="BK238" s="6"/>
      <c r="BL238" s="6"/>
      <c r="BM238" s="6"/>
      <c r="BN238" s="6"/>
      <c r="BO238" s="6"/>
      <c r="BP238" s="6"/>
      <c r="BQ238" s="6"/>
      <c r="BR238" s="6"/>
      <c r="BS238" s="6"/>
      <c r="BT238" s="6"/>
      <c r="BU238" s="6"/>
      <c r="BV238" s="6"/>
      <c r="BW238" s="6"/>
      <c r="BX238" s="6"/>
      <c r="BY238" s="6"/>
    </row>
    <row r="239" spans="2:77" x14ac:dyDescent="0.25">
      <c r="B239" s="31"/>
      <c r="C239" s="20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  <c r="BH239" s="6"/>
      <c r="BI239" s="6"/>
      <c r="BJ239" s="6"/>
      <c r="BK239" s="6"/>
      <c r="BL239" s="6"/>
      <c r="BM239" s="6"/>
      <c r="BN239" s="6"/>
      <c r="BO239" s="6"/>
      <c r="BP239" s="6"/>
      <c r="BQ239" s="6"/>
      <c r="BR239" s="6"/>
      <c r="BS239" s="6"/>
      <c r="BT239" s="6"/>
      <c r="BU239" s="6"/>
      <c r="BV239" s="6"/>
      <c r="BW239" s="6"/>
      <c r="BX239" s="6"/>
      <c r="BY239" s="6"/>
    </row>
    <row r="240" spans="2:77" x14ac:dyDescent="0.25">
      <c r="B240" s="31"/>
      <c r="C240" s="20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  <c r="BH240" s="6"/>
      <c r="BI240" s="6"/>
      <c r="BJ240" s="6"/>
      <c r="BK240" s="6"/>
      <c r="BL240" s="6"/>
      <c r="BM240" s="6"/>
      <c r="BN240" s="6"/>
      <c r="BO240" s="6"/>
      <c r="BP240" s="6"/>
      <c r="BQ240" s="6"/>
      <c r="BR240" s="6"/>
      <c r="BS240" s="6"/>
      <c r="BT240" s="6"/>
      <c r="BU240" s="6"/>
      <c r="BV240" s="6"/>
      <c r="BW240" s="6"/>
      <c r="BX240" s="6"/>
      <c r="BY240" s="6"/>
    </row>
    <row r="241" spans="2:77" x14ac:dyDescent="0.25">
      <c r="B241" s="31"/>
      <c r="C241" s="20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6"/>
      <c r="BJ241" s="6"/>
      <c r="BK241" s="6"/>
      <c r="BL241" s="6"/>
      <c r="BM241" s="6"/>
      <c r="BN241" s="6"/>
      <c r="BO241" s="6"/>
      <c r="BP241" s="6"/>
      <c r="BQ241" s="6"/>
      <c r="BR241" s="6"/>
      <c r="BS241" s="6"/>
      <c r="BT241" s="6"/>
      <c r="BU241" s="6"/>
      <c r="BV241" s="6"/>
      <c r="BW241" s="6"/>
      <c r="BX241" s="6"/>
      <c r="BY241" s="6"/>
    </row>
    <row r="242" spans="2:77" x14ac:dyDescent="0.25">
      <c r="B242" s="31"/>
      <c r="C242" s="20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6"/>
      <c r="BJ242" s="6"/>
      <c r="BK242" s="6"/>
      <c r="BL242" s="6"/>
      <c r="BM242" s="6"/>
      <c r="BN242" s="6"/>
      <c r="BO242" s="6"/>
      <c r="BP242" s="6"/>
      <c r="BQ242" s="6"/>
      <c r="BR242" s="6"/>
      <c r="BS242" s="6"/>
      <c r="BT242" s="6"/>
      <c r="BU242" s="6"/>
      <c r="BV242" s="6"/>
      <c r="BW242" s="6"/>
      <c r="BX242" s="6"/>
      <c r="BY242" s="6"/>
    </row>
    <row r="243" spans="2:77" x14ac:dyDescent="0.25">
      <c r="B243" s="31"/>
      <c r="C243" s="20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  <c r="BH243" s="6"/>
      <c r="BI243" s="6"/>
      <c r="BJ243" s="6"/>
      <c r="BK243" s="6"/>
      <c r="BL243" s="6"/>
      <c r="BM243" s="6"/>
      <c r="BN243" s="6"/>
      <c r="BO243" s="6"/>
      <c r="BP243" s="6"/>
      <c r="BQ243" s="6"/>
      <c r="BR243" s="6"/>
      <c r="BS243" s="6"/>
      <c r="BT243" s="6"/>
      <c r="BU243" s="6"/>
      <c r="BV243" s="6"/>
      <c r="BW243" s="6"/>
      <c r="BX243" s="6"/>
      <c r="BY243" s="6"/>
    </row>
    <row r="244" spans="2:77" x14ac:dyDescent="0.25">
      <c r="B244" s="31"/>
      <c r="C244" s="20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  <c r="BH244" s="6"/>
      <c r="BI244" s="6"/>
      <c r="BJ244" s="6"/>
      <c r="BK244" s="6"/>
      <c r="BL244" s="6"/>
      <c r="BM244" s="6"/>
      <c r="BN244" s="6"/>
      <c r="BO244" s="6"/>
      <c r="BP244" s="6"/>
      <c r="BQ244" s="6"/>
      <c r="BR244" s="6"/>
      <c r="BS244" s="6"/>
      <c r="BT244" s="6"/>
      <c r="BU244" s="6"/>
      <c r="BV244" s="6"/>
      <c r="BW244" s="6"/>
      <c r="BX244" s="6"/>
      <c r="BY244" s="6"/>
    </row>
    <row r="245" spans="2:77" x14ac:dyDescent="0.25">
      <c r="B245" s="31"/>
      <c r="C245" s="20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  <c r="BH245" s="6"/>
      <c r="BI245" s="6"/>
      <c r="BJ245" s="6"/>
      <c r="BK245" s="6"/>
      <c r="BL245" s="6"/>
      <c r="BM245" s="6"/>
      <c r="BN245" s="6"/>
      <c r="BO245" s="6"/>
      <c r="BP245" s="6"/>
      <c r="BQ245" s="6"/>
      <c r="BR245" s="6"/>
      <c r="BS245" s="6"/>
      <c r="BT245" s="6"/>
      <c r="BU245" s="6"/>
      <c r="BV245" s="6"/>
      <c r="BW245" s="6"/>
      <c r="BX245" s="6"/>
      <c r="BY245" s="6"/>
    </row>
    <row r="246" spans="2:77" x14ac:dyDescent="0.25">
      <c r="B246" s="31"/>
      <c r="C246" s="20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  <c r="BH246" s="6"/>
      <c r="BI246" s="6"/>
      <c r="BJ246" s="6"/>
      <c r="BK246" s="6"/>
      <c r="BL246" s="6"/>
      <c r="BM246" s="6"/>
      <c r="BN246" s="6"/>
      <c r="BO246" s="6"/>
      <c r="BP246" s="6"/>
      <c r="BQ246" s="6"/>
      <c r="BR246" s="6"/>
      <c r="BS246" s="6"/>
      <c r="BT246" s="6"/>
      <c r="BU246" s="6"/>
      <c r="BV246" s="6"/>
      <c r="BW246" s="6"/>
      <c r="BX246" s="6"/>
      <c r="BY246" s="6"/>
    </row>
    <row r="247" spans="2:77" x14ac:dyDescent="0.25">
      <c r="B247" s="31"/>
      <c r="C247" s="20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  <c r="BH247" s="6"/>
      <c r="BI247" s="6"/>
      <c r="BJ247" s="6"/>
      <c r="BK247" s="6"/>
      <c r="BL247" s="6"/>
      <c r="BM247" s="6"/>
      <c r="BN247" s="6"/>
      <c r="BO247" s="6"/>
      <c r="BP247" s="6"/>
      <c r="BQ247" s="6"/>
      <c r="BR247" s="6"/>
      <c r="BS247" s="6"/>
      <c r="BT247" s="6"/>
      <c r="BU247" s="6"/>
      <c r="BV247" s="6"/>
      <c r="BW247" s="6"/>
      <c r="BX247" s="6"/>
      <c r="BY247" s="6"/>
    </row>
    <row r="248" spans="2:77" x14ac:dyDescent="0.25">
      <c r="B248" s="31"/>
      <c r="C248" s="20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/>
      <c r="BH248" s="6"/>
      <c r="BI248" s="6"/>
      <c r="BJ248" s="6"/>
      <c r="BK248" s="6"/>
      <c r="BL248" s="6"/>
      <c r="BM248" s="6"/>
      <c r="BN248" s="6"/>
      <c r="BO248" s="6"/>
      <c r="BP248" s="6"/>
      <c r="BQ248" s="6"/>
      <c r="BR248" s="6"/>
      <c r="BS248" s="6"/>
      <c r="BT248" s="6"/>
      <c r="BU248" s="6"/>
      <c r="BV248" s="6"/>
      <c r="BW248" s="6"/>
      <c r="BX248" s="6"/>
      <c r="BY248" s="6"/>
    </row>
    <row r="249" spans="2:77" x14ac:dyDescent="0.25">
      <c r="B249" s="31"/>
      <c r="C249" s="20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  <c r="BH249" s="6"/>
      <c r="BI249" s="6"/>
      <c r="BJ249" s="6"/>
      <c r="BK249" s="6"/>
      <c r="BL249" s="6"/>
      <c r="BM249" s="6"/>
      <c r="BN249" s="6"/>
      <c r="BO249" s="6"/>
      <c r="BP249" s="6"/>
      <c r="BQ249" s="6"/>
      <c r="BR249" s="6"/>
      <c r="BS249" s="6"/>
      <c r="BT249" s="6"/>
      <c r="BU249" s="6"/>
      <c r="BV249" s="6"/>
      <c r="BW249" s="6"/>
      <c r="BX249" s="6"/>
      <c r="BY249" s="6"/>
    </row>
    <row r="250" spans="2:77" x14ac:dyDescent="0.25">
      <c r="B250" s="31"/>
      <c r="C250" s="20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  <c r="BF250" s="6"/>
      <c r="BG250" s="6"/>
      <c r="BH250" s="6"/>
      <c r="BI250" s="6"/>
      <c r="BJ250" s="6"/>
      <c r="BK250" s="6"/>
      <c r="BL250" s="6"/>
      <c r="BM250" s="6"/>
      <c r="BN250" s="6"/>
      <c r="BO250" s="6"/>
      <c r="BP250" s="6"/>
      <c r="BQ250" s="6"/>
      <c r="BR250" s="6"/>
      <c r="BS250" s="6"/>
      <c r="BT250" s="6"/>
      <c r="BU250" s="6"/>
      <c r="BV250" s="6"/>
      <c r="BW250" s="6"/>
      <c r="BX250" s="6"/>
      <c r="BY250" s="6"/>
    </row>
    <row r="251" spans="2:77" x14ac:dyDescent="0.25">
      <c r="B251" s="31"/>
      <c r="C251" s="20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  <c r="BH251" s="6"/>
      <c r="BI251" s="6"/>
      <c r="BJ251" s="6"/>
      <c r="BK251" s="6"/>
      <c r="BL251" s="6"/>
      <c r="BM251" s="6"/>
      <c r="BN251" s="6"/>
      <c r="BO251" s="6"/>
      <c r="BP251" s="6"/>
      <c r="BQ251" s="6"/>
      <c r="BR251" s="6"/>
      <c r="BS251" s="6"/>
      <c r="BT251" s="6"/>
      <c r="BU251" s="6"/>
      <c r="BV251" s="6"/>
      <c r="BW251" s="6"/>
      <c r="BX251" s="6"/>
      <c r="BY251" s="6"/>
    </row>
    <row r="252" spans="2:77" x14ac:dyDescent="0.25">
      <c r="B252" s="31"/>
      <c r="C252" s="20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  <c r="BH252" s="6"/>
      <c r="BI252" s="6"/>
      <c r="BJ252" s="6"/>
      <c r="BK252" s="6"/>
      <c r="BL252" s="6"/>
      <c r="BM252" s="6"/>
      <c r="BN252" s="6"/>
      <c r="BO252" s="6"/>
      <c r="BP252" s="6"/>
      <c r="BQ252" s="6"/>
      <c r="BR252" s="6"/>
      <c r="BS252" s="6"/>
      <c r="BT252" s="6"/>
      <c r="BU252" s="6"/>
      <c r="BV252" s="6"/>
      <c r="BW252" s="6"/>
      <c r="BX252" s="6"/>
      <c r="BY252" s="6"/>
    </row>
    <row r="253" spans="2:77" x14ac:dyDescent="0.25">
      <c r="B253" s="31"/>
      <c r="C253" s="20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  <c r="BE253" s="6"/>
      <c r="BF253" s="6"/>
      <c r="BG253" s="6"/>
      <c r="BH253" s="6"/>
      <c r="BI253" s="6"/>
      <c r="BJ253" s="6"/>
      <c r="BK253" s="6"/>
      <c r="BL253" s="6"/>
      <c r="BM253" s="6"/>
      <c r="BN253" s="6"/>
      <c r="BO253" s="6"/>
      <c r="BP253" s="6"/>
      <c r="BQ253" s="6"/>
      <c r="BR253" s="6"/>
      <c r="BS253" s="6"/>
      <c r="BT253" s="6"/>
      <c r="BU253" s="6"/>
      <c r="BV253" s="6"/>
      <c r="BW253" s="6"/>
      <c r="BX253" s="6"/>
      <c r="BY253" s="6"/>
    </row>
    <row r="254" spans="2:77" x14ac:dyDescent="0.25">
      <c r="B254" s="31"/>
      <c r="C254" s="20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  <c r="BF254" s="6"/>
      <c r="BG254" s="6"/>
      <c r="BH254" s="6"/>
      <c r="BI254" s="6"/>
      <c r="BJ254" s="6"/>
      <c r="BK254" s="6"/>
      <c r="BL254" s="6"/>
      <c r="BM254" s="6"/>
      <c r="BN254" s="6"/>
      <c r="BO254" s="6"/>
      <c r="BP254" s="6"/>
      <c r="BQ254" s="6"/>
      <c r="BR254" s="6"/>
      <c r="BS254" s="6"/>
      <c r="BT254" s="6"/>
      <c r="BU254" s="6"/>
      <c r="BV254" s="6"/>
      <c r="BW254" s="6"/>
      <c r="BX254" s="6"/>
      <c r="BY254" s="6"/>
    </row>
    <row r="255" spans="2:77" x14ac:dyDescent="0.25">
      <c r="B255" s="31"/>
      <c r="C255" s="20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  <c r="BH255" s="6"/>
      <c r="BI255" s="6"/>
      <c r="BJ255" s="6"/>
      <c r="BK255" s="6"/>
      <c r="BL255" s="6"/>
      <c r="BM255" s="6"/>
      <c r="BN255" s="6"/>
      <c r="BO255" s="6"/>
      <c r="BP255" s="6"/>
      <c r="BQ255" s="6"/>
      <c r="BR255" s="6"/>
      <c r="BS255" s="6"/>
      <c r="BT255" s="6"/>
      <c r="BU255" s="6"/>
      <c r="BV255" s="6"/>
      <c r="BW255" s="6"/>
      <c r="BX255" s="6"/>
      <c r="BY255" s="6"/>
    </row>
    <row r="256" spans="2:77" x14ac:dyDescent="0.25">
      <c r="B256" s="31"/>
      <c r="C256" s="20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  <c r="BH256" s="6"/>
      <c r="BI256" s="6"/>
      <c r="BJ256" s="6"/>
      <c r="BK256" s="6"/>
      <c r="BL256" s="6"/>
      <c r="BM256" s="6"/>
      <c r="BN256" s="6"/>
      <c r="BO256" s="6"/>
      <c r="BP256" s="6"/>
      <c r="BQ256" s="6"/>
      <c r="BR256" s="6"/>
      <c r="BS256" s="6"/>
      <c r="BT256" s="6"/>
      <c r="BU256" s="6"/>
      <c r="BV256" s="6"/>
      <c r="BW256" s="6"/>
      <c r="BX256" s="6"/>
      <c r="BY256" s="6"/>
    </row>
    <row r="257" spans="2:77" x14ac:dyDescent="0.25">
      <c r="B257" s="31"/>
      <c r="C257" s="20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  <c r="BH257" s="6"/>
      <c r="BI257" s="6"/>
      <c r="BJ257" s="6"/>
      <c r="BK257" s="6"/>
      <c r="BL257" s="6"/>
      <c r="BM257" s="6"/>
      <c r="BN257" s="6"/>
      <c r="BO257" s="6"/>
      <c r="BP257" s="6"/>
      <c r="BQ257" s="6"/>
      <c r="BR257" s="6"/>
      <c r="BS257" s="6"/>
      <c r="BT257" s="6"/>
      <c r="BU257" s="6"/>
      <c r="BV257" s="6"/>
      <c r="BW257" s="6"/>
      <c r="BX257" s="6"/>
      <c r="BY257" s="6"/>
    </row>
    <row r="258" spans="2:77" x14ac:dyDescent="0.25">
      <c r="B258" s="31"/>
      <c r="C258" s="20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  <c r="BF258" s="6"/>
      <c r="BG258" s="6"/>
      <c r="BH258" s="6"/>
      <c r="BI258" s="6"/>
      <c r="BJ258" s="6"/>
      <c r="BK258" s="6"/>
      <c r="BL258" s="6"/>
      <c r="BM258" s="6"/>
      <c r="BN258" s="6"/>
      <c r="BO258" s="6"/>
      <c r="BP258" s="6"/>
      <c r="BQ258" s="6"/>
      <c r="BR258" s="6"/>
      <c r="BS258" s="6"/>
      <c r="BT258" s="6"/>
      <c r="BU258" s="6"/>
      <c r="BV258" s="6"/>
      <c r="BW258" s="6"/>
      <c r="BX258" s="6"/>
      <c r="BY258" s="6"/>
    </row>
    <row r="259" spans="2:77" x14ac:dyDescent="0.25">
      <c r="B259" s="31"/>
      <c r="C259" s="20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  <c r="BH259" s="6"/>
      <c r="BI259" s="6"/>
      <c r="BJ259" s="6"/>
      <c r="BK259" s="6"/>
      <c r="BL259" s="6"/>
      <c r="BM259" s="6"/>
      <c r="BN259" s="6"/>
      <c r="BO259" s="6"/>
      <c r="BP259" s="6"/>
      <c r="BQ259" s="6"/>
      <c r="BR259" s="6"/>
      <c r="BS259" s="6"/>
      <c r="BT259" s="6"/>
      <c r="BU259" s="6"/>
      <c r="BV259" s="6"/>
      <c r="BW259" s="6"/>
      <c r="BX259" s="6"/>
      <c r="BY259" s="6"/>
    </row>
    <row r="260" spans="2:77" x14ac:dyDescent="0.25">
      <c r="B260" s="31"/>
      <c r="C260" s="20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  <c r="BD260" s="6"/>
      <c r="BE260" s="6"/>
      <c r="BF260" s="6"/>
      <c r="BG260" s="6"/>
      <c r="BH260" s="6"/>
      <c r="BI260" s="6"/>
      <c r="BJ260" s="6"/>
      <c r="BK260" s="6"/>
      <c r="BL260" s="6"/>
      <c r="BM260" s="6"/>
      <c r="BN260" s="6"/>
      <c r="BO260" s="6"/>
      <c r="BP260" s="6"/>
      <c r="BQ260" s="6"/>
      <c r="BR260" s="6"/>
      <c r="BS260" s="6"/>
      <c r="BT260" s="6"/>
      <c r="BU260" s="6"/>
      <c r="BV260" s="6"/>
      <c r="BW260" s="6"/>
      <c r="BX260" s="6"/>
      <c r="BY260" s="6"/>
    </row>
    <row r="261" spans="2:77" x14ac:dyDescent="0.25">
      <c r="B261" s="31"/>
      <c r="C261" s="20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/>
      <c r="BE261" s="6"/>
      <c r="BF261" s="6"/>
      <c r="BG261" s="6"/>
      <c r="BH261" s="6"/>
      <c r="BI261" s="6"/>
      <c r="BJ261" s="6"/>
      <c r="BK261" s="6"/>
      <c r="BL261" s="6"/>
      <c r="BM261" s="6"/>
      <c r="BN261" s="6"/>
      <c r="BO261" s="6"/>
      <c r="BP261" s="6"/>
      <c r="BQ261" s="6"/>
      <c r="BR261" s="6"/>
      <c r="BS261" s="6"/>
      <c r="BT261" s="6"/>
      <c r="BU261" s="6"/>
      <c r="BV261" s="6"/>
      <c r="BW261" s="6"/>
      <c r="BX261" s="6"/>
      <c r="BY261" s="6"/>
    </row>
    <row r="262" spans="2:77" x14ac:dyDescent="0.25">
      <c r="B262" s="31"/>
      <c r="C262" s="20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  <c r="BC262" s="6"/>
      <c r="BD262" s="6"/>
      <c r="BE262" s="6"/>
      <c r="BF262" s="6"/>
      <c r="BG262" s="6"/>
      <c r="BH262" s="6"/>
      <c r="BI262" s="6"/>
      <c r="BJ262" s="6"/>
      <c r="BK262" s="6"/>
      <c r="BL262" s="6"/>
      <c r="BM262" s="6"/>
      <c r="BN262" s="6"/>
      <c r="BO262" s="6"/>
      <c r="BP262" s="6"/>
      <c r="BQ262" s="6"/>
      <c r="BR262" s="6"/>
      <c r="BS262" s="6"/>
      <c r="BT262" s="6"/>
      <c r="BU262" s="6"/>
      <c r="BV262" s="6"/>
      <c r="BW262" s="6"/>
      <c r="BX262" s="6"/>
      <c r="BY262" s="6"/>
    </row>
    <row r="263" spans="2:77" x14ac:dyDescent="0.25">
      <c r="B263" s="31"/>
      <c r="C263" s="20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/>
      <c r="BE263" s="6"/>
      <c r="BF263" s="6"/>
      <c r="BG263" s="6"/>
      <c r="BH263" s="6"/>
      <c r="BI263" s="6"/>
      <c r="BJ263" s="6"/>
      <c r="BK263" s="6"/>
      <c r="BL263" s="6"/>
      <c r="BM263" s="6"/>
      <c r="BN263" s="6"/>
      <c r="BO263" s="6"/>
      <c r="BP263" s="6"/>
      <c r="BQ263" s="6"/>
      <c r="BR263" s="6"/>
      <c r="BS263" s="6"/>
      <c r="BT263" s="6"/>
      <c r="BU263" s="6"/>
      <c r="BV263" s="6"/>
      <c r="BW263" s="6"/>
      <c r="BX263" s="6"/>
      <c r="BY263" s="6"/>
    </row>
    <row r="264" spans="2:77" x14ac:dyDescent="0.25">
      <c r="B264" s="31"/>
      <c r="C264" s="20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  <c r="BF264" s="6"/>
      <c r="BG264" s="6"/>
      <c r="BH264" s="6"/>
      <c r="BI264" s="6"/>
      <c r="BJ264" s="6"/>
      <c r="BK264" s="6"/>
      <c r="BL264" s="6"/>
      <c r="BM264" s="6"/>
      <c r="BN264" s="6"/>
      <c r="BO264" s="6"/>
      <c r="BP264" s="6"/>
      <c r="BQ264" s="6"/>
      <c r="BR264" s="6"/>
      <c r="BS264" s="6"/>
      <c r="BT264" s="6"/>
      <c r="BU264" s="6"/>
      <c r="BV264" s="6"/>
      <c r="BW264" s="6"/>
      <c r="BX264" s="6"/>
      <c r="BY264" s="6"/>
    </row>
    <row r="265" spans="2:77" x14ac:dyDescent="0.25">
      <c r="B265" s="31"/>
      <c r="C265" s="20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6"/>
      <c r="BB265" s="6"/>
      <c r="BC265" s="6"/>
      <c r="BD265" s="6"/>
      <c r="BE265" s="6"/>
      <c r="BF265" s="6"/>
      <c r="BG265" s="6"/>
      <c r="BH265" s="6"/>
      <c r="BI265" s="6"/>
      <c r="BJ265" s="6"/>
      <c r="BK265" s="6"/>
      <c r="BL265" s="6"/>
      <c r="BM265" s="6"/>
      <c r="BN265" s="6"/>
      <c r="BO265" s="6"/>
      <c r="BP265" s="6"/>
      <c r="BQ265" s="6"/>
      <c r="BR265" s="6"/>
      <c r="BS265" s="6"/>
      <c r="BT265" s="6"/>
      <c r="BU265" s="6"/>
      <c r="BV265" s="6"/>
      <c r="BW265" s="6"/>
      <c r="BX265" s="6"/>
      <c r="BY265" s="6"/>
    </row>
    <row r="266" spans="2:77" x14ac:dyDescent="0.25">
      <c r="B266" s="31"/>
      <c r="C266" s="20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/>
      <c r="BE266" s="6"/>
      <c r="BF266" s="6"/>
      <c r="BG266" s="6"/>
      <c r="BH266" s="6"/>
      <c r="BI266" s="6"/>
      <c r="BJ266" s="6"/>
      <c r="BK266" s="6"/>
      <c r="BL266" s="6"/>
      <c r="BM266" s="6"/>
      <c r="BN266" s="6"/>
      <c r="BO266" s="6"/>
      <c r="BP266" s="6"/>
      <c r="BQ266" s="6"/>
      <c r="BR266" s="6"/>
      <c r="BS266" s="6"/>
      <c r="BT266" s="6"/>
      <c r="BU266" s="6"/>
      <c r="BV266" s="6"/>
      <c r="BW266" s="6"/>
      <c r="BX266" s="6"/>
      <c r="BY266" s="6"/>
    </row>
    <row r="267" spans="2:77" x14ac:dyDescent="0.25">
      <c r="B267" s="31"/>
      <c r="C267" s="20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/>
      <c r="BE267" s="6"/>
      <c r="BF267" s="6"/>
      <c r="BG267" s="6"/>
      <c r="BH267" s="6"/>
      <c r="BI267" s="6"/>
      <c r="BJ267" s="6"/>
      <c r="BK267" s="6"/>
      <c r="BL267" s="6"/>
      <c r="BM267" s="6"/>
      <c r="BN267" s="6"/>
      <c r="BO267" s="6"/>
      <c r="BP267" s="6"/>
      <c r="BQ267" s="6"/>
      <c r="BR267" s="6"/>
      <c r="BS267" s="6"/>
      <c r="BT267" s="6"/>
      <c r="BU267" s="6"/>
      <c r="BV267" s="6"/>
      <c r="BW267" s="6"/>
      <c r="BX267" s="6"/>
      <c r="BY267" s="6"/>
    </row>
    <row r="268" spans="2:77" x14ac:dyDescent="0.25">
      <c r="B268" s="31"/>
      <c r="C268" s="20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  <c r="BC268" s="6"/>
      <c r="BD268" s="6"/>
      <c r="BE268" s="6"/>
      <c r="BF268" s="6"/>
      <c r="BG268" s="6"/>
      <c r="BH268" s="6"/>
      <c r="BI268" s="6"/>
      <c r="BJ268" s="6"/>
      <c r="BK268" s="6"/>
      <c r="BL268" s="6"/>
      <c r="BM268" s="6"/>
      <c r="BN268" s="6"/>
      <c r="BO268" s="6"/>
      <c r="BP268" s="6"/>
      <c r="BQ268" s="6"/>
      <c r="BR268" s="6"/>
      <c r="BS268" s="6"/>
      <c r="BT268" s="6"/>
      <c r="BU268" s="6"/>
      <c r="BV268" s="6"/>
      <c r="BW268" s="6"/>
      <c r="BX268" s="6"/>
      <c r="BY268" s="6"/>
    </row>
    <row r="269" spans="2:77" x14ac:dyDescent="0.25">
      <c r="B269" s="31"/>
      <c r="C269" s="20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  <c r="BE269" s="6"/>
      <c r="BF269" s="6"/>
      <c r="BG269" s="6"/>
      <c r="BH269" s="6"/>
      <c r="BI269" s="6"/>
      <c r="BJ269" s="6"/>
      <c r="BK269" s="6"/>
      <c r="BL269" s="6"/>
      <c r="BM269" s="6"/>
      <c r="BN269" s="6"/>
      <c r="BO269" s="6"/>
      <c r="BP269" s="6"/>
      <c r="BQ269" s="6"/>
      <c r="BR269" s="6"/>
      <c r="BS269" s="6"/>
      <c r="BT269" s="6"/>
      <c r="BU269" s="6"/>
      <c r="BV269" s="6"/>
      <c r="BW269" s="6"/>
      <c r="BX269" s="6"/>
      <c r="BY269" s="6"/>
    </row>
    <row r="270" spans="2:77" x14ac:dyDescent="0.25">
      <c r="B270" s="31"/>
      <c r="C270" s="20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  <c r="BE270" s="6"/>
      <c r="BF270" s="6"/>
      <c r="BG270" s="6"/>
      <c r="BH270" s="6"/>
      <c r="BI270" s="6"/>
      <c r="BJ270" s="6"/>
      <c r="BK270" s="6"/>
      <c r="BL270" s="6"/>
      <c r="BM270" s="6"/>
      <c r="BN270" s="6"/>
      <c r="BO270" s="6"/>
      <c r="BP270" s="6"/>
      <c r="BQ270" s="6"/>
      <c r="BR270" s="6"/>
      <c r="BS270" s="6"/>
      <c r="BT270" s="6"/>
      <c r="BU270" s="6"/>
      <c r="BV270" s="6"/>
      <c r="BW270" s="6"/>
      <c r="BX270" s="6"/>
      <c r="BY270" s="6"/>
    </row>
    <row r="271" spans="2:77" x14ac:dyDescent="0.25">
      <c r="B271" s="31"/>
      <c r="C271" s="20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6"/>
      <c r="BE271" s="6"/>
      <c r="BF271" s="6"/>
      <c r="BG271" s="6"/>
      <c r="BH271" s="6"/>
      <c r="BI271" s="6"/>
      <c r="BJ271" s="6"/>
      <c r="BK271" s="6"/>
      <c r="BL271" s="6"/>
      <c r="BM271" s="6"/>
      <c r="BN271" s="6"/>
      <c r="BO271" s="6"/>
      <c r="BP271" s="6"/>
      <c r="BQ271" s="6"/>
      <c r="BR271" s="6"/>
      <c r="BS271" s="6"/>
      <c r="BT271" s="6"/>
      <c r="BU271" s="6"/>
      <c r="BV271" s="6"/>
      <c r="BW271" s="6"/>
      <c r="BX271" s="6"/>
      <c r="BY271" s="6"/>
    </row>
    <row r="272" spans="2:77" x14ac:dyDescent="0.25">
      <c r="B272" s="31"/>
      <c r="C272" s="20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  <c r="BC272" s="6"/>
      <c r="BD272" s="6"/>
      <c r="BE272" s="6"/>
      <c r="BF272" s="6"/>
      <c r="BG272" s="6"/>
      <c r="BH272" s="6"/>
      <c r="BI272" s="6"/>
      <c r="BJ272" s="6"/>
      <c r="BK272" s="6"/>
      <c r="BL272" s="6"/>
      <c r="BM272" s="6"/>
      <c r="BN272" s="6"/>
      <c r="BO272" s="6"/>
      <c r="BP272" s="6"/>
      <c r="BQ272" s="6"/>
      <c r="BR272" s="6"/>
      <c r="BS272" s="6"/>
      <c r="BT272" s="6"/>
      <c r="BU272" s="6"/>
      <c r="BV272" s="6"/>
      <c r="BW272" s="6"/>
      <c r="BX272" s="6"/>
      <c r="BY272" s="6"/>
    </row>
    <row r="273" spans="2:77" x14ac:dyDescent="0.25">
      <c r="B273" s="31"/>
      <c r="C273" s="20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  <c r="BC273" s="6"/>
      <c r="BD273" s="6"/>
      <c r="BE273" s="6"/>
      <c r="BF273" s="6"/>
      <c r="BG273" s="6"/>
      <c r="BH273" s="6"/>
      <c r="BI273" s="6"/>
      <c r="BJ273" s="6"/>
      <c r="BK273" s="6"/>
      <c r="BL273" s="6"/>
      <c r="BM273" s="6"/>
      <c r="BN273" s="6"/>
      <c r="BO273" s="6"/>
      <c r="BP273" s="6"/>
      <c r="BQ273" s="6"/>
      <c r="BR273" s="6"/>
      <c r="BS273" s="6"/>
      <c r="BT273" s="6"/>
      <c r="BU273" s="6"/>
      <c r="BV273" s="6"/>
      <c r="BW273" s="6"/>
      <c r="BX273" s="6"/>
      <c r="BY273" s="6"/>
    </row>
    <row r="274" spans="2:77" x14ac:dyDescent="0.25">
      <c r="B274" s="31"/>
      <c r="C274" s="20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6"/>
      <c r="BC274" s="6"/>
      <c r="BD274" s="6"/>
      <c r="BE274" s="6"/>
      <c r="BF274" s="6"/>
      <c r="BG274" s="6"/>
      <c r="BH274" s="6"/>
      <c r="BI274" s="6"/>
      <c r="BJ274" s="6"/>
      <c r="BK274" s="6"/>
      <c r="BL274" s="6"/>
      <c r="BM274" s="6"/>
      <c r="BN274" s="6"/>
      <c r="BO274" s="6"/>
      <c r="BP274" s="6"/>
      <c r="BQ274" s="6"/>
      <c r="BR274" s="6"/>
      <c r="BS274" s="6"/>
      <c r="BT274" s="6"/>
      <c r="BU274" s="6"/>
      <c r="BV274" s="6"/>
      <c r="BW274" s="6"/>
      <c r="BX274" s="6"/>
      <c r="BY274" s="6"/>
    </row>
    <row r="275" spans="2:77" x14ac:dyDescent="0.25">
      <c r="B275" s="31"/>
      <c r="C275" s="20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6"/>
      <c r="BB275" s="6"/>
      <c r="BC275" s="6"/>
      <c r="BD275" s="6"/>
      <c r="BE275" s="6"/>
      <c r="BF275" s="6"/>
      <c r="BG275" s="6"/>
      <c r="BH275" s="6"/>
      <c r="BI275" s="6"/>
      <c r="BJ275" s="6"/>
      <c r="BK275" s="6"/>
      <c r="BL275" s="6"/>
      <c r="BM275" s="6"/>
      <c r="BN275" s="6"/>
      <c r="BO275" s="6"/>
      <c r="BP275" s="6"/>
      <c r="BQ275" s="6"/>
      <c r="BR275" s="6"/>
      <c r="BS275" s="6"/>
      <c r="BT275" s="6"/>
      <c r="BU275" s="6"/>
      <c r="BV275" s="6"/>
      <c r="BW275" s="6"/>
      <c r="BX275" s="6"/>
      <c r="BY275" s="6"/>
    </row>
    <row r="276" spans="2:77" x14ac:dyDescent="0.25">
      <c r="B276" s="31"/>
      <c r="C276" s="20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  <c r="BA276" s="6"/>
      <c r="BB276" s="6"/>
      <c r="BC276" s="6"/>
      <c r="BD276" s="6"/>
      <c r="BE276" s="6"/>
      <c r="BF276" s="6"/>
      <c r="BG276" s="6"/>
      <c r="BH276" s="6"/>
      <c r="BI276" s="6"/>
      <c r="BJ276" s="6"/>
      <c r="BK276" s="6"/>
      <c r="BL276" s="6"/>
      <c r="BM276" s="6"/>
      <c r="BN276" s="6"/>
      <c r="BO276" s="6"/>
      <c r="BP276" s="6"/>
      <c r="BQ276" s="6"/>
      <c r="BR276" s="6"/>
      <c r="BS276" s="6"/>
      <c r="BT276" s="6"/>
      <c r="BU276" s="6"/>
      <c r="BV276" s="6"/>
      <c r="BW276" s="6"/>
      <c r="BX276" s="6"/>
      <c r="BY276" s="6"/>
    </row>
    <row r="277" spans="2:77" x14ac:dyDescent="0.25">
      <c r="B277" s="31"/>
      <c r="C277" s="20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6"/>
      <c r="BC277" s="6"/>
      <c r="BD277" s="6"/>
      <c r="BE277" s="6"/>
      <c r="BF277" s="6"/>
      <c r="BG277" s="6"/>
      <c r="BH277" s="6"/>
      <c r="BI277" s="6"/>
      <c r="BJ277" s="6"/>
      <c r="BK277" s="6"/>
      <c r="BL277" s="6"/>
      <c r="BM277" s="6"/>
      <c r="BN277" s="6"/>
      <c r="BO277" s="6"/>
      <c r="BP277" s="6"/>
      <c r="BQ277" s="6"/>
      <c r="BR277" s="6"/>
      <c r="BS277" s="6"/>
      <c r="BT277" s="6"/>
      <c r="BU277" s="6"/>
      <c r="BV277" s="6"/>
      <c r="BW277" s="6"/>
      <c r="BX277" s="6"/>
      <c r="BY277" s="6"/>
    </row>
    <row r="278" spans="2:77" x14ac:dyDescent="0.25">
      <c r="B278" s="31"/>
      <c r="C278" s="20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6"/>
      <c r="BB278" s="6"/>
      <c r="BC278" s="6"/>
      <c r="BD278" s="6"/>
      <c r="BE278" s="6"/>
      <c r="BF278" s="6"/>
      <c r="BG278" s="6"/>
      <c r="BH278" s="6"/>
      <c r="BI278" s="6"/>
      <c r="BJ278" s="6"/>
      <c r="BK278" s="6"/>
      <c r="BL278" s="6"/>
      <c r="BM278" s="6"/>
      <c r="BN278" s="6"/>
      <c r="BO278" s="6"/>
      <c r="BP278" s="6"/>
      <c r="BQ278" s="6"/>
      <c r="BR278" s="6"/>
      <c r="BS278" s="6"/>
      <c r="BT278" s="6"/>
      <c r="BU278" s="6"/>
      <c r="BV278" s="6"/>
      <c r="BW278" s="6"/>
      <c r="BX278" s="6"/>
      <c r="BY278" s="6"/>
    </row>
    <row r="279" spans="2:77" x14ac:dyDescent="0.25">
      <c r="B279" s="31"/>
      <c r="C279" s="20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  <c r="BA279" s="6"/>
      <c r="BB279" s="6"/>
      <c r="BC279" s="6"/>
      <c r="BD279" s="6"/>
      <c r="BE279" s="6"/>
      <c r="BF279" s="6"/>
      <c r="BG279" s="6"/>
      <c r="BH279" s="6"/>
      <c r="BI279" s="6"/>
      <c r="BJ279" s="6"/>
      <c r="BK279" s="6"/>
      <c r="BL279" s="6"/>
      <c r="BM279" s="6"/>
      <c r="BN279" s="6"/>
      <c r="BO279" s="6"/>
      <c r="BP279" s="6"/>
      <c r="BQ279" s="6"/>
      <c r="BR279" s="6"/>
      <c r="BS279" s="6"/>
      <c r="BT279" s="6"/>
      <c r="BU279" s="6"/>
      <c r="BV279" s="6"/>
      <c r="BW279" s="6"/>
      <c r="BX279" s="6"/>
      <c r="BY279" s="6"/>
    </row>
    <row r="280" spans="2:77" x14ac:dyDescent="0.25">
      <c r="B280" s="31"/>
      <c r="C280" s="20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/>
      <c r="BE280" s="6"/>
      <c r="BF280" s="6"/>
      <c r="BG280" s="6"/>
      <c r="BH280" s="6"/>
      <c r="BI280" s="6"/>
      <c r="BJ280" s="6"/>
      <c r="BK280" s="6"/>
      <c r="BL280" s="6"/>
      <c r="BM280" s="6"/>
      <c r="BN280" s="6"/>
      <c r="BO280" s="6"/>
      <c r="BP280" s="6"/>
      <c r="BQ280" s="6"/>
      <c r="BR280" s="6"/>
      <c r="BS280" s="6"/>
      <c r="BT280" s="6"/>
      <c r="BU280" s="6"/>
      <c r="BV280" s="6"/>
      <c r="BW280" s="6"/>
      <c r="BX280" s="6"/>
      <c r="BY280" s="6"/>
    </row>
    <row r="281" spans="2:77" x14ac:dyDescent="0.25">
      <c r="B281" s="31"/>
      <c r="C281" s="20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/>
      <c r="AC281" s="5"/>
      <c r="AD281" s="5"/>
      <c r="AE281" s="5"/>
      <c r="AF281" s="5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  <c r="BD281" s="6"/>
      <c r="BE281" s="6"/>
      <c r="BF281" s="6"/>
      <c r="BG281" s="6"/>
      <c r="BH281" s="6"/>
      <c r="BI281" s="6"/>
      <c r="BJ281" s="6"/>
      <c r="BK281" s="6"/>
      <c r="BL281" s="6"/>
      <c r="BM281" s="6"/>
      <c r="BN281" s="6"/>
      <c r="BO281" s="6"/>
      <c r="BP281" s="6"/>
      <c r="BQ281" s="6"/>
      <c r="BR281" s="6"/>
      <c r="BS281" s="6"/>
      <c r="BT281" s="6"/>
      <c r="BU281" s="6"/>
      <c r="BV281" s="6"/>
      <c r="BW281" s="6"/>
      <c r="BX281" s="6"/>
      <c r="BY281" s="6"/>
    </row>
    <row r="282" spans="2:77" x14ac:dyDescent="0.25">
      <c r="B282" s="31"/>
      <c r="C282" s="20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5"/>
      <c r="AD282" s="5"/>
      <c r="AE282" s="5"/>
      <c r="AF282" s="5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  <c r="BD282" s="6"/>
      <c r="BE282" s="6"/>
      <c r="BF282" s="6"/>
      <c r="BG282" s="6"/>
      <c r="BH282" s="6"/>
      <c r="BI282" s="6"/>
      <c r="BJ282" s="6"/>
      <c r="BK282" s="6"/>
      <c r="BL282" s="6"/>
      <c r="BM282" s="6"/>
      <c r="BN282" s="6"/>
      <c r="BO282" s="6"/>
      <c r="BP282" s="6"/>
      <c r="BQ282" s="6"/>
      <c r="BR282" s="6"/>
      <c r="BS282" s="6"/>
      <c r="BT282" s="6"/>
      <c r="BU282" s="6"/>
      <c r="BV282" s="6"/>
      <c r="BW282" s="6"/>
      <c r="BX282" s="6"/>
      <c r="BY282" s="6"/>
    </row>
    <row r="283" spans="2:77" x14ac:dyDescent="0.25">
      <c r="B283" s="31"/>
      <c r="C283" s="20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5"/>
      <c r="AC283" s="5"/>
      <c r="AD283" s="5"/>
      <c r="AE283" s="5"/>
      <c r="AF283" s="5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  <c r="BD283" s="6"/>
      <c r="BE283" s="6"/>
      <c r="BF283" s="6"/>
      <c r="BG283" s="6"/>
      <c r="BH283" s="6"/>
      <c r="BI283" s="6"/>
      <c r="BJ283" s="6"/>
      <c r="BK283" s="6"/>
      <c r="BL283" s="6"/>
      <c r="BM283" s="6"/>
      <c r="BN283" s="6"/>
      <c r="BO283" s="6"/>
      <c r="BP283" s="6"/>
      <c r="BQ283" s="6"/>
      <c r="BR283" s="6"/>
      <c r="BS283" s="6"/>
      <c r="BT283" s="6"/>
      <c r="BU283" s="6"/>
      <c r="BV283" s="6"/>
      <c r="BW283" s="6"/>
      <c r="BX283" s="6"/>
      <c r="BY283" s="6"/>
    </row>
    <row r="284" spans="2:77" x14ac:dyDescent="0.25">
      <c r="B284" s="31"/>
      <c r="C284" s="20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5"/>
      <c r="AC284" s="5"/>
      <c r="AD284" s="5"/>
      <c r="AE284" s="5"/>
      <c r="AF284" s="5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  <c r="BF284" s="6"/>
      <c r="BG284" s="6"/>
      <c r="BH284" s="6"/>
      <c r="BI284" s="6"/>
      <c r="BJ284" s="6"/>
      <c r="BK284" s="6"/>
      <c r="BL284" s="6"/>
      <c r="BM284" s="6"/>
      <c r="BN284" s="6"/>
      <c r="BO284" s="6"/>
      <c r="BP284" s="6"/>
      <c r="BQ284" s="6"/>
      <c r="BR284" s="6"/>
      <c r="BS284" s="6"/>
      <c r="BT284" s="6"/>
      <c r="BU284" s="6"/>
      <c r="BV284" s="6"/>
      <c r="BW284" s="6"/>
      <c r="BX284" s="6"/>
      <c r="BY284" s="6"/>
    </row>
    <row r="285" spans="2:77" x14ac:dyDescent="0.25">
      <c r="B285" s="31"/>
      <c r="C285" s="20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5"/>
      <c r="AC285" s="5"/>
      <c r="AD285" s="5"/>
      <c r="AE285" s="5"/>
      <c r="AF285" s="5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  <c r="BE285" s="6"/>
      <c r="BF285" s="6"/>
      <c r="BG285" s="6"/>
      <c r="BH285" s="6"/>
      <c r="BI285" s="6"/>
      <c r="BJ285" s="6"/>
      <c r="BK285" s="6"/>
      <c r="BL285" s="6"/>
      <c r="BM285" s="6"/>
      <c r="BN285" s="6"/>
      <c r="BO285" s="6"/>
      <c r="BP285" s="6"/>
      <c r="BQ285" s="6"/>
      <c r="BR285" s="6"/>
      <c r="BS285" s="6"/>
      <c r="BT285" s="6"/>
      <c r="BU285" s="6"/>
      <c r="BV285" s="6"/>
      <c r="BW285" s="6"/>
      <c r="BX285" s="6"/>
      <c r="BY285" s="6"/>
    </row>
    <row r="286" spans="2:77" x14ac:dyDescent="0.25">
      <c r="B286" s="31"/>
      <c r="C286" s="20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/>
      <c r="AC286" s="5"/>
      <c r="AD286" s="5"/>
      <c r="AE286" s="5"/>
      <c r="AF286" s="5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6"/>
      <c r="BE286" s="6"/>
      <c r="BF286" s="6"/>
      <c r="BG286" s="6"/>
      <c r="BH286" s="6"/>
      <c r="BI286" s="6"/>
      <c r="BJ286" s="6"/>
      <c r="BK286" s="6"/>
      <c r="BL286" s="6"/>
      <c r="BM286" s="6"/>
      <c r="BN286" s="6"/>
      <c r="BO286" s="6"/>
      <c r="BP286" s="6"/>
      <c r="BQ286" s="6"/>
      <c r="BR286" s="6"/>
      <c r="BS286" s="6"/>
      <c r="BT286" s="6"/>
      <c r="BU286" s="6"/>
      <c r="BV286" s="6"/>
      <c r="BW286" s="6"/>
      <c r="BX286" s="6"/>
      <c r="BY286" s="6"/>
    </row>
    <row r="287" spans="2:77" x14ac:dyDescent="0.25">
      <c r="B287" s="31"/>
      <c r="C287" s="20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5"/>
      <c r="AC287" s="5"/>
      <c r="AD287" s="5"/>
      <c r="AE287" s="5"/>
      <c r="AF287" s="5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/>
      <c r="BH287" s="6"/>
      <c r="BI287" s="6"/>
      <c r="BJ287" s="6"/>
      <c r="BK287" s="6"/>
      <c r="BL287" s="6"/>
      <c r="BM287" s="6"/>
      <c r="BN287" s="6"/>
      <c r="BO287" s="6"/>
      <c r="BP287" s="6"/>
      <c r="BQ287" s="6"/>
      <c r="BR287" s="6"/>
      <c r="BS287" s="6"/>
      <c r="BT287" s="6"/>
      <c r="BU287" s="6"/>
      <c r="BV287" s="6"/>
      <c r="BW287" s="6"/>
      <c r="BX287" s="6"/>
      <c r="BY287" s="6"/>
    </row>
    <row r="288" spans="2:77" x14ac:dyDescent="0.25">
      <c r="B288" s="31"/>
      <c r="C288" s="20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5"/>
      <c r="AC288" s="5"/>
      <c r="AD288" s="5"/>
      <c r="AE288" s="5"/>
      <c r="AF288" s="5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"/>
      <c r="BM288" s="6"/>
      <c r="BN288" s="6"/>
      <c r="BO288" s="6"/>
      <c r="BP288" s="6"/>
      <c r="BQ288" s="6"/>
      <c r="BR288" s="6"/>
      <c r="BS288" s="6"/>
      <c r="BT288" s="6"/>
      <c r="BU288" s="6"/>
      <c r="BV288" s="6"/>
      <c r="BW288" s="6"/>
      <c r="BX288" s="6"/>
      <c r="BY288" s="6"/>
    </row>
    <row r="289" spans="2:77" x14ac:dyDescent="0.25">
      <c r="B289" s="31"/>
      <c r="C289" s="20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  <c r="AC289" s="5"/>
      <c r="AD289" s="5"/>
      <c r="AE289" s="5"/>
      <c r="AF289" s="5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  <c r="BF289" s="6"/>
      <c r="BG289" s="6"/>
      <c r="BH289" s="6"/>
      <c r="BI289" s="6"/>
      <c r="BJ289" s="6"/>
      <c r="BK289" s="6"/>
      <c r="BL289" s="6"/>
      <c r="BM289" s="6"/>
      <c r="BN289" s="6"/>
      <c r="BO289" s="6"/>
      <c r="BP289" s="6"/>
      <c r="BQ289" s="6"/>
      <c r="BR289" s="6"/>
      <c r="BS289" s="6"/>
      <c r="BT289" s="6"/>
      <c r="BU289" s="6"/>
      <c r="BV289" s="6"/>
      <c r="BW289" s="6"/>
      <c r="BX289" s="6"/>
      <c r="BY289" s="6"/>
    </row>
    <row r="290" spans="2:77" x14ac:dyDescent="0.25">
      <c r="B290" s="31"/>
      <c r="C290" s="20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5"/>
      <c r="AC290" s="5"/>
      <c r="AD290" s="5"/>
      <c r="AE290" s="5"/>
      <c r="AF290" s="5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  <c r="BF290" s="6"/>
      <c r="BG290" s="6"/>
      <c r="BH290" s="6"/>
      <c r="BI290" s="6"/>
      <c r="BJ290" s="6"/>
      <c r="BK290" s="6"/>
      <c r="BL290" s="6"/>
      <c r="BM290" s="6"/>
      <c r="BN290" s="6"/>
      <c r="BO290" s="6"/>
      <c r="BP290" s="6"/>
      <c r="BQ290" s="6"/>
      <c r="BR290" s="6"/>
      <c r="BS290" s="6"/>
      <c r="BT290" s="6"/>
      <c r="BU290" s="6"/>
      <c r="BV290" s="6"/>
      <c r="BW290" s="6"/>
      <c r="BX290" s="6"/>
      <c r="BY290" s="6"/>
    </row>
    <row r="291" spans="2:77" x14ac:dyDescent="0.25">
      <c r="B291" s="31"/>
      <c r="C291" s="20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  <c r="AB291" s="5"/>
      <c r="AC291" s="5"/>
      <c r="AD291" s="5"/>
      <c r="AE291" s="5"/>
      <c r="AF291" s="5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6"/>
      <c r="BE291" s="6"/>
      <c r="BF291" s="6"/>
      <c r="BG291" s="6"/>
      <c r="BH291" s="6"/>
      <c r="BI291" s="6"/>
      <c r="BJ291" s="6"/>
      <c r="BK291" s="6"/>
      <c r="BL291" s="6"/>
      <c r="BM291" s="6"/>
      <c r="BN291" s="6"/>
      <c r="BO291" s="6"/>
      <c r="BP291" s="6"/>
      <c r="BQ291" s="6"/>
      <c r="BR291" s="6"/>
      <c r="BS291" s="6"/>
      <c r="BT291" s="6"/>
      <c r="BU291" s="6"/>
      <c r="BV291" s="6"/>
      <c r="BW291" s="6"/>
      <c r="BX291" s="6"/>
      <c r="BY291" s="6"/>
    </row>
    <row r="292" spans="2:77" x14ac:dyDescent="0.25">
      <c r="B292" s="31"/>
      <c r="C292" s="20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5"/>
      <c r="AC292" s="5"/>
      <c r="AD292" s="5"/>
      <c r="AE292" s="5"/>
      <c r="AF292" s="5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  <c r="BE292" s="6"/>
      <c r="BF292" s="6"/>
      <c r="BG292" s="6"/>
      <c r="BH292" s="6"/>
      <c r="BI292" s="6"/>
      <c r="BJ292" s="6"/>
      <c r="BK292" s="6"/>
      <c r="BL292" s="6"/>
      <c r="BM292" s="6"/>
      <c r="BN292" s="6"/>
      <c r="BO292" s="6"/>
      <c r="BP292" s="6"/>
      <c r="BQ292" s="6"/>
      <c r="BR292" s="6"/>
      <c r="BS292" s="6"/>
      <c r="BT292" s="6"/>
      <c r="BU292" s="6"/>
      <c r="BV292" s="6"/>
      <c r="BW292" s="6"/>
      <c r="BX292" s="6"/>
      <c r="BY292" s="6"/>
    </row>
    <row r="293" spans="2:77" x14ac:dyDescent="0.25">
      <c r="B293" s="31"/>
      <c r="C293" s="20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5"/>
      <c r="AC293" s="5"/>
      <c r="AD293" s="5"/>
      <c r="AE293" s="5"/>
      <c r="AF293" s="5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"/>
      <c r="BD293" s="6"/>
      <c r="BE293" s="6"/>
      <c r="BF293" s="6"/>
      <c r="BG293" s="6"/>
      <c r="BH293" s="6"/>
      <c r="BI293" s="6"/>
      <c r="BJ293" s="6"/>
      <c r="BK293" s="6"/>
      <c r="BL293" s="6"/>
      <c r="BM293" s="6"/>
      <c r="BN293" s="6"/>
      <c r="BO293" s="6"/>
      <c r="BP293" s="6"/>
      <c r="BQ293" s="6"/>
      <c r="BR293" s="6"/>
      <c r="BS293" s="6"/>
      <c r="BT293" s="6"/>
      <c r="BU293" s="6"/>
      <c r="BV293" s="6"/>
      <c r="BW293" s="6"/>
      <c r="BX293" s="6"/>
      <c r="BY293" s="6"/>
    </row>
    <row r="294" spans="2:77" x14ac:dyDescent="0.25">
      <c r="B294" s="31"/>
      <c r="C294" s="20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5"/>
      <c r="AC294" s="5"/>
      <c r="AD294" s="5"/>
      <c r="AE294" s="5"/>
      <c r="AF294" s="5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  <c r="BA294" s="6"/>
      <c r="BB294" s="6"/>
      <c r="BC294" s="6"/>
      <c r="BD294" s="6"/>
      <c r="BE294" s="6"/>
      <c r="BF294" s="6"/>
      <c r="BG294" s="6"/>
      <c r="BH294" s="6"/>
      <c r="BI294" s="6"/>
      <c r="BJ294" s="6"/>
      <c r="BK294" s="6"/>
      <c r="BL294" s="6"/>
      <c r="BM294" s="6"/>
      <c r="BN294" s="6"/>
      <c r="BO294" s="6"/>
      <c r="BP294" s="6"/>
      <c r="BQ294" s="6"/>
      <c r="BR294" s="6"/>
      <c r="BS294" s="6"/>
      <c r="BT294" s="6"/>
      <c r="BU294" s="6"/>
      <c r="BV294" s="6"/>
      <c r="BW294" s="6"/>
      <c r="BX294" s="6"/>
      <c r="BY294" s="6"/>
    </row>
    <row r="295" spans="2:77" x14ac:dyDescent="0.25">
      <c r="B295" s="31"/>
      <c r="C295" s="20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5"/>
      <c r="AC295" s="5"/>
      <c r="AD295" s="5"/>
      <c r="AE295" s="5"/>
      <c r="AF295" s="5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6"/>
      <c r="BF295" s="6"/>
      <c r="BG295" s="6"/>
      <c r="BH295" s="6"/>
      <c r="BI295" s="6"/>
      <c r="BJ295" s="6"/>
      <c r="BK295" s="6"/>
      <c r="BL295" s="6"/>
      <c r="BM295" s="6"/>
      <c r="BN295" s="6"/>
      <c r="BO295" s="6"/>
      <c r="BP295" s="6"/>
      <c r="BQ295" s="6"/>
      <c r="BR295" s="6"/>
      <c r="BS295" s="6"/>
      <c r="BT295" s="6"/>
      <c r="BU295" s="6"/>
      <c r="BV295" s="6"/>
      <c r="BW295" s="6"/>
      <c r="BX295" s="6"/>
      <c r="BY295" s="6"/>
    </row>
    <row r="296" spans="2:77" x14ac:dyDescent="0.25">
      <c r="B296" s="31"/>
      <c r="C296" s="20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  <c r="AB296" s="5"/>
      <c r="AC296" s="5"/>
      <c r="AD296" s="5"/>
      <c r="AE296" s="5"/>
      <c r="AF296" s="5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  <c r="BE296" s="6"/>
      <c r="BF296" s="6"/>
      <c r="BG296" s="6"/>
      <c r="BH296" s="6"/>
      <c r="BI296" s="6"/>
      <c r="BJ296" s="6"/>
      <c r="BK296" s="6"/>
      <c r="BL296" s="6"/>
      <c r="BM296" s="6"/>
      <c r="BN296" s="6"/>
      <c r="BO296" s="6"/>
      <c r="BP296" s="6"/>
      <c r="BQ296" s="6"/>
      <c r="BR296" s="6"/>
      <c r="BS296" s="6"/>
      <c r="BT296" s="6"/>
      <c r="BU296" s="6"/>
      <c r="BV296" s="6"/>
      <c r="BW296" s="6"/>
      <c r="BX296" s="6"/>
      <c r="BY296" s="6"/>
    </row>
    <row r="297" spans="2:77" x14ac:dyDescent="0.25">
      <c r="B297" s="31"/>
      <c r="C297" s="20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5"/>
      <c r="AC297" s="5"/>
      <c r="AD297" s="5"/>
      <c r="AE297" s="5"/>
      <c r="AF297" s="5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/>
      <c r="BE297" s="6"/>
      <c r="BF297" s="6"/>
      <c r="BG297" s="6"/>
      <c r="BH297" s="6"/>
      <c r="BI297" s="6"/>
      <c r="BJ297" s="6"/>
      <c r="BK297" s="6"/>
      <c r="BL297" s="6"/>
      <c r="BM297" s="6"/>
      <c r="BN297" s="6"/>
      <c r="BO297" s="6"/>
      <c r="BP297" s="6"/>
      <c r="BQ297" s="6"/>
      <c r="BR297" s="6"/>
      <c r="BS297" s="6"/>
      <c r="BT297" s="6"/>
      <c r="BU297" s="6"/>
      <c r="BV297" s="6"/>
      <c r="BW297" s="6"/>
      <c r="BX297" s="6"/>
      <c r="BY297" s="6"/>
    </row>
    <row r="298" spans="2:77" x14ac:dyDescent="0.25">
      <c r="B298" s="31"/>
      <c r="C298" s="20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5"/>
      <c r="AC298" s="5"/>
      <c r="AD298" s="5"/>
      <c r="AE298" s="5"/>
      <c r="AF298" s="5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/>
      <c r="BE298" s="6"/>
      <c r="BF298" s="6"/>
      <c r="BG298" s="6"/>
      <c r="BH298" s="6"/>
      <c r="BI298" s="6"/>
      <c r="BJ298" s="6"/>
      <c r="BK298" s="6"/>
      <c r="BL298" s="6"/>
      <c r="BM298" s="6"/>
      <c r="BN298" s="6"/>
      <c r="BO298" s="6"/>
      <c r="BP298" s="6"/>
      <c r="BQ298" s="6"/>
      <c r="BR298" s="6"/>
      <c r="BS298" s="6"/>
      <c r="BT298" s="6"/>
      <c r="BU298" s="6"/>
      <c r="BV298" s="6"/>
      <c r="BW298" s="6"/>
      <c r="BX298" s="6"/>
      <c r="BY298" s="6"/>
    </row>
    <row r="299" spans="2:77" x14ac:dyDescent="0.25">
      <c r="B299" s="31"/>
      <c r="C299" s="20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  <c r="AB299" s="5"/>
      <c r="AC299" s="5"/>
      <c r="AD299" s="5"/>
      <c r="AE299" s="5"/>
      <c r="AF299" s="5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  <c r="BE299" s="6"/>
      <c r="BF299" s="6"/>
      <c r="BG299" s="6"/>
      <c r="BH299" s="6"/>
      <c r="BI299" s="6"/>
      <c r="BJ299" s="6"/>
      <c r="BK299" s="6"/>
      <c r="BL299" s="6"/>
      <c r="BM299" s="6"/>
      <c r="BN299" s="6"/>
      <c r="BO299" s="6"/>
      <c r="BP299" s="6"/>
      <c r="BQ299" s="6"/>
      <c r="BR299" s="6"/>
      <c r="BS299" s="6"/>
      <c r="BT299" s="6"/>
      <c r="BU299" s="6"/>
      <c r="BV299" s="6"/>
      <c r="BW299" s="6"/>
      <c r="BX299" s="6"/>
      <c r="BY299" s="6"/>
    </row>
    <row r="300" spans="2:77" x14ac:dyDescent="0.25">
      <c r="B300" s="31"/>
      <c r="C300" s="20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5"/>
      <c r="AC300" s="5"/>
      <c r="AD300" s="5"/>
      <c r="AE300" s="5"/>
      <c r="AF300" s="5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6"/>
      <c r="BC300" s="6"/>
      <c r="BD300" s="6"/>
      <c r="BE300" s="6"/>
      <c r="BF300" s="6"/>
      <c r="BG300" s="6"/>
      <c r="BH300" s="6"/>
      <c r="BI300" s="6"/>
      <c r="BJ300" s="6"/>
      <c r="BK300" s="6"/>
      <c r="BL300" s="6"/>
      <c r="BM300" s="6"/>
      <c r="BN300" s="6"/>
      <c r="BO300" s="6"/>
      <c r="BP300" s="6"/>
      <c r="BQ300" s="6"/>
      <c r="BR300" s="6"/>
      <c r="BS300" s="6"/>
      <c r="BT300" s="6"/>
      <c r="BU300" s="6"/>
      <c r="BV300" s="6"/>
      <c r="BW300" s="6"/>
      <c r="BX300" s="6"/>
      <c r="BY300" s="6"/>
    </row>
    <row r="301" spans="2:77" x14ac:dyDescent="0.25">
      <c r="B301" s="31"/>
      <c r="C301" s="20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  <c r="AB301" s="5"/>
      <c r="AC301" s="5"/>
      <c r="AD301" s="5"/>
      <c r="AE301" s="5"/>
      <c r="AF301" s="5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  <c r="BA301" s="6"/>
      <c r="BB301" s="6"/>
      <c r="BC301" s="6"/>
      <c r="BD301" s="6"/>
      <c r="BE301" s="6"/>
      <c r="BF301" s="6"/>
      <c r="BG301" s="6"/>
      <c r="BH301" s="6"/>
      <c r="BI301" s="6"/>
      <c r="BJ301" s="6"/>
      <c r="BK301" s="6"/>
      <c r="BL301" s="6"/>
      <c r="BM301" s="6"/>
      <c r="BN301" s="6"/>
      <c r="BO301" s="6"/>
      <c r="BP301" s="6"/>
      <c r="BQ301" s="6"/>
      <c r="BR301" s="6"/>
      <c r="BS301" s="6"/>
      <c r="BT301" s="6"/>
      <c r="BU301" s="6"/>
      <c r="BV301" s="6"/>
      <c r="BW301" s="6"/>
      <c r="BX301" s="6"/>
      <c r="BY301" s="6"/>
    </row>
    <row r="302" spans="2:77" x14ac:dyDescent="0.25">
      <c r="B302" s="31"/>
      <c r="C302" s="20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5"/>
      <c r="AC302" s="5"/>
      <c r="AD302" s="5"/>
      <c r="AE302" s="5"/>
      <c r="AF302" s="5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6"/>
      <c r="BB302" s="6"/>
      <c r="BC302" s="6"/>
      <c r="BD302" s="6"/>
      <c r="BE302" s="6"/>
      <c r="BF302" s="6"/>
      <c r="BG302" s="6"/>
      <c r="BH302" s="6"/>
      <c r="BI302" s="6"/>
      <c r="BJ302" s="6"/>
      <c r="BK302" s="6"/>
      <c r="BL302" s="6"/>
      <c r="BM302" s="6"/>
      <c r="BN302" s="6"/>
      <c r="BO302" s="6"/>
      <c r="BP302" s="6"/>
      <c r="BQ302" s="6"/>
      <c r="BR302" s="6"/>
      <c r="BS302" s="6"/>
      <c r="BT302" s="6"/>
      <c r="BU302" s="6"/>
      <c r="BV302" s="6"/>
      <c r="BW302" s="6"/>
      <c r="BX302" s="6"/>
      <c r="BY302" s="6"/>
    </row>
    <row r="303" spans="2:77" x14ac:dyDescent="0.25">
      <c r="B303" s="31"/>
      <c r="C303" s="20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5"/>
      <c r="AC303" s="5"/>
      <c r="AD303" s="5"/>
      <c r="AE303" s="5"/>
      <c r="AF303" s="5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  <c r="BA303" s="6"/>
      <c r="BB303" s="6"/>
      <c r="BC303" s="6"/>
      <c r="BD303" s="6"/>
      <c r="BE303" s="6"/>
      <c r="BF303" s="6"/>
      <c r="BG303" s="6"/>
      <c r="BH303" s="6"/>
      <c r="BI303" s="6"/>
      <c r="BJ303" s="6"/>
      <c r="BK303" s="6"/>
      <c r="BL303" s="6"/>
      <c r="BM303" s="6"/>
      <c r="BN303" s="6"/>
      <c r="BO303" s="6"/>
      <c r="BP303" s="6"/>
      <c r="BQ303" s="6"/>
      <c r="BR303" s="6"/>
      <c r="BS303" s="6"/>
      <c r="BT303" s="6"/>
      <c r="BU303" s="6"/>
      <c r="BV303" s="6"/>
      <c r="BW303" s="6"/>
      <c r="BX303" s="6"/>
      <c r="BY303" s="6"/>
    </row>
    <row r="304" spans="2:77" x14ac:dyDescent="0.25">
      <c r="B304" s="31"/>
      <c r="C304" s="20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  <c r="AB304" s="5"/>
      <c r="AC304" s="5"/>
      <c r="AD304" s="5"/>
      <c r="AE304" s="5"/>
      <c r="AF304" s="5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6"/>
      <c r="BC304" s="6"/>
      <c r="BD304" s="6"/>
      <c r="BE304" s="6"/>
      <c r="BF304" s="6"/>
      <c r="BG304" s="6"/>
      <c r="BH304" s="6"/>
      <c r="BI304" s="6"/>
      <c r="BJ304" s="6"/>
      <c r="BK304" s="6"/>
      <c r="BL304" s="6"/>
      <c r="BM304" s="6"/>
      <c r="BN304" s="6"/>
      <c r="BO304" s="6"/>
      <c r="BP304" s="6"/>
      <c r="BQ304" s="6"/>
      <c r="BR304" s="6"/>
      <c r="BS304" s="6"/>
      <c r="BT304" s="6"/>
      <c r="BU304" s="6"/>
      <c r="BV304" s="6"/>
      <c r="BW304" s="6"/>
      <c r="BX304" s="6"/>
      <c r="BY304" s="6"/>
    </row>
    <row r="305" spans="2:77" x14ac:dyDescent="0.25">
      <c r="B305" s="31"/>
      <c r="C305" s="20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  <c r="AC305" s="5"/>
      <c r="AD305" s="5"/>
      <c r="AE305" s="5"/>
      <c r="AF305" s="5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  <c r="BA305" s="6"/>
      <c r="BB305" s="6"/>
      <c r="BC305" s="6"/>
      <c r="BD305" s="6"/>
      <c r="BE305" s="6"/>
      <c r="BF305" s="6"/>
      <c r="BG305" s="6"/>
      <c r="BH305" s="6"/>
      <c r="BI305" s="6"/>
      <c r="BJ305" s="6"/>
      <c r="BK305" s="6"/>
      <c r="BL305" s="6"/>
      <c r="BM305" s="6"/>
      <c r="BN305" s="6"/>
      <c r="BO305" s="6"/>
      <c r="BP305" s="6"/>
      <c r="BQ305" s="6"/>
      <c r="BR305" s="6"/>
      <c r="BS305" s="6"/>
      <c r="BT305" s="6"/>
      <c r="BU305" s="6"/>
      <c r="BV305" s="6"/>
      <c r="BW305" s="6"/>
      <c r="BX305" s="6"/>
      <c r="BY305" s="6"/>
    </row>
    <row r="306" spans="2:77" x14ac:dyDescent="0.25">
      <c r="B306" s="31"/>
      <c r="C306" s="20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  <c r="AC306" s="5"/>
      <c r="AD306" s="5"/>
      <c r="AE306" s="5"/>
      <c r="AF306" s="5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  <c r="BA306" s="6"/>
      <c r="BB306" s="6"/>
      <c r="BC306" s="6"/>
      <c r="BD306" s="6"/>
      <c r="BE306" s="6"/>
      <c r="BF306" s="6"/>
      <c r="BG306" s="6"/>
      <c r="BH306" s="6"/>
      <c r="BI306" s="6"/>
      <c r="BJ306" s="6"/>
      <c r="BK306" s="6"/>
      <c r="BL306" s="6"/>
      <c r="BM306" s="6"/>
      <c r="BN306" s="6"/>
      <c r="BO306" s="6"/>
      <c r="BP306" s="6"/>
      <c r="BQ306" s="6"/>
      <c r="BR306" s="6"/>
      <c r="BS306" s="6"/>
      <c r="BT306" s="6"/>
      <c r="BU306" s="6"/>
      <c r="BV306" s="6"/>
      <c r="BW306" s="6"/>
      <c r="BX306" s="6"/>
      <c r="BY306" s="6"/>
    </row>
    <row r="307" spans="2:77" x14ac:dyDescent="0.25">
      <c r="B307" s="31"/>
      <c r="C307" s="20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5"/>
      <c r="AC307" s="5"/>
      <c r="AD307" s="5"/>
      <c r="AE307" s="5"/>
      <c r="AF307" s="5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  <c r="BA307" s="6"/>
      <c r="BB307" s="6"/>
      <c r="BC307" s="6"/>
      <c r="BD307" s="6"/>
      <c r="BE307" s="6"/>
      <c r="BF307" s="6"/>
      <c r="BG307" s="6"/>
      <c r="BH307" s="6"/>
      <c r="BI307" s="6"/>
      <c r="BJ307" s="6"/>
      <c r="BK307" s="6"/>
      <c r="BL307" s="6"/>
      <c r="BM307" s="6"/>
      <c r="BN307" s="6"/>
      <c r="BO307" s="6"/>
      <c r="BP307" s="6"/>
      <c r="BQ307" s="6"/>
      <c r="BR307" s="6"/>
      <c r="BS307" s="6"/>
      <c r="BT307" s="6"/>
      <c r="BU307" s="6"/>
      <c r="BV307" s="6"/>
      <c r="BW307" s="6"/>
      <c r="BX307" s="6"/>
      <c r="BY307" s="6"/>
    </row>
    <row r="308" spans="2:77" x14ac:dyDescent="0.25">
      <c r="B308" s="31"/>
      <c r="C308" s="20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5"/>
      <c r="AC308" s="5"/>
      <c r="AD308" s="5"/>
      <c r="AE308" s="5"/>
      <c r="AF308" s="5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  <c r="BA308" s="6"/>
      <c r="BB308" s="6"/>
      <c r="BC308" s="6"/>
      <c r="BD308" s="6"/>
      <c r="BE308" s="6"/>
      <c r="BF308" s="6"/>
      <c r="BG308" s="6"/>
      <c r="BH308" s="6"/>
      <c r="BI308" s="6"/>
      <c r="BJ308" s="6"/>
      <c r="BK308" s="6"/>
      <c r="BL308" s="6"/>
      <c r="BM308" s="6"/>
      <c r="BN308" s="6"/>
      <c r="BO308" s="6"/>
      <c r="BP308" s="6"/>
      <c r="BQ308" s="6"/>
      <c r="BR308" s="6"/>
      <c r="BS308" s="6"/>
      <c r="BT308" s="6"/>
      <c r="BU308" s="6"/>
      <c r="BV308" s="6"/>
      <c r="BW308" s="6"/>
      <c r="BX308" s="6"/>
      <c r="BY308" s="6"/>
    </row>
    <row r="309" spans="2:77" x14ac:dyDescent="0.25">
      <c r="B309" s="31"/>
      <c r="C309" s="20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5"/>
      <c r="AC309" s="5"/>
      <c r="AD309" s="5"/>
      <c r="AE309" s="5"/>
      <c r="AF309" s="5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  <c r="BA309" s="6"/>
      <c r="BB309" s="6"/>
      <c r="BC309" s="6"/>
      <c r="BD309" s="6"/>
      <c r="BE309" s="6"/>
      <c r="BF309" s="6"/>
      <c r="BG309" s="6"/>
      <c r="BH309" s="6"/>
      <c r="BI309" s="6"/>
      <c r="BJ309" s="6"/>
      <c r="BK309" s="6"/>
      <c r="BL309" s="6"/>
      <c r="BM309" s="6"/>
      <c r="BN309" s="6"/>
      <c r="BO309" s="6"/>
      <c r="BP309" s="6"/>
      <c r="BQ309" s="6"/>
      <c r="BR309" s="6"/>
      <c r="BS309" s="6"/>
      <c r="BT309" s="6"/>
      <c r="BU309" s="6"/>
      <c r="BV309" s="6"/>
      <c r="BW309" s="6"/>
      <c r="BX309" s="6"/>
      <c r="BY309" s="6"/>
    </row>
    <row r="310" spans="2:77" x14ac:dyDescent="0.25">
      <c r="B310" s="31"/>
      <c r="C310" s="20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5"/>
      <c r="AC310" s="5"/>
      <c r="AD310" s="5"/>
      <c r="AE310" s="5"/>
      <c r="AF310" s="5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  <c r="BA310" s="6"/>
      <c r="BB310" s="6"/>
      <c r="BC310" s="6"/>
      <c r="BD310" s="6"/>
      <c r="BE310" s="6"/>
      <c r="BF310" s="6"/>
      <c r="BG310" s="6"/>
      <c r="BH310" s="6"/>
      <c r="BI310" s="6"/>
      <c r="BJ310" s="6"/>
      <c r="BK310" s="6"/>
      <c r="BL310" s="6"/>
      <c r="BM310" s="6"/>
      <c r="BN310" s="6"/>
      <c r="BO310" s="6"/>
      <c r="BP310" s="6"/>
      <c r="BQ310" s="6"/>
      <c r="BR310" s="6"/>
      <c r="BS310" s="6"/>
      <c r="BT310" s="6"/>
      <c r="BU310" s="6"/>
      <c r="BV310" s="6"/>
      <c r="BW310" s="6"/>
      <c r="BX310" s="6"/>
      <c r="BY310" s="6"/>
    </row>
    <row r="311" spans="2:77" x14ac:dyDescent="0.25">
      <c r="B311" s="31"/>
      <c r="C311" s="20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  <c r="AB311" s="5"/>
      <c r="AC311" s="5"/>
      <c r="AD311" s="5"/>
      <c r="AE311" s="5"/>
      <c r="AF311" s="5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  <c r="BA311" s="6"/>
      <c r="BB311" s="6"/>
      <c r="BC311" s="6"/>
      <c r="BD311" s="6"/>
      <c r="BE311" s="6"/>
      <c r="BF311" s="6"/>
      <c r="BG311" s="6"/>
      <c r="BH311" s="6"/>
      <c r="BI311" s="6"/>
      <c r="BJ311" s="6"/>
      <c r="BK311" s="6"/>
      <c r="BL311" s="6"/>
      <c r="BM311" s="6"/>
      <c r="BN311" s="6"/>
      <c r="BO311" s="6"/>
      <c r="BP311" s="6"/>
      <c r="BQ311" s="6"/>
      <c r="BR311" s="6"/>
      <c r="BS311" s="6"/>
      <c r="BT311" s="6"/>
      <c r="BU311" s="6"/>
      <c r="BV311" s="6"/>
      <c r="BW311" s="6"/>
      <c r="BX311" s="6"/>
      <c r="BY311" s="6"/>
    </row>
    <row r="312" spans="2:77" x14ac:dyDescent="0.25">
      <c r="B312" s="31"/>
      <c r="C312" s="20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  <c r="AC312" s="5"/>
      <c r="AD312" s="5"/>
      <c r="AE312" s="5"/>
      <c r="AF312" s="5"/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  <c r="BA312" s="6"/>
      <c r="BB312" s="6"/>
      <c r="BC312" s="6"/>
      <c r="BD312" s="6"/>
      <c r="BE312" s="6"/>
      <c r="BF312" s="6"/>
      <c r="BG312" s="6"/>
      <c r="BH312" s="6"/>
      <c r="BI312" s="6"/>
      <c r="BJ312" s="6"/>
      <c r="BK312" s="6"/>
      <c r="BL312" s="6"/>
      <c r="BM312" s="6"/>
      <c r="BN312" s="6"/>
      <c r="BO312" s="6"/>
      <c r="BP312" s="6"/>
      <c r="BQ312" s="6"/>
      <c r="BR312" s="6"/>
      <c r="BS312" s="6"/>
      <c r="BT312" s="6"/>
      <c r="BU312" s="6"/>
      <c r="BV312" s="6"/>
      <c r="BW312" s="6"/>
      <c r="BX312" s="6"/>
      <c r="BY312" s="6"/>
    </row>
    <row r="313" spans="2:77" x14ac:dyDescent="0.25">
      <c r="B313" s="31"/>
      <c r="C313" s="20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  <c r="AB313" s="5"/>
      <c r="AC313" s="5"/>
      <c r="AD313" s="5"/>
      <c r="AE313" s="5"/>
      <c r="AF313" s="5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  <c r="BA313" s="6"/>
      <c r="BB313" s="6"/>
      <c r="BC313" s="6"/>
      <c r="BD313" s="6"/>
      <c r="BE313" s="6"/>
      <c r="BF313" s="6"/>
      <c r="BG313" s="6"/>
      <c r="BH313" s="6"/>
      <c r="BI313" s="6"/>
      <c r="BJ313" s="6"/>
      <c r="BK313" s="6"/>
      <c r="BL313" s="6"/>
      <c r="BM313" s="6"/>
      <c r="BN313" s="6"/>
      <c r="BO313" s="6"/>
      <c r="BP313" s="6"/>
      <c r="BQ313" s="6"/>
      <c r="BR313" s="6"/>
      <c r="BS313" s="6"/>
      <c r="BT313" s="6"/>
      <c r="BU313" s="6"/>
      <c r="BV313" s="6"/>
      <c r="BW313" s="6"/>
      <c r="BX313" s="6"/>
      <c r="BY313" s="6"/>
    </row>
    <row r="314" spans="2:77" x14ac:dyDescent="0.25">
      <c r="B314" s="31"/>
      <c r="C314" s="20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  <c r="AB314" s="5"/>
      <c r="AC314" s="5"/>
      <c r="AD314" s="5"/>
      <c r="AE314" s="5"/>
      <c r="AF314" s="5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  <c r="BA314" s="6"/>
      <c r="BB314" s="6"/>
      <c r="BC314" s="6"/>
      <c r="BD314" s="6"/>
      <c r="BE314" s="6"/>
      <c r="BF314" s="6"/>
      <c r="BG314" s="6"/>
      <c r="BH314" s="6"/>
      <c r="BI314" s="6"/>
      <c r="BJ314" s="6"/>
      <c r="BK314" s="6"/>
      <c r="BL314" s="6"/>
      <c r="BM314" s="6"/>
      <c r="BN314" s="6"/>
      <c r="BO314" s="6"/>
      <c r="BP314" s="6"/>
      <c r="BQ314" s="6"/>
      <c r="BR314" s="6"/>
      <c r="BS314" s="6"/>
      <c r="BT314" s="6"/>
      <c r="BU314" s="6"/>
      <c r="BV314" s="6"/>
      <c r="BW314" s="6"/>
      <c r="BX314" s="6"/>
      <c r="BY314" s="6"/>
    </row>
    <row r="315" spans="2:77" x14ac:dyDescent="0.25">
      <c r="B315" s="31"/>
      <c r="C315" s="20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  <c r="AB315" s="5"/>
      <c r="AC315" s="5"/>
      <c r="AD315" s="5"/>
      <c r="AE315" s="5"/>
      <c r="AF315" s="5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  <c r="BA315" s="6"/>
      <c r="BB315" s="6"/>
      <c r="BC315" s="6"/>
      <c r="BD315" s="6"/>
      <c r="BE315" s="6"/>
      <c r="BF315" s="6"/>
      <c r="BG315" s="6"/>
      <c r="BH315" s="6"/>
      <c r="BI315" s="6"/>
      <c r="BJ315" s="6"/>
      <c r="BK315" s="6"/>
      <c r="BL315" s="6"/>
      <c r="BM315" s="6"/>
      <c r="BN315" s="6"/>
      <c r="BO315" s="6"/>
      <c r="BP315" s="6"/>
      <c r="BQ315" s="6"/>
      <c r="BR315" s="6"/>
      <c r="BS315" s="6"/>
      <c r="BT315" s="6"/>
      <c r="BU315" s="6"/>
      <c r="BV315" s="6"/>
      <c r="BW315" s="6"/>
      <c r="BX315" s="6"/>
      <c r="BY315" s="6"/>
    </row>
    <row r="316" spans="2:77" x14ac:dyDescent="0.25">
      <c r="B316" s="31"/>
      <c r="C316" s="20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5"/>
      <c r="AC316" s="5"/>
      <c r="AD316" s="5"/>
      <c r="AE316" s="5"/>
      <c r="AF316" s="5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6"/>
      <c r="BB316" s="6"/>
      <c r="BC316" s="6"/>
      <c r="BD316" s="6"/>
      <c r="BE316" s="6"/>
      <c r="BF316" s="6"/>
      <c r="BG316" s="6"/>
      <c r="BH316" s="6"/>
      <c r="BI316" s="6"/>
      <c r="BJ316" s="6"/>
      <c r="BK316" s="6"/>
      <c r="BL316" s="6"/>
      <c r="BM316" s="6"/>
      <c r="BN316" s="6"/>
      <c r="BO316" s="6"/>
      <c r="BP316" s="6"/>
      <c r="BQ316" s="6"/>
      <c r="BR316" s="6"/>
      <c r="BS316" s="6"/>
      <c r="BT316" s="6"/>
      <c r="BU316" s="6"/>
      <c r="BV316" s="6"/>
      <c r="BW316" s="6"/>
      <c r="BX316" s="6"/>
      <c r="BY316" s="6"/>
    </row>
    <row r="317" spans="2:77" x14ac:dyDescent="0.25">
      <c r="B317" s="31"/>
      <c r="C317" s="20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  <c r="AB317" s="5"/>
      <c r="AC317" s="5"/>
      <c r="AD317" s="5"/>
      <c r="AE317" s="5"/>
      <c r="AF317" s="5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  <c r="BA317" s="6"/>
      <c r="BB317" s="6"/>
      <c r="BC317" s="6"/>
      <c r="BD317" s="6"/>
      <c r="BE317" s="6"/>
      <c r="BF317" s="6"/>
      <c r="BG317" s="6"/>
      <c r="BH317" s="6"/>
      <c r="BI317" s="6"/>
      <c r="BJ317" s="6"/>
      <c r="BK317" s="6"/>
      <c r="BL317" s="6"/>
      <c r="BM317" s="6"/>
      <c r="BN317" s="6"/>
      <c r="BO317" s="6"/>
      <c r="BP317" s="6"/>
      <c r="BQ317" s="6"/>
      <c r="BR317" s="6"/>
      <c r="BS317" s="6"/>
      <c r="BT317" s="6"/>
      <c r="BU317" s="6"/>
      <c r="BV317" s="6"/>
      <c r="BW317" s="6"/>
      <c r="BX317" s="6"/>
      <c r="BY317" s="6"/>
    </row>
    <row r="318" spans="2:77" x14ac:dyDescent="0.25">
      <c r="B318" s="31"/>
      <c r="C318" s="20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  <c r="AB318" s="5"/>
      <c r="AC318" s="5"/>
      <c r="AD318" s="5"/>
      <c r="AE318" s="5"/>
      <c r="AF318" s="5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  <c r="BA318" s="6"/>
      <c r="BB318" s="6"/>
      <c r="BC318" s="6"/>
      <c r="BD318" s="6"/>
      <c r="BE318" s="6"/>
      <c r="BF318" s="6"/>
      <c r="BG318" s="6"/>
      <c r="BH318" s="6"/>
      <c r="BI318" s="6"/>
      <c r="BJ318" s="6"/>
      <c r="BK318" s="6"/>
      <c r="BL318" s="6"/>
      <c r="BM318" s="6"/>
      <c r="BN318" s="6"/>
      <c r="BO318" s="6"/>
      <c r="BP318" s="6"/>
      <c r="BQ318" s="6"/>
      <c r="BR318" s="6"/>
      <c r="BS318" s="6"/>
      <c r="BT318" s="6"/>
      <c r="BU318" s="6"/>
      <c r="BV318" s="6"/>
      <c r="BW318" s="6"/>
      <c r="BX318" s="6"/>
      <c r="BY318" s="6"/>
    </row>
    <row r="319" spans="2:77" x14ac:dyDescent="0.25">
      <c r="B319" s="31"/>
      <c r="C319" s="20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5"/>
      <c r="AC319" s="5"/>
      <c r="AD319" s="5"/>
      <c r="AE319" s="5"/>
      <c r="AF319" s="5"/>
      <c r="AG319" s="6"/>
      <c r="AH319" s="6"/>
      <c r="AI319" s="6"/>
      <c r="AJ319" s="6"/>
      <c r="AK319" s="6"/>
      <c r="AL319" s="6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  <c r="BA319" s="6"/>
      <c r="BB319" s="6"/>
      <c r="BC319" s="6"/>
      <c r="BD319" s="6"/>
      <c r="BE319" s="6"/>
      <c r="BF319" s="6"/>
      <c r="BG319" s="6"/>
      <c r="BH319" s="6"/>
      <c r="BI319" s="6"/>
      <c r="BJ319" s="6"/>
      <c r="BK319" s="6"/>
      <c r="BL319" s="6"/>
      <c r="BM319" s="6"/>
      <c r="BN319" s="6"/>
      <c r="BO319" s="6"/>
      <c r="BP319" s="6"/>
      <c r="BQ319" s="6"/>
      <c r="BR319" s="6"/>
      <c r="BS319" s="6"/>
      <c r="BT319" s="6"/>
      <c r="BU319" s="6"/>
      <c r="BV319" s="6"/>
      <c r="BW319" s="6"/>
      <c r="BX319" s="6"/>
      <c r="BY319" s="6"/>
    </row>
    <row r="320" spans="2:77" x14ac:dyDescent="0.25">
      <c r="B320" s="31"/>
      <c r="C320" s="20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  <c r="AB320" s="5"/>
      <c r="AC320" s="5"/>
      <c r="AD320" s="5"/>
      <c r="AE320" s="5"/>
      <c r="AF320" s="5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  <c r="BA320" s="6"/>
      <c r="BB320" s="6"/>
      <c r="BC320" s="6"/>
      <c r="BD320" s="6"/>
      <c r="BE320" s="6"/>
      <c r="BF320" s="6"/>
      <c r="BG320" s="6"/>
      <c r="BH320" s="6"/>
      <c r="BI320" s="6"/>
      <c r="BJ320" s="6"/>
      <c r="BK320" s="6"/>
      <c r="BL320" s="6"/>
      <c r="BM320" s="6"/>
      <c r="BN320" s="6"/>
      <c r="BO320" s="6"/>
      <c r="BP320" s="6"/>
      <c r="BQ320" s="6"/>
      <c r="BR320" s="6"/>
      <c r="BS320" s="6"/>
      <c r="BT320" s="6"/>
      <c r="BU320" s="6"/>
      <c r="BV320" s="6"/>
      <c r="BW320" s="6"/>
      <c r="BX320" s="6"/>
      <c r="BY320" s="6"/>
    </row>
    <row r="321" spans="2:77" x14ac:dyDescent="0.25">
      <c r="B321" s="31"/>
      <c r="C321" s="20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  <c r="AB321" s="5"/>
      <c r="AC321" s="5"/>
      <c r="AD321" s="5"/>
      <c r="AE321" s="5"/>
      <c r="AF321" s="5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  <c r="BA321" s="6"/>
      <c r="BB321" s="6"/>
      <c r="BC321" s="6"/>
      <c r="BD321" s="6"/>
      <c r="BE321" s="6"/>
      <c r="BF321" s="6"/>
      <c r="BG321" s="6"/>
      <c r="BH321" s="6"/>
      <c r="BI321" s="6"/>
      <c r="BJ321" s="6"/>
      <c r="BK321" s="6"/>
      <c r="BL321" s="6"/>
      <c r="BM321" s="6"/>
      <c r="BN321" s="6"/>
      <c r="BO321" s="6"/>
      <c r="BP321" s="6"/>
      <c r="BQ321" s="6"/>
      <c r="BR321" s="6"/>
      <c r="BS321" s="6"/>
      <c r="BT321" s="6"/>
      <c r="BU321" s="6"/>
      <c r="BV321" s="6"/>
      <c r="BW321" s="6"/>
      <c r="BX321" s="6"/>
      <c r="BY321" s="6"/>
    </row>
    <row r="322" spans="2:77" x14ac:dyDescent="0.25">
      <c r="B322" s="31"/>
      <c r="C322" s="20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  <c r="AB322" s="5"/>
      <c r="AC322" s="5"/>
      <c r="AD322" s="5"/>
      <c r="AE322" s="5"/>
      <c r="AF322" s="5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/>
      <c r="BE322" s="6"/>
      <c r="BF322" s="6"/>
      <c r="BG322" s="6"/>
      <c r="BH322" s="6"/>
      <c r="BI322" s="6"/>
      <c r="BJ322" s="6"/>
      <c r="BK322" s="6"/>
      <c r="BL322" s="6"/>
      <c r="BM322" s="6"/>
      <c r="BN322" s="6"/>
      <c r="BO322" s="6"/>
      <c r="BP322" s="6"/>
      <c r="BQ322" s="6"/>
      <c r="BR322" s="6"/>
      <c r="BS322" s="6"/>
      <c r="BT322" s="6"/>
      <c r="BU322" s="6"/>
      <c r="BV322" s="6"/>
      <c r="BW322" s="6"/>
      <c r="BX322" s="6"/>
      <c r="BY322" s="6"/>
    </row>
    <row r="323" spans="2:77" x14ac:dyDescent="0.25">
      <c r="B323" s="31"/>
      <c r="C323" s="20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  <c r="AB323" s="5"/>
      <c r="AC323" s="5"/>
      <c r="AD323" s="5"/>
      <c r="AE323" s="5"/>
      <c r="AF323" s="5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  <c r="BA323" s="6"/>
      <c r="BB323" s="6"/>
      <c r="BC323" s="6"/>
      <c r="BD323" s="6"/>
      <c r="BE323" s="6"/>
      <c r="BF323" s="6"/>
      <c r="BG323" s="6"/>
      <c r="BH323" s="6"/>
      <c r="BI323" s="6"/>
      <c r="BJ323" s="6"/>
      <c r="BK323" s="6"/>
      <c r="BL323" s="6"/>
      <c r="BM323" s="6"/>
      <c r="BN323" s="6"/>
      <c r="BO323" s="6"/>
      <c r="BP323" s="6"/>
      <c r="BQ323" s="6"/>
      <c r="BR323" s="6"/>
      <c r="BS323" s="6"/>
      <c r="BT323" s="6"/>
      <c r="BU323" s="6"/>
      <c r="BV323" s="6"/>
      <c r="BW323" s="6"/>
      <c r="BX323" s="6"/>
      <c r="BY323" s="6"/>
    </row>
    <row r="324" spans="2:77" x14ac:dyDescent="0.25">
      <c r="B324" s="31"/>
      <c r="C324" s="20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  <c r="AB324" s="5"/>
      <c r="AC324" s="5"/>
      <c r="AD324" s="5"/>
      <c r="AE324" s="5"/>
      <c r="AF324" s="5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6"/>
      <c r="BB324" s="6"/>
      <c r="BC324" s="6"/>
      <c r="BD324" s="6"/>
      <c r="BE324" s="6"/>
      <c r="BF324" s="6"/>
      <c r="BG324" s="6"/>
      <c r="BH324" s="6"/>
      <c r="BI324" s="6"/>
      <c r="BJ324" s="6"/>
      <c r="BK324" s="6"/>
      <c r="BL324" s="6"/>
      <c r="BM324" s="6"/>
      <c r="BN324" s="6"/>
      <c r="BO324" s="6"/>
      <c r="BP324" s="6"/>
      <c r="BQ324" s="6"/>
      <c r="BR324" s="6"/>
      <c r="BS324" s="6"/>
      <c r="BT324" s="6"/>
      <c r="BU324" s="6"/>
      <c r="BV324" s="6"/>
      <c r="BW324" s="6"/>
      <c r="BX324" s="6"/>
      <c r="BY324" s="6"/>
    </row>
    <row r="325" spans="2:77" x14ac:dyDescent="0.25">
      <c r="B325" s="31"/>
      <c r="C325" s="20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  <c r="AB325" s="5"/>
      <c r="AC325" s="5"/>
      <c r="AD325" s="5"/>
      <c r="AE325" s="5"/>
      <c r="AF325" s="5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"/>
      <c r="BM325" s="6"/>
      <c r="BN325" s="6"/>
      <c r="BO325" s="6"/>
      <c r="BP325" s="6"/>
      <c r="BQ325" s="6"/>
      <c r="BR325" s="6"/>
      <c r="BS325" s="6"/>
      <c r="BT325" s="6"/>
      <c r="BU325" s="6"/>
      <c r="BV325" s="6"/>
      <c r="BW325" s="6"/>
      <c r="BX325" s="6"/>
      <c r="BY325" s="6"/>
    </row>
    <row r="326" spans="2:77" x14ac:dyDescent="0.25">
      <c r="B326" s="31"/>
      <c r="C326" s="20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5"/>
      <c r="AC326" s="5"/>
      <c r="AD326" s="5"/>
      <c r="AE326" s="5"/>
      <c r="AF326" s="5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  <c r="BB326" s="6"/>
      <c r="BC326" s="6"/>
      <c r="BD326" s="6"/>
      <c r="BE326" s="6"/>
      <c r="BF326" s="6"/>
      <c r="BG326" s="6"/>
      <c r="BH326" s="6"/>
      <c r="BI326" s="6"/>
      <c r="BJ326" s="6"/>
      <c r="BK326" s="6"/>
      <c r="BL326" s="6"/>
      <c r="BM326" s="6"/>
      <c r="BN326" s="6"/>
      <c r="BO326" s="6"/>
      <c r="BP326" s="6"/>
      <c r="BQ326" s="6"/>
      <c r="BR326" s="6"/>
      <c r="BS326" s="6"/>
      <c r="BT326" s="6"/>
      <c r="BU326" s="6"/>
      <c r="BV326" s="6"/>
      <c r="BW326" s="6"/>
      <c r="BX326" s="6"/>
      <c r="BY326" s="6"/>
    </row>
    <row r="327" spans="2:77" x14ac:dyDescent="0.25">
      <c r="B327" s="31"/>
      <c r="C327" s="20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  <c r="AB327" s="5"/>
      <c r="AC327" s="5"/>
      <c r="AD327" s="5"/>
      <c r="AE327" s="5"/>
      <c r="AF327" s="5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  <c r="BD327" s="6"/>
      <c r="BE327" s="6"/>
      <c r="BF327" s="6"/>
      <c r="BG327" s="6"/>
      <c r="BH327" s="6"/>
      <c r="BI327" s="6"/>
      <c r="BJ327" s="6"/>
      <c r="BK327" s="6"/>
      <c r="BL327" s="6"/>
      <c r="BM327" s="6"/>
      <c r="BN327" s="6"/>
      <c r="BO327" s="6"/>
      <c r="BP327" s="6"/>
      <c r="BQ327" s="6"/>
      <c r="BR327" s="6"/>
      <c r="BS327" s="6"/>
      <c r="BT327" s="6"/>
      <c r="BU327" s="6"/>
      <c r="BV327" s="6"/>
      <c r="BW327" s="6"/>
      <c r="BX327" s="6"/>
      <c r="BY327" s="6"/>
    </row>
    <row r="328" spans="2:77" x14ac:dyDescent="0.25">
      <c r="B328" s="31"/>
      <c r="C328" s="20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  <c r="AB328" s="5"/>
      <c r="AC328" s="5"/>
      <c r="AD328" s="5"/>
      <c r="AE328" s="5"/>
      <c r="AF328" s="5"/>
      <c r="AG328" s="6"/>
      <c r="AH328" s="6"/>
      <c r="AI328" s="6"/>
      <c r="AJ328" s="6"/>
      <c r="AK328" s="6"/>
      <c r="AL328" s="6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  <c r="BA328" s="6"/>
      <c r="BB328" s="6"/>
      <c r="BC328" s="6"/>
      <c r="BD328" s="6"/>
      <c r="BE328" s="6"/>
      <c r="BF328" s="6"/>
      <c r="BG328" s="6"/>
      <c r="BH328" s="6"/>
      <c r="BI328" s="6"/>
      <c r="BJ328" s="6"/>
      <c r="BK328" s="6"/>
      <c r="BL328" s="6"/>
      <c r="BM328" s="6"/>
      <c r="BN328" s="6"/>
      <c r="BO328" s="6"/>
      <c r="BP328" s="6"/>
      <c r="BQ328" s="6"/>
      <c r="BR328" s="6"/>
      <c r="BS328" s="6"/>
      <c r="BT328" s="6"/>
      <c r="BU328" s="6"/>
      <c r="BV328" s="6"/>
      <c r="BW328" s="6"/>
      <c r="BX328" s="6"/>
      <c r="BY328" s="6"/>
    </row>
    <row r="329" spans="2:77" x14ac:dyDescent="0.25">
      <c r="B329" s="31"/>
      <c r="C329" s="20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  <c r="AB329" s="5"/>
      <c r="AC329" s="5"/>
      <c r="AD329" s="5"/>
      <c r="AE329" s="5"/>
      <c r="AF329" s="5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  <c r="BA329" s="6"/>
      <c r="BB329" s="6"/>
      <c r="BC329" s="6"/>
      <c r="BD329" s="6"/>
      <c r="BE329" s="6"/>
      <c r="BF329" s="6"/>
      <c r="BG329" s="6"/>
      <c r="BH329" s="6"/>
      <c r="BI329" s="6"/>
      <c r="BJ329" s="6"/>
      <c r="BK329" s="6"/>
      <c r="BL329" s="6"/>
      <c r="BM329" s="6"/>
      <c r="BN329" s="6"/>
      <c r="BO329" s="6"/>
      <c r="BP329" s="6"/>
      <c r="BQ329" s="6"/>
      <c r="BR329" s="6"/>
      <c r="BS329" s="6"/>
      <c r="BT329" s="6"/>
      <c r="BU329" s="6"/>
      <c r="BV329" s="6"/>
      <c r="BW329" s="6"/>
      <c r="BX329" s="6"/>
      <c r="BY329" s="6"/>
    </row>
    <row r="330" spans="2:77" x14ac:dyDescent="0.25">
      <c r="B330" s="31"/>
      <c r="C330" s="20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  <c r="AB330" s="5"/>
      <c r="AC330" s="5"/>
      <c r="AD330" s="5"/>
      <c r="AE330" s="5"/>
      <c r="AF330" s="5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6"/>
      <c r="BC330" s="6"/>
      <c r="BD330" s="6"/>
      <c r="BE330" s="6"/>
      <c r="BF330" s="6"/>
      <c r="BG330" s="6"/>
      <c r="BH330" s="6"/>
      <c r="BI330" s="6"/>
      <c r="BJ330" s="6"/>
      <c r="BK330" s="6"/>
      <c r="BL330" s="6"/>
      <c r="BM330" s="6"/>
      <c r="BN330" s="6"/>
      <c r="BO330" s="6"/>
      <c r="BP330" s="6"/>
      <c r="BQ330" s="6"/>
      <c r="BR330" s="6"/>
      <c r="BS330" s="6"/>
      <c r="BT330" s="6"/>
      <c r="BU330" s="6"/>
      <c r="BV330" s="6"/>
      <c r="BW330" s="6"/>
      <c r="BX330" s="6"/>
      <c r="BY330" s="6"/>
    </row>
    <row r="331" spans="2:77" x14ac:dyDescent="0.25">
      <c r="B331" s="31"/>
      <c r="C331" s="20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  <c r="AB331" s="5"/>
      <c r="AC331" s="5"/>
      <c r="AD331" s="5"/>
      <c r="AE331" s="5"/>
      <c r="AF331" s="5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  <c r="BA331" s="6"/>
      <c r="BB331" s="6"/>
      <c r="BC331" s="6"/>
      <c r="BD331" s="6"/>
      <c r="BE331" s="6"/>
      <c r="BF331" s="6"/>
      <c r="BG331" s="6"/>
      <c r="BH331" s="6"/>
      <c r="BI331" s="6"/>
      <c r="BJ331" s="6"/>
      <c r="BK331" s="6"/>
      <c r="BL331" s="6"/>
      <c r="BM331" s="6"/>
      <c r="BN331" s="6"/>
      <c r="BO331" s="6"/>
      <c r="BP331" s="6"/>
      <c r="BQ331" s="6"/>
      <c r="BR331" s="6"/>
      <c r="BS331" s="6"/>
      <c r="BT331" s="6"/>
      <c r="BU331" s="6"/>
      <c r="BV331" s="6"/>
      <c r="BW331" s="6"/>
      <c r="BX331" s="6"/>
      <c r="BY331" s="6"/>
    </row>
    <row r="332" spans="2:77" x14ac:dyDescent="0.25">
      <c r="B332" s="31"/>
      <c r="C332" s="20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  <c r="AB332" s="5"/>
      <c r="AC332" s="5"/>
      <c r="AD332" s="5"/>
      <c r="AE332" s="5"/>
      <c r="AF332" s="5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  <c r="BA332" s="6"/>
      <c r="BB332" s="6"/>
      <c r="BC332" s="6"/>
      <c r="BD332" s="6"/>
      <c r="BE332" s="6"/>
      <c r="BF332" s="6"/>
      <c r="BG332" s="6"/>
      <c r="BH332" s="6"/>
      <c r="BI332" s="6"/>
      <c r="BJ332" s="6"/>
      <c r="BK332" s="6"/>
      <c r="BL332" s="6"/>
      <c r="BM332" s="6"/>
      <c r="BN332" s="6"/>
      <c r="BO332" s="6"/>
      <c r="BP332" s="6"/>
      <c r="BQ332" s="6"/>
      <c r="BR332" s="6"/>
      <c r="BS332" s="6"/>
      <c r="BT332" s="6"/>
      <c r="BU332" s="6"/>
      <c r="BV332" s="6"/>
      <c r="BW332" s="6"/>
      <c r="BX332" s="6"/>
      <c r="BY332" s="6"/>
    </row>
    <row r="333" spans="2:77" x14ac:dyDescent="0.25">
      <c r="B333" s="31"/>
      <c r="C333" s="20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5"/>
      <c r="AC333" s="5"/>
      <c r="AD333" s="5"/>
      <c r="AE333" s="5"/>
      <c r="AF333" s="5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  <c r="BA333" s="6"/>
      <c r="BB333" s="6"/>
      <c r="BC333" s="6"/>
      <c r="BD333" s="6"/>
      <c r="BE333" s="6"/>
      <c r="BF333" s="6"/>
      <c r="BG333" s="6"/>
      <c r="BH333" s="6"/>
      <c r="BI333" s="6"/>
      <c r="BJ333" s="6"/>
      <c r="BK333" s="6"/>
      <c r="BL333" s="6"/>
      <c r="BM333" s="6"/>
      <c r="BN333" s="6"/>
      <c r="BO333" s="6"/>
      <c r="BP333" s="6"/>
      <c r="BQ333" s="6"/>
      <c r="BR333" s="6"/>
      <c r="BS333" s="6"/>
      <c r="BT333" s="6"/>
      <c r="BU333" s="6"/>
      <c r="BV333" s="6"/>
      <c r="BW333" s="6"/>
      <c r="BX333" s="6"/>
      <c r="BY333" s="6"/>
    </row>
    <row r="334" spans="2:77" x14ac:dyDescent="0.25">
      <c r="B334" s="31"/>
      <c r="C334" s="20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  <c r="AB334" s="5"/>
      <c r="AC334" s="5"/>
      <c r="AD334" s="5"/>
      <c r="AE334" s="5"/>
      <c r="AF334" s="5"/>
      <c r="AG334" s="6"/>
      <c r="AH334" s="6"/>
      <c r="AI334" s="6"/>
      <c r="AJ334" s="6"/>
      <c r="AK334" s="6"/>
      <c r="AL334" s="6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  <c r="BA334" s="6"/>
      <c r="BB334" s="6"/>
      <c r="BC334" s="6"/>
      <c r="BD334" s="6"/>
      <c r="BE334" s="6"/>
      <c r="BF334" s="6"/>
      <c r="BG334" s="6"/>
      <c r="BH334" s="6"/>
      <c r="BI334" s="6"/>
      <c r="BJ334" s="6"/>
      <c r="BK334" s="6"/>
      <c r="BL334" s="6"/>
      <c r="BM334" s="6"/>
      <c r="BN334" s="6"/>
      <c r="BO334" s="6"/>
      <c r="BP334" s="6"/>
      <c r="BQ334" s="6"/>
      <c r="BR334" s="6"/>
      <c r="BS334" s="6"/>
      <c r="BT334" s="6"/>
      <c r="BU334" s="6"/>
      <c r="BV334" s="6"/>
      <c r="BW334" s="6"/>
      <c r="BX334" s="6"/>
      <c r="BY334" s="6"/>
    </row>
    <row r="335" spans="2:77" x14ac:dyDescent="0.25">
      <c r="B335" s="31"/>
      <c r="C335" s="20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  <c r="AB335" s="5"/>
      <c r="AC335" s="5"/>
      <c r="AD335" s="5"/>
      <c r="AE335" s="5"/>
      <c r="AF335" s="5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  <c r="BA335" s="6"/>
      <c r="BB335" s="6"/>
      <c r="BC335" s="6"/>
      <c r="BD335" s="6"/>
      <c r="BE335" s="6"/>
      <c r="BF335" s="6"/>
      <c r="BG335" s="6"/>
      <c r="BH335" s="6"/>
      <c r="BI335" s="6"/>
      <c r="BJ335" s="6"/>
      <c r="BK335" s="6"/>
      <c r="BL335" s="6"/>
      <c r="BM335" s="6"/>
      <c r="BN335" s="6"/>
      <c r="BO335" s="6"/>
      <c r="BP335" s="6"/>
      <c r="BQ335" s="6"/>
      <c r="BR335" s="6"/>
      <c r="BS335" s="6"/>
      <c r="BT335" s="6"/>
      <c r="BU335" s="6"/>
      <c r="BV335" s="6"/>
      <c r="BW335" s="6"/>
      <c r="BX335" s="6"/>
      <c r="BY335" s="6"/>
    </row>
    <row r="336" spans="2:77" x14ac:dyDescent="0.25">
      <c r="B336" s="31"/>
      <c r="C336" s="20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  <c r="AB336" s="5"/>
      <c r="AC336" s="5"/>
      <c r="AD336" s="5"/>
      <c r="AE336" s="5"/>
      <c r="AF336" s="5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6"/>
      <c r="BB336" s="6"/>
      <c r="BC336" s="6"/>
      <c r="BD336" s="6"/>
      <c r="BE336" s="6"/>
      <c r="BF336" s="6"/>
      <c r="BG336" s="6"/>
      <c r="BH336" s="6"/>
      <c r="BI336" s="6"/>
      <c r="BJ336" s="6"/>
      <c r="BK336" s="6"/>
      <c r="BL336" s="6"/>
      <c r="BM336" s="6"/>
      <c r="BN336" s="6"/>
      <c r="BO336" s="6"/>
      <c r="BP336" s="6"/>
      <c r="BQ336" s="6"/>
      <c r="BR336" s="6"/>
      <c r="BS336" s="6"/>
      <c r="BT336" s="6"/>
      <c r="BU336" s="6"/>
      <c r="BV336" s="6"/>
      <c r="BW336" s="6"/>
      <c r="BX336" s="6"/>
      <c r="BY336" s="6"/>
    </row>
    <row r="337" spans="2:77" x14ac:dyDescent="0.25">
      <c r="B337" s="31"/>
      <c r="C337" s="20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  <c r="AB337" s="5"/>
      <c r="AC337" s="5"/>
      <c r="AD337" s="5"/>
      <c r="AE337" s="5"/>
      <c r="AF337" s="5"/>
      <c r="AG337" s="6"/>
      <c r="AH337" s="6"/>
      <c r="AI337" s="6"/>
      <c r="AJ337" s="6"/>
      <c r="AK337" s="6"/>
      <c r="AL337" s="6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  <c r="AZ337" s="6"/>
      <c r="BA337" s="6"/>
      <c r="BB337" s="6"/>
      <c r="BC337" s="6"/>
      <c r="BD337" s="6"/>
      <c r="BE337" s="6"/>
      <c r="BF337" s="6"/>
      <c r="BG337" s="6"/>
      <c r="BH337" s="6"/>
      <c r="BI337" s="6"/>
      <c r="BJ337" s="6"/>
      <c r="BK337" s="6"/>
      <c r="BL337" s="6"/>
      <c r="BM337" s="6"/>
      <c r="BN337" s="6"/>
      <c r="BO337" s="6"/>
      <c r="BP337" s="6"/>
      <c r="BQ337" s="6"/>
      <c r="BR337" s="6"/>
      <c r="BS337" s="6"/>
      <c r="BT337" s="6"/>
      <c r="BU337" s="6"/>
      <c r="BV337" s="6"/>
      <c r="BW337" s="6"/>
      <c r="BX337" s="6"/>
      <c r="BY337" s="6"/>
    </row>
    <row r="338" spans="2:77" x14ac:dyDescent="0.25">
      <c r="B338" s="31"/>
      <c r="C338" s="20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  <c r="AB338" s="5"/>
      <c r="AC338" s="5"/>
      <c r="AD338" s="5"/>
      <c r="AE338" s="5"/>
      <c r="AF338" s="5"/>
      <c r="AG338" s="6"/>
      <c r="AH338" s="6"/>
      <c r="AI338" s="6"/>
      <c r="AJ338" s="6"/>
      <c r="AK338" s="6"/>
      <c r="AL338" s="6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  <c r="BA338" s="6"/>
      <c r="BB338" s="6"/>
      <c r="BC338" s="6"/>
      <c r="BD338" s="6"/>
      <c r="BE338" s="6"/>
      <c r="BF338" s="6"/>
      <c r="BG338" s="6"/>
      <c r="BH338" s="6"/>
      <c r="BI338" s="6"/>
      <c r="BJ338" s="6"/>
      <c r="BK338" s="6"/>
      <c r="BL338" s="6"/>
      <c r="BM338" s="6"/>
      <c r="BN338" s="6"/>
      <c r="BO338" s="6"/>
      <c r="BP338" s="6"/>
      <c r="BQ338" s="6"/>
      <c r="BR338" s="6"/>
      <c r="BS338" s="6"/>
      <c r="BT338" s="6"/>
      <c r="BU338" s="6"/>
      <c r="BV338" s="6"/>
      <c r="BW338" s="6"/>
      <c r="BX338" s="6"/>
      <c r="BY338" s="6"/>
    </row>
    <row r="339" spans="2:77" x14ac:dyDescent="0.25">
      <c r="B339" s="31"/>
      <c r="C339" s="20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  <c r="AB339" s="5"/>
      <c r="AC339" s="5"/>
      <c r="AD339" s="5"/>
      <c r="AE339" s="5"/>
      <c r="AF339" s="5"/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  <c r="BA339" s="6"/>
      <c r="BB339" s="6"/>
      <c r="BC339" s="6"/>
      <c r="BD339" s="6"/>
      <c r="BE339" s="6"/>
      <c r="BF339" s="6"/>
      <c r="BG339" s="6"/>
      <c r="BH339" s="6"/>
      <c r="BI339" s="6"/>
      <c r="BJ339" s="6"/>
      <c r="BK339" s="6"/>
      <c r="BL339" s="6"/>
      <c r="BM339" s="6"/>
      <c r="BN339" s="6"/>
      <c r="BO339" s="6"/>
      <c r="BP339" s="6"/>
      <c r="BQ339" s="6"/>
      <c r="BR339" s="6"/>
      <c r="BS339" s="6"/>
      <c r="BT339" s="6"/>
      <c r="BU339" s="6"/>
      <c r="BV339" s="6"/>
      <c r="BW339" s="6"/>
      <c r="BX339" s="6"/>
      <c r="BY339" s="6"/>
    </row>
    <row r="340" spans="2:77" x14ac:dyDescent="0.25">
      <c r="B340" s="31"/>
      <c r="C340" s="20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5"/>
      <c r="AC340" s="5"/>
      <c r="AD340" s="5"/>
      <c r="AE340" s="5"/>
      <c r="AF340" s="5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  <c r="BA340" s="6"/>
      <c r="BB340" s="6"/>
      <c r="BC340" s="6"/>
      <c r="BD340" s="6"/>
      <c r="BE340" s="6"/>
      <c r="BF340" s="6"/>
      <c r="BG340" s="6"/>
      <c r="BH340" s="6"/>
      <c r="BI340" s="6"/>
      <c r="BJ340" s="6"/>
      <c r="BK340" s="6"/>
      <c r="BL340" s="6"/>
      <c r="BM340" s="6"/>
      <c r="BN340" s="6"/>
      <c r="BO340" s="6"/>
      <c r="BP340" s="6"/>
      <c r="BQ340" s="6"/>
      <c r="BR340" s="6"/>
      <c r="BS340" s="6"/>
      <c r="BT340" s="6"/>
      <c r="BU340" s="6"/>
      <c r="BV340" s="6"/>
      <c r="BW340" s="6"/>
      <c r="BX340" s="6"/>
      <c r="BY340" s="6"/>
    </row>
    <row r="341" spans="2:77" x14ac:dyDescent="0.25">
      <c r="B341" s="31"/>
      <c r="C341" s="20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  <c r="AB341" s="5"/>
      <c r="AC341" s="5"/>
      <c r="AD341" s="5"/>
      <c r="AE341" s="5"/>
      <c r="AF341" s="5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  <c r="AZ341" s="6"/>
      <c r="BA341" s="6"/>
      <c r="BB341" s="6"/>
      <c r="BC341" s="6"/>
      <c r="BD341" s="6"/>
      <c r="BE341" s="6"/>
      <c r="BF341" s="6"/>
      <c r="BG341" s="6"/>
      <c r="BH341" s="6"/>
      <c r="BI341" s="6"/>
      <c r="BJ341" s="6"/>
      <c r="BK341" s="6"/>
      <c r="BL341" s="6"/>
      <c r="BM341" s="6"/>
      <c r="BN341" s="6"/>
      <c r="BO341" s="6"/>
      <c r="BP341" s="6"/>
      <c r="BQ341" s="6"/>
      <c r="BR341" s="6"/>
      <c r="BS341" s="6"/>
      <c r="BT341" s="6"/>
      <c r="BU341" s="6"/>
      <c r="BV341" s="6"/>
      <c r="BW341" s="6"/>
      <c r="BX341" s="6"/>
      <c r="BY341" s="6"/>
    </row>
    <row r="342" spans="2:77" x14ac:dyDescent="0.25">
      <c r="B342" s="31"/>
      <c r="C342" s="20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  <c r="AB342" s="5"/>
      <c r="AC342" s="5"/>
      <c r="AD342" s="5"/>
      <c r="AE342" s="5"/>
      <c r="AF342" s="5"/>
      <c r="AG342" s="6"/>
      <c r="AH342" s="6"/>
      <c r="AI342" s="6"/>
      <c r="AJ342" s="6"/>
      <c r="AK342" s="6"/>
      <c r="AL342" s="6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  <c r="AZ342" s="6"/>
      <c r="BA342" s="6"/>
      <c r="BB342" s="6"/>
      <c r="BC342" s="6"/>
      <c r="BD342" s="6"/>
      <c r="BE342" s="6"/>
      <c r="BF342" s="6"/>
      <c r="BG342" s="6"/>
      <c r="BH342" s="6"/>
      <c r="BI342" s="6"/>
      <c r="BJ342" s="6"/>
      <c r="BK342" s="6"/>
      <c r="BL342" s="6"/>
      <c r="BM342" s="6"/>
      <c r="BN342" s="6"/>
      <c r="BO342" s="6"/>
      <c r="BP342" s="6"/>
      <c r="BQ342" s="6"/>
      <c r="BR342" s="6"/>
      <c r="BS342" s="6"/>
      <c r="BT342" s="6"/>
      <c r="BU342" s="6"/>
      <c r="BV342" s="6"/>
      <c r="BW342" s="6"/>
      <c r="BX342" s="6"/>
      <c r="BY342" s="6"/>
    </row>
    <row r="343" spans="2:77" x14ac:dyDescent="0.25">
      <c r="B343" s="31"/>
      <c r="C343" s="20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  <c r="AB343" s="5"/>
      <c r="AC343" s="5"/>
      <c r="AD343" s="5"/>
      <c r="AE343" s="5"/>
      <c r="AF343" s="5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  <c r="BA343" s="6"/>
      <c r="BB343" s="6"/>
      <c r="BC343" s="6"/>
      <c r="BD343" s="6"/>
      <c r="BE343" s="6"/>
      <c r="BF343" s="6"/>
      <c r="BG343" s="6"/>
      <c r="BH343" s="6"/>
      <c r="BI343" s="6"/>
      <c r="BJ343" s="6"/>
      <c r="BK343" s="6"/>
      <c r="BL343" s="6"/>
      <c r="BM343" s="6"/>
      <c r="BN343" s="6"/>
      <c r="BO343" s="6"/>
      <c r="BP343" s="6"/>
      <c r="BQ343" s="6"/>
      <c r="BR343" s="6"/>
      <c r="BS343" s="6"/>
      <c r="BT343" s="6"/>
      <c r="BU343" s="6"/>
      <c r="BV343" s="6"/>
      <c r="BW343" s="6"/>
      <c r="BX343" s="6"/>
      <c r="BY343" s="6"/>
    </row>
    <row r="344" spans="2:77" x14ac:dyDescent="0.25">
      <c r="B344" s="31"/>
      <c r="C344" s="20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  <c r="AB344" s="5"/>
      <c r="AC344" s="5"/>
      <c r="AD344" s="5"/>
      <c r="AE344" s="5"/>
      <c r="AF344" s="5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  <c r="BA344" s="6"/>
      <c r="BB344" s="6"/>
      <c r="BC344" s="6"/>
      <c r="BD344" s="6"/>
      <c r="BE344" s="6"/>
      <c r="BF344" s="6"/>
      <c r="BG344" s="6"/>
      <c r="BH344" s="6"/>
      <c r="BI344" s="6"/>
      <c r="BJ344" s="6"/>
      <c r="BK344" s="6"/>
      <c r="BL344" s="6"/>
      <c r="BM344" s="6"/>
      <c r="BN344" s="6"/>
      <c r="BO344" s="6"/>
      <c r="BP344" s="6"/>
      <c r="BQ344" s="6"/>
      <c r="BR344" s="6"/>
      <c r="BS344" s="6"/>
      <c r="BT344" s="6"/>
      <c r="BU344" s="6"/>
      <c r="BV344" s="6"/>
      <c r="BW344" s="6"/>
      <c r="BX344" s="6"/>
      <c r="BY344" s="6"/>
    </row>
    <row r="345" spans="2:77" x14ac:dyDescent="0.25">
      <c r="B345" s="31"/>
      <c r="C345" s="20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  <c r="AB345" s="5"/>
      <c r="AC345" s="5"/>
      <c r="AD345" s="5"/>
      <c r="AE345" s="5"/>
      <c r="AF345" s="5"/>
      <c r="AG345" s="6"/>
      <c r="AH345" s="6"/>
      <c r="AI345" s="6"/>
      <c r="AJ345" s="6"/>
      <c r="AK345" s="6"/>
      <c r="AL345" s="6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  <c r="AZ345" s="6"/>
      <c r="BA345" s="6"/>
      <c r="BB345" s="6"/>
      <c r="BC345" s="6"/>
      <c r="BD345" s="6"/>
      <c r="BE345" s="6"/>
      <c r="BF345" s="6"/>
      <c r="BG345" s="6"/>
      <c r="BH345" s="6"/>
      <c r="BI345" s="6"/>
      <c r="BJ345" s="6"/>
      <c r="BK345" s="6"/>
      <c r="BL345" s="6"/>
      <c r="BM345" s="6"/>
      <c r="BN345" s="6"/>
      <c r="BO345" s="6"/>
      <c r="BP345" s="6"/>
      <c r="BQ345" s="6"/>
      <c r="BR345" s="6"/>
      <c r="BS345" s="6"/>
      <c r="BT345" s="6"/>
      <c r="BU345" s="6"/>
      <c r="BV345" s="6"/>
      <c r="BW345" s="6"/>
      <c r="BX345" s="6"/>
      <c r="BY345" s="6"/>
    </row>
    <row r="346" spans="2:77" x14ac:dyDescent="0.25">
      <c r="B346" s="31"/>
      <c r="C346" s="20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  <c r="AB346" s="5"/>
      <c r="AC346" s="5"/>
      <c r="AD346" s="5"/>
      <c r="AE346" s="5"/>
      <c r="AF346" s="5"/>
      <c r="AG346" s="6"/>
      <c r="AH346" s="6"/>
      <c r="AI346" s="6"/>
      <c r="AJ346" s="6"/>
      <c r="AK346" s="6"/>
      <c r="AL346" s="6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  <c r="AZ346" s="6"/>
      <c r="BA346" s="6"/>
      <c r="BB346" s="6"/>
      <c r="BC346" s="6"/>
      <c r="BD346" s="6"/>
      <c r="BE346" s="6"/>
      <c r="BF346" s="6"/>
      <c r="BG346" s="6"/>
      <c r="BH346" s="6"/>
      <c r="BI346" s="6"/>
      <c r="BJ346" s="6"/>
      <c r="BK346" s="6"/>
      <c r="BL346" s="6"/>
      <c r="BM346" s="6"/>
      <c r="BN346" s="6"/>
      <c r="BO346" s="6"/>
      <c r="BP346" s="6"/>
      <c r="BQ346" s="6"/>
      <c r="BR346" s="6"/>
      <c r="BS346" s="6"/>
      <c r="BT346" s="6"/>
      <c r="BU346" s="6"/>
      <c r="BV346" s="6"/>
      <c r="BW346" s="6"/>
      <c r="BX346" s="6"/>
      <c r="BY346" s="6"/>
    </row>
    <row r="347" spans="2:77" x14ac:dyDescent="0.25">
      <c r="B347" s="31"/>
      <c r="C347" s="20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  <c r="AB347" s="5"/>
      <c r="AC347" s="5"/>
      <c r="AD347" s="5"/>
      <c r="AE347" s="5"/>
      <c r="AF347" s="5"/>
      <c r="AG347" s="6"/>
      <c r="AH347" s="6"/>
      <c r="AI347" s="6"/>
      <c r="AJ347" s="6"/>
      <c r="AK347" s="6"/>
      <c r="AL347" s="6"/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  <c r="AX347" s="6"/>
      <c r="AY347" s="6"/>
      <c r="AZ347" s="6"/>
      <c r="BA347" s="6"/>
      <c r="BB347" s="6"/>
      <c r="BC347" s="6"/>
      <c r="BD347" s="6"/>
      <c r="BE347" s="6"/>
      <c r="BF347" s="6"/>
      <c r="BG347" s="6"/>
      <c r="BH347" s="6"/>
      <c r="BI347" s="6"/>
      <c r="BJ347" s="6"/>
      <c r="BK347" s="6"/>
      <c r="BL347" s="6"/>
      <c r="BM347" s="6"/>
      <c r="BN347" s="6"/>
      <c r="BO347" s="6"/>
      <c r="BP347" s="6"/>
      <c r="BQ347" s="6"/>
      <c r="BR347" s="6"/>
      <c r="BS347" s="6"/>
      <c r="BT347" s="6"/>
      <c r="BU347" s="6"/>
      <c r="BV347" s="6"/>
      <c r="BW347" s="6"/>
      <c r="BX347" s="6"/>
      <c r="BY347" s="6"/>
    </row>
    <row r="348" spans="2:77" x14ac:dyDescent="0.25">
      <c r="B348" s="31"/>
      <c r="C348" s="20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  <c r="AB348" s="5"/>
      <c r="AC348" s="5"/>
      <c r="AD348" s="5"/>
      <c r="AE348" s="5"/>
      <c r="AF348" s="5"/>
      <c r="AG348" s="6"/>
      <c r="AH348" s="6"/>
      <c r="AI348" s="6"/>
      <c r="AJ348" s="6"/>
      <c r="AK348" s="6"/>
      <c r="AL348" s="6"/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  <c r="AX348" s="6"/>
      <c r="AY348" s="6"/>
      <c r="AZ348" s="6"/>
      <c r="BA348" s="6"/>
      <c r="BB348" s="6"/>
      <c r="BC348" s="6"/>
      <c r="BD348" s="6"/>
      <c r="BE348" s="6"/>
      <c r="BF348" s="6"/>
      <c r="BG348" s="6"/>
      <c r="BH348" s="6"/>
      <c r="BI348" s="6"/>
      <c r="BJ348" s="6"/>
      <c r="BK348" s="6"/>
      <c r="BL348" s="6"/>
      <c r="BM348" s="6"/>
      <c r="BN348" s="6"/>
      <c r="BO348" s="6"/>
      <c r="BP348" s="6"/>
      <c r="BQ348" s="6"/>
      <c r="BR348" s="6"/>
      <c r="BS348" s="6"/>
      <c r="BT348" s="6"/>
      <c r="BU348" s="6"/>
      <c r="BV348" s="6"/>
      <c r="BW348" s="6"/>
      <c r="BX348" s="6"/>
      <c r="BY348" s="6"/>
    </row>
    <row r="349" spans="2:77" x14ac:dyDescent="0.25">
      <c r="B349" s="31"/>
      <c r="C349" s="20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  <c r="AB349" s="5"/>
      <c r="AC349" s="5"/>
      <c r="AD349" s="5"/>
      <c r="AE349" s="5"/>
      <c r="AF349" s="5"/>
      <c r="AG349" s="6"/>
      <c r="AH349" s="6"/>
      <c r="AI349" s="6"/>
      <c r="AJ349" s="6"/>
      <c r="AK349" s="6"/>
      <c r="AL349" s="6"/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  <c r="AX349" s="6"/>
      <c r="AY349" s="6"/>
      <c r="AZ349" s="6"/>
      <c r="BA349" s="6"/>
      <c r="BB349" s="6"/>
      <c r="BC349" s="6"/>
      <c r="BD349" s="6"/>
      <c r="BE349" s="6"/>
      <c r="BF349" s="6"/>
      <c r="BG349" s="6"/>
      <c r="BH349" s="6"/>
      <c r="BI349" s="6"/>
      <c r="BJ349" s="6"/>
      <c r="BK349" s="6"/>
      <c r="BL349" s="6"/>
      <c r="BM349" s="6"/>
      <c r="BN349" s="6"/>
      <c r="BO349" s="6"/>
      <c r="BP349" s="6"/>
      <c r="BQ349" s="6"/>
      <c r="BR349" s="6"/>
      <c r="BS349" s="6"/>
      <c r="BT349" s="6"/>
      <c r="BU349" s="6"/>
      <c r="BV349" s="6"/>
      <c r="BW349" s="6"/>
      <c r="BX349" s="6"/>
      <c r="BY349" s="6"/>
    </row>
    <row r="350" spans="2:77" x14ac:dyDescent="0.25">
      <c r="B350" s="31"/>
      <c r="C350" s="20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  <c r="AB350" s="5"/>
      <c r="AC350" s="5"/>
      <c r="AD350" s="5"/>
      <c r="AE350" s="5"/>
      <c r="AF350" s="5"/>
      <c r="AG350" s="6"/>
      <c r="AH350" s="6"/>
      <c r="AI350" s="6"/>
      <c r="AJ350" s="6"/>
      <c r="AK350" s="6"/>
      <c r="AL350" s="6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6"/>
      <c r="AY350" s="6"/>
      <c r="AZ350" s="6"/>
      <c r="BA350" s="6"/>
      <c r="BB350" s="6"/>
      <c r="BC350" s="6"/>
      <c r="BD350" s="6"/>
      <c r="BE350" s="6"/>
      <c r="BF350" s="6"/>
      <c r="BG350" s="6"/>
      <c r="BH350" s="6"/>
      <c r="BI350" s="6"/>
      <c r="BJ350" s="6"/>
      <c r="BK350" s="6"/>
      <c r="BL350" s="6"/>
      <c r="BM350" s="6"/>
      <c r="BN350" s="6"/>
      <c r="BO350" s="6"/>
      <c r="BP350" s="6"/>
      <c r="BQ350" s="6"/>
      <c r="BR350" s="6"/>
      <c r="BS350" s="6"/>
      <c r="BT350" s="6"/>
      <c r="BU350" s="6"/>
      <c r="BV350" s="6"/>
      <c r="BW350" s="6"/>
      <c r="BX350" s="6"/>
      <c r="BY350" s="6"/>
    </row>
    <row r="351" spans="2:77" x14ac:dyDescent="0.25">
      <c r="B351" s="31"/>
      <c r="C351" s="20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  <c r="AB351" s="5"/>
      <c r="AC351" s="5"/>
      <c r="AD351" s="5"/>
      <c r="AE351" s="5"/>
      <c r="AF351" s="5"/>
      <c r="AG351" s="6"/>
      <c r="AH351" s="6"/>
      <c r="AI351" s="6"/>
      <c r="AJ351" s="6"/>
      <c r="AK351" s="6"/>
      <c r="AL351" s="6"/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  <c r="AX351" s="6"/>
      <c r="AY351" s="6"/>
      <c r="AZ351" s="6"/>
      <c r="BA351" s="6"/>
      <c r="BB351" s="6"/>
      <c r="BC351" s="6"/>
      <c r="BD351" s="6"/>
      <c r="BE351" s="6"/>
      <c r="BF351" s="6"/>
      <c r="BG351" s="6"/>
      <c r="BH351" s="6"/>
      <c r="BI351" s="6"/>
      <c r="BJ351" s="6"/>
      <c r="BK351" s="6"/>
      <c r="BL351" s="6"/>
      <c r="BM351" s="6"/>
      <c r="BN351" s="6"/>
      <c r="BO351" s="6"/>
      <c r="BP351" s="6"/>
      <c r="BQ351" s="6"/>
      <c r="BR351" s="6"/>
      <c r="BS351" s="6"/>
      <c r="BT351" s="6"/>
      <c r="BU351" s="6"/>
      <c r="BV351" s="6"/>
      <c r="BW351" s="6"/>
      <c r="BX351" s="6"/>
      <c r="BY351" s="6"/>
    </row>
    <row r="352" spans="2:77" x14ac:dyDescent="0.25">
      <c r="B352" s="31"/>
      <c r="C352" s="20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  <c r="AB352" s="5"/>
      <c r="AC352" s="5"/>
      <c r="AD352" s="5"/>
      <c r="AE352" s="5"/>
      <c r="AF352" s="5"/>
      <c r="AG352" s="6"/>
      <c r="AH352" s="6"/>
      <c r="AI352" s="6"/>
      <c r="AJ352" s="6"/>
      <c r="AK352" s="6"/>
      <c r="AL352" s="6"/>
      <c r="AM352" s="6"/>
      <c r="AN352" s="6"/>
      <c r="AO352" s="6"/>
      <c r="AP352" s="6"/>
      <c r="AQ352" s="6"/>
      <c r="AR352" s="6"/>
      <c r="AS352" s="6"/>
      <c r="AT352" s="6"/>
      <c r="AU352" s="6"/>
      <c r="AV352" s="6"/>
      <c r="AW352" s="6"/>
      <c r="AX352" s="6"/>
      <c r="AY352" s="6"/>
      <c r="AZ352" s="6"/>
      <c r="BA352" s="6"/>
      <c r="BB352" s="6"/>
      <c r="BC352" s="6"/>
      <c r="BD352" s="6"/>
      <c r="BE352" s="6"/>
      <c r="BF352" s="6"/>
      <c r="BG352" s="6"/>
      <c r="BH352" s="6"/>
      <c r="BI352" s="6"/>
      <c r="BJ352" s="6"/>
      <c r="BK352" s="6"/>
      <c r="BL352" s="6"/>
      <c r="BM352" s="6"/>
      <c r="BN352" s="6"/>
      <c r="BO352" s="6"/>
      <c r="BP352" s="6"/>
      <c r="BQ352" s="6"/>
      <c r="BR352" s="6"/>
      <c r="BS352" s="6"/>
      <c r="BT352" s="6"/>
      <c r="BU352" s="6"/>
      <c r="BV352" s="6"/>
      <c r="BW352" s="6"/>
      <c r="BX352" s="6"/>
      <c r="BY352" s="6"/>
    </row>
    <row r="353" spans="2:77" x14ac:dyDescent="0.25">
      <c r="B353" s="31"/>
      <c r="C353" s="20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  <c r="AB353" s="5"/>
      <c r="AC353" s="5"/>
      <c r="AD353" s="5"/>
      <c r="AE353" s="5"/>
      <c r="AF353" s="5"/>
      <c r="AG353" s="6"/>
      <c r="AH353" s="6"/>
      <c r="AI353" s="6"/>
      <c r="AJ353" s="6"/>
      <c r="AK353" s="6"/>
      <c r="AL353" s="6"/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  <c r="AX353" s="6"/>
      <c r="AY353" s="6"/>
      <c r="AZ353" s="6"/>
      <c r="BA353" s="6"/>
      <c r="BB353" s="6"/>
      <c r="BC353" s="6"/>
      <c r="BD353" s="6"/>
      <c r="BE353" s="6"/>
      <c r="BF353" s="6"/>
      <c r="BG353" s="6"/>
      <c r="BH353" s="6"/>
      <c r="BI353" s="6"/>
      <c r="BJ353" s="6"/>
      <c r="BK353" s="6"/>
      <c r="BL353" s="6"/>
      <c r="BM353" s="6"/>
      <c r="BN353" s="6"/>
      <c r="BO353" s="6"/>
      <c r="BP353" s="6"/>
      <c r="BQ353" s="6"/>
      <c r="BR353" s="6"/>
      <c r="BS353" s="6"/>
      <c r="BT353" s="6"/>
      <c r="BU353" s="6"/>
      <c r="BV353" s="6"/>
      <c r="BW353" s="6"/>
      <c r="BX353" s="6"/>
      <c r="BY353" s="6"/>
    </row>
    <row r="354" spans="2:77" x14ac:dyDescent="0.25">
      <c r="B354" s="31"/>
      <c r="C354" s="20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  <c r="AB354" s="5"/>
      <c r="AC354" s="5"/>
      <c r="AD354" s="5"/>
      <c r="AE354" s="5"/>
      <c r="AF354" s="5"/>
      <c r="AG354" s="6"/>
      <c r="AH354" s="6"/>
      <c r="AI354" s="6"/>
      <c r="AJ354" s="6"/>
      <c r="AK354" s="6"/>
      <c r="AL354" s="6"/>
      <c r="AM354" s="6"/>
      <c r="AN354" s="6"/>
      <c r="AO354" s="6"/>
      <c r="AP354" s="6"/>
      <c r="AQ354" s="6"/>
      <c r="AR354" s="6"/>
      <c r="AS354" s="6"/>
      <c r="AT354" s="6"/>
      <c r="AU354" s="6"/>
      <c r="AV354" s="6"/>
      <c r="AW354" s="6"/>
      <c r="AX354" s="6"/>
      <c r="AY354" s="6"/>
      <c r="AZ354" s="6"/>
      <c r="BA354" s="6"/>
      <c r="BB354" s="6"/>
      <c r="BC354" s="6"/>
      <c r="BD354" s="6"/>
      <c r="BE354" s="6"/>
      <c r="BF354" s="6"/>
      <c r="BG354" s="6"/>
      <c r="BH354" s="6"/>
      <c r="BI354" s="6"/>
      <c r="BJ354" s="6"/>
      <c r="BK354" s="6"/>
      <c r="BL354" s="6"/>
      <c r="BM354" s="6"/>
      <c r="BN354" s="6"/>
      <c r="BO354" s="6"/>
      <c r="BP354" s="6"/>
      <c r="BQ354" s="6"/>
      <c r="BR354" s="6"/>
      <c r="BS354" s="6"/>
      <c r="BT354" s="6"/>
      <c r="BU354" s="6"/>
      <c r="BV354" s="6"/>
      <c r="BW354" s="6"/>
      <c r="BX354" s="6"/>
      <c r="BY354" s="6"/>
    </row>
    <row r="355" spans="2:77" x14ac:dyDescent="0.25">
      <c r="B355" s="31"/>
      <c r="C355" s="20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  <c r="AB355" s="5"/>
      <c r="AC355" s="5"/>
      <c r="AD355" s="5"/>
      <c r="AE355" s="5"/>
      <c r="AF355" s="5"/>
      <c r="AG355" s="6"/>
      <c r="AH355" s="6"/>
      <c r="AI355" s="6"/>
      <c r="AJ355" s="6"/>
      <c r="AK355" s="6"/>
      <c r="AL355" s="6"/>
      <c r="AM355" s="6"/>
      <c r="AN355" s="6"/>
      <c r="AO355" s="6"/>
      <c r="AP355" s="6"/>
      <c r="AQ355" s="6"/>
      <c r="AR355" s="6"/>
      <c r="AS355" s="6"/>
      <c r="AT355" s="6"/>
      <c r="AU355" s="6"/>
      <c r="AV355" s="6"/>
      <c r="AW355" s="6"/>
      <c r="AX355" s="6"/>
      <c r="AY355" s="6"/>
      <c r="AZ355" s="6"/>
      <c r="BA355" s="6"/>
      <c r="BB355" s="6"/>
      <c r="BC355" s="6"/>
      <c r="BD355" s="6"/>
      <c r="BE355" s="6"/>
      <c r="BF355" s="6"/>
      <c r="BG355" s="6"/>
      <c r="BH355" s="6"/>
      <c r="BI355" s="6"/>
      <c r="BJ355" s="6"/>
      <c r="BK355" s="6"/>
      <c r="BL355" s="6"/>
      <c r="BM355" s="6"/>
      <c r="BN355" s="6"/>
      <c r="BO355" s="6"/>
      <c r="BP355" s="6"/>
      <c r="BQ355" s="6"/>
      <c r="BR355" s="6"/>
      <c r="BS355" s="6"/>
      <c r="BT355" s="6"/>
      <c r="BU355" s="6"/>
      <c r="BV355" s="6"/>
      <c r="BW355" s="6"/>
      <c r="BX355" s="6"/>
      <c r="BY355" s="6"/>
    </row>
    <row r="356" spans="2:77" x14ac:dyDescent="0.25">
      <c r="B356" s="31"/>
      <c r="C356" s="20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  <c r="AB356" s="5"/>
      <c r="AC356" s="5"/>
      <c r="AD356" s="5"/>
      <c r="AE356" s="5"/>
      <c r="AF356" s="5"/>
      <c r="AG356" s="6"/>
      <c r="AH356" s="6"/>
      <c r="AI356" s="6"/>
      <c r="AJ356" s="6"/>
      <c r="AK356" s="6"/>
      <c r="AL356" s="6"/>
      <c r="AM356" s="6"/>
      <c r="AN356" s="6"/>
      <c r="AO356" s="6"/>
      <c r="AP356" s="6"/>
      <c r="AQ356" s="6"/>
      <c r="AR356" s="6"/>
      <c r="AS356" s="6"/>
      <c r="AT356" s="6"/>
      <c r="AU356" s="6"/>
      <c r="AV356" s="6"/>
      <c r="AW356" s="6"/>
      <c r="AX356" s="6"/>
      <c r="AY356" s="6"/>
      <c r="AZ356" s="6"/>
      <c r="BA356" s="6"/>
      <c r="BB356" s="6"/>
      <c r="BC356" s="6"/>
      <c r="BD356" s="6"/>
      <c r="BE356" s="6"/>
      <c r="BF356" s="6"/>
      <c r="BG356" s="6"/>
      <c r="BH356" s="6"/>
      <c r="BI356" s="6"/>
      <c r="BJ356" s="6"/>
      <c r="BK356" s="6"/>
      <c r="BL356" s="6"/>
      <c r="BM356" s="6"/>
      <c r="BN356" s="6"/>
      <c r="BO356" s="6"/>
      <c r="BP356" s="6"/>
      <c r="BQ356" s="6"/>
      <c r="BR356" s="6"/>
      <c r="BS356" s="6"/>
      <c r="BT356" s="6"/>
      <c r="BU356" s="6"/>
      <c r="BV356" s="6"/>
      <c r="BW356" s="6"/>
      <c r="BX356" s="6"/>
      <c r="BY356" s="6"/>
    </row>
    <row r="357" spans="2:77" x14ac:dyDescent="0.25">
      <c r="B357" s="31"/>
      <c r="C357" s="20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  <c r="AB357" s="5"/>
      <c r="AC357" s="5"/>
      <c r="AD357" s="5"/>
      <c r="AE357" s="5"/>
      <c r="AF357" s="5"/>
      <c r="AG357" s="6"/>
      <c r="AH357" s="6"/>
      <c r="AI357" s="6"/>
      <c r="AJ357" s="6"/>
      <c r="AK357" s="6"/>
      <c r="AL357" s="6"/>
      <c r="AM357" s="6"/>
      <c r="AN357" s="6"/>
      <c r="AO357" s="6"/>
      <c r="AP357" s="6"/>
      <c r="AQ357" s="6"/>
      <c r="AR357" s="6"/>
      <c r="AS357" s="6"/>
      <c r="AT357" s="6"/>
      <c r="AU357" s="6"/>
      <c r="AV357" s="6"/>
      <c r="AW357" s="6"/>
      <c r="AX357" s="6"/>
      <c r="AY357" s="6"/>
      <c r="AZ357" s="6"/>
      <c r="BA357" s="6"/>
      <c r="BB357" s="6"/>
      <c r="BC357" s="6"/>
      <c r="BD357" s="6"/>
      <c r="BE357" s="6"/>
      <c r="BF357" s="6"/>
      <c r="BG357" s="6"/>
      <c r="BH357" s="6"/>
      <c r="BI357" s="6"/>
      <c r="BJ357" s="6"/>
      <c r="BK357" s="6"/>
      <c r="BL357" s="6"/>
      <c r="BM357" s="6"/>
      <c r="BN357" s="6"/>
      <c r="BO357" s="6"/>
      <c r="BP357" s="6"/>
      <c r="BQ357" s="6"/>
      <c r="BR357" s="6"/>
      <c r="BS357" s="6"/>
      <c r="BT357" s="6"/>
      <c r="BU357" s="6"/>
      <c r="BV357" s="6"/>
      <c r="BW357" s="6"/>
      <c r="BX357" s="6"/>
      <c r="BY357" s="6"/>
    </row>
    <row r="358" spans="2:77" x14ac:dyDescent="0.25">
      <c r="B358" s="31"/>
      <c r="C358" s="20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  <c r="AB358" s="5"/>
      <c r="AC358" s="5"/>
      <c r="AD358" s="5"/>
      <c r="AE358" s="5"/>
      <c r="AF358" s="5"/>
      <c r="AG358" s="6"/>
      <c r="AH358" s="6"/>
      <c r="AI358" s="6"/>
      <c r="AJ358" s="6"/>
      <c r="AK358" s="6"/>
      <c r="AL358" s="6"/>
      <c r="AM358" s="6"/>
      <c r="AN358" s="6"/>
      <c r="AO358" s="6"/>
      <c r="AP358" s="6"/>
      <c r="AQ358" s="6"/>
      <c r="AR358" s="6"/>
      <c r="AS358" s="6"/>
      <c r="AT358" s="6"/>
      <c r="AU358" s="6"/>
      <c r="AV358" s="6"/>
      <c r="AW358" s="6"/>
      <c r="AX358" s="6"/>
      <c r="AY358" s="6"/>
      <c r="AZ358" s="6"/>
      <c r="BA358" s="6"/>
      <c r="BB358" s="6"/>
      <c r="BC358" s="6"/>
      <c r="BD358" s="6"/>
      <c r="BE358" s="6"/>
      <c r="BF358" s="6"/>
      <c r="BG358" s="6"/>
      <c r="BH358" s="6"/>
      <c r="BI358" s="6"/>
      <c r="BJ358" s="6"/>
      <c r="BK358" s="6"/>
      <c r="BL358" s="6"/>
      <c r="BM358" s="6"/>
      <c r="BN358" s="6"/>
      <c r="BO358" s="6"/>
      <c r="BP358" s="6"/>
      <c r="BQ358" s="6"/>
      <c r="BR358" s="6"/>
      <c r="BS358" s="6"/>
      <c r="BT358" s="6"/>
      <c r="BU358" s="6"/>
      <c r="BV358" s="6"/>
      <c r="BW358" s="6"/>
      <c r="BX358" s="6"/>
      <c r="BY358" s="6"/>
    </row>
    <row r="359" spans="2:77" x14ac:dyDescent="0.25">
      <c r="B359" s="31"/>
      <c r="C359" s="20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  <c r="AB359" s="5"/>
      <c r="AC359" s="5"/>
      <c r="AD359" s="5"/>
      <c r="AE359" s="5"/>
      <c r="AF359" s="5"/>
      <c r="AG359" s="6"/>
      <c r="AH359" s="6"/>
      <c r="AI359" s="6"/>
      <c r="AJ359" s="6"/>
      <c r="AK359" s="6"/>
      <c r="AL359" s="6"/>
      <c r="AM359" s="6"/>
      <c r="AN359" s="6"/>
      <c r="AO359" s="6"/>
      <c r="AP359" s="6"/>
      <c r="AQ359" s="6"/>
      <c r="AR359" s="6"/>
      <c r="AS359" s="6"/>
      <c r="AT359" s="6"/>
      <c r="AU359" s="6"/>
      <c r="AV359" s="6"/>
      <c r="AW359" s="6"/>
      <c r="AX359" s="6"/>
      <c r="AY359" s="6"/>
      <c r="AZ359" s="6"/>
      <c r="BA359" s="6"/>
      <c r="BB359" s="6"/>
      <c r="BC359" s="6"/>
      <c r="BD359" s="6"/>
      <c r="BE359" s="6"/>
      <c r="BF359" s="6"/>
      <c r="BG359" s="6"/>
      <c r="BH359" s="6"/>
      <c r="BI359" s="6"/>
      <c r="BJ359" s="6"/>
      <c r="BK359" s="6"/>
      <c r="BL359" s="6"/>
      <c r="BM359" s="6"/>
      <c r="BN359" s="6"/>
      <c r="BO359" s="6"/>
      <c r="BP359" s="6"/>
      <c r="BQ359" s="6"/>
      <c r="BR359" s="6"/>
      <c r="BS359" s="6"/>
      <c r="BT359" s="6"/>
      <c r="BU359" s="6"/>
      <c r="BV359" s="6"/>
      <c r="BW359" s="6"/>
      <c r="BX359" s="6"/>
      <c r="BY359" s="6"/>
    </row>
    <row r="360" spans="2:77" x14ac:dyDescent="0.25">
      <c r="B360" s="31"/>
      <c r="C360" s="20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  <c r="AB360" s="5"/>
      <c r="AC360" s="5"/>
      <c r="AD360" s="5"/>
      <c r="AE360" s="5"/>
      <c r="AF360" s="5"/>
      <c r="AG360" s="6"/>
      <c r="AH360" s="6"/>
      <c r="AI360" s="6"/>
      <c r="AJ360" s="6"/>
      <c r="AK360" s="6"/>
      <c r="AL360" s="6"/>
      <c r="AM360" s="6"/>
      <c r="AN360" s="6"/>
      <c r="AO360" s="6"/>
      <c r="AP360" s="6"/>
      <c r="AQ360" s="6"/>
      <c r="AR360" s="6"/>
      <c r="AS360" s="6"/>
      <c r="AT360" s="6"/>
      <c r="AU360" s="6"/>
      <c r="AV360" s="6"/>
      <c r="AW360" s="6"/>
      <c r="AX360" s="6"/>
      <c r="AY360" s="6"/>
      <c r="AZ360" s="6"/>
      <c r="BA360" s="6"/>
      <c r="BB360" s="6"/>
      <c r="BC360" s="6"/>
      <c r="BD360" s="6"/>
      <c r="BE360" s="6"/>
      <c r="BF360" s="6"/>
      <c r="BG360" s="6"/>
      <c r="BH360" s="6"/>
      <c r="BI360" s="6"/>
      <c r="BJ360" s="6"/>
      <c r="BK360" s="6"/>
      <c r="BL360" s="6"/>
      <c r="BM360" s="6"/>
      <c r="BN360" s="6"/>
      <c r="BO360" s="6"/>
      <c r="BP360" s="6"/>
      <c r="BQ360" s="6"/>
      <c r="BR360" s="6"/>
      <c r="BS360" s="6"/>
      <c r="BT360" s="6"/>
      <c r="BU360" s="6"/>
      <c r="BV360" s="6"/>
      <c r="BW360" s="6"/>
      <c r="BX360" s="6"/>
      <c r="BY360" s="6"/>
    </row>
    <row r="361" spans="2:77" x14ac:dyDescent="0.25">
      <c r="B361" s="31"/>
      <c r="C361" s="20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  <c r="AB361" s="5"/>
      <c r="AC361" s="5"/>
      <c r="AD361" s="5"/>
      <c r="AE361" s="5"/>
      <c r="AF361" s="5"/>
      <c r="AG361" s="6"/>
      <c r="AH361" s="6"/>
      <c r="AI361" s="6"/>
      <c r="AJ361" s="6"/>
      <c r="AK361" s="6"/>
      <c r="AL361" s="6"/>
      <c r="AM361" s="6"/>
      <c r="AN361" s="6"/>
      <c r="AO361" s="6"/>
      <c r="AP361" s="6"/>
      <c r="AQ361" s="6"/>
      <c r="AR361" s="6"/>
      <c r="AS361" s="6"/>
      <c r="AT361" s="6"/>
      <c r="AU361" s="6"/>
      <c r="AV361" s="6"/>
      <c r="AW361" s="6"/>
      <c r="AX361" s="6"/>
      <c r="AY361" s="6"/>
      <c r="AZ361" s="6"/>
      <c r="BA361" s="6"/>
      <c r="BB361" s="6"/>
      <c r="BC361" s="6"/>
      <c r="BD361" s="6"/>
      <c r="BE361" s="6"/>
      <c r="BF361" s="6"/>
      <c r="BG361" s="6"/>
      <c r="BH361" s="6"/>
      <c r="BI361" s="6"/>
      <c r="BJ361" s="6"/>
      <c r="BK361" s="6"/>
      <c r="BL361" s="6"/>
      <c r="BM361" s="6"/>
      <c r="BN361" s="6"/>
      <c r="BO361" s="6"/>
      <c r="BP361" s="6"/>
      <c r="BQ361" s="6"/>
      <c r="BR361" s="6"/>
      <c r="BS361" s="6"/>
      <c r="BT361" s="6"/>
      <c r="BU361" s="6"/>
      <c r="BV361" s="6"/>
      <c r="BW361" s="6"/>
      <c r="BX361" s="6"/>
      <c r="BY361" s="6"/>
    </row>
    <row r="362" spans="2:77" x14ac:dyDescent="0.25">
      <c r="B362" s="31"/>
      <c r="C362" s="20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  <c r="AB362" s="5"/>
      <c r="AC362" s="5"/>
      <c r="AD362" s="5"/>
      <c r="AE362" s="5"/>
      <c r="AF362" s="5"/>
      <c r="AG362" s="6"/>
      <c r="AH362" s="6"/>
      <c r="AI362" s="6"/>
      <c r="AJ362" s="6"/>
      <c r="AK362" s="6"/>
      <c r="AL362" s="6"/>
      <c r="AM362" s="6"/>
      <c r="AN362" s="6"/>
      <c r="AO362" s="6"/>
      <c r="AP362" s="6"/>
      <c r="AQ362" s="6"/>
      <c r="AR362" s="6"/>
      <c r="AS362" s="6"/>
      <c r="AT362" s="6"/>
      <c r="AU362" s="6"/>
      <c r="AV362" s="6"/>
      <c r="AW362" s="6"/>
      <c r="AX362" s="6"/>
      <c r="AY362" s="6"/>
      <c r="AZ362" s="6"/>
      <c r="BA362" s="6"/>
      <c r="BB362" s="6"/>
      <c r="BC362" s="6"/>
      <c r="BD362" s="6"/>
      <c r="BE362" s="6"/>
      <c r="BF362" s="6"/>
      <c r="BG362" s="6"/>
      <c r="BH362" s="6"/>
      <c r="BI362" s="6"/>
      <c r="BJ362" s="6"/>
      <c r="BK362" s="6"/>
      <c r="BL362" s="6"/>
      <c r="BM362" s="6"/>
      <c r="BN362" s="6"/>
      <c r="BO362" s="6"/>
      <c r="BP362" s="6"/>
      <c r="BQ362" s="6"/>
      <c r="BR362" s="6"/>
      <c r="BS362" s="6"/>
      <c r="BT362" s="6"/>
      <c r="BU362" s="6"/>
      <c r="BV362" s="6"/>
      <c r="BW362" s="6"/>
      <c r="BX362" s="6"/>
      <c r="BY362" s="6"/>
    </row>
    <row r="363" spans="2:77" x14ac:dyDescent="0.25">
      <c r="B363" s="31"/>
      <c r="C363" s="20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  <c r="AB363" s="5"/>
      <c r="AC363" s="5"/>
      <c r="AD363" s="5"/>
      <c r="AE363" s="5"/>
      <c r="AF363" s="5"/>
      <c r="AG363" s="6"/>
      <c r="AH363" s="6"/>
      <c r="AI363" s="6"/>
      <c r="AJ363" s="6"/>
      <c r="AK363" s="6"/>
      <c r="AL363" s="6"/>
      <c r="AM363" s="6"/>
      <c r="AN363" s="6"/>
      <c r="AO363" s="6"/>
      <c r="AP363" s="6"/>
      <c r="AQ363" s="6"/>
      <c r="AR363" s="6"/>
      <c r="AS363" s="6"/>
      <c r="AT363" s="6"/>
      <c r="AU363" s="6"/>
      <c r="AV363" s="6"/>
      <c r="AW363" s="6"/>
      <c r="AX363" s="6"/>
      <c r="AY363" s="6"/>
      <c r="AZ363" s="6"/>
      <c r="BA363" s="6"/>
      <c r="BB363" s="6"/>
      <c r="BC363" s="6"/>
      <c r="BD363" s="6"/>
      <c r="BE363" s="6"/>
      <c r="BF363" s="6"/>
      <c r="BG363" s="6"/>
      <c r="BH363" s="6"/>
      <c r="BI363" s="6"/>
      <c r="BJ363" s="6"/>
      <c r="BK363" s="6"/>
      <c r="BL363" s="6"/>
      <c r="BM363" s="6"/>
      <c r="BN363" s="6"/>
      <c r="BO363" s="6"/>
      <c r="BP363" s="6"/>
      <c r="BQ363" s="6"/>
      <c r="BR363" s="6"/>
      <c r="BS363" s="6"/>
      <c r="BT363" s="6"/>
      <c r="BU363" s="6"/>
      <c r="BV363" s="6"/>
      <c r="BW363" s="6"/>
      <c r="BX363" s="6"/>
      <c r="BY363" s="6"/>
    </row>
    <row r="364" spans="2:77" x14ac:dyDescent="0.25">
      <c r="B364" s="31"/>
      <c r="C364" s="20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  <c r="AB364" s="5"/>
      <c r="AC364" s="5"/>
      <c r="AD364" s="5"/>
      <c r="AE364" s="5"/>
      <c r="AF364" s="5"/>
      <c r="AG364" s="6"/>
      <c r="AH364" s="6"/>
      <c r="AI364" s="6"/>
      <c r="AJ364" s="6"/>
      <c r="AK364" s="6"/>
      <c r="AL364" s="6"/>
      <c r="AM364" s="6"/>
      <c r="AN364" s="6"/>
      <c r="AO364" s="6"/>
      <c r="AP364" s="6"/>
      <c r="AQ364" s="6"/>
      <c r="AR364" s="6"/>
      <c r="AS364" s="6"/>
      <c r="AT364" s="6"/>
      <c r="AU364" s="6"/>
      <c r="AV364" s="6"/>
      <c r="AW364" s="6"/>
      <c r="AX364" s="6"/>
      <c r="AY364" s="6"/>
      <c r="AZ364" s="6"/>
      <c r="BA364" s="6"/>
      <c r="BB364" s="6"/>
      <c r="BC364" s="6"/>
      <c r="BD364" s="6"/>
      <c r="BE364" s="6"/>
      <c r="BF364" s="6"/>
      <c r="BG364" s="6"/>
      <c r="BH364" s="6"/>
      <c r="BI364" s="6"/>
      <c r="BJ364" s="6"/>
      <c r="BK364" s="6"/>
      <c r="BL364" s="6"/>
      <c r="BM364" s="6"/>
      <c r="BN364" s="6"/>
      <c r="BO364" s="6"/>
      <c r="BP364" s="6"/>
      <c r="BQ364" s="6"/>
      <c r="BR364" s="6"/>
      <c r="BS364" s="6"/>
      <c r="BT364" s="6"/>
      <c r="BU364" s="6"/>
      <c r="BV364" s="6"/>
      <c r="BW364" s="6"/>
      <c r="BX364" s="6"/>
      <c r="BY364" s="6"/>
    </row>
    <row r="365" spans="2:77" x14ac:dyDescent="0.25">
      <c r="B365" s="31"/>
      <c r="C365" s="20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  <c r="AB365" s="5"/>
      <c r="AC365" s="5"/>
      <c r="AD365" s="5"/>
      <c r="AE365" s="5"/>
      <c r="AF365" s="5"/>
      <c r="AG365" s="6"/>
      <c r="AH365" s="6"/>
      <c r="AI365" s="6"/>
      <c r="AJ365" s="6"/>
      <c r="AK365" s="6"/>
      <c r="AL365" s="6"/>
      <c r="AM365" s="6"/>
      <c r="AN365" s="6"/>
      <c r="AO365" s="6"/>
      <c r="AP365" s="6"/>
      <c r="AQ365" s="6"/>
      <c r="AR365" s="6"/>
      <c r="AS365" s="6"/>
      <c r="AT365" s="6"/>
      <c r="AU365" s="6"/>
      <c r="AV365" s="6"/>
      <c r="AW365" s="6"/>
      <c r="AX365" s="6"/>
      <c r="AY365" s="6"/>
      <c r="AZ365" s="6"/>
      <c r="BA365" s="6"/>
      <c r="BB365" s="6"/>
      <c r="BC365" s="6"/>
      <c r="BD365" s="6"/>
      <c r="BE365" s="6"/>
      <c r="BF365" s="6"/>
      <c r="BG365" s="6"/>
      <c r="BH365" s="6"/>
      <c r="BI365" s="6"/>
      <c r="BJ365" s="6"/>
      <c r="BK365" s="6"/>
      <c r="BL365" s="6"/>
      <c r="BM365" s="6"/>
      <c r="BN365" s="6"/>
      <c r="BO365" s="6"/>
      <c r="BP365" s="6"/>
      <c r="BQ365" s="6"/>
      <c r="BR365" s="6"/>
      <c r="BS365" s="6"/>
      <c r="BT365" s="6"/>
      <c r="BU365" s="6"/>
      <c r="BV365" s="6"/>
      <c r="BW365" s="6"/>
      <c r="BX365" s="6"/>
      <c r="BY365" s="6"/>
    </row>
    <row r="366" spans="2:77" x14ac:dyDescent="0.25">
      <c r="B366" s="31"/>
      <c r="C366" s="20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  <c r="AB366" s="5"/>
      <c r="AC366" s="5"/>
      <c r="AD366" s="5"/>
      <c r="AE366" s="5"/>
      <c r="AF366" s="5"/>
      <c r="AG366" s="6"/>
      <c r="AH366" s="6"/>
      <c r="AI366" s="6"/>
      <c r="AJ366" s="6"/>
      <c r="AK366" s="6"/>
      <c r="AL366" s="6"/>
      <c r="AM366" s="6"/>
      <c r="AN366" s="6"/>
      <c r="AO366" s="6"/>
      <c r="AP366" s="6"/>
      <c r="AQ366" s="6"/>
      <c r="AR366" s="6"/>
      <c r="AS366" s="6"/>
      <c r="AT366" s="6"/>
      <c r="AU366" s="6"/>
      <c r="AV366" s="6"/>
      <c r="AW366" s="6"/>
      <c r="AX366" s="6"/>
      <c r="AY366" s="6"/>
      <c r="AZ366" s="6"/>
      <c r="BA366" s="6"/>
      <c r="BB366" s="6"/>
      <c r="BC366" s="6"/>
      <c r="BD366" s="6"/>
      <c r="BE366" s="6"/>
      <c r="BF366" s="6"/>
      <c r="BG366" s="6"/>
      <c r="BH366" s="6"/>
      <c r="BI366" s="6"/>
      <c r="BJ366" s="6"/>
      <c r="BK366" s="6"/>
      <c r="BL366" s="6"/>
      <c r="BM366" s="6"/>
      <c r="BN366" s="6"/>
      <c r="BO366" s="6"/>
      <c r="BP366" s="6"/>
      <c r="BQ366" s="6"/>
      <c r="BR366" s="6"/>
      <c r="BS366" s="6"/>
      <c r="BT366" s="6"/>
      <c r="BU366" s="6"/>
      <c r="BV366" s="6"/>
      <c r="BW366" s="6"/>
      <c r="BX366" s="6"/>
      <c r="BY366" s="6"/>
    </row>
    <row r="367" spans="2:77" x14ac:dyDescent="0.25">
      <c r="B367" s="31"/>
      <c r="C367" s="20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  <c r="AB367" s="5"/>
      <c r="AC367" s="5"/>
      <c r="AD367" s="5"/>
      <c r="AE367" s="5"/>
      <c r="AF367" s="5"/>
      <c r="AG367" s="6"/>
      <c r="AH367" s="6"/>
      <c r="AI367" s="6"/>
      <c r="AJ367" s="6"/>
      <c r="AK367" s="6"/>
      <c r="AL367" s="6"/>
      <c r="AM367" s="6"/>
      <c r="AN367" s="6"/>
      <c r="AO367" s="6"/>
      <c r="AP367" s="6"/>
      <c r="AQ367" s="6"/>
      <c r="AR367" s="6"/>
      <c r="AS367" s="6"/>
      <c r="AT367" s="6"/>
      <c r="AU367" s="6"/>
      <c r="AV367" s="6"/>
      <c r="AW367" s="6"/>
      <c r="AX367" s="6"/>
      <c r="AY367" s="6"/>
      <c r="AZ367" s="6"/>
      <c r="BA367" s="6"/>
      <c r="BB367" s="6"/>
      <c r="BC367" s="6"/>
      <c r="BD367" s="6"/>
      <c r="BE367" s="6"/>
      <c r="BF367" s="6"/>
      <c r="BG367" s="6"/>
      <c r="BH367" s="6"/>
      <c r="BI367" s="6"/>
      <c r="BJ367" s="6"/>
      <c r="BK367" s="6"/>
      <c r="BL367" s="6"/>
      <c r="BM367" s="6"/>
      <c r="BN367" s="6"/>
      <c r="BO367" s="6"/>
      <c r="BP367" s="6"/>
      <c r="BQ367" s="6"/>
      <c r="BR367" s="6"/>
      <c r="BS367" s="6"/>
      <c r="BT367" s="6"/>
      <c r="BU367" s="6"/>
      <c r="BV367" s="6"/>
      <c r="BW367" s="6"/>
      <c r="BX367" s="6"/>
      <c r="BY367" s="6"/>
    </row>
    <row r="368" spans="2:77" x14ac:dyDescent="0.25">
      <c r="B368" s="31"/>
      <c r="C368" s="20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  <c r="AB368" s="5"/>
      <c r="AC368" s="5"/>
      <c r="AD368" s="5"/>
      <c r="AE368" s="5"/>
      <c r="AF368" s="5"/>
      <c r="AG368" s="6"/>
      <c r="AH368" s="6"/>
      <c r="AI368" s="6"/>
      <c r="AJ368" s="6"/>
      <c r="AK368" s="6"/>
      <c r="AL368" s="6"/>
      <c r="AM368" s="6"/>
      <c r="AN368" s="6"/>
      <c r="AO368" s="6"/>
      <c r="AP368" s="6"/>
      <c r="AQ368" s="6"/>
      <c r="AR368" s="6"/>
      <c r="AS368" s="6"/>
      <c r="AT368" s="6"/>
      <c r="AU368" s="6"/>
      <c r="AV368" s="6"/>
      <c r="AW368" s="6"/>
      <c r="AX368" s="6"/>
      <c r="AY368" s="6"/>
      <c r="AZ368" s="6"/>
      <c r="BA368" s="6"/>
      <c r="BB368" s="6"/>
      <c r="BC368" s="6"/>
      <c r="BD368" s="6"/>
      <c r="BE368" s="6"/>
      <c r="BF368" s="6"/>
      <c r="BG368" s="6"/>
      <c r="BH368" s="6"/>
      <c r="BI368" s="6"/>
      <c r="BJ368" s="6"/>
      <c r="BK368" s="6"/>
      <c r="BL368" s="6"/>
      <c r="BM368" s="6"/>
      <c r="BN368" s="6"/>
      <c r="BO368" s="6"/>
      <c r="BP368" s="6"/>
      <c r="BQ368" s="6"/>
      <c r="BR368" s="6"/>
      <c r="BS368" s="6"/>
      <c r="BT368" s="6"/>
      <c r="BU368" s="6"/>
      <c r="BV368" s="6"/>
      <c r="BW368" s="6"/>
      <c r="BX368" s="6"/>
      <c r="BY368" s="6"/>
    </row>
    <row r="369" spans="2:77" x14ac:dyDescent="0.25">
      <c r="B369" s="31"/>
      <c r="C369" s="20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/>
      <c r="AB369" s="5"/>
      <c r="AC369" s="5"/>
      <c r="AD369" s="5"/>
      <c r="AE369" s="5"/>
      <c r="AF369" s="5"/>
      <c r="AG369" s="6"/>
      <c r="AH369" s="6"/>
      <c r="AI369" s="6"/>
      <c r="AJ369" s="6"/>
      <c r="AK369" s="6"/>
      <c r="AL369" s="6"/>
      <c r="AM369" s="6"/>
      <c r="AN369" s="6"/>
      <c r="AO369" s="6"/>
      <c r="AP369" s="6"/>
      <c r="AQ369" s="6"/>
      <c r="AR369" s="6"/>
      <c r="AS369" s="6"/>
      <c r="AT369" s="6"/>
      <c r="AU369" s="6"/>
      <c r="AV369" s="6"/>
      <c r="AW369" s="6"/>
      <c r="AX369" s="6"/>
      <c r="AY369" s="6"/>
      <c r="AZ369" s="6"/>
      <c r="BA369" s="6"/>
      <c r="BB369" s="6"/>
      <c r="BC369" s="6"/>
      <c r="BD369" s="6"/>
      <c r="BE369" s="6"/>
      <c r="BF369" s="6"/>
      <c r="BG369" s="6"/>
      <c r="BH369" s="6"/>
      <c r="BI369" s="6"/>
      <c r="BJ369" s="6"/>
      <c r="BK369" s="6"/>
      <c r="BL369" s="6"/>
      <c r="BM369" s="6"/>
      <c r="BN369" s="6"/>
      <c r="BO369" s="6"/>
      <c r="BP369" s="6"/>
      <c r="BQ369" s="6"/>
      <c r="BR369" s="6"/>
      <c r="BS369" s="6"/>
      <c r="BT369" s="6"/>
      <c r="BU369" s="6"/>
      <c r="BV369" s="6"/>
      <c r="BW369" s="6"/>
      <c r="BX369" s="6"/>
      <c r="BY369" s="6"/>
    </row>
    <row r="370" spans="2:77" x14ac:dyDescent="0.25">
      <c r="B370" s="31"/>
      <c r="C370" s="20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  <c r="AB370" s="5"/>
      <c r="AC370" s="5"/>
      <c r="AD370" s="5"/>
      <c r="AE370" s="5"/>
      <c r="AF370" s="5"/>
      <c r="AG370" s="6"/>
      <c r="AH370" s="6"/>
      <c r="AI370" s="6"/>
      <c r="AJ370" s="6"/>
      <c r="AK370" s="6"/>
      <c r="AL370" s="6"/>
      <c r="AM370" s="6"/>
      <c r="AN370" s="6"/>
      <c r="AO370" s="6"/>
      <c r="AP370" s="6"/>
      <c r="AQ370" s="6"/>
      <c r="AR370" s="6"/>
      <c r="AS370" s="6"/>
      <c r="AT370" s="6"/>
      <c r="AU370" s="6"/>
      <c r="AV370" s="6"/>
      <c r="AW370" s="6"/>
      <c r="AX370" s="6"/>
      <c r="AY370" s="6"/>
      <c r="AZ370" s="6"/>
      <c r="BA370" s="6"/>
      <c r="BB370" s="6"/>
      <c r="BC370" s="6"/>
      <c r="BD370" s="6"/>
      <c r="BE370" s="6"/>
      <c r="BF370" s="6"/>
      <c r="BG370" s="6"/>
      <c r="BH370" s="6"/>
      <c r="BI370" s="6"/>
      <c r="BJ370" s="6"/>
      <c r="BK370" s="6"/>
      <c r="BL370" s="6"/>
      <c r="BM370" s="6"/>
      <c r="BN370" s="6"/>
      <c r="BO370" s="6"/>
      <c r="BP370" s="6"/>
      <c r="BQ370" s="6"/>
      <c r="BR370" s="6"/>
      <c r="BS370" s="6"/>
      <c r="BT370" s="6"/>
      <c r="BU370" s="6"/>
      <c r="BV370" s="6"/>
      <c r="BW370" s="6"/>
      <c r="BX370" s="6"/>
      <c r="BY370" s="6"/>
    </row>
    <row r="371" spans="2:77" x14ac:dyDescent="0.25">
      <c r="B371" s="31"/>
      <c r="C371" s="20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/>
      <c r="AB371" s="5"/>
      <c r="AC371" s="5"/>
      <c r="AD371" s="5"/>
      <c r="AE371" s="5"/>
      <c r="AF371" s="5"/>
      <c r="AG371" s="6"/>
      <c r="AH371" s="6"/>
      <c r="AI371" s="6"/>
      <c r="AJ371" s="6"/>
      <c r="AK371" s="6"/>
      <c r="AL371" s="6"/>
      <c r="AM371" s="6"/>
      <c r="AN371" s="6"/>
      <c r="AO371" s="6"/>
      <c r="AP371" s="6"/>
      <c r="AQ371" s="6"/>
      <c r="AR371" s="6"/>
      <c r="AS371" s="6"/>
      <c r="AT371" s="6"/>
      <c r="AU371" s="6"/>
      <c r="AV371" s="6"/>
      <c r="AW371" s="6"/>
      <c r="AX371" s="6"/>
      <c r="AY371" s="6"/>
      <c r="AZ371" s="6"/>
      <c r="BA371" s="6"/>
      <c r="BB371" s="6"/>
      <c r="BC371" s="6"/>
      <c r="BD371" s="6"/>
      <c r="BE371" s="6"/>
      <c r="BF371" s="6"/>
      <c r="BG371" s="6"/>
      <c r="BH371" s="6"/>
      <c r="BI371" s="6"/>
      <c r="BJ371" s="6"/>
      <c r="BK371" s="6"/>
      <c r="BL371" s="6"/>
      <c r="BM371" s="6"/>
      <c r="BN371" s="6"/>
      <c r="BO371" s="6"/>
      <c r="BP371" s="6"/>
      <c r="BQ371" s="6"/>
      <c r="BR371" s="6"/>
      <c r="BS371" s="6"/>
      <c r="BT371" s="6"/>
      <c r="BU371" s="6"/>
      <c r="BV371" s="6"/>
      <c r="BW371" s="6"/>
      <c r="BX371" s="6"/>
      <c r="BY371" s="6"/>
    </row>
    <row r="372" spans="2:77" x14ac:dyDescent="0.25">
      <c r="B372" s="31"/>
      <c r="C372" s="20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  <c r="AB372" s="5"/>
      <c r="AC372" s="5"/>
      <c r="AD372" s="5"/>
      <c r="AE372" s="5"/>
      <c r="AF372" s="5"/>
      <c r="AG372" s="6"/>
      <c r="AH372" s="6"/>
      <c r="AI372" s="6"/>
      <c r="AJ372" s="6"/>
      <c r="AK372" s="6"/>
      <c r="AL372" s="6"/>
      <c r="AM372" s="6"/>
      <c r="AN372" s="6"/>
      <c r="AO372" s="6"/>
      <c r="AP372" s="6"/>
      <c r="AQ372" s="6"/>
      <c r="AR372" s="6"/>
      <c r="AS372" s="6"/>
      <c r="AT372" s="6"/>
      <c r="AU372" s="6"/>
      <c r="AV372" s="6"/>
      <c r="AW372" s="6"/>
      <c r="AX372" s="6"/>
      <c r="AY372" s="6"/>
      <c r="AZ372" s="6"/>
      <c r="BA372" s="6"/>
      <c r="BB372" s="6"/>
      <c r="BC372" s="6"/>
      <c r="BD372" s="6"/>
      <c r="BE372" s="6"/>
      <c r="BF372" s="6"/>
      <c r="BG372" s="6"/>
      <c r="BH372" s="6"/>
      <c r="BI372" s="6"/>
      <c r="BJ372" s="6"/>
      <c r="BK372" s="6"/>
      <c r="BL372" s="6"/>
      <c r="BM372" s="6"/>
      <c r="BN372" s="6"/>
      <c r="BO372" s="6"/>
      <c r="BP372" s="6"/>
      <c r="BQ372" s="6"/>
      <c r="BR372" s="6"/>
      <c r="BS372" s="6"/>
      <c r="BT372" s="6"/>
      <c r="BU372" s="6"/>
      <c r="BV372" s="6"/>
      <c r="BW372" s="6"/>
      <c r="BX372" s="6"/>
      <c r="BY372" s="6"/>
    </row>
    <row r="373" spans="2:77" x14ac:dyDescent="0.25">
      <c r="B373" s="31"/>
      <c r="C373" s="20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/>
      <c r="AB373" s="5"/>
      <c r="AC373" s="5"/>
      <c r="AD373" s="5"/>
      <c r="AE373" s="5"/>
      <c r="AF373" s="5"/>
      <c r="AG373" s="6"/>
      <c r="AH373" s="6"/>
      <c r="AI373" s="6"/>
      <c r="AJ373" s="6"/>
      <c r="AK373" s="6"/>
      <c r="AL373" s="6"/>
      <c r="AM373" s="6"/>
      <c r="AN373" s="6"/>
      <c r="AO373" s="6"/>
      <c r="AP373" s="6"/>
      <c r="AQ373" s="6"/>
      <c r="AR373" s="6"/>
      <c r="AS373" s="6"/>
      <c r="AT373" s="6"/>
      <c r="AU373" s="6"/>
      <c r="AV373" s="6"/>
      <c r="AW373" s="6"/>
      <c r="AX373" s="6"/>
      <c r="AY373" s="6"/>
      <c r="AZ373" s="6"/>
      <c r="BA373" s="6"/>
      <c r="BB373" s="6"/>
      <c r="BC373" s="6"/>
      <c r="BD373" s="6"/>
      <c r="BE373" s="6"/>
      <c r="BF373" s="6"/>
      <c r="BG373" s="6"/>
      <c r="BH373" s="6"/>
      <c r="BI373" s="6"/>
      <c r="BJ373" s="6"/>
      <c r="BK373" s="6"/>
      <c r="BL373" s="6"/>
      <c r="BM373" s="6"/>
      <c r="BN373" s="6"/>
      <c r="BO373" s="6"/>
      <c r="BP373" s="6"/>
      <c r="BQ373" s="6"/>
      <c r="BR373" s="6"/>
      <c r="BS373" s="6"/>
      <c r="BT373" s="6"/>
      <c r="BU373" s="6"/>
      <c r="BV373" s="6"/>
      <c r="BW373" s="6"/>
      <c r="BX373" s="6"/>
      <c r="BY373" s="6"/>
    </row>
    <row r="374" spans="2:77" x14ac:dyDescent="0.25">
      <c r="B374" s="31"/>
      <c r="C374" s="20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/>
      <c r="AB374" s="5"/>
      <c r="AC374" s="5"/>
      <c r="AD374" s="5"/>
      <c r="AE374" s="5"/>
      <c r="AF374" s="5"/>
      <c r="AG374" s="6"/>
      <c r="AH374" s="6"/>
      <c r="AI374" s="6"/>
      <c r="AJ374" s="6"/>
      <c r="AK374" s="6"/>
      <c r="AL374" s="6"/>
      <c r="AM374" s="6"/>
      <c r="AN374" s="6"/>
      <c r="AO374" s="6"/>
      <c r="AP374" s="6"/>
      <c r="AQ374" s="6"/>
      <c r="AR374" s="6"/>
      <c r="AS374" s="6"/>
      <c r="AT374" s="6"/>
      <c r="AU374" s="6"/>
      <c r="AV374" s="6"/>
      <c r="AW374" s="6"/>
      <c r="AX374" s="6"/>
      <c r="AY374" s="6"/>
      <c r="AZ374" s="6"/>
      <c r="BA374" s="6"/>
      <c r="BB374" s="6"/>
      <c r="BC374" s="6"/>
      <c r="BD374" s="6"/>
      <c r="BE374" s="6"/>
      <c r="BF374" s="6"/>
      <c r="BG374" s="6"/>
      <c r="BH374" s="6"/>
      <c r="BI374" s="6"/>
      <c r="BJ374" s="6"/>
      <c r="BK374" s="6"/>
      <c r="BL374" s="6"/>
      <c r="BM374" s="6"/>
      <c r="BN374" s="6"/>
      <c r="BO374" s="6"/>
      <c r="BP374" s="6"/>
      <c r="BQ374" s="6"/>
      <c r="BR374" s="6"/>
      <c r="BS374" s="6"/>
      <c r="BT374" s="6"/>
      <c r="BU374" s="6"/>
      <c r="BV374" s="6"/>
      <c r="BW374" s="6"/>
      <c r="BX374" s="6"/>
      <c r="BY374" s="6"/>
    </row>
    <row r="375" spans="2:77" x14ac:dyDescent="0.25">
      <c r="B375" s="31"/>
      <c r="C375" s="20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/>
      <c r="AB375" s="5"/>
      <c r="AC375" s="5"/>
      <c r="AD375" s="5"/>
      <c r="AE375" s="5"/>
      <c r="AF375" s="5"/>
      <c r="AG375" s="6"/>
      <c r="AH375" s="6"/>
      <c r="AI375" s="6"/>
      <c r="AJ375" s="6"/>
      <c r="AK375" s="6"/>
      <c r="AL375" s="6"/>
      <c r="AM375" s="6"/>
      <c r="AN375" s="6"/>
      <c r="AO375" s="6"/>
      <c r="AP375" s="6"/>
      <c r="AQ375" s="6"/>
      <c r="AR375" s="6"/>
      <c r="AS375" s="6"/>
      <c r="AT375" s="6"/>
      <c r="AU375" s="6"/>
      <c r="AV375" s="6"/>
      <c r="AW375" s="6"/>
      <c r="AX375" s="6"/>
      <c r="AY375" s="6"/>
      <c r="AZ375" s="6"/>
      <c r="BA375" s="6"/>
      <c r="BB375" s="6"/>
      <c r="BC375" s="6"/>
      <c r="BD375" s="6"/>
      <c r="BE375" s="6"/>
      <c r="BF375" s="6"/>
      <c r="BG375" s="6"/>
      <c r="BH375" s="6"/>
      <c r="BI375" s="6"/>
      <c r="BJ375" s="6"/>
      <c r="BK375" s="6"/>
      <c r="BL375" s="6"/>
      <c r="BM375" s="6"/>
      <c r="BN375" s="6"/>
      <c r="BO375" s="6"/>
      <c r="BP375" s="6"/>
      <c r="BQ375" s="6"/>
      <c r="BR375" s="6"/>
      <c r="BS375" s="6"/>
      <c r="BT375" s="6"/>
      <c r="BU375" s="6"/>
      <c r="BV375" s="6"/>
      <c r="BW375" s="6"/>
      <c r="BX375" s="6"/>
      <c r="BY375" s="6"/>
    </row>
    <row r="376" spans="2:77" x14ac:dyDescent="0.25">
      <c r="B376" s="31"/>
      <c r="C376" s="20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  <c r="AB376" s="5"/>
      <c r="AC376" s="5"/>
      <c r="AD376" s="5"/>
      <c r="AE376" s="5"/>
      <c r="AF376" s="5"/>
      <c r="AG376" s="6"/>
      <c r="AH376" s="6"/>
      <c r="AI376" s="6"/>
      <c r="AJ376" s="6"/>
      <c r="AK376" s="6"/>
      <c r="AL376" s="6"/>
      <c r="AM376" s="6"/>
      <c r="AN376" s="6"/>
      <c r="AO376" s="6"/>
      <c r="AP376" s="6"/>
      <c r="AQ376" s="6"/>
      <c r="AR376" s="6"/>
      <c r="AS376" s="6"/>
      <c r="AT376" s="6"/>
      <c r="AU376" s="6"/>
      <c r="AV376" s="6"/>
      <c r="AW376" s="6"/>
      <c r="AX376" s="6"/>
      <c r="AY376" s="6"/>
      <c r="AZ376" s="6"/>
      <c r="BA376" s="6"/>
      <c r="BB376" s="6"/>
      <c r="BC376" s="6"/>
      <c r="BD376" s="6"/>
      <c r="BE376" s="6"/>
      <c r="BF376" s="6"/>
      <c r="BG376" s="6"/>
      <c r="BH376" s="6"/>
      <c r="BI376" s="6"/>
      <c r="BJ376" s="6"/>
      <c r="BK376" s="6"/>
      <c r="BL376" s="6"/>
      <c r="BM376" s="6"/>
      <c r="BN376" s="6"/>
      <c r="BO376" s="6"/>
      <c r="BP376" s="6"/>
      <c r="BQ376" s="6"/>
      <c r="BR376" s="6"/>
      <c r="BS376" s="6"/>
      <c r="BT376" s="6"/>
      <c r="BU376" s="6"/>
      <c r="BV376" s="6"/>
      <c r="BW376" s="6"/>
      <c r="BX376" s="6"/>
      <c r="BY376" s="6"/>
    </row>
    <row r="377" spans="2:77" x14ac:dyDescent="0.25">
      <c r="B377" s="31"/>
      <c r="C377" s="20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  <c r="AB377" s="5"/>
      <c r="AC377" s="5"/>
      <c r="AD377" s="5"/>
      <c r="AE377" s="5"/>
      <c r="AF377" s="5"/>
      <c r="AG377" s="6"/>
      <c r="AH377" s="6"/>
      <c r="AI377" s="6"/>
      <c r="AJ377" s="6"/>
      <c r="AK377" s="6"/>
      <c r="AL377" s="6"/>
      <c r="AM377" s="6"/>
      <c r="AN377" s="6"/>
      <c r="AO377" s="6"/>
      <c r="AP377" s="6"/>
      <c r="AQ377" s="6"/>
      <c r="AR377" s="6"/>
      <c r="AS377" s="6"/>
      <c r="AT377" s="6"/>
      <c r="AU377" s="6"/>
      <c r="AV377" s="6"/>
      <c r="AW377" s="6"/>
      <c r="AX377" s="6"/>
      <c r="AY377" s="6"/>
      <c r="AZ377" s="6"/>
      <c r="BA377" s="6"/>
      <c r="BB377" s="6"/>
      <c r="BC377" s="6"/>
      <c r="BD377" s="6"/>
      <c r="BE377" s="6"/>
      <c r="BF377" s="6"/>
      <c r="BG377" s="6"/>
      <c r="BH377" s="6"/>
      <c r="BI377" s="6"/>
      <c r="BJ377" s="6"/>
      <c r="BK377" s="6"/>
      <c r="BL377" s="6"/>
      <c r="BM377" s="6"/>
      <c r="BN377" s="6"/>
      <c r="BO377" s="6"/>
      <c r="BP377" s="6"/>
      <c r="BQ377" s="6"/>
      <c r="BR377" s="6"/>
      <c r="BS377" s="6"/>
      <c r="BT377" s="6"/>
      <c r="BU377" s="6"/>
      <c r="BV377" s="6"/>
      <c r="BW377" s="6"/>
      <c r="BX377" s="6"/>
      <c r="BY377" s="6"/>
    </row>
    <row r="378" spans="2:77" x14ac:dyDescent="0.25">
      <c r="B378" s="31"/>
      <c r="C378" s="20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  <c r="AB378" s="5"/>
      <c r="AC378" s="5"/>
      <c r="AD378" s="5"/>
      <c r="AE378" s="5"/>
      <c r="AF378" s="5"/>
      <c r="AG378" s="6"/>
      <c r="AH378" s="6"/>
      <c r="AI378" s="6"/>
      <c r="AJ378" s="6"/>
      <c r="AK378" s="6"/>
      <c r="AL378" s="6"/>
      <c r="AM378" s="6"/>
      <c r="AN378" s="6"/>
      <c r="AO378" s="6"/>
      <c r="AP378" s="6"/>
      <c r="AQ378" s="6"/>
      <c r="AR378" s="6"/>
      <c r="AS378" s="6"/>
      <c r="AT378" s="6"/>
      <c r="AU378" s="6"/>
      <c r="AV378" s="6"/>
      <c r="AW378" s="6"/>
      <c r="AX378" s="6"/>
      <c r="AY378" s="6"/>
      <c r="AZ378" s="6"/>
      <c r="BA378" s="6"/>
      <c r="BB378" s="6"/>
      <c r="BC378" s="6"/>
      <c r="BD378" s="6"/>
      <c r="BE378" s="6"/>
      <c r="BF378" s="6"/>
      <c r="BG378" s="6"/>
      <c r="BH378" s="6"/>
      <c r="BI378" s="6"/>
      <c r="BJ378" s="6"/>
      <c r="BK378" s="6"/>
      <c r="BL378" s="6"/>
      <c r="BM378" s="6"/>
      <c r="BN378" s="6"/>
      <c r="BO378" s="6"/>
      <c r="BP378" s="6"/>
      <c r="BQ378" s="6"/>
      <c r="BR378" s="6"/>
      <c r="BS378" s="6"/>
      <c r="BT378" s="6"/>
      <c r="BU378" s="6"/>
      <c r="BV378" s="6"/>
      <c r="BW378" s="6"/>
      <c r="BX378" s="6"/>
      <c r="BY378" s="6"/>
    </row>
    <row r="379" spans="2:77" x14ac:dyDescent="0.25">
      <c r="B379" s="31"/>
      <c r="C379" s="20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  <c r="AB379" s="5"/>
      <c r="AC379" s="5"/>
      <c r="AD379" s="5"/>
      <c r="AE379" s="5"/>
      <c r="AF379" s="5"/>
      <c r="AG379" s="6"/>
      <c r="AH379" s="6"/>
      <c r="AI379" s="6"/>
      <c r="AJ379" s="6"/>
      <c r="AK379" s="6"/>
      <c r="AL379" s="6"/>
      <c r="AM379" s="6"/>
      <c r="AN379" s="6"/>
      <c r="AO379" s="6"/>
      <c r="AP379" s="6"/>
      <c r="AQ379" s="6"/>
      <c r="AR379" s="6"/>
      <c r="AS379" s="6"/>
      <c r="AT379" s="6"/>
      <c r="AU379" s="6"/>
      <c r="AV379" s="6"/>
      <c r="AW379" s="6"/>
      <c r="AX379" s="6"/>
      <c r="AY379" s="6"/>
      <c r="AZ379" s="6"/>
      <c r="BA379" s="6"/>
      <c r="BB379" s="6"/>
      <c r="BC379" s="6"/>
      <c r="BD379" s="6"/>
      <c r="BE379" s="6"/>
      <c r="BF379" s="6"/>
      <c r="BG379" s="6"/>
      <c r="BH379" s="6"/>
      <c r="BI379" s="6"/>
      <c r="BJ379" s="6"/>
      <c r="BK379" s="6"/>
      <c r="BL379" s="6"/>
      <c r="BM379" s="6"/>
      <c r="BN379" s="6"/>
      <c r="BO379" s="6"/>
      <c r="BP379" s="6"/>
      <c r="BQ379" s="6"/>
      <c r="BR379" s="6"/>
      <c r="BS379" s="6"/>
      <c r="BT379" s="6"/>
      <c r="BU379" s="6"/>
      <c r="BV379" s="6"/>
      <c r="BW379" s="6"/>
      <c r="BX379" s="6"/>
      <c r="BY379" s="6"/>
    </row>
    <row r="380" spans="2:77" x14ac:dyDescent="0.25">
      <c r="B380" s="31"/>
      <c r="C380" s="20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/>
      <c r="AB380" s="5"/>
      <c r="AC380" s="5"/>
      <c r="AD380" s="5"/>
      <c r="AE380" s="5"/>
      <c r="AF380" s="5"/>
      <c r="AG380" s="6"/>
      <c r="AH380" s="6"/>
      <c r="AI380" s="6"/>
      <c r="AJ380" s="6"/>
      <c r="AK380" s="6"/>
      <c r="AL380" s="6"/>
      <c r="AM380" s="6"/>
      <c r="AN380" s="6"/>
      <c r="AO380" s="6"/>
      <c r="AP380" s="6"/>
      <c r="AQ380" s="6"/>
      <c r="AR380" s="6"/>
      <c r="AS380" s="6"/>
      <c r="AT380" s="6"/>
      <c r="AU380" s="6"/>
      <c r="AV380" s="6"/>
      <c r="AW380" s="6"/>
      <c r="AX380" s="6"/>
      <c r="AY380" s="6"/>
      <c r="AZ380" s="6"/>
      <c r="BA380" s="6"/>
      <c r="BB380" s="6"/>
      <c r="BC380" s="6"/>
      <c r="BD380" s="6"/>
      <c r="BE380" s="6"/>
      <c r="BF380" s="6"/>
      <c r="BG380" s="6"/>
      <c r="BH380" s="6"/>
      <c r="BI380" s="6"/>
      <c r="BJ380" s="6"/>
      <c r="BK380" s="6"/>
      <c r="BL380" s="6"/>
      <c r="BM380" s="6"/>
      <c r="BN380" s="6"/>
      <c r="BO380" s="6"/>
      <c r="BP380" s="6"/>
      <c r="BQ380" s="6"/>
      <c r="BR380" s="6"/>
      <c r="BS380" s="6"/>
      <c r="BT380" s="6"/>
      <c r="BU380" s="6"/>
      <c r="BV380" s="6"/>
      <c r="BW380" s="6"/>
      <c r="BX380" s="6"/>
      <c r="BY380" s="6"/>
    </row>
    <row r="381" spans="2:77" x14ac:dyDescent="0.25">
      <c r="B381" s="31"/>
      <c r="C381" s="20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  <c r="AB381" s="5"/>
      <c r="AC381" s="5"/>
      <c r="AD381" s="5"/>
      <c r="AE381" s="5"/>
      <c r="AF381" s="5"/>
      <c r="AG381" s="6"/>
      <c r="AH381" s="6"/>
      <c r="AI381" s="6"/>
      <c r="AJ381" s="6"/>
      <c r="AK381" s="6"/>
      <c r="AL381" s="6"/>
      <c r="AM381" s="6"/>
      <c r="AN381" s="6"/>
      <c r="AO381" s="6"/>
      <c r="AP381" s="6"/>
      <c r="AQ381" s="6"/>
      <c r="AR381" s="6"/>
      <c r="AS381" s="6"/>
      <c r="AT381" s="6"/>
      <c r="AU381" s="6"/>
      <c r="AV381" s="6"/>
      <c r="AW381" s="6"/>
      <c r="AX381" s="6"/>
      <c r="AY381" s="6"/>
      <c r="AZ381" s="6"/>
      <c r="BA381" s="6"/>
      <c r="BB381" s="6"/>
      <c r="BC381" s="6"/>
      <c r="BD381" s="6"/>
      <c r="BE381" s="6"/>
      <c r="BF381" s="6"/>
      <c r="BG381" s="6"/>
      <c r="BH381" s="6"/>
      <c r="BI381" s="6"/>
      <c r="BJ381" s="6"/>
      <c r="BK381" s="6"/>
      <c r="BL381" s="6"/>
      <c r="BM381" s="6"/>
      <c r="BN381" s="6"/>
      <c r="BO381" s="6"/>
      <c r="BP381" s="6"/>
      <c r="BQ381" s="6"/>
      <c r="BR381" s="6"/>
      <c r="BS381" s="6"/>
      <c r="BT381" s="6"/>
      <c r="BU381" s="6"/>
      <c r="BV381" s="6"/>
      <c r="BW381" s="6"/>
      <c r="BX381" s="6"/>
      <c r="BY381" s="6"/>
    </row>
    <row r="382" spans="2:77" x14ac:dyDescent="0.25">
      <c r="B382" s="31"/>
      <c r="C382" s="20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  <c r="AB382" s="5"/>
      <c r="AC382" s="5"/>
      <c r="AD382" s="5"/>
      <c r="AE382" s="5"/>
      <c r="AF382" s="5"/>
      <c r="AG382" s="6"/>
      <c r="AH382" s="6"/>
      <c r="AI382" s="6"/>
      <c r="AJ382" s="6"/>
      <c r="AK382" s="6"/>
      <c r="AL382" s="6"/>
      <c r="AM382" s="6"/>
      <c r="AN382" s="6"/>
      <c r="AO382" s="6"/>
      <c r="AP382" s="6"/>
      <c r="AQ382" s="6"/>
      <c r="AR382" s="6"/>
      <c r="AS382" s="6"/>
      <c r="AT382" s="6"/>
      <c r="AU382" s="6"/>
      <c r="AV382" s="6"/>
      <c r="AW382" s="6"/>
      <c r="AX382" s="6"/>
      <c r="AY382" s="6"/>
      <c r="AZ382" s="6"/>
      <c r="BA382" s="6"/>
      <c r="BB382" s="6"/>
      <c r="BC382" s="6"/>
      <c r="BD382" s="6"/>
      <c r="BE382" s="6"/>
      <c r="BF382" s="6"/>
      <c r="BG382" s="6"/>
      <c r="BH382" s="6"/>
      <c r="BI382" s="6"/>
      <c r="BJ382" s="6"/>
      <c r="BK382" s="6"/>
      <c r="BL382" s="6"/>
      <c r="BM382" s="6"/>
      <c r="BN382" s="6"/>
      <c r="BO382" s="6"/>
      <c r="BP382" s="6"/>
      <c r="BQ382" s="6"/>
      <c r="BR382" s="6"/>
      <c r="BS382" s="6"/>
      <c r="BT382" s="6"/>
      <c r="BU382" s="6"/>
      <c r="BV382" s="6"/>
      <c r="BW382" s="6"/>
      <c r="BX382" s="6"/>
      <c r="BY382" s="6"/>
    </row>
    <row r="383" spans="2:77" x14ac:dyDescent="0.25">
      <c r="B383" s="31"/>
      <c r="C383" s="20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/>
      <c r="AB383" s="5"/>
      <c r="AC383" s="5"/>
      <c r="AD383" s="5"/>
      <c r="AE383" s="5"/>
      <c r="AF383" s="5"/>
      <c r="AG383" s="6"/>
      <c r="AH383" s="6"/>
      <c r="AI383" s="6"/>
      <c r="AJ383" s="6"/>
      <c r="AK383" s="6"/>
      <c r="AL383" s="6"/>
      <c r="AM383" s="6"/>
      <c r="AN383" s="6"/>
      <c r="AO383" s="6"/>
      <c r="AP383" s="6"/>
      <c r="AQ383" s="6"/>
      <c r="AR383" s="6"/>
      <c r="AS383" s="6"/>
      <c r="AT383" s="6"/>
      <c r="AU383" s="6"/>
      <c r="AV383" s="6"/>
      <c r="AW383" s="6"/>
      <c r="AX383" s="6"/>
      <c r="AY383" s="6"/>
      <c r="AZ383" s="6"/>
      <c r="BA383" s="6"/>
      <c r="BB383" s="6"/>
      <c r="BC383" s="6"/>
      <c r="BD383" s="6"/>
      <c r="BE383" s="6"/>
      <c r="BF383" s="6"/>
      <c r="BG383" s="6"/>
      <c r="BH383" s="6"/>
      <c r="BI383" s="6"/>
      <c r="BJ383" s="6"/>
      <c r="BK383" s="6"/>
      <c r="BL383" s="6"/>
      <c r="BM383" s="6"/>
      <c r="BN383" s="6"/>
      <c r="BO383" s="6"/>
      <c r="BP383" s="6"/>
      <c r="BQ383" s="6"/>
      <c r="BR383" s="6"/>
      <c r="BS383" s="6"/>
      <c r="BT383" s="6"/>
      <c r="BU383" s="6"/>
      <c r="BV383" s="6"/>
      <c r="BW383" s="6"/>
      <c r="BX383" s="6"/>
      <c r="BY383" s="6"/>
    </row>
    <row r="384" spans="2:77" x14ac:dyDescent="0.25">
      <c r="B384" s="31"/>
      <c r="C384" s="20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  <c r="AB384" s="5"/>
      <c r="AC384" s="5"/>
      <c r="AD384" s="5"/>
      <c r="AE384" s="5"/>
      <c r="AF384" s="5"/>
      <c r="AG384" s="6"/>
      <c r="AH384" s="6"/>
      <c r="AI384" s="6"/>
      <c r="AJ384" s="6"/>
      <c r="AK384" s="6"/>
      <c r="AL384" s="6"/>
      <c r="AM384" s="6"/>
      <c r="AN384" s="6"/>
      <c r="AO384" s="6"/>
      <c r="AP384" s="6"/>
      <c r="AQ384" s="6"/>
      <c r="AR384" s="6"/>
      <c r="AS384" s="6"/>
      <c r="AT384" s="6"/>
      <c r="AU384" s="6"/>
      <c r="AV384" s="6"/>
      <c r="AW384" s="6"/>
      <c r="AX384" s="6"/>
      <c r="AY384" s="6"/>
      <c r="AZ384" s="6"/>
      <c r="BA384" s="6"/>
      <c r="BB384" s="6"/>
      <c r="BC384" s="6"/>
      <c r="BD384" s="6"/>
      <c r="BE384" s="6"/>
      <c r="BF384" s="6"/>
      <c r="BG384" s="6"/>
      <c r="BH384" s="6"/>
      <c r="BI384" s="6"/>
      <c r="BJ384" s="6"/>
      <c r="BK384" s="6"/>
      <c r="BL384" s="6"/>
      <c r="BM384" s="6"/>
      <c r="BN384" s="6"/>
      <c r="BO384" s="6"/>
      <c r="BP384" s="6"/>
      <c r="BQ384" s="6"/>
      <c r="BR384" s="6"/>
      <c r="BS384" s="6"/>
      <c r="BT384" s="6"/>
      <c r="BU384" s="6"/>
      <c r="BV384" s="6"/>
      <c r="BW384" s="6"/>
      <c r="BX384" s="6"/>
      <c r="BY384" s="6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4">
    <outlinePr summaryBelow="0"/>
  </sheetPr>
  <dimension ref="A1:BY385"/>
  <sheetViews>
    <sheetView zoomScale="130" zoomScaleNormal="130" workbookViewId="0">
      <pane ySplit="1" topLeftCell="A38" activePane="bottomLeft" state="frozen"/>
      <selection pane="bottomLeft" activeCell="B31" sqref="B31:B33"/>
    </sheetView>
  </sheetViews>
  <sheetFormatPr defaultColWidth="8.85546875" defaultRowHeight="15" x14ac:dyDescent="0.25"/>
  <cols>
    <col min="1" max="1" width="50.140625" style="4" customWidth="1"/>
    <col min="2" max="2" width="43.140625" style="32" customWidth="1"/>
    <col min="3" max="3" width="35" style="21" customWidth="1"/>
    <col min="4" max="32" width="8.85546875" style="8"/>
    <col min="33" max="16384" width="8.85546875" style="7"/>
  </cols>
  <sheetData>
    <row r="1" spans="1:77" ht="23.25" x14ac:dyDescent="0.25">
      <c r="A1" s="12"/>
      <c r="B1" s="25" t="s">
        <v>7</v>
      </c>
      <c r="C1" s="17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</row>
    <row r="2" spans="1:77" s="3" customFormat="1" x14ac:dyDescent="0.25">
      <c r="A2" s="10"/>
      <c r="B2" s="27"/>
      <c r="C2" s="11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</row>
    <row r="3" spans="1:77" s="3" customFormat="1" ht="15.75" x14ac:dyDescent="0.25">
      <c r="A3" s="11"/>
      <c r="B3" s="28" t="s">
        <v>8</v>
      </c>
      <c r="C3" s="11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</row>
    <row r="4" spans="1:77" ht="15.75" thickBot="1" x14ac:dyDescent="0.3">
      <c r="A4" s="12" t="s">
        <v>15</v>
      </c>
      <c r="B4" s="148"/>
      <c r="C4" s="18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</row>
    <row r="5" spans="1:77" ht="16.5" thickTop="1" thickBot="1" x14ac:dyDescent="0.3">
      <c r="A5" s="12" t="s">
        <v>51</v>
      </c>
      <c r="B5" s="148"/>
      <c r="C5" s="18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</row>
    <row r="6" spans="1:77" ht="16.5" thickTop="1" thickBot="1" x14ac:dyDescent="0.3">
      <c r="A6" s="12" t="s">
        <v>9</v>
      </c>
      <c r="B6" s="148"/>
      <c r="C6" s="17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</row>
    <row r="7" spans="1:77" ht="15.75" thickTop="1" x14ac:dyDescent="0.25">
      <c r="A7" s="12" t="s">
        <v>10</v>
      </c>
      <c r="B7" s="149"/>
      <c r="C7" s="18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</row>
    <row r="8" spans="1:77" x14ac:dyDescent="0.25">
      <c r="A8" s="12"/>
      <c r="B8" s="29"/>
      <c r="C8" s="9"/>
      <c r="D8" s="9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</row>
    <row r="9" spans="1:77" ht="30" x14ac:dyDescent="0.25">
      <c r="A9" s="16" t="s">
        <v>225</v>
      </c>
      <c r="B9" s="28" t="s">
        <v>11</v>
      </c>
      <c r="C9" s="9"/>
      <c r="D9" s="18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</row>
    <row r="10" spans="1:77" ht="15.75" thickBot="1" x14ac:dyDescent="0.3">
      <c r="A10" s="12" t="s">
        <v>15</v>
      </c>
      <c r="B10" s="148"/>
      <c r="C10" s="18"/>
      <c r="D10" s="18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</row>
    <row r="11" spans="1:77" ht="16.5" thickTop="1" thickBot="1" x14ac:dyDescent="0.3">
      <c r="A11" s="12" t="s">
        <v>51</v>
      </c>
      <c r="B11" s="148"/>
      <c r="C11" s="18"/>
      <c r="D11" s="18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</row>
    <row r="12" spans="1:77" ht="16.5" thickTop="1" thickBot="1" x14ac:dyDescent="0.3">
      <c r="A12" s="12" t="s">
        <v>9</v>
      </c>
      <c r="B12" s="33"/>
      <c r="C12" s="18"/>
      <c r="D12" s="18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  <c r="BX12" s="6"/>
      <c r="BY12" s="6"/>
    </row>
    <row r="13" spans="1:77" ht="15.75" thickTop="1" x14ac:dyDescent="0.25">
      <c r="A13" s="12" t="s">
        <v>10</v>
      </c>
      <c r="B13" s="149"/>
      <c r="C13" s="18"/>
      <c r="D13" s="18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</row>
    <row r="14" spans="1:77" x14ac:dyDescent="0.25">
      <c r="A14" s="12"/>
      <c r="B14" s="29"/>
      <c r="C14" s="9"/>
      <c r="D14" s="18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</row>
    <row r="15" spans="1:77" s="3" customFormat="1" ht="30" x14ac:dyDescent="0.25">
      <c r="A15" s="16" t="s">
        <v>226</v>
      </c>
      <c r="B15" s="28" t="s">
        <v>12</v>
      </c>
      <c r="C15" s="11"/>
      <c r="D15" s="11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</row>
    <row r="16" spans="1:77" ht="15.75" thickBot="1" x14ac:dyDescent="0.3">
      <c r="A16" s="12" t="s">
        <v>15</v>
      </c>
      <c r="B16" s="148"/>
      <c r="C16" s="18"/>
      <c r="D16" s="9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6"/>
      <c r="BX16" s="6"/>
      <c r="BY16" s="6"/>
    </row>
    <row r="17" spans="1:77" ht="16.5" thickTop="1" thickBot="1" x14ac:dyDescent="0.3">
      <c r="A17" s="12" t="s">
        <v>9</v>
      </c>
      <c r="B17" s="148"/>
      <c r="C17" s="18"/>
      <c r="D17" s="18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  <c r="BV17" s="6"/>
      <c r="BW17" s="6"/>
      <c r="BX17" s="6"/>
      <c r="BY17" s="6"/>
    </row>
    <row r="18" spans="1:77" ht="15.75" thickTop="1" x14ac:dyDescent="0.25">
      <c r="A18" s="12" t="s">
        <v>10</v>
      </c>
      <c r="B18" s="149"/>
      <c r="C18" s="18"/>
      <c r="D18" s="9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  <c r="BV18" s="6"/>
      <c r="BW18" s="6"/>
      <c r="BX18" s="6"/>
      <c r="BY18" s="6"/>
    </row>
    <row r="19" spans="1:77" ht="15.75" x14ac:dyDescent="0.25">
      <c r="A19" s="16"/>
      <c r="B19" s="28"/>
      <c r="C19" s="9"/>
      <c r="D19" s="9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  <c r="BV19" s="6"/>
      <c r="BW19" s="6"/>
      <c r="BX19" s="6"/>
      <c r="BY19" s="6"/>
    </row>
    <row r="20" spans="1:77" ht="45" x14ac:dyDescent="0.25">
      <c r="A20" s="16" t="s">
        <v>227</v>
      </c>
      <c r="B20" s="28" t="s">
        <v>49</v>
      </c>
      <c r="C20" s="9"/>
      <c r="D20" s="9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6"/>
      <c r="BR20" s="6"/>
      <c r="BS20" s="6"/>
      <c r="BT20" s="6"/>
      <c r="BU20" s="6"/>
      <c r="BV20" s="6"/>
      <c r="BW20" s="6"/>
      <c r="BX20" s="6"/>
      <c r="BY20" s="6"/>
    </row>
    <row r="21" spans="1:77" ht="15.75" thickBot="1" x14ac:dyDescent="0.3">
      <c r="A21" s="12" t="s">
        <v>15</v>
      </c>
      <c r="B21" s="188"/>
      <c r="C21" s="18"/>
      <c r="D21" s="9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  <c r="BV21" s="6"/>
      <c r="BW21" s="6"/>
      <c r="BX21" s="6"/>
      <c r="BY21" s="6"/>
    </row>
    <row r="22" spans="1:77" ht="16.5" thickTop="1" thickBot="1" x14ac:dyDescent="0.3">
      <c r="A22" s="12" t="s">
        <v>9</v>
      </c>
      <c r="B22" s="148"/>
      <c r="C22" s="18"/>
      <c r="D22" s="9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  <c r="BV22" s="6"/>
      <c r="BW22" s="6"/>
      <c r="BX22" s="6"/>
      <c r="BY22" s="6"/>
    </row>
    <row r="23" spans="1:77" ht="15.75" thickTop="1" x14ac:dyDescent="0.25">
      <c r="A23" s="12" t="s">
        <v>10</v>
      </c>
      <c r="B23" s="189"/>
      <c r="C23" s="17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  <c r="BV23" s="6"/>
      <c r="BW23" s="6"/>
      <c r="BX23" s="6"/>
      <c r="BY23" s="6"/>
    </row>
    <row r="24" spans="1:77" ht="15.75" x14ac:dyDescent="0.25">
      <c r="A24" s="16"/>
      <c r="B24" s="28"/>
      <c r="C24" s="9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  <c r="BO24" s="6"/>
      <c r="BP24" s="6"/>
      <c r="BQ24" s="6"/>
      <c r="BR24" s="6"/>
      <c r="BS24" s="6"/>
      <c r="BT24" s="6"/>
      <c r="BU24" s="6"/>
      <c r="BV24" s="6"/>
      <c r="BW24" s="6"/>
      <c r="BX24" s="6"/>
      <c r="BY24" s="6"/>
    </row>
    <row r="25" spans="1:77" ht="30" x14ac:dyDescent="0.25">
      <c r="A25" s="16" t="s">
        <v>228</v>
      </c>
      <c r="B25" s="28" t="s">
        <v>13</v>
      </c>
      <c r="C25" s="9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  <c r="BQ25" s="6"/>
      <c r="BR25" s="6"/>
      <c r="BS25" s="6"/>
      <c r="BT25" s="6"/>
      <c r="BU25" s="6"/>
      <c r="BV25" s="6"/>
      <c r="BW25" s="6"/>
      <c r="BX25" s="6"/>
      <c r="BY25" s="6"/>
    </row>
    <row r="26" spans="1:77" ht="15.75" thickBot="1" x14ac:dyDescent="0.3">
      <c r="A26" s="12" t="s">
        <v>15</v>
      </c>
      <c r="B26" s="148"/>
      <c r="C26" s="18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  <c r="BQ26" s="6"/>
      <c r="BR26" s="6"/>
      <c r="BS26" s="6"/>
      <c r="BT26" s="6"/>
      <c r="BU26" s="6"/>
      <c r="BV26" s="6"/>
      <c r="BW26" s="6"/>
      <c r="BX26" s="6"/>
      <c r="BY26" s="6"/>
    </row>
    <row r="27" spans="1:77" ht="16.5" thickTop="1" thickBot="1" x14ac:dyDescent="0.3">
      <c r="A27" s="12" t="s">
        <v>9</v>
      </c>
      <c r="B27" s="148"/>
      <c r="C27" s="18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  <c r="BO27" s="6"/>
      <c r="BP27" s="6"/>
      <c r="BQ27" s="6"/>
      <c r="BR27" s="6"/>
      <c r="BS27" s="6"/>
      <c r="BT27" s="6"/>
      <c r="BU27" s="6"/>
      <c r="BV27" s="6"/>
      <c r="BW27" s="6"/>
      <c r="BX27" s="6"/>
      <c r="BY27" s="6"/>
    </row>
    <row r="28" spans="1:77" ht="15.75" thickTop="1" x14ac:dyDescent="0.25">
      <c r="A28" s="12" t="s">
        <v>10</v>
      </c>
      <c r="B28" s="149"/>
      <c r="C28" s="17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6"/>
      <c r="BS28" s="6"/>
      <c r="BT28" s="6"/>
      <c r="BU28" s="6"/>
      <c r="BV28" s="6"/>
      <c r="BW28" s="6"/>
      <c r="BX28" s="6"/>
      <c r="BY28" s="6"/>
    </row>
    <row r="29" spans="1:77" x14ac:dyDescent="0.25">
      <c r="A29" s="12"/>
      <c r="B29" s="26"/>
      <c r="C29" s="9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6"/>
      <c r="BP29" s="6"/>
      <c r="BQ29" s="6"/>
      <c r="BR29" s="6"/>
      <c r="BS29" s="6"/>
      <c r="BT29" s="6"/>
      <c r="BU29" s="6"/>
      <c r="BV29" s="6"/>
      <c r="BW29" s="6"/>
      <c r="BX29" s="6"/>
      <c r="BY29" s="6"/>
    </row>
    <row r="30" spans="1:77" ht="45" x14ac:dyDescent="0.25">
      <c r="A30" s="16" t="s">
        <v>229</v>
      </c>
      <c r="B30" s="28" t="s">
        <v>14</v>
      </c>
      <c r="C30" s="9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  <c r="BO30" s="6"/>
      <c r="BP30" s="6"/>
      <c r="BQ30" s="6"/>
      <c r="BR30" s="6"/>
      <c r="BS30" s="6"/>
      <c r="BT30" s="6"/>
      <c r="BU30" s="6"/>
      <c r="BV30" s="6"/>
      <c r="BW30" s="6"/>
      <c r="BX30" s="6"/>
      <c r="BY30" s="6"/>
    </row>
    <row r="31" spans="1:77" ht="15.75" thickBot="1" x14ac:dyDescent="0.3">
      <c r="A31" s="12" t="s">
        <v>15</v>
      </c>
      <c r="B31" s="148"/>
      <c r="C31" s="18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  <c r="BO31" s="6"/>
      <c r="BP31" s="6"/>
      <c r="BQ31" s="6"/>
      <c r="BR31" s="6"/>
      <c r="BS31" s="6"/>
      <c r="BT31" s="6"/>
      <c r="BU31" s="6"/>
      <c r="BV31" s="6"/>
      <c r="BW31" s="6"/>
      <c r="BX31" s="6"/>
      <c r="BY31" s="6"/>
    </row>
    <row r="32" spans="1:77" ht="16.5" thickTop="1" thickBot="1" x14ac:dyDescent="0.3">
      <c r="A32" s="12" t="s">
        <v>9</v>
      </c>
      <c r="B32" s="148"/>
      <c r="C32" s="17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  <c r="BO32" s="6"/>
      <c r="BP32" s="6"/>
      <c r="BQ32" s="6"/>
      <c r="BR32" s="6"/>
      <c r="BS32" s="6"/>
      <c r="BT32" s="6"/>
      <c r="BU32" s="6"/>
      <c r="BV32" s="6"/>
      <c r="BW32" s="6"/>
      <c r="BX32" s="6"/>
      <c r="BY32" s="6"/>
    </row>
    <row r="33" spans="1:77" ht="15.75" thickTop="1" x14ac:dyDescent="0.25">
      <c r="A33" s="12" t="s">
        <v>10</v>
      </c>
      <c r="B33" s="149"/>
      <c r="C33" s="18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  <c r="BO33" s="6"/>
      <c r="BP33" s="6"/>
      <c r="BQ33" s="6"/>
      <c r="BR33" s="6"/>
      <c r="BS33" s="6"/>
      <c r="BT33" s="6"/>
      <c r="BU33" s="6"/>
      <c r="BV33" s="6"/>
      <c r="BW33" s="6"/>
      <c r="BX33" s="6"/>
      <c r="BY33" s="6"/>
    </row>
    <row r="34" spans="1:77" x14ac:dyDescent="0.25">
      <c r="A34" s="12"/>
      <c r="B34" s="26"/>
      <c r="C34" s="17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6"/>
    </row>
    <row r="35" spans="1:77" ht="15.75" x14ac:dyDescent="0.25">
      <c r="A35" s="16"/>
      <c r="B35" s="28" t="s">
        <v>16</v>
      </c>
      <c r="C35" s="17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</row>
    <row r="36" spans="1:77" ht="15.75" thickBot="1" x14ac:dyDescent="0.3">
      <c r="A36" s="12" t="s">
        <v>15</v>
      </c>
      <c r="B36" s="58"/>
      <c r="C36" s="17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  <c r="BO36" s="6"/>
      <c r="BP36" s="6"/>
      <c r="BQ36" s="6"/>
      <c r="BR36" s="6"/>
      <c r="BS36" s="6"/>
      <c r="BT36" s="6"/>
      <c r="BU36" s="6"/>
      <c r="BV36" s="6"/>
      <c r="BW36" s="6"/>
      <c r="BX36" s="6"/>
      <c r="BY36" s="6"/>
    </row>
    <row r="37" spans="1:77" ht="16.5" thickTop="1" thickBot="1" x14ac:dyDescent="0.3">
      <c r="A37" s="12" t="s">
        <v>51</v>
      </c>
      <c r="B37" s="33"/>
      <c r="C37" s="17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  <c r="BO37" s="6"/>
      <c r="BP37" s="6"/>
      <c r="BQ37" s="6"/>
      <c r="BR37" s="6"/>
      <c r="BS37" s="6"/>
      <c r="BT37" s="6"/>
      <c r="BU37" s="6"/>
      <c r="BV37" s="6"/>
      <c r="BW37" s="6"/>
      <c r="BX37" s="6"/>
      <c r="BY37" s="6"/>
    </row>
    <row r="38" spans="1:77" ht="16.5" thickTop="1" thickBot="1" x14ac:dyDescent="0.3">
      <c r="A38" s="12" t="s">
        <v>9</v>
      </c>
      <c r="B38" s="33"/>
      <c r="C38" s="17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  <c r="BO38" s="6"/>
      <c r="BP38" s="6"/>
      <c r="BQ38" s="6"/>
      <c r="BR38" s="6"/>
      <c r="BS38" s="6"/>
      <c r="BT38" s="6"/>
      <c r="BU38" s="6"/>
      <c r="BV38" s="6"/>
      <c r="BW38" s="6"/>
      <c r="BX38" s="6"/>
      <c r="BY38" s="6"/>
    </row>
    <row r="39" spans="1:77" ht="15.75" thickTop="1" x14ac:dyDescent="0.25">
      <c r="A39" s="12" t="s">
        <v>10</v>
      </c>
      <c r="B39" s="34"/>
      <c r="C39" s="17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  <c r="BO39" s="6"/>
      <c r="BP39" s="6"/>
      <c r="BQ39" s="6"/>
      <c r="BR39" s="6"/>
      <c r="BS39" s="6"/>
      <c r="BT39" s="6"/>
      <c r="BU39" s="6"/>
      <c r="BV39" s="6"/>
      <c r="BW39" s="6"/>
      <c r="BX39" s="6"/>
      <c r="BY39" s="6"/>
    </row>
    <row r="40" spans="1:77" x14ac:dyDescent="0.25">
      <c r="A40" s="12"/>
      <c r="B40" s="26"/>
      <c r="C40" s="17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  <c r="BO40" s="6"/>
      <c r="BP40" s="6"/>
      <c r="BQ40" s="6"/>
      <c r="BR40" s="6"/>
      <c r="BS40" s="6"/>
      <c r="BT40" s="6"/>
      <c r="BU40" s="6"/>
      <c r="BV40" s="6"/>
      <c r="BW40" s="6"/>
      <c r="BX40" s="6"/>
      <c r="BY40" s="6"/>
    </row>
    <row r="41" spans="1:77" x14ac:dyDescent="0.25">
      <c r="A41" s="12"/>
      <c r="B41" s="26"/>
      <c r="C41" s="17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  <c r="BO41" s="6"/>
      <c r="BP41" s="6"/>
      <c r="BQ41" s="6"/>
      <c r="BR41" s="6"/>
      <c r="BS41" s="6"/>
      <c r="BT41" s="6"/>
      <c r="BU41" s="6"/>
      <c r="BV41" s="6"/>
      <c r="BW41" s="6"/>
      <c r="BX41" s="6"/>
      <c r="BY41" s="6"/>
    </row>
    <row r="42" spans="1:77" x14ac:dyDescent="0.25">
      <c r="A42" s="12"/>
      <c r="B42" s="26"/>
      <c r="C42" s="17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  <c r="BO42" s="6"/>
      <c r="BP42" s="6"/>
      <c r="BQ42" s="6"/>
      <c r="BR42" s="6"/>
      <c r="BS42" s="6"/>
      <c r="BT42" s="6"/>
      <c r="BU42" s="6"/>
      <c r="BV42" s="6"/>
      <c r="BW42" s="6"/>
      <c r="BX42" s="6"/>
      <c r="BY42" s="6"/>
    </row>
    <row r="43" spans="1:77" x14ac:dyDescent="0.25">
      <c r="A43" s="12"/>
      <c r="B43" s="26"/>
      <c r="C43" s="17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  <c r="BO43" s="6"/>
      <c r="BP43" s="6"/>
      <c r="BQ43" s="6"/>
      <c r="BR43" s="6"/>
      <c r="BS43" s="6"/>
      <c r="BT43" s="6"/>
      <c r="BU43" s="6"/>
      <c r="BV43" s="6"/>
      <c r="BW43" s="6"/>
      <c r="BX43" s="6"/>
      <c r="BY43" s="6"/>
    </row>
    <row r="44" spans="1:77" x14ac:dyDescent="0.25">
      <c r="A44" s="12"/>
      <c r="B44" s="26"/>
      <c r="C44" s="17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  <c r="BO44" s="6"/>
      <c r="BP44" s="6"/>
      <c r="BQ44" s="6"/>
      <c r="BR44" s="6"/>
      <c r="BS44" s="6"/>
      <c r="BT44" s="6"/>
      <c r="BU44" s="6"/>
      <c r="BV44" s="6"/>
      <c r="BW44" s="6"/>
      <c r="BX44" s="6"/>
      <c r="BY44" s="6"/>
    </row>
    <row r="45" spans="1:77" x14ac:dyDescent="0.25">
      <c r="A45" s="12"/>
      <c r="B45" s="26"/>
      <c r="C45" s="17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  <c r="BO45" s="6"/>
      <c r="BP45" s="6"/>
      <c r="BQ45" s="6"/>
      <c r="BR45" s="6"/>
      <c r="BS45" s="6"/>
      <c r="BT45" s="6"/>
      <c r="BU45" s="6"/>
      <c r="BV45" s="6"/>
      <c r="BW45" s="6"/>
      <c r="BX45" s="6"/>
      <c r="BY45" s="6"/>
    </row>
    <row r="46" spans="1:77" x14ac:dyDescent="0.25">
      <c r="A46" s="12"/>
      <c r="B46" s="26"/>
      <c r="C46" s="17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  <c r="BO46" s="6"/>
      <c r="BP46" s="6"/>
      <c r="BQ46" s="6"/>
      <c r="BR46" s="6"/>
      <c r="BS46" s="6"/>
      <c r="BT46" s="6"/>
      <c r="BU46" s="6"/>
      <c r="BV46" s="6"/>
      <c r="BW46" s="6"/>
      <c r="BX46" s="6"/>
      <c r="BY46" s="6"/>
    </row>
    <row r="47" spans="1:77" x14ac:dyDescent="0.25">
      <c r="A47" s="12"/>
      <c r="B47" s="26"/>
      <c r="C47" s="17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  <c r="BO47" s="6"/>
      <c r="BP47" s="6"/>
      <c r="BQ47" s="6"/>
      <c r="BR47" s="6"/>
      <c r="BS47" s="6"/>
      <c r="BT47" s="6"/>
      <c r="BU47" s="6"/>
      <c r="BV47" s="6"/>
      <c r="BW47" s="6"/>
      <c r="BX47" s="6"/>
      <c r="BY47" s="6"/>
    </row>
    <row r="48" spans="1:77" x14ac:dyDescent="0.25">
      <c r="A48" s="12"/>
      <c r="B48" s="26"/>
      <c r="C48" s="17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  <c r="BQ48" s="6"/>
      <c r="BR48" s="6"/>
      <c r="BS48" s="6"/>
      <c r="BT48" s="6"/>
      <c r="BU48" s="6"/>
      <c r="BV48" s="6"/>
      <c r="BW48" s="6"/>
      <c r="BX48" s="6"/>
      <c r="BY48" s="6"/>
    </row>
    <row r="49" spans="1:77" x14ac:dyDescent="0.25">
      <c r="A49" s="12"/>
      <c r="B49" s="26"/>
      <c r="C49" s="17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6"/>
      <c r="BR49" s="6"/>
      <c r="BS49" s="6"/>
      <c r="BT49" s="6"/>
      <c r="BU49" s="6"/>
      <c r="BV49" s="6"/>
      <c r="BW49" s="6"/>
      <c r="BX49" s="6"/>
      <c r="BY49" s="6"/>
    </row>
    <row r="50" spans="1:77" x14ac:dyDescent="0.25">
      <c r="A50" s="12"/>
      <c r="B50" s="26"/>
      <c r="C50" s="17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  <c r="BQ50" s="6"/>
      <c r="BR50" s="6"/>
      <c r="BS50" s="6"/>
      <c r="BT50" s="6"/>
      <c r="BU50" s="6"/>
      <c r="BV50" s="6"/>
      <c r="BW50" s="6"/>
      <c r="BX50" s="6"/>
      <c r="BY50" s="6"/>
    </row>
    <row r="51" spans="1:77" x14ac:dyDescent="0.25">
      <c r="A51" s="12"/>
      <c r="B51" s="26"/>
      <c r="C51" s="17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6"/>
      <c r="BS51" s="6"/>
      <c r="BT51" s="6"/>
      <c r="BU51" s="6"/>
      <c r="BV51" s="6"/>
      <c r="BW51" s="6"/>
      <c r="BX51" s="6"/>
      <c r="BY51" s="6"/>
    </row>
    <row r="52" spans="1:77" x14ac:dyDescent="0.25">
      <c r="A52" s="12"/>
      <c r="B52" s="26"/>
      <c r="C52" s="17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6"/>
      <c r="BQ52" s="6"/>
      <c r="BR52" s="6"/>
      <c r="BS52" s="6"/>
      <c r="BT52" s="6"/>
      <c r="BU52" s="6"/>
      <c r="BV52" s="6"/>
      <c r="BW52" s="6"/>
      <c r="BX52" s="6"/>
      <c r="BY52" s="6"/>
    </row>
    <row r="53" spans="1:77" x14ac:dyDescent="0.25">
      <c r="A53" s="12"/>
      <c r="B53" s="26"/>
      <c r="C53" s="17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  <c r="BO53" s="6"/>
      <c r="BP53" s="6"/>
      <c r="BQ53" s="6"/>
      <c r="BR53" s="6"/>
      <c r="BS53" s="6"/>
      <c r="BT53" s="6"/>
      <c r="BU53" s="6"/>
      <c r="BV53" s="6"/>
      <c r="BW53" s="6"/>
      <c r="BX53" s="6"/>
      <c r="BY53" s="6"/>
    </row>
    <row r="54" spans="1:77" x14ac:dyDescent="0.25">
      <c r="A54" s="12"/>
      <c r="B54" s="26"/>
      <c r="C54" s="17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  <c r="BO54" s="6"/>
      <c r="BP54" s="6"/>
      <c r="BQ54" s="6"/>
      <c r="BR54" s="6"/>
      <c r="BS54" s="6"/>
      <c r="BT54" s="6"/>
      <c r="BU54" s="6"/>
      <c r="BV54" s="6"/>
      <c r="BW54" s="6"/>
      <c r="BX54" s="6"/>
      <c r="BY54" s="6"/>
    </row>
    <row r="55" spans="1:77" x14ac:dyDescent="0.25">
      <c r="A55" s="12"/>
      <c r="B55" s="26"/>
      <c r="C55" s="17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  <c r="BP55" s="6"/>
      <c r="BQ55" s="6"/>
      <c r="BR55" s="6"/>
      <c r="BS55" s="6"/>
      <c r="BT55" s="6"/>
      <c r="BU55" s="6"/>
      <c r="BV55" s="6"/>
      <c r="BW55" s="6"/>
      <c r="BX55" s="6"/>
      <c r="BY55" s="6"/>
    </row>
    <row r="56" spans="1:77" x14ac:dyDescent="0.25">
      <c r="A56" s="12"/>
      <c r="B56" s="26"/>
      <c r="C56" s="17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  <c r="BQ56" s="6"/>
      <c r="BR56" s="6"/>
      <c r="BS56" s="6"/>
      <c r="BT56" s="6"/>
      <c r="BU56" s="6"/>
      <c r="BV56" s="6"/>
      <c r="BW56" s="6"/>
      <c r="BX56" s="6"/>
      <c r="BY56" s="6"/>
    </row>
    <row r="57" spans="1:77" x14ac:dyDescent="0.25">
      <c r="A57" s="12"/>
      <c r="B57" s="26"/>
      <c r="C57" s="17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6"/>
      <c r="BS57" s="6"/>
      <c r="BT57" s="6"/>
      <c r="BU57" s="6"/>
      <c r="BV57" s="6"/>
      <c r="BW57" s="6"/>
      <c r="BX57" s="6"/>
      <c r="BY57" s="6"/>
    </row>
    <row r="58" spans="1:77" x14ac:dyDescent="0.25">
      <c r="A58" s="12"/>
      <c r="B58" s="26"/>
      <c r="C58" s="17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  <c r="BQ58" s="6"/>
      <c r="BR58" s="6"/>
      <c r="BS58" s="6"/>
      <c r="BT58" s="6"/>
      <c r="BU58" s="6"/>
      <c r="BV58" s="6"/>
      <c r="BW58" s="6"/>
      <c r="BX58" s="6"/>
      <c r="BY58" s="6"/>
    </row>
    <row r="59" spans="1:77" x14ac:dyDescent="0.25">
      <c r="A59" s="12"/>
      <c r="B59" s="26"/>
      <c r="C59" s="17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  <c r="BO59" s="6"/>
      <c r="BP59" s="6"/>
      <c r="BQ59" s="6"/>
      <c r="BR59" s="6"/>
      <c r="BS59" s="6"/>
      <c r="BT59" s="6"/>
      <c r="BU59" s="6"/>
      <c r="BV59" s="6"/>
      <c r="BW59" s="6"/>
      <c r="BX59" s="6"/>
      <c r="BY59" s="6"/>
    </row>
    <row r="60" spans="1:77" x14ac:dyDescent="0.25">
      <c r="A60" s="12"/>
      <c r="B60" s="26"/>
      <c r="C60" s="17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  <c r="BO60" s="6"/>
      <c r="BP60" s="6"/>
      <c r="BQ60" s="6"/>
      <c r="BR60" s="6"/>
      <c r="BS60" s="6"/>
      <c r="BT60" s="6"/>
      <c r="BU60" s="6"/>
      <c r="BV60" s="6"/>
      <c r="BW60" s="6"/>
      <c r="BX60" s="6"/>
      <c r="BY60" s="6"/>
    </row>
    <row r="61" spans="1:77" x14ac:dyDescent="0.25">
      <c r="A61" s="12"/>
      <c r="B61" s="26"/>
      <c r="C61" s="17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  <c r="BO61" s="6"/>
      <c r="BP61" s="6"/>
      <c r="BQ61" s="6"/>
      <c r="BR61" s="6"/>
      <c r="BS61" s="6"/>
      <c r="BT61" s="6"/>
      <c r="BU61" s="6"/>
      <c r="BV61" s="6"/>
      <c r="BW61" s="6"/>
      <c r="BX61" s="6"/>
      <c r="BY61" s="6"/>
    </row>
    <row r="62" spans="1:77" x14ac:dyDescent="0.25">
      <c r="A62" s="12"/>
      <c r="B62" s="26"/>
      <c r="C62" s="17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6"/>
      <c r="BP62" s="6"/>
      <c r="BQ62" s="6"/>
      <c r="BR62" s="6"/>
      <c r="BS62" s="6"/>
      <c r="BT62" s="6"/>
      <c r="BU62" s="6"/>
      <c r="BV62" s="6"/>
      <c r="BW62" s="6"/>
      <c r="BX62" s="6"/>
      <c r="BY62" s="6"/>
    </row>
    <row r="63" spans="1:77" x14ac:dyDescent="0.25">
      <c r="A63" s="12"/>
      <c r="B63" s="26"/>
      <c r="C63" s="17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  <c r="BO63" s="6"/>
      <c r="BP63" s="6"/>
      <c r="BQ63" s="6"/>
      <c r="BR63" s="6"/>
      <c r="BS63" s="6"/>
      <c r="BT63" s="6"/>
      <c r="BU63" s="6"/>
      <c r="BV63" s="6"/>
      <c r="BW63" s="6"/>
      <c r="BX63" s="6"/>
      <c r="BY63" s="6"/>
    </row>
    <row r="64" spans="1:77" x14ac:dyDescent="0.25">
      <c r="A64" s="12"/>
      <c r="B64" s="26"/>
      <c r="C64" s="17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  <c r="BO64" s="6"/>
      <c r="BP64" s="6"/>
      <c r="BQ64" s="6"/>
      <c r="BR64" s="6"/>
      <c r="BS64" s="6"/>
      <c r="BT64" s="6"/>
      <c r="BU64" s="6"/>
      <c r="BV64" s="6"/>
      <c r="BW64" s="6"/>
      <c r="BX64" s="6"/>
      <c r="BY64" s="6"/>
    </row>
    <row r="65" spans="2:77" x14ac:dyDescent="0.25">
      <c r="B65" s="31"/>
      <c r="C65" s="20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  <c r="BO65" s="6"/>
      <c r="BP65" s="6"/>
      <c r="BQ65" s="6"/>
      <c r="BR65" s="6"/>
      <c r="BS65" s="6"/>
      <c r="BT65" s="6"/>
      <c r="BU65" s="6"/>
      <c r="BV65" s="6"/>
      <c r="BW65" s="6"/>
      <c r="BX65" s="6"/>
      <c r="BY65" s="6"/>
    </row>
    <row r="66" spans="2:77" x14ac:dyDescent="0.25">
      <c r="B66" s="31"/>
      <c r="C66" s="20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  <c r="BO66" s="6"/>
      <c r="BP66" s="6"/>
      <c r="BQ66" s="6"/>
      <c r="BR66" s="6"/>
      <c r="BS66" s="6"/>
      <c r="BT66" s="6"/>
      <c r="BU66" s="6"/>
      <c r="BV66" s="6"/>
      <c r="BW66" s="6"/>
      <c r="BX66" s="6"/>
      <c r="BY66" s="6"/>
    </row>
    <row r="67" spans="2:77" x14ac:dyDescent="0.25">
      <c r="B67" s="31"/>
      <c r="C67" s="20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  <c r="BO67" s="6"/>
      <c r="BP67" s="6"/>
      <c r="BQ67" s="6"/>
      <c r="BR67" s="6"/>
      <c r="BS67" s="6"/>
      <c r="BT67" s="6"/>
      <c r="BU67" s="6"/>
      <c r="BV67" s="6"/>
      <c r="BW67" s="6"/>
      <c r="BX67" s="6"/>
      <c r="BY67" s="6"/>
    </row>
    <row r="68" spans="2:77" x14ac:dyDescent="0.25">
      <c r="B68" s="31"/>
      <c r="C68" s="20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  <c r="BO68" s="6"/>
      <c r="BP68" s="6"/>
      <c r="BQ68" s="6"/>
      <c r="BR68" s="6"/>
      <c r="BS68" s="6"/>
      <c r="BT68" s="6"/>
      <c r="BU68" s="6"/>
      <c r="BV68" s="6"/>
      <c r="BW68" s="6"/>
      <c r="BX68" s="6"/>
      <c r="BY68" s="6"/>
    </row>
    <row r="69" spans="2:77" x14ac:dyDescent="0.25">
      <c r="B69" s="31"/>
      <c r="C69" s="20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  <c r="BO69" s="6"/>
      <c r="BP69" s="6"/>
      <c r="BQ69" s="6"/>
      <c r="BR69" s="6"/>
      <c r="BS69" s="6"/>
      <c r="BT69" s="6"/>
      <c r="BU69" s="6"/>
      <c r="BV69" s="6"/>
      <c r="BW69" s="6"/>
      <c r="BX69" s="6"/>
      <c r="BY69" s="6"/>
    </row>
    <row r="70" spans="2:77" x14ac:dyDescent="0.25">
      <c r="B70" s="31"/>
      <c r="C70" s="20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  <c r="BO70" s="6"/>
      <c r="BP70" s="6"/>
      <c r="BQ70" s="6"/>
      <c r="BR70" s="6"/>
      <c r="BS70" s="6"/>
      <c r="BT70" s="6"/>
      <c r="BU70" s="6"/>
      <c r="BV70" s="6"/>
      <c r="BW70" s="6"/>
      <c r="BX70" s="6"/>
      <c r="BY70" s="6"/>
    </row>
    <row r="71" spans="2:77" x14ac:dyDescent="0.25">
      <c r="B71" s="31"/>
      <c r="C71" s="20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  <c r="BO71" s="6"/>
      <c r="BP71" s="6"/>
      <c r="BQ71" s="6"/>
      <c r="BR71" s="6"/>
      <c r="BS71" s="6"/>
      <c r="BT71" s="6"/>
      <c r="BU71" s="6"/>
      <c r="BV71" s="6"/>
      <c r="BW71" s="6"/>
      <c r="BX71" s="6"/>
      <c r="BY71" s="6"/>
    </row>
    <row r="72" spans="2:77" x14ac:dyDescent="0.25">
      <c r="B72" s="31"/>
      <c r="C72" s="20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  <c r="BO72" s="6"/>
      <c r="BP72" s="6"/>
      <c r="BQ72" s="6"/>
      <c r="BR72" s="6"/>
      <c r="BS72" s="6"/>
      <c r="BT72" s="6"/>
      <c r="BU72" s="6"/>
      <c r="BV72" s="6"/>
      <c r="BW72" s="6"/>
      <c r="BX72" s="6"/>
      <c r="BY72" s="6"/>
    </row>
    <row r="73" spans="2:77" x14ac:dyDescent="0.25">
      <c r="B73" s="31"/>
      <c r="C73" s="20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  <c r="BO73" s="6"/>
      <c r="BP73" s="6"/>
      <c r="BQ73" s="6"/>
      <c r="BR73" s="6"/>
      <c r="BS73" s="6"/>
      <c r="BT73" s="6"/>
      <c r="BU73" s="6"/>
      <c r="BV73" s="6"/>
      <c r="BW73" s="6"/>
      <c r="BX73" s="6"/>
      <c r="BY73" s="6"/>
    </row>
    <row r="74" spans="2:77" x14ac:dyDescent="0.25">
      <c r="B74" s="31"/>
      <c r="C74" s="20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  <c r="BO74" s="6"/>
      <c r="BP74" s="6"/>
      <c r="BQ74" s="6"/>
      <c r="BR74" s="6"/>
      <c r="BS74" s="6"/>
      <c r="BT74" s="6"/>
      <c r="BU74" s="6"/>
      <c r="BV74" s="6"/>
      <c r="BW74" s="6"/>
      <c r="BX74" s="6"/>
      <c r="BY74" s="6"/>
    </row>
    <row r="75" spans="2:77" x14ac:dyDescent="0.25">
      <c r="B75" s="31"/>
      <c r="C75" s="20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  <c r="BO75" s="6"/>
      <c r="BP75" s="6"/>
      <c r="BQ75" s="6"/>
      <c r="BR75" s="6"/>
      <c r="BS75" s="6"/>
      <c r="BT75" s="6"/>
      <c r="BU75" s="6"/>
      <c r="BV75" s="6"/>
      <c r="BW75" s="6"/>
      <c r="BX75" s="6"/>
      <c r="BY75" s="6"/>
    </row>
    <row r="76" spans="2:77" x14ac:dyDescent="0.25">
      <c r="B76" s="31"/>
      <c r="C76" s="20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  <c r="BO76" s="6"/>
      <c r="BP76" s="6"/>
      <c r="BQ76" s="6"/>
      <c r="BR76" s="6"/>
      <c r="BS76" s="6"/>
      <c r="BT76" s="6"/>
      <c r="BU76" s="6"/>
      <c r="BV76" s="6"/>
      <c r="BW76" s="6"/>
      <c r="BX76" s="6"/>
      <c r="BY76" s="6"/>
    </row>
    <row r="77" spans="2:77" x14ac:dyDescent="0.25">
      <c r="B77" s="31"/>
      <c r="C77" s="20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  <c r="BO77" s="6"/>
      <c r="BP77" s="6"/>
      <c r="BQ77" s="6"/>
      <c r="BR77" s="6"/>
      <c r="BS77" s="6"/>
      <c r="BT77" s="6"/>
      <c r="BU77" s="6"/>
      <c r="BV77" s="6"/>
      <c r="BW77" s="6"/>
      <c r="BX77" s="6"/>
      <c r="BY77" s="6"/>
    </row>
    <row r="78" spans="2:77" x14ac:dyDescent="0.25">
      <c r="B78" s="31"/>
      <c r="C78" s="20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  <c r="BO78" s="6"/>
      <c r="BP78" s="6"/>
      <c r="BQ78" s="6"/>
      <c r="BR78" s="6"/>
      <c r="BS78" s="6"/>
      <c r="BT78" s="6"/>
      <c r="BU78" s="6"/>
      <c r="BV78" s="6"/>
      <c r="BW78" s="6"/>
      <c r="BX78" s="6"/>
      <c r="BY78" s="6"/>
    </row>
    <row r="79" spans="2:77" x14ac:dyDescent="0.25">
      <c r="B79" s="31"/>
      <c r="C79" s="20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  <c r="BO79" s="6"/>
      <c r="BP79" s="6"/>
      <c r="BQ79" s="6"/>
      <c r="BR79" s="6"/>
      <c r="BS79" s="6"/>
      <c r="BT79" s="6"/>
      <c r="BU79" s="6"/>
      <c r="BV79" s="6"/>
      <c r="BW79" s="6"/>
      <c r="BX79" s="6"/>
      <c r="BY79" s="6"/>
    </row>
    <row r="80" spans="2:77" x14ac:dyDescent="0.25">
      <c r="B80" s="31"/>
      <c r="C80" s="20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  <c r="BO80" s="6"/>
      <c r="BP80" s="6"/>
      <c r="BQ80" s="6"/>
      <c r="BR80" s="6"/>
      <c r="BS80" s="6"/>
      <c r="BT80" s="6"/>
      <c r="BU80" s="6"/>
      <c r="BV80" s="6"/>
      <c r="BW80" s="6"/>
      <c r="BX80" s="6"/>
      <c r="BY80" s="6"/>
    </row>
    <row r="81" spans="2:77" x14ac:dyDescent="0.25">
      <c r="B81" s="31"/>
      <c r="C81" s="20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  <c r="BO81" s="6"/>
      <c r="BP81" s="6"/>
      <c r="BQ81" s="6"/>
      <c r="BR81" s="6"/>
      <c r="BS81" s="6"/>
      <c r="BT81" s="6"/>
      <c r="BU81" s="6"/>
      <c r="BV81" s="6"/>
      <c r="BW81" s="6"/>
      <c r="BX81" s="6"/>
      <c r="BY81" s="6"/>
    </row>
    <row r="82" spans="2:77" x14ac:dyDescent="0.25">
      <c r="B82" s="31"/>
      <c r="C82" s="20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  <c r="BO82" s="6"/>
      <c r="BP82" s="6"/>
      <c r="BQ82" s="6"/>
      <c r="BR82" s="6"/>
      <c r="BS82" s="6"/>
      <c r="BT82" s="6"/>
      <c r="BU82" s="6"/>
      <c r="BV82" s="6"/>
      <c r="BW82" s="6"/>
      <c r="BX82" s="6"/>
      <c r="BY82" s="6"/>
    </row>
    <row r="83" spans="2:77" x14ac:dyDescent="0.25">
      <c r="B83" s="31"/>
      <c r="C83" s="20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  <c r="BO83" s="6"/>
      <c r="BP83" s="6"/>
      <c r="BQ83" s="6"/>
      <c r="BR83" s="6"/>
      <c r="BS83" s="6"/>
      <c r="BT83" s="6"/>
      <c r="BU83" s="6"/>
      <c r="BV83" s="6"/>
      <c r="BW83" s="6"/>
      <c r="BX83" s="6"/>
      <c r="BY83" s="6"/>
    </row>
    <row r="84" spans="2:77" x14ac:dyDescent="0.25">
      <c r="B84" s="31"/>
      <c r="C84" s="20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  <c r="BO84" s="6"/>
      <c r="BP84" s="6"/>
      <c r="BQ84" s="6"/>
      <c r="BR84" s="6"/>
      <c r="BS84" s="6"/>
      <c r="BT84" s="6"/>
      <c r="BU84" s="6"/>
      <c r="BV84" s="6"/>
      <c r="BW84" s="6"/>
      <c r="BX84" s="6"/>
      <c r="BY84" s="6"/>
    </row>
    <row r="85" spans="2:77" x14ac:dyDescent="0.25">
      <c r="B85" s="31"/>
      <c r="C85" s="20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  <c r="BO85" s="6"/>
      <c r="BP85" s="6"/>
      <c r="BQ85" s="6"/>
      <c r="BR85" s="6"/>
      <c r="BS85" s="6"/>
      <c r="BT85" s="6"/>
      <c r="BU85" s="6"/>
      <c r="BV85" s="6"/>
      <c r="BW85" s="6"/>
      <c r="BX85" s="6"/>
      <c r="BY85" s="6"/>
    </row>
    <row r="86" spans="2:77" x14ac:dyDescent="0.25">
      <c r="B86" s="31"/>
      <c r="C86" s="20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  <c r="BO86" s="6"/>
      <c r="BP86" s="6"/>
      <c r="BQ86" s="6"/>
      <c r="BR86" s="6"/>
      <c r="BS86" s="6"/>
      <c r="BT86" s="6"/>
      <c r="BU86" s="6"/>
      <c r="BV86" s="6"/>
      <c r="BW86" s="6"/>
      <c r="BX86" s="6"/>
      <c r="BY86" s="6"/>
    </row>
    <row r="87" spans="2:77" x14ac:dyDescent="0.25">
      <c r="B87" s="31"/>
      <c r="C87" s="20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  <c r="BO87" s="6"/>
      <c r="BP87" s="6"/>
      <c r="BQ87" s="6"/>
      <c r="BR87" s="6"/>
      <c r="BS87" s="6"/>
      <c r="BT87" s="6"/>
      <c r="BU87" s="6"/>
      <c r="BV87" s="6"/>
      <c r="BW87" s="6"/>
      <c r="BX87" s="6"/>
      <c r="BY87" s="6"/>
    </row>
    <row r="88" spans="2:77" x14ac:dyDescent="0.25">
      <c r="B88" s="31"/>
      <c r="C88" s="20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  <c r="BO88" s="6"/>
      <c r="BP88" s="6"/>
      <c r="BQ88" s="6"/>
      <c r="BR88" s="6"/>
      <c r="BS88" s="6"/>
      <c r="BT88" s="6"/>
      <c r="BU88" s="6"/>
      <c r="BV88" s="6"/>
      <c r="BW88" s="6"/>
      <c r="BX88" s="6"/>
      <c r="BY88" s="6"/>
    </row>
    <row r="89" spans="2:77" x14ac:dyDescent="0.25">
      <c r="B89" s="31"/>
      <c r="C89" s="20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  <c r="BO89" s="6"/>
      <c r="BP89" s="6"/>
      <c r="BQ89" s="6"/>
      <c r="BR89" s="6"/>
      <c r="BS89" s="6"/>
      <c r="BT89" s="6"/>
      <c r="BU89" s="6"/>
      <c r="BV89" s="6"/>
      <c r="BW89" s="6"/>
      <c r="BX89" s="6"/>
      <c r="BY89" s="6"/>
    </row>
    <row r="90" spans="2:77" x14ac:dyDescent="0.25">
      <c r="B90" s="31"/>
      <c r="C90" s="20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  <c r="BO90" s="6"/>
      <c r="BP90" s="6"/>
      <c r="BQ90" s="6"/>
      <c r="BR90" s="6"/>
      <c r="BS90" s="6"/>
      <c r="BT90" s="6"/>
      <c r="BU90" s="6"/>
      <c r="BV90" s="6"/>
      <c r="BW90" s="6"/>
      <c r="BX90" s="6"/>
      <c r="BY90" s="6"/>
    </row>
    <row r="91" spans="2:77" x14ac:dyDescent="0.25">
      <c r="B91" s="31"/>
      <c r="C91" s="20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  <c r="BO91" s="6"/>
      <c r="BP91" s="6"/>
      <c r="BQ91" s="6"/>
      <c r="BR91" s="6"/>
      <c r="BS91" s="6"/>
      <c r="BT91" s="6"/>
      <c r="BU91" s="6"/>
      <c r="BV91" s="6"/>
      <c r="BW91" s="6"/>
      <c r="BX91" s="6"/>
      <c r="BY91" s="6"/>
    </row>
    <row r="92" spans="2:77" x14ac:dyDescent="0.25">
      <c r="B92" s="31"/>
      <c r="C92" s="20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  <c r="BO92" s="6"/>
      <c r="BP92" s="6"/>
      <c r="BQ92" s="6"/>
      <c r="BR92" s="6"/>
      <c r="BS92" s="6"/>
      <c r="BT92" s="6"/>
      <c r="BU92" s="6"/>
      <c r="BV92" s="6"/>
      <c r="BW92" s="6"/>
      <c r="BX92" s="6"/>
      <c r="BY92" s="6"/>
    </row>
    <row r="93" spans="2:77" x14ac:dyDescent="0.25">
      <c r="B93" s="31"/>
      <c r="C93" s="20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  <c r="BO93" s="6"/>
      <c r="BP93" s="6"/>
      <c r="BQ93" s="6"/>
      <c r="BR93" s="6"/>
      <c r="BS93" s="6"/>
      <c r="BT93" s="6"/>
      <c r="BU93" s="6"/>
      <c r="BV93" s="6"/>
      <c r="BW93" s="6"/>
      <c r="BX93" s="6"/>
      <c r="BY93" s="6"/>
    </row>
    <row r="94" spans="2:77" x14ac:dyDescent="0.25">
      <c r="B94" s="31"/>
      <c r="C94" s="20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  <c r="BO94" s="6"/>
      <c r="BP94" s="6"/>
      <c r="BQ94" s="6"/>
      <c r="BR94" s="6"/>
      <c r="BS94" s="6"/>
      <c r="BT94" s="6"/>
      <c r="BU94" s="6"/>
      <c r="BV94" s="6"/>
      <c r="BW94" s="6"/>
      <c r="BX94" s="6"/>
      <c r="BY94" s="6"/>
    </row>
    <row r="95" spans="2:77" x14ac:dyDescent="0.25">
      <c r="B95" s="31"/>
      <c r="C95" s="20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  <c r="BO95" s="6"/>
      <c r="BP95" s="6"/>
      <c r="BQ95" s="6"/>
      <c r="BR95" s="6"/>
      <c r="BS95" s="6"/>
      <c r="BT95" s="6"/>
      <c r="BU95" s="6"/>
      <c r="BV95" s="6"/>
      <c r="BW95" s="6"/>
      <c r="BX95" s="6"/>
      <c r="BY95" s="6"/>
    </row>
    <row r="96" spans="2:77" x14ac:dyDescent="0.25">
      <c r="B96" s="31"/>
      <c r="C96" s="20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  <c r="BO96" s="6"/>
      <c r="BP96" s="6"/>
      <c r="BQ96" s="6"/>
      <c r="BR96" s="6"/>
      <c r="BS96" s="6"/>
      <c r="BT96" s="6"/>
      <c r="BU96" s="6"/>
      <c r="BV96" s="6"/>
      <c r="BW96" s="6"/>
      <c r="BX96" s="6"/>
      <c r="BY96" s="6"/>
    </row>
    <row r="97" spans="2:77" x14ac:dyDescent="0.25">
      <c r="B97" s="31"/>
      <c r="C97" s="20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  <c r="BO97" s="6"/>
      <c r="BP97" s="6"/>
      <c r="BQ97" s="6"/>
      <c r="BR97" s="6"/>
      <c r="BS97" s="6"/>
      <c r="BT97" s="6"/>
      <c r="BU97" s="6"/>
      <c r="BV97" s="6"/>
      <c r="BW97" s="6"/>
      <c r="BX97" s="6"/>
      <c r="BY97" s="6"/>
    </row>
    <row r="98" spans="2:77" x14ac:dyDescent="0.25">
      <c r="B98" s="31"/>
      <c r="C98" s="20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  <c r="BO98" s="6"/>
      <c r="BP98" s="6"/>
      <c r="BQ98" s="6"/>
      <c r="BR98" s="6"/>
      <c r="BS98" s="6"/>
      <c r="BT98" s="6"/>
      <c r="BU98" s="6"/>
      <c r="BV98" s="6"/>
      <c r="BW98" s="6"/>
      <c r="BX98" s="6"/>
      <c r="BY98" s="6"/>
    </row>
    <row r="99" spans="2:77" x14ac:dyDescent="0.25">
      <c r="B99" s="31"/>
      <c r="C99" s="20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  <c r="BO99" s="6"/>
      <c r="BP99" s="6"/>
      <c r="BQ99" s="6"/>
      <c r="BR99" s="6"/>
      <c r="BS99" s="6"/>
      <c r="BT99" s="6"/>
      <c r="BU99" s="6"/>
      <c r="BV99" s="6"/>
      <c r="BW99" s="6"/>
      <c r="BX99" s="6"/>
      <c r="BY99" s="6"/>
    </row>
    <row r="100" spans="2:77" x14ac:dyDescent="0.25">
      <c r="B100" s="31"/>
      <c r="C100" s="20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  <c r="BO100" s="6"/>
      <c r="BP100" s="6"/>
      <c r="BQ100" s="6"/>
      <c r="BR100" s="6"/>
      <c r="BS100" s="6"/>
      <c r="BT100" s="6"/>
      <c r="BU100" s="6"/>
      <c r="BV100" s="6"/>
      <c r="BW100" s="6"/>
      <c r="BX100" s="6"/>
      <c r="BY100" s="6"/>
    </row>
    <row r="101" spans="2:77" x14ac:dyDescent="0.25">
      <c r="B101" s="31"/>
      <c r="C101" s="20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  <c r="BO101" s="6"/>
      <c r="BP101" s="6"/>
      <c r="BQ101" s="6"/>
      <c r="BR101" s="6"/>
      <c r="BS101" s="6"/>
      <c r="BT101" s="6"/>
      <c r="BU101" s="6"/>
      <c r="BV101" s="6"/>
      <c r="BW101" s="6"/>
      <c r="BX101" s="6"/>
      <c r="BY101" s="6"/>
    </row>
    <row r="102" spans="2:77" x14ac:dyDescent="0.25">
      <c r="B102" s="31"/>
      <c r="C102" s="20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  <c r="BO102" s="6"/>
      <c r="BP102" s="6"/>
      <c r="BQ102" s="6"/>
      <c r="BR102" s="6"/>
      <c r="BS102" s="6"/>
      <c r="BT102" s="6"/>
      <c r="BU102" s="6"/>
      <c r="BV102" s="6"/>
      <c r="BW102" s="6"/>
      <c r="BX102" s="6"/>
      <c r="BY102" s="6"/>
    </row>
    <row r="103" spans="2:77" x14ac:dyDescent="0.25">
      <c r="B103" s="31"/>
      <c r="C103" s="20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  <c r="BO103" s="6"/>
      <c r="BP103" s="6"/>
      <c r="BQ103" s="6"/>
      <c r="BR103" s="6"/>
      <c r="BS103" s="6"/>
      <c r="BT103" s="6"/>
      <c r="BU103" s="6"/>
      <c r="BV103" s="6"/>
      <c r="BW103" s="6"/>
      <c r="BX103" s="6"/>
      <c r="BY103" s="6"/>
    </row>
    <row r="104" spans="2:77" x14ac:dyDescent="0.25">
      <c r="B104" s="31"/>
      <c r="C104" s="20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  <c r="BO104" s="6"/>
      <c r="BP104" s="6"/>
      <c r="BQ104" s="6"/>
      <c r="BR104" s="6"/>
      <c r="BS104" s="6"/>
      <c r="BT104" s="6"/>
      <c r="BU104" s="6"/>
      <c r="BV104" s="6"/>
      <c r="BW104" s="6"/>
      <c r="BX104" s="6"/>
      <c r="BY104" s="6"/>
    </row>
    <row r="105" spans="2:77" x14ac:dyDescent="0.25">
      <c r="B105" s="31"/>
      <c r="C105" s="20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  <c r="BO105" s="6"/>
      <c r="BP105" s="6"/>
      <c r="BQ105" s="6"/>
      <c r="BR105" s="6"/>
      <c r="BS105" s="6"/>
      <c r="BT105" s="6"/>
      <c r="BU105" s="6"/>
      <c r="BV105" s="6"/>
      <c r="BW105" s="6"/>
      <c r="BX105" s="6"/>
      <c r="BY105" s="6"/>
    </row>
    <row r="106" spans="2:77" x14ac:dyDescent="0.25">
      <c r="B106" s="31"/>
      <c r="C106" s="20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  <c r="BO106" s="6"/>
      <c r="BP106" s="6"/>
      <c r="BQ106" s="6"/>
      <c r="BR106" s="6"/>
      <c r="BS106" s="6"/>
      <c r="BT106" s="6"/>
      <c r="BU106" s="6"/>
      <c r="BV106" s="6"/>
      <c r="BW106" s="6"/>
      <c r="BX106" s="6"/>
      <c r="BY106" s="6"/>
    </row>
    <row r="107" spans="2:77" x14ac:dyDescent="0.25">
      <c r="B107" s="31"/>
      <c r="C107" s="20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  <c r="BO107" s="6"/>
      <c r="BP107" s="6"/>
      <c r="BQ107" s="6"/>
      <c r="BR107" s="6"/>
      <c r="BS107" s="6"/>
      <c r="BT107" s="6"/>
      <c r="BU107" s="6"/>
      <c r="BV107" s="6"/>
      <c r="BW107" s="6"/>
      <c r="BX107" s="6"/>
      <c r="BY107" s="6"/>
    </row>
    <row r="108" spans="2:77" x14ac:dyDescent="0.25">
      <c r="B108" s="31"/>
      <c r="C108" s="20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  <c r="BO108" s="6"/>
      <c r="BP108" s="6"/>
      <c r="BQ108" s="6"/>
      <c r="BR108" s="6"/>
      <c r="BS108" s="6"/>
      <c r="BT108" s="6"/>
      <c r="BU108" s="6"/>
      <c r="BV108" s="6"/>
      <c r="BW108" s="6"/>
      <c r="BX108" s="6"/>
      <c r="BY108" s="6"/>
    </row>
    <row r="109" spans="2:77" x14ac:dyDescent="0.25">
      <c r="B109" s="31"/>
      <c r="C109" s="20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  <c r="BO109" s="6"/>
      <c r="BP109" s="6"/>
      <c r="BQ109" s="6"/>
      <c r="BR109" s="6"/>
      <c r="BS109" s="6"/>
      <c r="BT109" s="6"/>
      <c r="BU109" s="6"/>
      <c r="BV109" s="6"/>
      <c r="BW109" s="6"/>
      <c r="BX109" s="6"/>
      <c r="BY109" s="6"/>
    </row>
    <row r="110" spans="2:77" x14ac:dyDescent="0.25">
      <c r="B110" s="31"/>
      <c r="C110" s="20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  <c r="BO110" s="6"/>
      <c r="BP110" s="6"/>
      <c r="BQ110" s="6"/>
      <c r="BR110" s="6"/>
      <c r="BS110" s="6"/>
      <c r="BT110" s="6"/>
      <c r="BU110" s="6"/>
      <c r="BV110" s="6"/>
      <c r="BW110" s="6"/>
      <c r="BX110" s="6"/>
      <c r="BY110" s="6"/>
    </row>
    <row r="111" spans="2:77" x14ac:dyDescent="0.25">
      <c r="B111" s="31"/>
      <c r="C111" s="20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  <c r="BO111" s="6"/>
      <c r="BP111" s="6"/>
      <c r="BQ111" s="6"/>
      <c r="BR111" s="6"/>
      <c r="BS111" s="6"/>
      <c r="BT111" s="6"/>
      <c r="BU111" s="6"/>
      <c r="BV111" s="6"/>
      <c r="BW111" s="6"/>
      <c r="BX111" s="6"/>
      <c r="BY111" s="6"/>
    </row>
    <row r="112" spans="2:77" x14ac:dyDescent="0.25">
      <c r="B112" s="31"/>
      <c r="C112" s="20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  <c r="BO112" s="6"/>
      <c r="BP112" s="6"/>
      <c r="BQ112" s="6"/>
      <c r="BR112" s="6"/>
      <c r="BS112" s="6"/>
      <c r="BT112" s="6"/>
      <c r="BU112" s="6"/>
      <c r="BV112" s="6"/>
      <c r="BW112" s="6"/>
      <c r="BX112" s="6"/>
      <c r="BY112" s="6"/>
    </row>
    <row r="113" spans="2:77" x14ac:dyDescent="0.25">
      <c r="B113" s="31"/>
      <c r="C113" s="20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  <c r="BO113" s="6"/>
      <c r="BP113" s="6"/>
      <c r="BQ113" s="6"/>
      <c r="BR113" s="6"/>
      <c r="BS113" s="6"/>
      <c r="BT113" s="6"/>
      <c r="BU113" s="6"/>
      <c r="BV113" s="6"/>
      <c r="BW113" s="6"/>
      <c r="BX113" s="6"/>
      <c r="BY113" s="6"/>
    </row>
    <row r="114" spans="2:77" x14ac:dyDescent="0.25">
      <c r="B114" s="31"/>
      <c r="C114" s="20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  <c r="BO114" s="6"/>
      <c r="BP114" s="6"/>
      <c r="BQ114" s="6"/>
      <c r="BR114" s="6"/>
      <c r="BS114" s="6"/>
      <c r="BT114" s="6"/>
      <c r="BU114" s="6"/>
      <c r="BV114" s="6"/>
      <c r="BW114" s="6"/>
      <c r="BX114" s="6"/>
      <c r="BY114" s="6"/>
    </row>
    <row r="115" spans="2:77" x14ac:dyDescent="0.25">
      <c r="B115" s="31"/>
      <c r="C115" s="20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  <c r="BO115" s="6"/>
      <c r="BP115" s="6"/>
      <c r="BQ115" s="6"/>
      <c r="BR115" s="6"/>
      <c r="BS115" s="6"/>
      <c r="BT115" s="6"/>
      <c r="BU115" s="6"/>
      <c r="BV115" s="6"/>
      <c r="BW115" s="6"/>
      <c r="BX115" s="6"/>
      <c r="BY115" s="6"/>
    </row>
    <row r="116" spans="2:77" x14ac:dyDescent="0.25">
      <c r="B116" s="31"/>
      <c r="C116" s="20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  <c r="BO116" s="6"/>
      <c r="BP116" s="6"/>
      <c r="BQ116" s="6"/>
      <c r="BR116" s="6"/>
      <c r="BS116" s="6"/>
      <c r="BT116" s="6"/>
      <c r="BU116" s="6"/>
      <c r="BV116" s="6"/>
      <c r="BW116" s="6"/>
      <c r="BX116" s="6"/>
      <c r="BY116" s="6"/>
    </row>
    <row r="117" spans="2:77" x14ac:dyDescent="0.25">
      <c r="B117" s="31"/>
      <c r="C117" s="20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  <c r="BO117" s="6"/>
      <c r="BP117" s="6"/>
      <c r="BQ117" s="6"/>
      <c r="BR117" s="6"/>
      <c r="BS117" s="6"/>
      <c r="BT117" s="6"/>
      <c r="BU117" s="6"/>
      <c r="BV117" s="6"/>
      <c r="BW117" s="6"/>
      <c r="BX117" s="6"/>
      <c r="BY117" s="6"/>
    </row>
    <row r="118" spans="2:77" x14ac:dyDescent="0.25">
      <c r="B118" s="31"/>
      <c r="C118" s="20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  <c r="BO118" s="6"/>
      <c r="BP118" s="6"/>
      <c r="BQ118" s="6"/>
      <c r="BR118" s="6"/>
      <c r="BS118" s="6"/>
      <c r="BT118" s="6"/>
      <c r="BU118" s="6"/>
      <c r="BV118" s="6"/>
      <c r="BW118" s="6"/>
      <c r="BX118" s="6"/>
      <c r="BY118" s="6"/>
    </row>
    <row r="119" spans="2:77" x14ac:dyDescent="0.25">
      <c r="B119" s="31"/>
      <c r="C119" s="20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  <c r="BO119" s="6"/>
      <c r="BP119" s="6"/>
      <c r="BQ119" s="6"/>
      <c r="BR119" s="6"/>
      <c r="BS119" s="6"/>
      <c r="BT119" s="6"/>
      <c r="BU119" s="6"/>
      <c r="BV119" s="6"/>
      <c r="BW119" s="6"/>
      <c r="BX119" s="6"/>
      <c r="BY119" s="6"/>
    </row>
    <row r="120" spans="2:77" x14ac:dyDescent="0.25">
      <c r="B120" s="31"/>
      <c r="C120" s="20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  <c r="BO120" s="6"/>
      <c r="BP120" s="6"/>
      <c r="BQ120" s="6"/>
      <c r="BR120" s="6"/>
      <c r="BS120" s="6"/>
      <c r="BT120" s="6"/>
      <c r="BU120" s="6"/>
      <c r="BV120" s="6"/>
      <c r="BW120" s="6"/>
      <c r="BX120" s="6"/>
      <c r="BY120" s="6"/>
    </row>
    <row r="121" spans="2:77" x14ac:dyDescent="0.25">
      <c r="B121" s="31"/>
      <c r="C121" s="20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  <c r="BO121" s="6"/>
      <c r="BP121" s="6"/>
      <c r="BQ121" s="6"/>
      <c r="BR121" s="6"/>
      <c r="BS121" s="6"/>
      <c r="BT121" s="6"/>
      <c r="BU121" s="6"/>
      <c r="BV121" s="6"/>
      <c r="BW121" s="6"/>
      <c r="BX121" s="6"/>
      <c r="BY121" s="6"/>
    </row>
    <row r="122" spans="2:77" x14ac:dyDescent="0.25">
      <c r="B122" s="31"/>
      <c r="C122" s="20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  <c r="BO122" s="6"/>
      <c r="BP122" s="6"/>
      <c r="BQ122" s="6"/>
      <c r="BR122" s="6"/>
      <c r="BS122" s="6"/>
      <c r="BT122" s="6"/>
      <c r="BU122" s="6"/>
      <c r="BV122" s="6"/>
      <c r="BW122" s="6"/>
      <c r="BX122" s="6"/>
      <c r="BY122" s="6"/>
    </row>
    <row r="123" spans="2:77" x14ac:dyDescent="0.25">
      <c r="B123" s="31"/>
      <c r="C123" s="20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  <c r="BO123" s="6"/>
      <c r="BP123" s="6"/>
      <c r="BQ123" s="6"/>
      <c r="BR123" s="6"/>
      <c r="BS123" s="6"/>
      <c r="BT123" s="6"/>
      <c r="BU123" s="6"/>
      <c r="BV123" s="6"/>
      <c r="BW123" s="6"/>
      <c r="BX123" s="6"/>
      <c r="BY123" s="6"/>
    </row>
    <row r="124" spans="2:77" x14ac:dyDescent="0.25">
      <c r="B124" s="31"/>
      <c r="C124" s="20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  <c r="BO124" s="6"/>
      <c r="BP124" s="6"/>
      <c r="BQ124" s="6"/>
      <c r="BR124" s="6"/>
      <c r="BS124" s="6"/>
      <c r="BT124" s="6"/>
      <c r="BU124" s="6"/>
      <c r="BV124" s="6"/>
      <c r="BW124" s="6"/>
      <c r="BX124" s="6"/>
      <c r="BY124" s="6"/>
    </row>
    <row r="125" spans="2:77" x14ac:dyDescent="0.25">
      <c r="B125" s="31"/>
      <c r="C125" s="20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  <c r="BO125" s="6"/>
      <c r="BP125" s="6"/>
      <c r="BQ125" s="6"/>
      <c r="BR125" s="6"/>
      <c r="BS125" s="6"/>
      <c r="BT125" s="6"/>
      <c r="BU125" s="6"/>
      <c r="BV125" s="6"/>
      <c r="BW125" s="6"/>
      <c r="BX125" s="6"/>
      <c r="BY125" s="6"/>
    </row>
    <row r="126" spans="2:77" x14ac:dyDescent="0.25">
      <c r="B126" s="31"/>
      <c r="C126" s="20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  <c r="BO126" s="6"/>
      <c r="BP126" s="6"/>
      <c r="BQ126" s="6"/>
      <c r="BR126" s="6"/>
      <c r="BS126" s="6"/>
      <c r="BT126" s="6"/>
      <c r="BU126" s="6"/>
      <c r="BV126" s="6"/>
      <c r="BW126" s="6"/>
      <c r="BX126" s="6"/>
      <c r="BY126" s="6"/>
    </row>
    <row r="127" spans="2:77" x14ac:dyDescent="0.25">
      <c r="B127" s="31"/>
      <c r="C127" s="20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  <c r="BO127" s="6"/>
      <c r="BP127" s="6"/>
      <c r="BQ127" s="6"/>
      <c r="BR127" s="6"/>
      <c r="BS127" s="6"/>
      <c r="BT127" s="6"/>
      <c r="BU127" s="6"/>
      <c r="BV127" s="6"/>
      <c r="BW127" s="6"/>
      <c r="BX127" s="6"/>
      <c r="BY127" s="6"/>
    </row>
    <row r="128" spans="2:77" x14ac:dyDescent="0.25">
      <c r="B128" s="31"/>
      <c r="C128" s="20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  <c r="BO128" s="6"/>
      <c r="BP128" s="6"/>
      <c r="BQ128" s="6"/>
      <c r="BR128" s="6"/>
      <c r="BS128" s="6"/>
      <c r="BT128" s="6"/>
      <c r="BU128" s="6"/>
      <c r="BV128" s="6"/>
      <c r="BW128" s="6"/>
      <c r="BX128" s="6"/>
      <c r="BY128" s="6"/>
    </row>
    <row r="129" spans="2:77" x14ac:dyDescent="0.25">
      <c r="B129" s="31"/>
      <c r="C129" s="20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  <c r="BO129" s="6"/>
      <c r="BP129" s="6"/>
      <c r="BQ129" s="6"/>
      <c r="BR129" s="6"/>
      <c r="BS129" s="6"/>
      <c r="BT129" s="6"/>
      <c r="BU129" s="6"/>
      <c r="BV129" s="6"/>
      <c r="BW129" s="6"/>
      <c r="BX129" s="6"/>
      <c r="BY129" s="6"/>
    </row>
    <row r="130" spans="2:77" x14ac:dyDescent="0.25">
      <c r="B130" s="31"/>
      <c r="C130" s="20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  <c r="BO130" s="6"/>
      <c r="BP130" s="6"/>
      <c r="BQ130" s="6"/>
      <c r="BR130" s="6"/>
      <c r="BS130" s="6"/>
      <c r="BT130" s="6"/>
      <c r="BU130" s="6"/>
      <c r="BV130" s="6"/>
      <c r="BW130" s="6"/>
      <c r="BX130" s="6"/>
      <c r="BY130" s="6"/>
    </row>
    <row r="131" spans="2:77" x14ac:dyDescent="0.25">
      <c r="B131" s="31"/>
      <c r="C131" s="20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  <c r="BO131" s="6"/>
      <c r="BP131" s="6"/>
      <c r="BQ131" s="6"/>
      <c r="BR131" s="6"/>
      <c r="BS131" s="6"/>
      <c r="BT131" s="6"/>
      <c r="BU131" s="6"/>
      <c r="BV131" s="6"/>
      <c r="BW131" s="6"/>
      <c r="BX131" s="6"/>
      <c r="BY131" s="6"/>
    </row>
    <row r="132" spans="2:77" x14ac:dyDescent="0.25">
      <c r="B132" s="31"/>
      <c r="C132" s="20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  <c r="BO132" s="6"/>
      <c r="BP132" s="6"/>
      <c r="BQ132" s="6"/>
      <c r="BR132" s="6"/>
      <c r="BS132" s="6"/>
      <c r="BT132" s="6"/>
      <c r="BU132" s="6"/>
      <c r="BV132" s="6"/>
      <c r="BW132" s="6"/>
      <c r="BX132" s="6"/>
      <c r="BY132" s="6"/>
    </row>
    <row r="133" spans="2:77" x14ac:dyDescent="0.25">
      <c r="B133" s="31"/>
      <c r="C133" s="20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  <c r="BO133" s="6"/>
      <c r="BP133" s="6"/>
      <c r="BQ133" s="6"/>
      <c r="BR133" s="6"/>
      <c r="BS133" s="6"/>
      <c r="BT133" s="6"/>
      <c r="BU133" s="6"/>
      <c r="BV133" s="6"/>
      <c r="BW133" s="6"/>
      <c r="BX133" s="6"/>
      <c r="BY133" s="6"/>
    </row>
    <row r="134" spans="2:77" x14ac:dyDescent="0.25">
      <c r="B134" s="31"/>
      <c r="C134" s="20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  <c r="BO134" s="6"/>
      <c r="BP134" s="6"/>
      <c r="BQ134" s="6"/>
      <c r="BR134" s="6"/>
      <c r="BS134" s="6"/>
      <c r="BT134" s="6"/>
      <c r="BU134" s="6"/>
      <c r="BV134" s="6"/>
      <c r="BW134" s="6"/>
      <c r="BX134" s="6"/>
      <c r="BY134" s="6"/>
    </row>
    <row r="135" spans="2:77" x14ac:dyDescent="0.25">
      <c r="B135" s="31"/>
      <c r="C135" s="20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  <c r="BO135" s="6"/>
      <c r="BP135" s="6"/>
      <c r="BQ135" s="6"/>
      <c r="BR135" s="6"/>
      <c r="BS135" s="6"/>
      <c r="BT135" s="6"/>
      <c r="BU135" s="6"/>
      <c r="BV135" s="6"/>
      <c r="BW135" s="6"/>
      <c r="BX135" s="6"/>
      <c r="BY135" s="6"/>
    </row>
    <row r="136" spans="2:77" x14ac:dyDescent="0.25">
      <c r="B136" s="31"/>
      <c r="C136" s="20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  <c r="BO136" s="6"/>
      <c r="BP136" s="6"/>
      <c r="BQ136" s="6"/>
      <c r="BR136" s="6"/>
      <c r="BS136" s="6"/>
      <c r="BT136" s="6"/>
      <c r="BU136" s="6"/>
      <c r="BV136" s="6"/>
      <c r="BW136" s="6"/>
      <c r="BX136" s="6"/>
      <c r="BY136" s="6"/>
    </row>
    <row r="137" spans="2:77" x14ac:dyDescent="0.25">
      <c r="B137" s="31"/>
      <c r="C137" s="20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  <c r="BO137" s="6"/>
      <c r="BP137" s="6"/>
      <c r="BQ137" s="6"/>
      <c r="BR137" s="6"/>
      <c r="BS137" s="6"/>
      <c r="BT137" s="6"/>
      <c r="BU137" s="6"/>
      <c r="BV137" s="6"/>
      <c r="BW137" s="6"/>
      <c r="BX137" s="6"/>
      <c r="BY137" s="6"/>
    </row>
    <row r="138" spans="2:77" x14ac:dyDescent="0.25">
      <c r="B138" s="31"/>
      <c r="C138" s="20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  <c r="BO138" s="6"/>
      <c r="BP138" s="6"/>
      <c r="BQ138" s="6"/>
      <c r="BR138" s="6"/>
      <c r="BS138" s="6"/>
      <c r="BT138" s="6"/>
      <c r="BU138" s="6"/>
      <c r="BV138" s="6"/>
      <c r="BW138" s="6"/>
      <c r="BX138" s="6"/>
      <c r="BY138" s="6"/>
    </row>
    <row r="139" spans="2:77" x14ac:dyDescent="0.25">
      <c r="B139" s="31"/>
      <c r="C139" s="20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  <c r="BO139" s="6"/>
      <c r="BP139" s="6"/>
      <c r="BQ139" s="6"/>
      <c r="BR139" s="6"/>
      <c r="BS139" s="6"/>
      <c r="BT139" s="6"/>
      <c r="BU139" s="6"/>
      <c r="BV139" s="6"/>
      <c r="BW139" s="6"/>
      <c r="BX139" s="6"/>
      <c r="BY139" s="6"/>
    </row>
    <row r="140" spans="2:77" x14ac:dyDescent="0.25">
      <c r="B140" s="31"/>
      <c r="C140" s="20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  <c r="BO140" s="6"/>
      <c r="BP140" s="6"/>
      <c r="BQ140" s="6"/>
      <c r="BR140" s="6"/>
      <c r="BS140" s="6"/>
      <c r="BT140" s="6"/>
      <c r="BU140" s="6"/>
      <c r="BV140" s="6"/>
      <c r="BW140" s="6"/>
      <c r="BX140" s="6"/>
      <c r="BY140" s="6"/>
    </row>
    <row r="141" spans="2:77" x14ac:dyDescent="0.25">
      <c r="B141" s="31"/>
      <c r="C141" s="20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  <c r="BO141" s="6"/>
      <c r="BP141" s="6"/>
      <c r="BQ141" s="6"/>
      <c r="BR141" s="6"/>
      <c r="BS141" s="6"/>
      <c r="BT141" s="6"/>
      <c r="BU141" s="6"/>
      <c r="BV141" s="6"/>
      <c r="BW141" s="6"/>
      <c r="BX141" s="6"/>
      <c r="BY141" s="6"/>
    </row>
    <row r="142" spans="2:77" x14ac:dyDescent="0.25">
      <c r="B142" s="31"/>
      <c r="C142" s="20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  <c r="BO142" s="6"/>
      <c r="BP142" s="6"/>
      <c r="BQ142" s="6"/>
      <c r="BR142" s="6"/>
      <c r="BS142" s="6"/>
      <c r="BT142" s="6"/>
      <c r="BU142" s="6"/>
      <c r="BV142" s="6"/>
      <c r="BW142" s="6"/>
      <c r="BX142" s="6"/>
      <c r="BY142" s="6"/>
    </row>
    <row r="143" spans="2:77" x14ac:dyDescent="0.25">
      <c r="B143" s="31"/>
      <c r="C143" s="20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  <c r="BO143" s="6"/>
      <c r="BP143" s="6"/>
      <c r="BQ143" s="6"/>
      <c r="BR143" s="6"/>
      <c r="BS143" s="6"/>
      <c r="BT143" s="6"/>
      <c r="BU143" s="6"/>
      <c r="BV143" s="6"/>
      <c r="BW143" s="6"/>
      <c r="BX143" s="6"/>
      <c r="BY143" s="6"/>
    </row>
    <row r="144" spans="2:77" x14ac:dyDescent="0.25">
      <c r="B144" s="31"/>
      <c r="C144" s="20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  <c r="BO144" s="6"/>
      <c r="BP144" s="6"/>
      <c r="BQ144" s="6"/>
      <c r="BR144" s="6"/>
      <c r="BS144" s="6"/>
      <c r="BT144" s="6"/>
      <c r="BU144" s="6"/>
      <c r="BV144" s="6"/>
      <c r="BW144" s="6"/>
      <c r="BX144" s="6"/>
      <c r="BY144" s="6"/>
    </row>
    <row r="145" spans="2:77" x14ac:dyDescent="0.25">
      <c r="B145" s="31"/>
      <c r="C145" s="20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  <c r="BO145" s="6"/>
      <c r="BP145" s="6"/>
      <c r="BQ145" s="6"/>
      <c r="BR145" s="6"/>
      <c r="BS145" s="6"/>
      <c r="BT145" s="6"/>
      <c r="BU145" s="6"/>
      <c r="BV145" s="6"/>
      <c r="BW145" s="6"/>
      <c r="BX145" s="6"/>
      <c r="BY145" s="6"/>
    </row>
    <row r="146" spans="2:77" x14ac:dyDescent="0.25">
      <c r="B146" s="31"/>
      <c r="C146" s="20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  <c r="BO146" s="6"/>
      <c r="BP146" s="6"/>
      <c r="BQ146" s="6"/>
      <c r="BR146" s="6"/>
      <c r="BS146" s="6"/>
      <c r="BT146" s="6"/>
      <c r="BU146" s="6"/>
      <c r="BV146" s="6"/>
      <c r="BW146" s="6"/>
      <c r="BX146" s="6"/>
      <c r="BY146" s="6"/>
    </row>
    <row r="147" spans="2:77" x14ac:dyDescent="0.25">
      <c r="B147" s="31"/>
      <c r="C147" s="20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  <c r="BO147" s="6"/>
      <c r="BP147" s="6"/>
      <c r="BQ147" s="6"/>
      <c r="BR147" s="6"/>
      <c r="BS147" s="6"/>
      <c r="BT147" s="6"/>
      <c r="BU147" s="6"/>
      <c r="BV147" s="6"/>
      <c r="BW147" s="6"/>
      <c r="BX147" s="6"/>
      <c r="BY147" s="6"/>
    </row>
    <row r="148" spans="2:77" x14ac:dyDescent="0.25">
      <c r="B148" s="31"/>
      <c r="C148" s="20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  <c r="BO148" s="6"/>
      <c r="BP148" s="6"/>
      <c r="BQ148" s="6"/>
      <c r="BR148" s="6"/>
      <c r="BS148" s="6"/>
      <c r="BT148" s="6"/>
      <c r="BU148" s="6"/>
      <c r="BV148" s="6"/>
      <c r="BW148" s="6"/>
      <c r="BX148" s="6"/>
      <c r="BY148" s="6"/>
    </row>
    <row r="149" spans="2:77" x14ac:dyDescent="0.25">
      <c r="B149" s="31"/>
      <c r="C149" s="20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  <c r="BO149" s="6"/>
      <c r="BP149" s="6"/>
      <c r="BQ149" s="6"/>
      <c r="BR149" s="6"/>
      <c r="BS149" s="6"/>
      <c r="BT149" s="6"/>
      <c r="BU149" s="6"/>
      <c r="BV149" s="6"/>
      <c r="BW149" s="6"/>
      <c r="BX149" s="6"/>
      <c r="BY149" s="6"/>
    </row>
    <row r="150" spans="2:77" x14ac:dyDescent="0.25">
      <c r="B150" s="31"/>
      <c r="C150" s="20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  <c r="BO150" s="6"/>
      <c r="BP150" s="6"/>
      <c r="BQ150" s="6"/>
      <c r="BR150" s="6"/>
      <c r="BS150" s="6"/>
      <c r="BT150" s="6"/>
      <c r="BU150" s="6"/>
      <c r="BV150" s="6"/>
      <c r="BW150" s="6"/>
      <c r="BX150" s="6"/>
      <c r="BY150" s="6"/>
    </row>
    <row r="151" spans="2:77" x14ac:dyDescent="0.25">
      <c r="B151" s="31"/>
      <c r="C151" s="20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  <c r="BO151" s="6"/>
      <c r="BP151" s="6"/>
      <c r="BQ151" s="6"/>
      <c r="BR151" s="6"/>
      <c r="BS151" s="6"/>
      <c r="BT151" s="6"/>
      <c r="BU151" s="6"/>
      <c r="BV151" s="6"/>
      <c r="BW151" s="6"/>
      <c r="BX151" s="6"/>
      <c r="BY151" s="6"/>
    </row>
    <row r="152" spans="2:77" x14ac:dyDescent="0.25">
      <c r="B152" s="31"/>
      <c r="C152" s="20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  <c r="BO152" s="6"/>
      <c r="BP152" s="6"/>
      <c r="BQ152" s="6"/>
      <c r="BR152" s="6"/>
      <c r="BS152" s="6"/>
      <c r="BT152" s="6"/>
      <c r="BU152" s="6"/>
      <c r="BV152" s="6"/>
      <c r="BW152" s="6"/>
      <c r="BX152" s="6"/>
      <c r="BY152" s="6"/>
    </row>
    <row r="153" spans="2:77" x14ac:dyDescent="0.25">
      <c r="B153" s="31"/>
      <c r="C153" s="20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  <c r="BO153" s="6"/>
      <c r="BP153" s="6"/>
      <c r="BQ153" s="6"/>
      <c r="BR153" s="6"/>
      <c r="BS153" s="6"/>
      <c r="BT153" s="6"/>
      <c r="BU153" s="6"/>
      <c r="BV153" s="6"/>
      <c r="BW153" s="6"/>
      <c r="BX153" s="6"/>
      <c r="BY153" s="6"/>
    </row>
    <row r="154" spans="2:77" x14ac:dyDescent="0.25">
      <c r="B154" s="31"/>
      <c r="C154" s="20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  <c r="BO154" s="6"/>
      <c r="BP154" s="6"/>
      <c r="BQ154" s="6"/>
      <c r="BR154" s="6"/>
      <c r="BS154" s="6"/>
      <c r="BT154" s="6"/>
      <c r="BU154" s="6"/>
      <c r="BV154" s="6"/>
      <c r="BW154" s="6"/>
      <c r="BX154" s="6"/>
      <c r="BY154" s="6"/>
    </row>
    <row r="155" spans="2:77" x14ac:dyDescent="0.25">
      <c r="B155" s="31"/>
      <c r="C155" s="20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  <c r="BO155" s="6"/>
      <c r="BP155" s="6"/>
      <c r="BQ155" s="6"/>
      <c r="BR155" s="6"/>
      <c r="BS155" s="6"/>
      <c r="BT155" s="6"/>
      <c r="BU155" s="6"/>
      <c r="BV155" s="6"/>
      <c r="BW155" s="6"/>
      <c r="BX155" s="6"/>
      <c r="BY155" s="6"/>
    </row>
    <row r="156" spans="2:77" x14ac:dyDescent="0.25">
      <c r="B156" s="31"/>
      <c r="C156" s="20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  <c r="BO156" s="6"/>
      <c r="BP156" s="6"/>
      <c r="BQ156" s="6"/>
      <c r="BR156" s="6"/>
      <c r="BS156" s="6"/>
      <c r="BT156" s="6"/>
      <c r="BU156" s="6"/>
      <c r="BV156" s="6"/>
      <c r="BW156" s="6"/>
      <c r="BX156" s="6"/>
      <c r="BY156" s="6"/>
    </row>
    <row r="157" spans="2:77" x14ac:dyDescent="0.25">
      <c r="B157" s="31"/>
      <c r="C157" s="20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  <c r="BO157" s="6"/>
      <c r="BP157" s="6"/>
      <c r="BQ157" s="6"/>
      <c r="BR157" s="6"/>
      <c r="BS157" s="6"/>
      <c r="BT157" s="6"/>
      <c r="BU157" s="6"/>
      <c r="BV157" s="6"/>
      <c r="BW157" s="6"/>
      <c r="BX157" s="6"/>
      <c r="BY157" s="6"/>
    </row>
    <row r="158" spans="2:77" x14ac:dyDescent="0.25">
      <c r="B158" s="31"/>
      <c r="C158" s="20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  <c r="BO158" s="6"/>
      <c r="BP158" s="6"/>
      <c r="BQ158" s="6"/>
      <c r="BR158" s="6"/>
      <c r="BS158" s="6"/>
      <c r="BT158" s="6"/>
      <c r="BU158" s="6"/>
      <c r="BV158" s="6"/>
      <c r="BW158" s="6"/>
      <c r="BX158" s="6"/>
      <c r="BY158" s="6"/>
    </row>
    <row r="159" spans="2:77" x14ac:dyDescent="0.25">
      <c r="B159" s="31"/>
      <c r="C159" s="20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  <c r="BO159" s="6"/>
      <c r="BP159" s="6"/>
      <c r="BQ159" s="6"/>
      <c r="BR159" s="6"/>
      <c r="BS159" s="6"/>
      <c r="BT159" s="6"/>
      <c r="BU159" s="6"/>
      <c r="BV159" s="6"/>
      <c r="BW159" s="6"/>
      <c r="BX159" s="6"/>
      <c r="BY159" s="6"/>
    </row>
    <row r="160" spans="2:77" x14ac:dyDescent="0.25">
      <c r="B160" s="31"/>
      <c r="C160" s="20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  <c r="BO160" s="6"/>
      <c r="BP160" s="6"/>
      <c r="BQ160" s="6"/>
      <c r="BR160" s="6"/>
      <c r="BS160" s="6"/>
      <c r="BT160" s="6"/>
      <c r="BU160" s="6"/>
      <c r="BV160" s="6"/>
      <c r="BW160" s="6"/>
      <c r="BX160" s="6"/>
      <c r="BY160" s="6"/>
    </row>
    <row r="161" spans="2:77" x14ac:dyDescent="0.25">
      <c r="B161" s="31"/>
      <c r="C161" s="20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  <c r="BO161" s="6"/>
      <c r="BP161" s="6"/>
      <c r="BQ161" s="6"/>
      <c r="BR161" s="6"/>
      <c r="BS161" s="6"/>
      <c r="BT161" s="6"/>
      <c r="BU161" s="6"/>
      <c r="BV161" s="6"/>
      <c r="BW161" s="6"/>
      <c r="BX161" s="6"/>
      <c r="BY161" s="6"/>
    </row>
    <row r="162" spans="2:77" x14ac:dyDescent="0.25">
      <c r="B162" s="31"/>
      <c r="C162" s="20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  <c r="BO162" s="6"/>
      <c r="BP162" s="6"/>
      <c r="BQ162" s="6"/>
      <c r="BR162" s="6"/>
      <c r="BS162" s="6"/>
      <c r="BT162" s="6"/>
      <c r="BU162" s="6"/>
      <c r="BV162" s="6"/>
      <c r="BW162" s="6"/>
      <c r="BX162" s="6"/>
      <c r="BY162" s="6"/>
    </row>
    <row r="163" spans="2:77" x14ac:dyDescent="0.25">
      <c r="B163" s="31"/>
      <c r="C163" s="20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  <c r="BO163" s="6"/>
      <c r="BP163" s="6"/>
      <c r="BQ163" s="6"/>
      <c r="BR163" s="6"/>
      <c r="BS163" s="6"/>
      <c r="BT163" s="6"/>
      <c r="BU163" s="6"/>
      <c r="BV163" s="6"/>
      <c r="BW163" s="6"/>
      <c r="BX163" s="6"/>
      <c r="BY163" s="6"/>
    </row>
    <row r="164" spans="2:77" x14ac:dyDescent="0.25">
      <c r="B164" s="31"/>
      <c r="C164" s="20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  <c r="BO164" s="6"/>
      <c r="BP164" s="6"/>
      <c r="BQ164" s="6"/>
      <c r="BR164" s="6"/>
      <c r="BS164" s="6"/>
      <c r="BT164" s="6"/>
      <c r="BU164" s="6"/>
      <c r="BV164" s="6"/>
      <c r="BW164" s="6"/>
      <c r="BX164" s="6"/>
      <c r="BY164" s="6"/>
    </row>
    <row r="165" spans="2:77" x14ac:dyDescent="0.25">
      <c r="B165" s="31"/>
      <c r="C165" s="20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  <c r="BO165" s="6"/>
      <c r="BP165" s="6"/>
      <c r="BQ165" s="6"/>
      <c r="BR165" s="6"/>
      <c r="BS165" s="6"/>
      <c r="BT165" s="6"/>
      <c r="BU165" s="6"/>
      <c r="BV165" s="6"/>
      <c r="BW165" s="6"/>
      <c r="BX165" s="6"/>
      <c r="BY165" s="6"/>
    </row>
    <row r="166" spans="2:77" x14ac:dyDescent="0.25">
      <c r="B166" s="31"/>
      <c r="C166" s="20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  <c r="BO166" s="6"/>
      <c r="BP166" s="6"/>
      <c r="BQ166" s="6"/>
      <c r="BR166" s="6"/>
      <c r="BS166" s="6"/>
      <c r="BT166" s="6"/>
      <c r="BU166" s="6"/>
      <c r="BV166" s="6"/>
      <c r="BW166" s="6"/>
      <c r="BX166" s="6"/>
      <c r="BY166" s="6"/>
    </row>
    <row r="167" spans="2:77" x14ac:dyDescent="0.25">
      <c r="B167" s="31"/>
      <c r="C167" s="20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  <c r="BO167" s="6"/>
      <c r="BP167" s="6"/>
      <c r="BQ167" s="6"/>
      <c r="BR167" s="6"/>
      <c r="BS167" s="6"/>
      <c r="BT167" s="6"/>
      <c r="BU167" s="6"/>
      <c r="BV167" s="6"/>
      <c r="BW167" s="6"/>
      <c r="BX167" s="6"/>
      <c r="BY167" s="6"/>
    </row>
    <row r="168" spans="2:77" x14ac:dyDescent="0.25">
      <c r="B168" s="31"/>
      <c r="C168" s="20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  <c r="BO168" s="6"/>
      <c r="BP168" s="6"/>
      <c r="BQ168" s="6"/>
      <c r="BR168" s="6"/>
      <c r="BS168" s="6"/>
      <c r="BT168" s="6"/>
      <c r="BU168" s="6"/>
      <c r="BV168" s="6"/>
      <c r="BW168" s="6"/>
      <c r="BX168" s="6"/>
      <c r="BY168" s="6"/>
    </row>
    <row r="169" spans="2:77" x14ac:dyDescent="0.25">
      <c r="B169" s="31"/>
      <c r="C169" s="20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  <c r="BO169" s="6"/>
      <c r="BP169" s="6"/>
      <c r="BQ169" s="6"/>
      <c r="BR169" s="6"/>
      <c r="BS169" s="6"/>
      <c r="BT169" s="6"/>
      <c r="BU169" s="6"/>
      <c r="BV169" s="6"/>
      <c r="BW169" s="6"/>
      <c r="BX169" s="6"/>
      <c r="BY169" s="6"/>
    </row>
    <row r="170" spans="2:77" x14ac:dyDescent="0.25">
      <c r="B170" s="31"/>
      <c r="C170" s="20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  <c r="BO170" s="6"/>
      <c r="BP170" s="6"/>
      <c r="BQ170" s="6"/>
      <c r="BR170" s="6"/>
      <c r="BS170" s="6"/>
      <c r="BT170" s="6"/>
      <c r="BU170" s="6"/>
      <c r="BV170" s="6"/>
      <c r="BW170" s="6"/>
      <c r="BX170" s="6"/>
      <c r="BY170" s="6"/>
    </row>
    <row r="171" spans="2:77" x14ac:dyDescent="0.25">
      <c r="B171" s="31"/>
      <c r="C171" s="20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  <c r="BO171" s="6"/>
      <c r="BP171" s="6"/>
      <c r="BQ171" s="6"/>
      <c r="BR171" s="6"/>
      <c r="BS171" s="6"/>
      <c r="BT171" s="6"/>
      <c r="BU171" s="6"/>
      <c r="BV171" s="6"/>
      <c r="BW171" s="6"/>
      <c r="BX171" s="6"/>
      <c r="BY171" s="6"/>
    </row>
    <row r="172" spans="2:77" x14ac:dyDescent="0.25">
      <c r="B172" s="31"/>
      <c r="C172" s="20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  <c r="BO172" s="6"/>
      <c r="BP172" s="6"/>
      <c r="BQ172" s="6"/>
      <c r="BR172" s="6"/>
      <c r="BS172" s="6"/>
      <c r="BT172" s="6"/>
      <c r="BU172" s="6"/>
      <c r="BV172" s="6"/>
      <c r="BW172" s="6"/>
      <c r="BX172" s="6"/>
      <c r="BY172" s="6"/>
    </row>
    <row r="173" spans="2:77" x14ac:dyDescent="0.25">
      <c r="B173" s="31"/>
      <c r="C173" s="20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  <c r="BO173" s="6"/>
      <c r="BP173" s="6"/>
      <c r="BQ173" s="6"/>
      <c r="BR173" s="6"/>
      <c r="BS173" s="6"/>
      <c r="BT173" s="6"/>
      <c r="BU173" s="6"/>
      <c r="BV173" s="6"/>
      <c r="BW173" s="6"/>
      <c r="BX173" s="6"/>
      <c r="BY173" s="6"/>
    </row>
    <row r="174" spans="2:77" x14ac:dyDescent="0.25">
      <c r="B174" s="31"/>
      <c r="C174" s="20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  <c r="BO174" s="6"/>
      <c r="BP174" s="6"/>
      <c r="BQ174" s="6"/>
      <c r="BR174" s="6"/>
      <c r="BS174" s="6"/>
      <c r="BT174" s="6"/>
      <c r="BU174" s="6"/>
      <c r="BV174" s="6"/>
      <c r="BW174" s="6"/>
      <c r="BX174" s="6"/>
      <c r="BY174" s="6"/>
    </row>
    <row r="175" spans="2:77" x14ac:dyDescent="0.25">
      <c r="B175" s="31"/>
      <c r="C175" s="20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  <c r="BO175" s="6"/>
      <c r="BP175" s="6"/>
      <c r="BQ175" s="6"/>
      <c r="BR175" s="6"/>
      <c r="BS175" s="6"/>
      <c r="BT175" s="6"/>
      <c r="BU175" s="6"/>
      <c r="BV175" s="6"/>
      <c r="BW175" s="6"/>
      <c r="BX175" s="6"/>
      <c r="BY175" s="6"/>
    </row>
    <row r="176" spans="2:77" x14ac:dyDescent="0.25">
      <c r="B176" s="31"/>
      <c r="C176" s="20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  <c r="BO176" s="6"/>
      <c r="BP176" s="6"/>
      <c r="BQ176" s="6"/>
      <c r="BR176" s="6"/>
      <c r="BS176" s="6"/>
      <c r="BT176" s="6"/>
      <c r="BU176" s="6"/>
      <c r="BV176" s="6"/>
      <c r="BW176" s="6"/>
      <c r="BX176" s="6"/>
      <c r="BY176" s="6"/>
    </row>
    <row r="177" spans="2:77" x14ac:dyDescent="0.25">
      <c r="B177" s="31"/>
      <c r="C177" s="20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  <c r="BO177" s="6"/>
      <c r="BP177" s="6"/>
      <c r="BQ177" s="6"/>
      <c r="BR177" s="6"/>
      <c r="BS177" s="6"/>
      <c r="BT177" s="6"/>
      <c r="BU177" s="6"/>
      <c r="BV177" s="6"/>
      <c r="BW177" s="6"/>
      <c r="BX177" s="6"/>
      <c r="BY177" s="6"/>
    </row>
    <row r="178" spans="2:77" x14ac:dyDescent="0.25">
      <c r="B178" s="31"/>
      <c r="C178" s="20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  <c r="BO178" s="6"/>
      <c r="BP178" s="6"/>
      <c r="BQ178" s="6"/>
      <c r="BR178" s="6"/>
      <c r="BS178" s="6"/>
      <c r="BT178" s="6"/>
      <c r="BU178" s="6"/>
      <c r="BV178" s="6"/>
      <c r="BW178" s="6"/>
      <c r="BX178" s="6"/>
      <c r="BY178" s="6"/>
    </row>
    <row r="179" spans="2:77" x14ac:dyDescent="0.25">
      <c r="B179" s="31"/>
      <c r="C179" s="20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  <c r="BO179" s="6"/>
      <c r="BP179" s="6"/>
      <c r="BQ179" s="6"/>
      <c r="BR179" s="6"/>
      <c r="BS179" s="6"/>
      <c r="BT179" s="6"/>
      <c r="BU179" s="6"/>
      <c r="BV179" s="6"/>
      <c r="BW179" s="6"/>
      <c r="BX179" s="6"/>
      <c r="BY179" s="6"/>
    </row>
    <row r="180" spans="2:77" x14ac:dyDescent="0.25">
      <c r="B180" s="31"/>
      <c r="C180" s="20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  <c r="BO180" s="6"/>
      <c r="BP180" s="6"/>
      <c r="BQ180" s="6"/>
      <c r="BR180" s="6"/>
      <c r="BS180" s="6"/>
      <c r="BT180" s="6"/>
      <c r="BU180" s="6"/>
      <c r="BV180" s="6"/>
      <c r="BW180" s="6"/>
      <c r="BX180" s="6"/>
      <c r="BY180" s="6"/>
    </row>
    <row r="181" spans="2:77" x14ac:dyDescent="0.25">
      <c r="B181" s="31"/>
      <c r="C181" s="20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  <c r="BO181" s="6"/>
      <c r="BP181" s="6"/>
      <c r="BQ181" s="6"/>
      <c r="BR181" s="6"/>
      <c r="BS181" s="6"/>
      <c r="BT181" s="6"/>
      <c r="BU181" s="6"/>
      <c r="BV181" s="6"/>
      <c r="BW181" s="6"/>
      <c r="BX181" s="6"/>
      <c r="BY181" s="6"/>
    </row>
    <row r="182" spans="2:77" x14ac:dyDescent="0.25">
      <c r="B182" s="31"/>
      <c r="C182" s="20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  <c r="BO182" s="6"/>
      <c r="BP182" s="6"/>
      <c r="BQ182" s="6"/>
      <c r="BR182" s="6"/>
      <c r="BS182" s="6"/>
      <c r="BT182" s="6"/>
      <c r="BU182" s="6"/>
      <c r="BV182" s="6"/>
      <c r="BW182" s="6"/>
      <c r="BX182" s="6"/>
      <c r="BY182" s="6"/>
    </row>
    <row r="183" spans="2:77" x14ac:dyDescent="0.25">
      <c r="B183" s="31"/>
      <c r="C183" s="20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  <c r="BO183" s="6"/>
      <c r="BP183" s="6"/>
      <c r="BQ183" s="6"/>
      <c r="BR183" s="6"/>
      <c r="BS183" s="6"/>
      <c r="BT183" s="6"/>
      <c r="BU183" s="6"/>
      <c r="BV183" s="6"/>
      <c r="BW183" s="6"/>
      <c r="BX183" s="6"/>
      <c r="BY183" s="6"/>
    </row>
    <row r="184" spans="2:77" x14ac:dyDescent="0.25">
      <c r="B184" s="31"/>
      <c r="C184" s="20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  <c r="BO184" s="6"/>
      <c r="BP184" s="6"/>
      <c r="BQ184" s="6"/>
      <c r="BR184" s="6"/>
      <c r="BS184" s="6"/>
      <c r="BT184" s="6"/>
      <c r="BU184" s="6"/>
      <c r="BV184" s="6"/>
      <c r="BW184" s="6"/>
      <c r="BX184" s="6"/>
      <c r="BY184" s="6"/>
    </row>
    <row r="185" spans="2:77" x14ac:dyDescent="0.25">
      <c r="B185" s="31"/>
      <c r="C185" s="20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  <c r="BO185" s="6"/>
      <c r="BP185" s="6"/>
      <c r="BQ185" s="6"/>
      <c r="BR185" s="6"/>
      <c r="BS185" s="6"/>
      <c r="BT185" s="6"/>
      <c r="BU185" s="6"/>
      <c r="BV185" s="6"/>
      <c r="BW185" s="6"/>
      <c r="BX185" s="6"/>
      <c r="BY185" s="6"/>
    </row>
    <row r="186" spans="2:77" x14ac:dyDescent="0.25">
      <c r="B186" s="31"/>
      <c r="C186" s="20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  <c r="BO186" s="6"/>
      <c r="BP186" s="6"/>
      <c r="BQ186" s="6"/>
      <c r="BR186" s="6"/>
      <c r="BS186" s="6"/>
      <c r="BT186" s="6"/>
      <c r="BU186" s="6"/>
      <c r="BV186" s="6"/>
      <c r="BW186" s="6"/>
      <c r="BX186" s="6"/>
      <c r="BY186" s="6"/>
    </row>
    <row r="187" spans="2:77" x14ac:dyDescent="0.25">
      <c r="B187" s="31"/>
      <c r="C187" s="20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  <c r="BO187" s="6"/>
      <c r="BP187" s="6"/>
      <c r="BQ187" s="6"/>
      <c r="BR187" s="6"/>
      <c r="BS187" s="6"/>
      <c r="BT187" s="6"/>
      <c r="BU187" s="6"/>
      <c r="BV187" s="6"/>
      <c r="BW187" s="6"/>
      <c r="BX187" s="6"/>
      <c r="BY187" s="6"/>
    </row>
    <row r="188" spans="2:77" x14ac:dyDescent="0.25">
      <c r="B188" s="31"/>
      <c r="C188" s="20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  <c r="BO188" s="6"/>
      <c r="BP188" s="6"/>
      <c r="BQ188" s="6"/>
      <c r="BR188" s="6"/>
      <c r="BS188" s="6"/>
      <c r="BT188" s="6"/>
      <c r="BU188" s="6"/>
      <c r="BV188" s="6"/>
      <c r="BW188" s="6"/>
      <c r="BX188" s="6"/>
      <c r="BY188" s="6"/>
    </row>
    <row r="189" spans="2:77" x14ac:dyDescent="0.25">
      <c r="B189" s="31"/>
      <c r="C189" s="20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  <c r="BO189" s="6"/>
      <c r="BP189" s="6"/>
      <c r="BQ189" s="6"/>
      <c r="BR189" s="6"/>
      <c r="BS189" s="6"/>
      <c r="BT189" s="6"/>
      <c r="BU189" s="6"/>
      <c r="BV189" s="6"/>
      <c r="BW189" s="6"/>
      <c r="BX189" s="6"/>
      <c r="BY189" s="6"/>
    </row>
    <row r="190" spans="2:77" x14ac:dyDescent="0.25">
      <c r="B190" s="31"/>
      <c r="C190" s="20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  <c r="BO190" s="6"/>
      <c r="BP190" s="6"/>
      <c r="BQ190" s="6"/>
      <c r="BR190" s="6"/>
      <c r="BS190" s="6"/>
      <c r="BT190" s="6"/>
      <c r="BU190" s="6"/>
      <c r="BV190" s="6"/>
      <c r="BW190" s="6"/>
      <c r="BX190" s="6"/>
      <c r="BY190" s="6"/>
    </row>
    <row r="191" spans="2:77" x14ac:dyDescent="0.25">
      <c r="B191" s="31"/>
      <c r="C191" s="20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  <c r="BO191" s="6"/>
      <c r="BP191" s="6"/>
      <c r="BQ191" s="6"/>
      <c r="BR191" s="6"/>
      <c r="BS191" s="6"/>
      <c r="BT191" s="6"/>
      <c r="BU191" s="6"/>
      <c r="BV191" s="6"/>
      <c r="BW191" s="6"/>
      <c r="BX191" s="6"/>
      <c r="BY191" s="6"/>
    </row>
    <row r="192" spans="2:77" x14ac:dyDescent="0.25">
      <c r="B192" s="31"/>
      <c r="C192" s="20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  <c r="BO192" s="6"/>
      <c r="BP192" s="6"/>
      <c r="BQ192" s="6"/>
      <c r="BR192" s="6"/>
      <c r="BS192" s="6"/>
      <c r="BT192" s="6"/>
      <c r="BU192" s="6"/>
      <c r="BV192" s="6"/>
      <c r="BW192" s="6"/>
      <c r="BX192" s="6"/>
      <c r="BY192" s="6"/>
    </row>
    <row r="193" spans="2:77" x14ac:dyDescent="0.25">
      <c r="B193" s="31"/>
      <c r="C193" s="20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  <c r="BO193" s="6"/>
      <c r="BP193" s="6"/>
      <c r="BQ193" s="6"/>
      <c r="BR193" s="6"/>
      <c r="BS193" s="6"/>
      <c r="BT193" s="6"/>
      <c r="BU193" s="6"/>
      <c r="BV193" s="6"/>
      <c r="BW193" s="6"/>
      <c r="BX193" s="6"/>
      <c r="BY193" s="6"/>
    </row>
    <row r="194" spans="2:77" x14ac:dyDescent="0.25">
      <c r="B194" s="31"/>
      <c r="C194" s="20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  <c r="BO194" s="6"/>
      <c r="BP194" s="6"/>
      <c r="BQ194" s="6"/>
      <c r="BR194" s="6"/>
      <c r="BS194" s="6"/>
      <c r="BT194" s="6"/>
      <c r="BU194" s="6"/>
      <c r="BV194" s="6"/>
      <c r="BW194" s="6"/>
      <c r="BX194" s="6"/>
      <c r="BY194" s="6"/>
    </row>
    <row r="195" spans="2:77" x14ac:dyDescent="0.25">
      <c r="B195" s="31"/>
      <c r="C195" s="20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  <c r="BO195" s="6"/>
      <c r="BP195" s="6"/>
      <c r="BQ195" s="6"/>
      <c r="BR195" s="6"/>
      <c r="BS195" s="6"/>
      <c r="BT195" s="6"/>
      <c r="BU195" s="6"/>
      <c r="BV195" s="6"/>
      <c r="BW195" s="6"/>
      <c r="BX195" s="6"/>
      <c r="BY195" s="6"/>
    </row>
    <row r="196" spans="2:77" x14ac:dyDescent="0.25">
      <c r="B196" s="31"/>
      <c r="C196" s="20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  <c r="BO196" s="6"/>
      <c r="BP196" s="6"/>
      <c r="BQ196" s="6"/>
      <c r="BR196" s="6"/>
      <c r="BS196" s="6"/>
      <c r="BT196" s="6"/>
      <c r="BU196" s="6"/>
      <c r="BV196" s="6"/>
      <c r="BW196" s="6"/>
      <c r="BX196" s="6"/>
      <c r="BY196" s="6"/>
    </row>
    <row r="197" spans="2:77" x14ac:dyDescent="0.25">
      <c r="B197" s="31"/>
      <c r="C197" s="20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  <c r="BO197" s="6"/>
      <c r="BP197" s="6"/>
      <c r="BQ197" s="6"/>
      <c r="BR197" s="6"/>
      <c r="BS197" s="6"/>
      <c r="BT197" s="6"/>
      <c r="BU197" s="6"/>
      <c r="BV197" s="6"/>
      <c r="BW197" s="6"/>
      <c r="BX197" s="6"/>
      <c r="BY197" s="6"/>
    </row>
    <row r="198" spans="2:77" x14ac:dyDescent="0.25">
      <c r="B198" s="31"/>
      <c r="C198" s="20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  <c r="BO198" s="6"/>
      <c r="BP198" s="6"/>
      <c r="BQ198" s="6"/>
      <c r="BR198" s="6"/>
      <c r="BS198" s="6"/>
      <c r="BT198" s="6"/>
      <c r="BU198" s="6"/>
      <c r="BV198" s="6"/>
      <c r="BW198" s="6"/>
      <c r="BX198" s="6"/>
      <c r="BY198" s="6"/>
    </row>
    <row r="199" spans="2:77" x14ac:dyDescent="0.25">
      <c r="B199" s="31"/>
      <c r="C199" s="20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  <c r="BO199" s="6"/>
      <c r="BP199" s="6"/>
      <c r="BQ199" s="6"/>
      <c r="BR199" s="6"/>
      <c r="BS199" s="6"/>
      <c r="BT199" s="6"/>
      <c r="BU199" s="6"/>
      <c r="BV199" s="6"/>
      <c r="BW199" s="6"/>
      <c r="BX199" s="6"/>
      <c r="BY199" s="6"/>
    </row>
    <row r="200" spans="2:77" x14ac:dyDescent="0.25">
      <c r="B200" s="31"/>
      <c r="C200" s="20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  <c r="BO200" s="6"/>
      <c r="BP200" s="6"/>
      <c r="BQ200" s="6"/>
      <c r="BR200" s="6"/>
      <c r="BS200" s="6"/>
      <c r="BT200" s="6"/>
      <c r="BU200" s="6"/>
      <c r="BV200" s="6"/>
      <c r="BW200" s="6"/>
      <c r="BX200" s="6"/>
      <c r="BY200" s="6"/>
    </row>
    <row r="201" spans="2:77" x14ac:dyDescent="0.25">
      <c r="B201" s="31"/>
      <c r="C201" s="20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  <c r="BO201" s="6"/>
      <c r="BP201" s="6"/>
      <c r="BQ201" s="6"/>
      <c r="BR201" s="6"/>
      <c r="BS201" s="6"/>
      <c r="BT201" s="6"/>
      <c r="BU201" s="6"/>
      <c r="BV201" s="6"/>
      <c r="BW201" s="6"/>
      <c r="BX201" s="6"/>
      <c r="BY201" s="6"/>
    </row>
    <row r="202" spans="2:77" x14ac:dyDescent="0.25">
      <c r="B202" s="31"/>
      <c r="C202" s="20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  <c r="BO202" s="6"/>
      <c r="BP202" s="6"/>
      <c r="BQ202" s="6"/>
      <c r="BR202" s="6"/>
      <c r="BS202" s="6"/>
      <c r="BT202" s="6"/>
      <c r="BU202" s="6"/>
      <c r="BV202" s="6"/>
      <c r="BW202" s="6"/>
      <c r="BX202" s="6"/>
      <c r="BY202" s="6"/>
    </row>
    <row r="203" spans="2:77" x14ac:dyDescent="0.25">
      <c r="B203" s="31"/>
      <c r="C203" s="20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  <c r="BO203" s="6"/>
      <c r="BP203" s="6"/>
      <c r="BQ203" s="6"/>
      <c r="BR203" s="6"/>
      <c r="BS203" s="6"/>
      <c r="BT203" s="6"/>
      <c r="BU203" s="6"/>
      <c r="BV203" s="6"/>
      <c r="BW203" s="6"/>
      <c r="BX203" s="6"/>
      <c r="BY203" s="6"/>
    </row>
    <row r="204" spans="2:77" x14ac:dyDescent="0.25">
      <c r="B204" s="31"/>
      <c r="C204" s="20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  <c r="BO204" s="6"/>
      <c r="BP204" s="6"/>
      <c r="BQ204" s="6"/>
      <c r="BR204" s="6"/>
      <c r="BS204" s="6"/>
      <c r="BT204" s="6"/>
      <c r="BU204" s="6"/>
      <c r="BV204" s="6"/>
      <c r="BW204" s="6"/>
      <c r="BX204" s="6"/>
      <c r="BY204" s="6"/>
    </row>
    <row r="205" spans="2:77" x14ac:dyDescent="0.25">
      <c r="B205" s="31"/>
      <c r="C205" s="20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  <c r="BO205" s="6"/>
      <c r="BP205" s="6"/>
      <c r="BQ205" s="6"/>
      <c r="BR205" s="6"/>
      <c r="BS205" s="6"/>
      <c r="BT205" s="6"/>
      <c r="BU205" s="6"/>
      <c r="BV205" s="6"/>
      <c r="BW205" s="6"/>
      <c r="BX205" s="6"/>
      <c r="BY205" s="6"/>
    </row>
    <row r="206" spans="2:77" x14ac:dyDescent="0.25">
      <c r="B206" s="31"/>
      <c r="C206" s="20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  <c r="BO206" s="6"/>
      <c r="BP206" s="6"/>
      <c r="BQ206" s="6"/>
      <c r="BR206" s="6"/>
      <c r="BS206" s="6"/>
      <c r="BT206" s="6"/>
      <c r="BU206" s="6"/>
      <c r="BV206" s="6"/>
      <c r="BW206" s="6"/>
      <c r="BX206" s="6"/>
      <c r="BY206" s="6"/>
    </row>
    <row r="207" spans="2:77" x14ac:dyDescent="0.25">
      <c r="B207" s="31"/>
      <c r="C207" s="20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  <c r="BO207" s="6"/>
      <c r="BP207" s="6"/>
      <c r="BQ207" s="6"/>
      <c r="BR207" s="6"/>
      <c r="BS207" s="6"/>
      <c r="BT207" s="6"/>
      <c r="BU207" s="6"/>
      <c r="BV207" s="6"/>
      <c r="BW207" s="6"/>
      <c r="BX207" s="6"/>
      <c r="BY207" s="6"/>
    </row>
    <row r="208" spans="2:77" x14ac:dyDescent="0.25">
      <c r="B208" s="31"/>
      <c r="C208" s="20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  <c r="BO208" s="6"/>
      <c r="BP208" s="6"/>
      <c r="BQ208" s="6"/>
      <c r="BR208" s="6"/>
      <c r="BS208" s="6"/>
      <c r="BT208" s="6"/>
      <c r="BU208" s="6"/>
      <c r="BV208" s="6"/>
      <c r="BW208" s="6"/>
      <c r="BX208" s="6"/>
      <c r="BY208" s="6"/>
    </row>
    <row r="209" spans="2:77" x14ac:dyDescent="0.25">
      <c r="B209" s="31"/>
      <c r="C209" s="20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  <c r="BO209" s="6"/>
      <c r="BP209" s="6"/>
      <c r="BQ209" s="6"/>
      <c r="BR209" s="6"/>
      <c r="BS209" s="6"/>
      <c r="BT209" s="6"/>
      <c r="BU209" s="6"/>
      <c r="BV209" s="6"/>
      <c r="BW209" s="6"/>
      <c r="BX209" s="6"/>
      <c r="BY209" s="6"/>
    </row>
    <row r="210" spans="2:77" x14ac:dyDescent="0.25">
      <c r="B210" s="31"/>
      <c r="C210" s="20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  <c r="BO210" s="6"/>
      <c r="BP210" s="6"/>
      <c r="BQ210" s="6"/>
      <c r="BR210" s="6"/>
      <c r="BS210" s="6"/>
      <c r="BT210" s="6"/>
      <c r="BU210" s="6"/>
      <c r="BV210" s="6"/>
      <c r="BW210" s="6"/>
      <c r="BX210" s="6"/>
      <c r="BY210" s="6"/>
    </row>
    <row r="211" spans="2:77" x14ac:dyDescent="0.25">
      <c r="B211" s="31"/>
      <c r="C211" s="20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  <c r="BO211" s="6"/>
      <c r="BP211" s="6"/>
      <c r="BQ211" s="6"/>
      <c r="BR211" s="6"/>
      <c r="BS211" s="6"/>
      <c r="BT211" s="6"/>
      <c r="BU211" s="6"/>
      <c r="BV211" s="6"/>
      <c r="BW211" s="6"/>
      <c r="BX211" s="6"/>
      <c r="BY211" s="6"/>
    </row>
    <row r="212" spans="2:77" x14ac:dyDescent="0.25">
      <c r="B212" s="31"/>
      <c r="C212" s="20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  <c r="BO212" s="6"/>
      <c r="BP212" s="6"/>
      <c r="BQ212" s="6"/>
      <c r="BR212" s="6"/>
      <c r="BS212" s="6"/>
      <c r="BT212" s="6"/>
      <c r="BU212" s="6"/>
      <c r="BV212" s="6"/>
      <c r="BW212" s="6"/>
      <c r="BX212" s="6"/>
      <c r="BY212" s="6"/>
    </row>
    <row r="213" spans="2:77" x14ac:dyDescent="0.25">
      <c r="B213" s="31"/>
      <c r="C213" s="20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  <c r="BO213" s="6"/>
      <c r="BP213" s="6"/>
      <c r="BQ213" s="6"/>
      <c r="BR213" s="6"/>
      <c r="BS213" s="6"/>
      <c r="BT213" s="6"/>
      <c r="BU213" s="6"/>
      <c r="BV213" s="6"/>
      <c r="BW213" s="6"/>
      <c r="BX213" s="6"/>
      <c r="BY213" s="6"/>
    </row>
    <row r="214" spans="2:77" x14ac:dyDescent="0.25">
      <c r="B214" s="31"/>
      <c r="C214" s="20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  <c r="BO214" s="6"/>
      <c r="BP214" s="6"/>
      <c r="BQ214" s="6"/>
      <c r="BR214" s="6"/>
      <c r="BS214" s="6"/>
      <c r="BT214" s="6"/>
      <c r="BU214" s="6"/>
      <c r="BV214" s="6"/>
      <c r="BW214" s="6"/>
      <c r="BX214" s="6"/>
      <c r="BY214" s="6"/>
    </row>
    <row r="215" spans="2:77" x14ac:dyDescent="0.25">
      <c r="B215" s="31"/>
      <c r="C215" s="20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  <c r="BO215" s="6"/>
      <c r="BP215" s="6"/>
      <c r="BQ215" s="6"/>
      <c r="BR215" s="6"/>
      <c r="BS215" s="6"/>
      <c r="BT215" s="6"/>
      <c r="BU215" s="6"/>
      <c r="BV215" s="6"/>
      <c r="BW215" s="6"/>
      <c r="BX215" s="6"/>
      <c r="BY215" s="6"/>
    </row>
    <row r="216" spans="2:77" x14ac:dyDescent="0.25">
      <c r="B216" s="31"/>
      <c r="C216" s="20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  <c r="BO216" s="6"/>
      <c r="BP216" s="6"/>
      <c r="BQ216" s="6"/>
      <c r="BR216" s="6"/>
      <c r="BS216" s="6"/>
      <c r="BT216" s="6"/>
      <c r="BU216" s="6"/>
      <c r="BV216" s="6"/>
      <c r="BW216" s="6"/>
      <c r="BX216" s="6"/>
      <c r="BY216" s="6"/>
    </row>
    <row r="217" spans="2:77" x14ac:dyDescent="0.25">
      <c r="B217" s="31"/>
      <c r="C217" s="20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  <c r="BO217" s="6"/>
      <c r="BP217" s="6"/>
      <c r="BQ217" s="6"/>
      <c r="BR217" s="6"/>
      <c r="BS217" s="6"/>
      <c r="BT217" s="6"/>
      <c r="BU217" s="6"/>
      <c r="BV217" s="6"/>
      <c r="BW217" s="6"/>
      <c r="BX217" s="6"/>
      <c r="BY217" s="6"/>
    </row>
    <row r="218" spans="2:77" x14ac:dyDescent="0.25">
      <c r="B218" s="31"/>
      <c r="C218" s="20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  <c r="BO218" s="6"/>
      <c r="BP218" s="6"/>
      <c r="BQ218" s="6"/>
      <c r="BR218" s="6"/>
      <c r="BS218" s="6"/>
      <c r="BT218" s="6"/>
      <c r="BU218" s="6"/>
      <c r="BV218" s="6"/>
      <c r="BW218" s="6"/>
      <c r="BX218" s="6"/>
      <c r="BY218" s="6"/>
    </row>
    <row r="219" spans="2:77" x14ac:dyDescent="0.25">
      <c r="B219" s="31"/>
      <c r="C219" s="20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  <c r="BO219" s="6"/>
      <c r="BP219" s="6"/>
      <c r="BQ219" s="6"/>
      <c r="BR219" s="6"/>
      <c r="BS219" s="6"/>
      <c r="BT219" s="6"/>
      <c r="BU219" s="6"/>
      <c r="BV219" s="6"/>
      <c r="BW219" s="6"/>
      <c r="BX219" s="6"/>
      <c r="BY219" s="6"/>
    </row>
    <row r="220" spans="2:77" x14ac:dyDescent="0.25">
      <c r="B220" s="31"/>
      <c r="C220" s="20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  <c r="BO220" s="6"/>
      <c r="BP220" s="6"/>
      <c r="BQ220" s="6"/>
      <c r="BR220" s="6"/>
      <c r="BS220" s="6"/>
      <c r="BT220" s="6"/>
      <c r="BU220" s="6"/>
      <c r="BV220" s="6"/>
      <c r="BW220" s="6"/>
      <c r="BX220" s="6"/>
      <c r="BY220" s="6"/>
    </row>
    <row r="221" spans="2:77" x14ac:dyDescent="0.25">
      <c r="B221" s="31"/>
      <c r="C221" s="20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  <c r="BO221" s="6"/>
      <c r="BP221" s="6"/>
      <c r="BQ221" s="6"/>
      <c r="BR221" s="6"/>
      <c r="BS221" s="6"/>
      <c r="BT221" s="6"/>
      <c r="BU221" s="6"/>
      <c r="BV221" s="6"/>
      <c r="BW221" s="6"/>
      <c r="BX221" s="6"/>
      <c r="BY221" s="6"/>
    </row>
    <row r="222" spans="2:77" x14ac:dyDescent="0.25">
      <c r="B222" s="31"/>
      <c r="C222" s="20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  <c r="BO222" s="6"/>
      <c r="BP222" s="6"/>
      <c r="BQ222" s="6"/>
      <c r="BR222" s="6"/>
      <c r="BS222" s="6"/>
      <c r="BT222" s="6"/>
      <c r="BU222" s="6"/>
      <c r="BV222" s="6"/>
      <c r="BW222" s="6"/>
      <c r="BX222" s="6"/>
      <c r="BY222" s="6"/>
    </row>
    <row r="223" spans="2:77" x14ac:dyDescent="0.25">
      <c r="B223" s="31"/>
      <c r="C223" s="20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  <c r="BO223" s="6"/>
      <c r="BP223" s="6"/>
      <c r="BQ223" s="6"/>
      <c r="BR223" s="6"/>
      <c r="BS223" s="6"/>
      <c r="BT223" s="6"/>
      <c r="BU223" s="6"/>
      <c r="BV223" s="6"/>
      <c r="BW223" s="6"/>
      <c r="BX223" s="6"/>
      <c r="BY223" s="6"/>
    </row>
    <row r="224" spans="2:77" x14ac:dyDescent="0.25">
      <c r="B224" s="31"/>
      <c r="C224" s="20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  <c r="BO224" s="6"/>
      <c r="BP224" s="6"/>
      <c r="BQ224" s="6"/>
      <c r="BR224" s="6"/>
      <c r="BS224" s="6"/>
      <c r="BT224" s="6"/>
      <c r="BU224" s="6"/>
      <c r="BV224" s="6"/>
      <c r="BW224" s="6"/>
      <c r="BX224" s="6"/>
      <c r="BY224" s="6"/>
    </row>
    <row r="225" spans="2:77" x14ac:dyDescent="0.25">
      <c r="B225" s="31"/>
      <c r="C225" s="20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  <c r="BO225" s="6"/>
      <c r="BP225" s="6"/>
      <c r="BQ225" s="6"/>
      <c r="BR225" s="6"/>
      <c r="BS225" s="6"/>
      <c r="BT225" s="6"/>
      <c r="BU225" s="6"/>
      <c r="BV225" s="6"/>
      <c r="BW225" s="6"/>
      <c r="BX225" s="6"/>
      <c r="BY225" s="6"/>
    </row>
    <row r="226" spans="2:77" x14ac:dyDescent="0.25">
      <c r="B226" s="31"/>
      <c r="C226" s="20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  <c r="BO226" s="6"/>
      <c r="BP226" s="6"/>
      <c r="BQ226" s="6"/>
      <c r="BR226" s="6"/>
      <c r="BS226" s="6"/>
      <c r="BT226" s="6"/>
      <c r="BU226" s="6"/>
      <c r="BV226" s="6"/>
      <c r="BW226" s="6"/>
      <c r="BX226" s="6"/>
      <c r="BY226" s="6"/>
    </row>
    <row r="227" spans="2:77" x14ac:dyDescent="0.25">
      <c r="B227" s="31"/>
      <c r="C227" s="20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6"/>
      <c r="BO227" s="6"/>
      <c r="BP227" s="6"/>
      <c r="BQ227" s="6"/>
      <c r="BR227" s="6"/>
      <c r="BS227" s="6"/>
      <c r="BT227" s="6"/>
      <c r="BU227" s="6"/>
      <c r="BV227" s="6"/>
      <c r="BW227" s="6"/>
      <c r="BX227" s="6"/>
      <c r="BY227" s="6"/>
    </row>
    <row r="228" spans="2:77" x14ac:dyDescent="0.25">
      <c r="B228" s="31"/>
      <c r="C228" s="20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  <c r="BO228" s="6"/>
      <c r="BP228" s="6"/>
      <c r="BQ228" s="6"/>
      <c r="BR228" s="6"/>
      <c r="BS228" s="6"/>
      <c r="BT228" s="6"/>
      <c r="BU228" s="6"/>
      <c r="BV228" s="6"/>
      <c r="BW228" s="6"/>
      <c r="BX228" s="6"/>
      <c r="BY228" s="6"/>
    </row>
    <row r="229" spans="2:77" x14ac:dyDescent="0.25">
      <c r="B229" s="31"/>
      <c r="C229" s="20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  <c r="BM229" s="6"/>
      <c r="BN229" s="6"/>
      <c r="BO229" s="6"/>
      <c r="BP229" s="6"/>
      <c r="BQ229" s="6"/>
      <c r="BR229" s="6"/>
      <c r="BS229" s="6"/>
      <c r="BT229" s="6"/>
      <c r="BU229" s="6"/>
      <c r="BV229" s="6"/>
      <c r="BW229" s="6"/>
      <c r="BX229" s="6"/>
      <c r="BY229" s="6"/>
    </row>
    <row r="230" spans="2:77" x14ac:dyDescent="0.25">
      <c r="B230" s="31"/>
      <c r="C230" s="20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  <c r="BM230" s="6"/>
      <c r="BN230" s="6"/>
      <c r="BO230" s="6"/>
      <c r="BP230" s="6"/>
      <c r="BQ230" s="6"/>
      <c r="BR230" s="6"/>
      <c r="BS230" s="6"/>
      <c r="BT230" s="6"/>
      <c r="BU230" s="6"/>
      <c r="BV230" s="6"/>
      <c r="BW230" s="6"/>
      <c r="BX230" s="6"/>
      <c r="BY230" s="6"/>
    </row>
    <row r="231" spans="2:77" x14ac:dyDescent="0.25">
      <c r="B231" s="31"/>
      <c r="C231" s="20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/>
      <c r="BN231" s="6"/>
      <c r="BO231" s="6"/>
      <c r="BP231" s="6"/>
      <c r="BQ231" s="6"/>
      <c r="BR231" s="6"/>
      <c r="BS231" s="6"/>
      <c r="BT231" s="6"/>
      <c r="BU231" s="6"/>
      <c r="BV231" s="6"/>
      <c r="BW231" s="6"/>
      <c r="BX231" s="6"/>
      <c r="BY231" s="6"/>
    </row>
    <row r="232" spans="2:77" x14ac:dyDescent="0.25">
      <c r="B232" s="31"/>
      <c r="C232" s="20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6"/>
      <c r="BM232" s="6"/>
      <c r="BN232" s="6"/>
      <c r="BO232" s="6"/>
      <c r="BP232" s="6"/>
      <c r="BQ232" s="6"/>
      <c r="BR232" s="6"/>
      <c r="BS232" s="6"/>
      <c r="BT232" s="6"/>
      <c r="BU232" s="6"/>
      <c r="BV232" s="6"/>
      <c r="BW232" s="6"/>
      <c r="BX232" s="6"/>
      <c r="BY232" s="6"/>
    </row>
    <row r="233" spans="2:77" x14ac:dyDescent="0.25">
      <c r="B233" s="31"/>
      <c r="C233" s="20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"/>
      <c r="BM233" s="6"/>
      <c r="BN233" s="6"/>
      <c r="BO233" s="6"/>
      <c r="BP233" s="6"/>
      <c r="BQ233" s="6"/>
      <c r="BR233" s="6"/>
      <c r="BS233" s="6"/>
      <c r="BT233" s="6"/>
      <c r="BU233" s="6"/>
      <c r="BV233" s="6"/>
      <c r="BW233" s="6"/>
      <c r="BX233" s="6"/>
      <c r="BY233" s="6"/>
    </row>
    <row r="234" spans="2:77" x14ac:dyDescent="0.25">
      <c r="B234" s="31"/>
      <c r="C234" s="20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/>
      <c r="BI234" s="6"/>
      <c r="BJ234" s="6"/>
      <c r="BK234" s="6"/>
      <c r="BL234" s="6"/>
      <c r="BM234" s="6"/>
      <c r="BN234" s="6"/>
      <c r="BO234" s="6"/>
      <c r="BP234" s="6"/>
      <c r="BQ234" s="6"/>
      <c r="BR234" s="6"/>
      <c r="BS234" s="6"/>
      <c r="BT234" s="6"/>
      <c r="BU234" s="6"/>
      <c r="BV234" s="6"/>
      <c r="BW234" s="6"/>
      <c r="BX234" s="6"/>
      <c r="BY234" s="6"/>
    </row>
    <row r="235" spans="2:77" x14ac:dyDescent="0.25">
      <c r="B235" s="31"/>
      <c r="C235" s="20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6"/>
      <c r="BL235" s="6"/>
      <c r="BM235" s="6"/>
      <c r="BN235" s="6"/>
      <c r="BO235" s="6"/>
      <c r="BP235" s="6"/>
      <c r="BQ235" s="6"/>
      <c r="BR235" s="6"/>
      <c r="BS235" s="6"/>
      <c r="BT235" s="6"/>
      <c r="BU235" s="6"/>
      <c r="BV235" s="6"/>
      <c r="BW235" s="6"/>
      <c r="BX235" s="6"/>
      <c r="BY235" s="6"/>
    </row>
    <row r="236" spans="2:77" x14ac:dyDescent="0.25">
      <c r="B236" s="31"/>
      <c r="C236" s="20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6"/>
      <c r="BJ236" s="6"/>
      <c r="BK236" s="6"/>
      <c r="BL236" s="6"/>
      <c r="BM236" s="6"/>
      <c r="BN236" s="6"/>
      <c r="BO236" s="6"/>
      <c r="BP236" s="6"/>
      <c r="BQ236" s="6"/>
      <c r="BR236" s="6"/>
      <c r="BS236" s="6"/>
      <c r="BT236" s="6"/>
      <c r="BU236" s="6"/>
      <c r="BV236" s="6"/>
      <c r="BW236" s="6"/>
      <c r="BX236" s="6"/>
      <c r="BY236" s="6"/>
    </row>
    <row r="237" spans="2:77" x14ac:dyDescent="0.25">
      <c r="B237" s="31"/>
      <c r="C237" s="20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6"/>
      <c r="BJ237" s="6"/>
      <c r="BK237" s="6"/>
      <c r="BL237" s="6"/>
      <c r="BM237" s="6"/>
      <c r="BN237" s="6"/>
      <c r="BO237" s="6"/>
      <c r="BP237" s="6"/>
      <c r="BQ237" s="6"/>
      <c r="BR237" s="6"/>
      <c r="BS237" s="6"/>
      <c r="BT237" s="6"/>
      <c r="BU237" s="6"/>
      <c r="BV237" s="6"/>
      <c r="BW237" s="6"/>
      <c r="BX237" s="6"/>
      <c r="BY237" s="6"/>
    </row>
    <row r="238" spans="2:77" x14ac:dyDescent="0.25">
      <c r="B238" s="31"/>
      <c r="C238" s="20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  <c r="BH238" s="6"/>
      <c r="BI238" s="6"/>
      <c r="BJ238" s="6"/>
      <c r="BK238" s="6"/>
      <c r="BL238" s="6"/>
      <c r="BM238" s="6"/>
      <c r="BN238" s="6"/>
      <c r="BO238" s="6"/>
      <c r="BP238" s="6"/>
      <c r="BQ238" s="6"/>
      <c r="BR238" s="6"/>
      <c r="BS238" s="6"/>
      <c r="BT238" s="6"/>
      <c r="BU238" s="6"/>
      <c r="BV238" s="6"/>
      <c r="BW238" s="6"/>
      <c r="BX238" s="6"/>
      <c r="BY238" s="6"/>
    </row>
    <row r="239" spans="2:77" x14ac:dyDescent="0.25">
      <c r="B239" s="31"/>
      <c r="C239" s="20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  <c r="BH239" s="6"/>
      <c r="BI239" s="6"/>
      <c r="BJ239" s="6"/>
      <c r="BK239" s="6"/>
      <c r="BL239" s="6"/>
      <c r="BM239" s="6"/>
      <c r="BN239" s="6"/>
      <c r="BO239" s="6"/>
      <c r="BP239" s="6"/>
      <c r="BQ239" s="6"/>
      <c r="BR239" s="6"/>
      <c r="BS239" s="6"/>
      <c r="BT239" s="6"/>
      <c r="BU239" s="6"/>
      <c r="BV239" s="6"/>
      <c r="BW239" s="6"/>
      <c r="BX239" s="6"/>
      <c r="BY239" s="6"/>
    </row>
    <row r="240" spans="2:77" x14ac:dyDescent="0.25">
      <c r="B240" s="31"/>
      <c r="C240" s="20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  <c r="BH240" s="6"/>
      <c r="BI240" s="6"/>
      <c r="BJ240" s="6"/>
      <c r="BK240" s="6"/>
      <c r="BL240" s="6"/>
      <c r="BM240" s="6"/>
      <c r="BN240" s="6"/>
      <c r="BO240" s="6"/>
      <c r="BP240" s="6"/>
      <c r="BQ240" s="6"/>
      <c r="BR240" s="6"/>
      <c r="BS240" s="6"/>
      <c r="BT240" s="6"/>
      <c r="BU240" s="6"/>
      <c r="BV240" s="6"/>
      <c r="BW240" s="6"/>
      <c r="BX240" s="6"/>
      <c r="BY240" s="6"/>
    </row>
    <row r="241" spans="2:77" x14ac:dyDescent="0.25">
      <c r="B241" s="31"/>
      <c r="C241" s="20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6"/>
      <c r="BJ241" s="6"/>
      <c r="BK241" s="6"/>
      <c r="BL241" s="6"/>
      <c r="BM241" s="6"/>
      <c r="BN241" s="6"/>
      <c r="BO241" s="6"/>
      <c r="BP241" s="6"/>
      <c r="BQ241" s="6"/>
      <c r="BR241" s="6"/>
      <c r="BS241" s="6"/>
      <c r="BT241" s="6"/>
      <c r="BU241" s="6"/>
      <c r="BV241" s="6"/>
      <c r="BW241" s="6"/>
      <c r="BX241" s="6"/>
      <c r="BY241" s="6"/>
    </row>
    <row r="242" spans="2:77" x14ac:dyDescent="0.25">
      <c r="B242" s="31"/>
      <c r="C242" s="20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6"/>
      <c r="BJ242" s="6"/>
      <c r="BK242" s="6"/>
      <c r="BL242" s="6"/>
      <c r="BM242" s="6"/>
      <c r="BN242" s="6"/>
      <c r="BO242" s="6"/>
      <c r="BP242" s="6"/>
      <c r="BQ242" s="6"/>
      <c r="BR242" s="6"/>
      <c r="BS242" s="6"/>
      <c r="BT242" s="6"/>
      <c r="BU242" s="6"/>
      <c r="BV242" s="6"/>
      <c r="BW242" s="6"/>
      <c r="BX242" s="6"/>
      <c r="BY242" s="6"/>
    </row>
    <row r="243" spans="2:77" x14ac:dyDescent="0.25">
      <c r="B243" s="31"/>
      <c r="C243" s="20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  <c r="BH243" s="6"/>
      <c r="BI243" s="6"/>
      <c r="BJ243" s="6"/>
      <c r="BK243" s="6"/>
      <c r="BL243" s="6"/>
      <c r="BM243" s="6"/>
      <c r="BN243" s="6"/>
      <c r="BO243" s="6"/>
      <c r="BP243" s="6"/>
      <c r="BQ243" s="6"/>
      <c r="BR243" s="6"/>
      <c r="BS243" s="6"/>
      <c r="BT243" s="6"/>
      <c r="BU243" s="6"/>
      <c r="BV243" s="6"/>
      <c r="BW243" s="6"/>
      <c r="BX243" s="6"/>
      <c r="BY243" s="6"/>
    </row>
    <row r="244" spans="2:77" x14ac:dyDescent="0.25">
      <c r="B244" s="31"/>
      <c r="C244" s="20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  <c r="BH244" s="6"/>
      <c r="BI244" s="6"/>
      <c r="BJ244" s="6"/>
      <c r="BK244" s="6"/>
      <c r="BL244" s="6"/>
      <c r="BM244" s="6"/>
      <c r="BN244" s="6"/>
      <c r="BO244" s="6"/>
      <c r="BP244" s="6"/>
      <c r="BQ244" s="6"/>
      <c r="BR244" s="6"/>
      <c r="BS244" s="6"/>
      <c r="BT244" s="6"/>
      <c r="BU244" s="6"/>
      <c r="BV244" s="6"/>
      <c r="BW244" s="6"/>
      <c r="BX244" s="6"/>
      <c r="BY244" s="6"/>
    </row>
    <row r="245" spans="2:77" x14ac:dyDescent="0.25">
      <c r="B245" s="31"/>
      <c r="C245" s="20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  <c r="BH245" s="6"/>
      <c r="BI245" s="6"/>
      <c r="BJ245" s="6"/>
      <c r="BK245" s="6"/>
      <c r="BL245" s="6"/>
      <c r="BM245" s="6"/>
      <c r="BN245" s="6"/>
      <c r="BO245" s="6"/>
      <c r="BP245" s="6"/>
      <c r="BQ245" s="6"/>
      <c r="BR245" s="6"/>
      <c r="BS245" s="6"/>
      <c r="BT245" s="6"/>
      <c r="BU245" s="6"/>
      <c r="BV245" s="6"/>
      <c r="BW245" s="6"/>
      <c r="BX245" s="6"/>
      <c r="BY245" s="6"/>
    </row>
    <row r="246" spans="2:77" x14ac:dyDescent="0.25">
      <c r="B246" s="31"/>
      <c r="C246" s="20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  <c r="BH246" s="6"/>
      <c r="BI246" s="6"/>
      <c r="BJ246" s="6"/>
      <c r="BK246" s="6"/>
      <c r="BL246" s="6"/>
      <c r="BM246" s="6"/>
      <c r="BN246" s="6"/>
      <c r="BO246" s="6"/>
      <c r="BP246" s="6"/>
      <c r="BQ246" s="6"/>
      <c r="BR246" s="6"/>
      <c r="BS246" s="6"/>
      <c r="BT246" s="6"/>
      <c r="BU246" s="6"/>
      <c r="BV246" s="6"/>
      <c r="BW246" s="6"/>
      <c r="BX246" s="6"/>
      <c r="BY246" s="6"/>
    </row>
    <row r="247" spans="2:77" x14ac:dyDescent="0.25">
      <c r="B247" s="31"/>
      <c r="C247" s="20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  <c r="BH247" s="6"/>
      <c r="BI247" s="6"/>
      <c r="BJ247" s="6"/>
      <c r="BK247" s="6"/>
      <c r="BL247" s="6"/>
      <c r="BM247" s="6"/>
      <c r="BN247" s="6"/>
      <c r="BO247" s="6"/>
      <c r="BP247" s="6"/>
      <c r="BQ247" s="6"/>
      <c r="BR247" s="6"/>
      <c r="BS247" s="6"/>
      <c r="BT247" s="6"/>
      <c r="BU247" s="6"/>
      <c r="BV247" s="6"/>
      <c r="BW247" s="6"/>
      <c r="BX247" s="6"/>
      <c r="BY247" s="6"/>
    </row>
    <row r="248" spans="2:77" x14ac:dyDescent="0.25">
      <c r="B248" s="31"/>
      <c r="C248" s="20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/>
      <c r="BH248" s="6"/>
      <c r="BI248" s="6"/>
      <c r="BJ248" s="6"/>
      <c r="BK248" s="6"/>
      <c r="BL248" s="6"/>
      <c r="BM248" s="6"/>
      <c r="BN248" s="6"/>
      <c r="BO248" s="6"/>
      <c r="BP248" s="6"/>
      <c r="BQ248" s="6"/>
      <c r="BR248" s="6"/>
      <c r="BS248" s="6"/>
      <c r="BT248" s="6"/>
      <c r="BU248" s="6"/>
      <c r="BV248" s="6"/>
      <c r="BW248" s="6"/>
      <c r="BX248" s="6"/>
      <c r="BY248" s="6"/>
    </row>
    <row r="249" spans="2:77" x14ac:dyDescent="0.25">
      <c r="B249" s="31"/>
      <c r="C249" s="20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  <c r="BH249" s="6"/>
      <c r="BI249" s="6"/>
      <c r="BJ249" s="6"/>
      <c r="BK249" s="6"/>
      <c r="BL249" s="6"/>
      <c r="BM249" s="6"/>
      <c r="BN249" s="6"/>
      <c r="BO249" s="6"/>
      <c r="BP249" s="6"/>
      <c r="BQ249" s="6"/>
      <c r="BR249" s="6"/>
      <c r="BS249" s="6"/>
      <c r="BT249" s="6"/>
      <c r="BU249" s="6"/>
      <c r="BV249" s="6"/>
      <c r="BW249" s="6"/>
      <c r="BX249" s="6"/>
      <c r="BY249" s="6"/>
    </row>
    <row r="250" spans="2:77" x14ac:dyDescent="0.25">
      <c r="B250" s="31"/>
      <c r="C250" s="20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  <c r="BF250" s="6"/>
      <c r="BG250" s="6"/>
      <c r="BH250" s="6"/>
      <c r="BI250" s="6"/>
      <c r="BJ250" s="6"/>
      <c r="BK250" s="6"/>
      <c r="BL250" s="6"/>
      <c r="BM250" s="6"/>
      <c r="BN250" s="6"/>
      <c r="BO250" s="6"/>
      <c r="BP250" s="6"/>
      <c r="BQ250" s="6"/>
      <c r="BR250" s="6"/>
      <c r="BS250" s="6"/>
      <c r="BT250" s="6"/>
      <c r="BU250" s="6"/>
      <c r="BV250" s="6"/>
      <c r="BW250" s="6"/>
      <c r="BX250" s="6"/>
      <c r="BY250" s="6"/>
    </row>
    <row r="251" spans="2:77" x14ac:dyDescent="0.25">
      <c r="B251" s="31"/>
      <c r="C251" s="20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  <c r="BH251" s="6"/>
      <c r="BI251" s="6"/>
      <c r="BJ251" s="6"/>
      <c r="BK251" s="6"/>
      <c r="BL251" s="6"/>
      <c r="BM251" s="6"/>
      <c r="BN251" s="6"/>
      <c r="BO251" s="6"/>
      <c r="BP251" s="6"/>
      <c r="BQ251" s="6"/>
      <c r="BR251" s="6"/>
      <c r="BS251" s="6"/>
      <c r="BT251" s="6"/>
      <c r="BU251" s="6"/>
      <c r="BV251" s="6"/>
      <c r="BW251" s="6"/>
      <c r="BX251" s="6"/>
      <c r="BY251" s="6"/>
    </row>
    <row r="252" spans="2:77" x14ac:dyDescent="0.25">
      <c r="B252" s="31"/>
      <c r="C252" s="20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  <c r="BH252" s="6"/>
      <c r="BI252" s="6"/>
      <c r="BJ252" s="6"/>
      <c r="BK252" s="6"/>
      <c r="BL252" s="6"/>
      <c r="BM252" s="6"/>
      <c r="BN252" s="6"/>
      <c r="BO252" s="6"/>
      <c r="BP252" s="6"/>
      <c r="BQ252" s="6"/>
      <c r="BR252" s="6"/>
      <c r="BS252" s="6"/>
      <c r="BT252" s="6"/>
      <c r="BU252" s="6"/>
      <c r="BV252" s="6"/>
      <c r="BW252" s="6"/>
      <c r="BX252" s="6"/>
      <c r="BY252" s="6"/>
    </row>
    <row r="253" spans="2:77" x14ac:dyDescent="0.25">
      <c r="B253" s="31"/>
      <c r="C253" s="20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  <c r="BE253" s="6"/>
      <c r="BF253" s="6"/>
      <c r="BG253" s="6"/>
      <c r="BH253" s="6"/>
      <c r="BI253" s="6"/>
      <c r="BJ253" s="6"/>
      <c r="BK253" s="6"/>
      <c r="BL253" s="6"/>
      <c r="BM253" s="6"/>
      <c r="BN253" s="6"/>
      <c r="BO253" s="6"/>
      <c r="BP253" s="6"/>
      <c r="BQ253" s="6"/>
      <c r="BR253" s="6"/>
      <c r="BS253" s="6"/>
      <c r="BT253" s="6"/>
      <c r="BU253" s="6"/>
      <c r="BV253" s="6"/>
      <c r="BW253" s="6"/>
      <c r="BX253" s="6"/>
      <c r="BY253" s="6"/>
    </row>
    <row r="254" spans="2:77" x14ac:dyDescent="0.25">
      <c r="B254" s="31"/>
      <c r="C254" s="20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  <c r="BF254" s="6"/>
      <c r="BG254" s="6"/>
      <c r="BH254" s="6"/>
      <c r="BI254" s="6"/>
      <c r="BJ254" s="6"/>
      <c r="BK254" s="6"/>
      <c r="BL254" s="6"/>
      <c r="BM254" s="6"/>
      <c r="BN254" s="6"/>
      <c r="BO254" s="6"/>
      <c r="BP254" s="6"/>
      <c r="BQ254" s="6"/>
      <c r="BR254" s="6"/>
      <c r="BS254" s="6"/>
      <c r="BT254" s="6"/>
      <c r="BU254" s="6"/>
      <c r="BV254" s="6"/>
      <c r="BW254" s="6"/>
      <c r="BX254" s="6"/>
      <c r="BY254" s="6"/>
    </row>
    <row r="255" spans="2:77" x14ac:dyDescent="0.25">
      <c r="B255" s="31"/>
      <c r="C255" s="20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  <c r="BH255" s="6"/>
      <c r="BI255" s="6"/>
      <c r="BJ255" s="6"/>
      <c r="BK255" s="6"/>
      <c r="BL255" s="6"/>
      <c r="BM255" s="6"/>
      <c r="BN255" s="6"/>
      <c r="BO255" s="6"/>
      <c r="BP255" s="6"/>
      <c r="BQ255" s="6"/>
      <c r="BR255" s="6"/>
      <c r="BS255" s="6"/>
      <c r="BT255" s="6"/>
      <c r="BU255" s="6"/>
      <c r="BV255" s="6"/>
      <c r="BW255" s="6"/>
      <c r="BX255" s="6"/>
      <c r="BY255" s="6"/>
    </row>
    <row r="256" spans="2:77" x14ac:dyDescent="0.25">
      <c r="B256" s="31"/>
      <c r="C256" s="20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  <c r="BH256" s="6"/>
      <c r="BI256" s="6"/>
      <c r="BJ256" s="6"/>
      <c r="BK256" s="6"/>
      <c r="BL256" s="6"/>
      <c r="BM256" s="6"/>
      <c r="BN256" s="6"/>
      <c r="BO256" s="6"/>
      <c r="BP256" s="6"/>
      <c r="BQ256" s="6"/>
      <c r="BR256" s="6"/>
      <c r="BS256" s="6"/>
      <c r="BT256" s="6"/>
      <c r="BU256" s="6"/>
      <c r="BV256" s="6"/>
      <c r="BW256" s="6"/>
      <c r="BX256" s="6"/>
      <c r="BY256" s="6"/>
    </row>
    <row r="257" spans="2:77" x14ac:dyDescent="0.25">
      <c r="B257" s="31"/>
      <c r="C257" s="20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  <c r="BH257" s="6"/>
      <c r="BI257" s="6"/>
      <c r="BJ257" s="6"/>
      <c r="BK257" s="6"/>
      <c r="BL257" s="6"/>
      <c r="BM257" s="6"/>
      <c r="BN257" s="6"/>
      <c r="BO257" s="6"/>
      <c r="BP257" s="6"/>
      <c r="BQ257" s="6"/>
      <c r="BR257" s="6"/>
      <c r="BS257" s="6"/>
      <c r="BT257" s="6"/>
      <c r="BU257" s="6"/>
      <c r="BV257" s="6"/>
      <c r="BW257" s="6"/>
      <c r="BX257" s="6"/>
      <c r="BY257" s="6"/>
    </row>
    <row r="258" spans="2:77" x14ac:dyDescent="0.25">
      <c r="B258" s="31"/>
      <c r="C258" s="20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  <c r="BF258" s="6"/>
      <c r="BG258" s="6"/>
      <c r="BH258" s="6"/>
      <c r="BI258" s="6"/>
      <c r="BJ258" s="6"/>
      <c r="BK258" s="6"/>
      <c r="BL258" s="6"/>
      <c r="BM258" s="6"/>
      <c r="BN258" s="6"/>
      <c r="BO258" s="6"/>
      <c r="BP258" s="6"/>
      <c r="BQ258" s="6"/>
      <c r="BR258" s="6"/>
      <c r="BS258" s="6"/>
      <c r="BT258" s="6"/>
      <c r="BU258" s="6"/>
      <c r="BV258" s="6"/>
      <c r="BW258" s="6"/>
      <c r="BX258" s="6"/>
      <c r="BY258" s="6"/>
    </row>
    <row r="259" spans="2:77" x14ac:dyDescent="0.25">
      <c r="B259" s="31"/>
      <c r="C259" s="20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  <c r="BH259" s="6"/>
      <c r="BI259" s="6"/>
      <c r="BJ259" s="6"/>
      <c r="BK259" s="6"/>
      <c r="BL259" s="6"/>
      <c r="BM259" s="6"/>
      <c r="BN259" s="6"/>
      <c r="BO259" s="6"/>
      <c r="BP259" s="6"/>
      <c r="BQ259" s="6"/>
      <c r="BR259" s="6"/>
      <c r="BS259" s="6"/>
      <c r="BT259" s="6"/>
      <c r="BU259" s="6"/>
      <c r="BV259" s="6"/>
      <c r="BW259" s="6"/>
      <c r="BX259" s="6"/>
      <c r="BY259" s="6"/>
    </row>
    <row r="260" spans="2:77" x14ac:dyDescent="0.25">
      <c r="B260" s="31"/>
      <c r="C260" s="20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  <c r="BD260" s="6"/>
      <c r="BE260" s="6"/>
      <c r="BF260" s="6"/>
      <c r="BG260" s="6"/>
      <c r="BH260" s="6"/>
      <c r="BI260" s="6"/>
      <c r="BJ260" s="6"/>
      <c r="BK260" s="6"/>
      <c r="BL260" s="6"/>
      <c r="BM260" s="6"/>
      <c r="BN260" s="6"/>
      <c r="BO260" s="6"/>
      <c r="BP260" s="6"/>
      <c r="BQ260" s="6"/>
      <c r="BR260" s="6"/>
      <c r="BS260" s="6"/>
      <c r="BT260" s="6"/>
      <c r="BU260" s="6"/>
      <c r="BV260" s="6"/>
      <c r="BW260" s="6"/>
      <c r="BX260" s="6"/>
      <c r="BY260" s="6"/>
    </row>
    <row r="261" spans="2:77" x14ac:dyDescent="0.25">
      <c r="B261" s="31"/>
      <c r="C261" s="20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/>
      <c r="BE261" s="6"/>
      <c r="BF261" s="6"/>
      <c r="BG261" s="6"/>
      <c r="BH261" s="6"/>
      <c r="BI261" s="6"/>
      <c r="BJ261" s="6"/>
      <c r="BK261" s="6"/>
      <c r="BL261" s="6"/>
      <c r="BM261" s="6"/>
      <c r="BN261" s="6"/>
      <c r="BO261" s="6"/>
      <c r="BP261" s="6"/>
      <c r="BQ261" s="6"/>
      <c r="BR261" s="6"/>
      <c r="BS261" s="6"/>
      <c r="BT261" s="6"/>
      <c r="BU261" s="6"/>
      <c r="BV261" s="6"/>
      <c r="BW261" s="6"/>
      <c r="BX261" s="6"/>
      <c r="BY261" s="6"/>
    </row>
    <row r="262" spans="2:77" x14ac:dyDescent="0.25">
      <c r="B262" s="31"/>
      <c r="C262" s="20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  <c r="BC262" s="6"/>
      <c r="BD262" s="6"/>
      <c r="BE262" s="6"/>
      <c r="BF262" s="6"/>
      <c r="BG262" s="6"/>
      <c r="BH262" s="6"/>
      <c r="BI262" s="6"/>
      <c r="BJ262" s="6"/>
      <c r="BK262" s="6"/>
      <c r="BL262" s="6"/>
      <c r="BM262" s="6"/>
      <c r="BN262" s="6"/>
      <c r="BO262" s="6"/>
      <c r="BP262" s="6"/>
      <c r="BQ262" s="6"/>
      <c r="BR262" s="6"/>
      <c r="BS262" s="6"/>
      <c r="BT262" s="6"/>
      <c r="BU262" s="6"/>
      <c r="BV262" s="6"/>
      <c r="BW262" s="6"/>
      <c r="BX262" s="6"/>
      <c r="BY262" s="6"/>
    </row>
    <row r="263" spans="2:77" x14ac:dyDescent="0.25">
      <c r="B263" s="31"/>
      <c r="C263" s="20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/>
      <c r="BE263" s="6"/>
      <c r="BF263" s="6"/>
      <c r="BG263" s="6"/>
      <c r="BH263" s="6"/>
      <c r="BI263" s="6"/>
      <c r="BJ263" s="6"/>
      <c r="BK263" s="6"/>
      <c r="BL263" s="6"/>
      <c r="BM263" s="6"/>
      <c r="BN263" s="6"/>
      <c r="BO263" s="6"/>
      <c r="BP263" s="6"/>
      <c r="BQ263" s="6"/>
      <c r="BR263" s="6"/>
      <c r="BS263" s="6"/>
      <c r="BT263" s="6"/>
      <c r="BU263" s="6"/>
      <c r="BV263" s="6"/>
      <c r="BW263" s="6"/>
      <c r="BX263" s="6"/>
      <c r="BY263" s="6"/>
    </row>
    <row r="264" spans="2:77" x14ac:dyDescent="0.25">
      <c r="B264" s="31"/>
      <c r="C264" s="20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  <c r="BF264" s="6"/>
      <c r="BG264" s="6"/>
      <c r="BH264" s="6"/>
      <c r="BI264" s="6"/>
      <c r="BJ264" s="6"/>
      <c r="BK264" s="6"/>
      <c r="BL264" s="6"/>
      <c r="BM264" s="6"/>
      <c r="BN264" s="6"/>
      <c r="BO264" s="6"/>
      <c r="BP264" s="6"/>
      <c r="BQ264" s="6"/>
      <c r="BR264" s="6"/>
      <c r="BS264" s="6"/>
      <c r="BT264" s="6"/>
      <c r="BU264" s="6"/>
      <c r="BV264" s="6"/>
      <c r="BW264" s="6"/>
      <c r="BX264" s="6"/>
      <c r="BY264" s="6"/>
    </row>
    <row r="265" spans="2:77" x14ac:dyDescent="0.25">
      <c r="B265" s="31"/>
      <c r="C265" s="20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6"/>
      <c r="BB265" s="6"/>
      <c r="BC265" s="6"/>
      <c r="BD265" s="6"/>
      <c r="BE265" s="6"/>
      <c r="BF265" s="6"/>
      <c r="BG265" s="6"/>
      <c r="BH265" s="6"/>
      <c r="BI265" s="6"/>
      <c r="BJ265" s="6"/>
      <c r="BK265" s="6"/>
      <c r="BL265" s="6"/>
      <c r="BM265" s="6"/>
      <c r="BN265" s="6"/>
      <c r="BO265" s="6"/>
      <c r="BP265" s="6"/>
      <c r="BQ265" s="6"/>
      <c r="BR265" s="6"/>
      <c r="BS265" s="6"/>
      <c r="BT265" s="6"/>
      <c r="BU265" s="6"/>
      <c r="BV265" s="6"/>
      <c r="BW265" s="6"/>
      <c r="BX265" s="6"/>
      <c r="BY265" s="6"/>
    </row>
    <row r="266" spans="2:77" x14ac:dyDescent="0.25">
      <c r="B266" s="31"/>
      <c r="C266" s="20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/>
      <c r="BE266" s="6"/>
      <c r="BF266" s="6"/>
      <c r="BG266" s="6"/>
      <c r="BH266" s="6"/>
      <c r="BI266" s="6"/>
      <c r="BJ266" s="6"/>
      <c r="BK266" s="6"/>
      <c r="BL266" s="6"/>
      <c r="BM266" s="6"/>
      <c r="BN266" s="6"/>
      <c r="BO266" s="6"/>
      <c r="BP266" s="6"/>
      <c r="BQ266" s="6"/>
      <c r="BR266" s="6"/>
      <c r="BS266" s="6"/>
      <c r="BT266" s="6"/>
      <c r="BU266" s="6"/>
      <c r="BV266" s="6"/>
      <c r="BW266" s="6"/>
      <c r="BX266" s="6"/>
      <c r="BY266" s="6"/>
    </row>
    <row r="267" spans="2:77" x14ac:dyDescent="0.25">
      <c r="B267" s="31"/>
      <c r="C267" s="20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/>
      <c r="BE267" s="6"/>
      <c r="BF267" s="6"/>
      <c r="BG267" s="6"/>
      <c r="BH267" s="6"/>
      <c r="BI267" s="6"/>
      <c r="BJ267" s="6"/>
      <c r="BK267" s="6"/>
      <c r="BL267" s="6"/>
      <c r="BM267" s="6"/>
      <c r="BN267" s="6"/>
      <c r="BO267" s="6"/>
      <c r="BP267" s="6"/>
      <c r="BQ267" s="6"/>
      <c r="BR267" s="6"/>
      <c r="BS267" s="6"/>
      <c r="BT267" s="6"/>
      <c r="BU267" s="6"/>
      <c r="BV267" s="6"/>
      <c r="BW267" s="6"/>
      <c r="BX267" s="6"/>
      <c r="BY267" s="6"/>
    </row>
    <row r="268" spans="2:77" x14ac:dyDescent="0.25">
      <c r="B268" s="31"/>
      <c r="C268" s="20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  <c r="BC268" s="6"/>
      <c r="BD268" s="6"/>
      <c r="BE268" s="6"/>
      <c r="BF268" s="6"/>
      <c r="BG268" s="6"/>
      <c r="BH268" s="6"/>
      <c r="BI268" s="6"/>
      <c r="BJ268" s="6"/>
      <c r="BK268" s="6"/>
      <c r="BL268" s="6"/>
      <c r="BM268" s="6"/>
      <c r="BN268" s="6"/>
      <c r="BO268" s="6"/>
      <c r="BP268" s="6"/>
      <c r="BQ268" s="6"/>
      <c r="BR268" s="6"/>
      <c r="BS268" s="6"/>
      <c r="BT268" s="6"/>
      <c r="BU268" s="6"/>
      <c r="BV268" s="6"/>
      <c r="BW268" s="6"/>
      <c r="BX268" s="6"/>
      <c r="BY268" s="6"/>
    </row>
    <row r="269" spans="2:77" x14ac:dyDescent="0.25">
      <c r="B269" s="31"/>
      <c r="C269" s="20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  <c r="BE269" s="6"/>
      <c r="BF269" s="6"/>
      <c r="BG269" s="6"/>
      <c r="BH269" s="6"/>
      <c r="BI269" s="6"/>
      <c r="BJ269" s="6"/>
      <c r="BK269" s="6"/>
      <c r="BL269" s="6"/>
      <c r="BM269" s="6"/>
      <c r="BN269" s="6"/>
      <c r="BO269" s="6"/>
      <c r="BP269" s="6"/>
      <c r="BQ269" s="6"/>
      <c r="BR269" s="6"/>
      <c r="BS269" s="6"/>
      <c r="BT269" s="6"/>
      <c r="BU269" s="6"/>
      <c r="BV269" s="6"/>
      <c r="BW269" s="6"/>
      <c r="BX269" s="6"/>
      <c r="BY269" s="6"/>
    </row>
    <row r="270" spans="2:77" x14ac:dyDescent="0.25">
      <c r="B270" s="31"/>
      <c r="C270" s="20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  <c r="BE270" s="6"/>
      <c r="BF270" s="6"/>
      <c r="BG270" s="6"/>
      <c r="BH270" s="6"/>
      <c r="BI270" s="6"/>
      <c r="BJ270" s="6"/>
      <c r="BK270" s="6"/>
      <c r="BL270" s="6"/>
      <c r="BM270" s="6"/>
      <c r="BN270" s="6"/>
      <c r="BO270" s="6"/>
      <c r="BP270" s="6"/>
      <c r="BQ270" s="6"/>
      <c r="BR270" s="6"/>
      <c r="BS270" s="6"/>
      <c r="BT270" s="6"/>
      <c r="BU270" s="6"/>
      <c r="BV270" s="6"/>
      <c r="BW270" s="6"/>
      <c r="BX270" s="6"/>
      <c r="BY270" s="6"/>
    </row>
    <row r="271" spans="2:77" x14ac:dyDescent="0.25">
      <c r="B271" s="31"/>
      <c r="C271" s="20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6"/>
      <c r="BE271" s="6"/>
      <c r="BF271" s="6"/>
      <c r="BG271" s="6"/>
      <c r="BH271" s="6"/>
      <c r="BI271" s="6"/>
      <c r="BJ271" s="6"/>
      <c r="BK271" s="6"/>
      <c r="BL271" s="6"/>
      <c r="BM271" s="6"/>
      <c r="BN271" s="6"/>
      <c r="BO271" s="6"/>
      <c r="BP271" s="6"/>
      <c r="BQ271" s="6"/>
      <c r="BR271" s="6"/>
      <c r="BS271" s="6"/>
      <c r="BT271" s="6"/>
      <c r="BU271" s="6"/>
      <c r="BV271" s="6"/>
      <c r="BW271" s="6"/>
      <c r="BX271" s="6"/>
      <c r="BY271" s="6"/>
    </row>
    <row r="272" spans="2:77" x14ac:dyDescent="0.25">
      <c r="B272" s="31"/>
      <c r="C272" s="20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  <c r="BC272" s="6"/>
      <c r="BD272" s="6"/>
      <c r="BE272" s="6"/>
      <c r="BF272" s="6"/>
      <c r="BG272" s="6"/>
      <c r="BH272" s="6"/>
      <c r="BI272" s="6"/>
      <c r="BJ272" s="6"/>
      <c r="BK272" s="6"/>
      <c r="BL272" s="6"/>
      <c r="BM272" s="6"/>
      <c r="BN272" s="6"/>
      <c r="BO272" s="6"/>
      <c r="BP272" s="6"/>
      <c r="BQ272" s="6"/>
      <c r="BR272" s="6"/>
      <c r="BS272" s="6"/>
      <c r="BT272" s="6"/>
      <c r="BU272" s="6"/>
      <c r="BV272" s="6"/>
      <c r="BW272" s="6"/>
      <c r="BX272" s="6"/>
      <c r="BY272" s="6"/>
    </row>
    <row r="273" spans="2:77" x14ac:dyDescent="0.25">
      <c r="B273" s="31"/>
      <c r="C273" s="20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  <c r="BC273" s="6"/>
      <c r="BD273" s="6"/>
      <c r="BE273" s="6"/>
      <c r="BF273" s="6"/>
      <c r="BG273" s="6"/>
      <c r="BH273" s="6"/>
      <c r="BI273" s="6"/>
      <c r="BJ273" s="6"/>
      <c r="BK273" s="6"/>
      <c r="BL273" s="6"/>
      <c r="BM273" s="6"/>
      <c r="BN273" s="6"/>
      <c r="BO273" s="6"/>
      <c r="BP273" s="6"/>
      <c r="BQ273" s="6"/>
      <c r="BR273" s="6"/>
      <c r="BS273" s="6"/>
      <c r="BT273" s="6"/>
      <c r="BU273" s="6"/>
      <c r="BV273" s="6"/>
      <c r="BW273" s="6"/>
      <c r="BX273" s="6"/>
      <c r="BY273" s="6"/>
    </row>
    <row r="274" spans="2:77" x14ac:dyDescent="0.25">
      <c r="B274" s="31"/>
      <c r="C274" s="20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6"/>
      <c r="BC274" s="6"/>
      <c r="BD274" s="6"/>
      <c r="BE274" s="6"/>
      <c r="BF274" s="6"/>
      <c r="BG274" s="6"/>
      <c r="BH274" s="6"/>
      <c r="BI274" s="6"/>
      <c r="BJ274" s="6"/>
      <c r="BK274" s="6"/>
      <c r="BL274" s="6"/>
      <c r="BM274" s="6"/>
      <c r="BN274" s="6"/>
      <c r="BO274" s="6"/>
      <c r="BP274" s="6"/>
      <c r="BQ274" s="6"/>
      <c r="BR274" s="6"/>
      <c r="BS274" s="6"/>
      <c r="BT274" s="6"/>
      <c r="BU274" s="6"/>
      <c r="BV274" s="6"/>
      <c r="BW274" s="6"/>
      <c r="BX274" s="6"/>
      <c r="BY274" s="6"/>
    </row>
    <row r="275" spans="2:77" x14ac:dyDescent="0.25">
      <c r="B275" s="31"/>
      <c r="C275" s="20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6"/>
      <c r="BB275" s="6"/>
      <c r="BC275" s="6"/>
      <c r="BD275" s="6"/>
      <c r="BE275" s="6"/>
      <c r="BF275" s="6"/>
      <c r="BG275" s="6"/>
      <c r="BH275" s="6"/>
      <c r="BI275" s="6"/>
      <c r="BJ275" s="6"/>
      <c r="BK275" s="6"/>
      <c r="BL275" s="6"/>
      <c r="BM275" s="6"/>
      <c r="BN275" s="6"/>
      <c r="BO275" s="6"/>
      <c r="BP275" s="6"/>
      <c r="BQ275" s="6"/>
      <c r="BR275" s="6"/>
      <c r="BS275" s="6"/>
      <c r="BT275" s="6"/>
      <c r="BU275" s="6"/>
      <c r="BV275" s="6"/>
      <c r="BW275" s="6"/>
      <c r="BX275" s="6"/>
      <c r="BY275" s="6"/>
    </row>
    <row r="276" spans="2:77" x14ac:dyDescent="0.25">
      <c r="B276" s="31"/>
      <c r="C276" s="20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  <c r="BA276" s="6"/>
      <c r="BB276" s="6"/>
      <c r="BC276" s="6"/>
      <c r="BD276" s="6"/>
      <c r="BE276" s="6"/>
      <c r="BF276" s="6"/>
      <c r="BG276" s="6"/>
      <c r="BH276" s="6"/>
      <c r="BI276" s="6"/>
      <c r="BJ276" s="6"/>
      <c r="BK276" s="6"/>
      <c r="BL276" s="6"/>
      <c r="BM276" s="6"/>
      <c r="BN276" s="6"/>
      <c r="BO276" s="6"/>
      <c r="BP276" s="6"/>
      <c r="BQ276" s="6"/>
      <c r="BR276" s="6"/>
      <c r="BS276" s="6"/>
      <c r="BT276" s="6"/>
      <c r="BU276" s="6"/>
      <c r="BV276" s="6"/>
      <c r="BW276" s="6"/>
      <c r="BX276" s="6"/>
      <c r="BY276" s="6"/>
    </row>
    <row r="277" spans="2:77" x14ac:dyDescent="0.25">
      <c r="B277" s="31"/>
      <c r="C277" s="20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6"/>
      <c r="BC277" s="6"/>
      <c r="BD277" s="6"/>
      <c r="BE277" s="6"/>
      <c r="BF277" s="6"/>
      <c r="BG277" s="6"/>
      <c r="BH277" s="6"/>
      <c r="BI277" s="6"/>
      <c r="BJ277" s="6"/>
      <c r="BK277" s="6"/>
      <c r="BL277" s="6"/>
      <c r="BM277" s="6"/>
      <c r="BN277" s="6"/>
      <c r="BO277" s="6"/>
      <c r="BP277" s="6"/>
      <c r="BQ277" s="6"/>
      <c r="BR277" s="6"/>
      <c r="BS277" s="6"/>
      <c r="BT277" s="6"/>
      <c r="BU277" s="6"/>
      <c r="BV277" s="6"/>
      <c r="BW277" s="6"/>
      <c r="BX277" s="6"/>
      <c r="BY277" s="6"/>
    </row>
    <row r="278" spans="2:77" x14ac:dyDescent="0.25">
      <c r="B278" s="31"/>
      <c r="C278" s="20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6"/>
      <c r="BB278" s="6"/>
      <c r="BC278" s="6"/>
      <c r="BD278" s="6"/>
      <c r="BE278" s="6"/>
      <c r="BF278" s="6"/>
      <c r="BG278" s="6"/>
      <c r="BH278" s="6"/>
      <c r="BI278" s="6"/>
      <c r="BJ278" s="6"/>
      <c r="BK278" s="6"/>
      <c r="BL278" s="6"/>
      <c r="BM278" s="6"/>
      <c r="BN278" s="6"/>
      <c r="BO278" s="6"/>
      <c r="BP278" s="6"/>
      <c r="BQ278" s="6"/>
      <c r="BR278" s="6"/>
      <c r="BS278" s="6"/>
      <c r="BT278" s="6"/>
      <c r="BU278" s="6"/>
      <c r="BV278" s="6"/>
      <c r="BW278" s="6"/>
      <c r="BX278" s="6"/>
      <c r="BY278" s="6"/>
    </row>
    <row r="279" spans="2:77" x14ac:dyDescent="0.25">
      <c r="B279" s="31"/>
      <c r="C279" s="20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  <c r="BA279" s="6"/>
      <c r="BB279" s="6"/>
      <c r="BC279" s="6"/>
      <c r="BD279" s="6"/>
      <c r="BE279" s="6"/>
      <c r="BF279" s="6"/>
      <c r="BG279" s="6"/>
      <c r="BH279" s="6"/>
      <c r="BI279" s="6"/>
      <c r="BJ279" s="6"/>
      <c r="BK279" s="6"/>
      <c r="BL279" s="6"/>
      <c r="BM279" s="6"/>
      <c r="BN279" s="6"/>
      <c r="BO279" s="6"/>
      <c r="BP279" s="6"/>
      <c r="BQ279" s="6"/>
      <c r="BR279" s="6"/>
      <c r="BS279" s="6"/>
      <c r="BT279" s="6"/>
      <c r="BU279" s="6"/>
      <c r="BV279" s="6"/>
      <c r="BW279" s="6"/>
      <c r="BX279" s="6"/>
      <c r="BY279" s="6"/>
    </row>
    <row r="280" spans="2:77" x14ac:dyDescent="0.25">
      <c r="B280" s="31"/>
      <c r="C280" s="20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/>
      <c r="BE280" s="6"/>
      <c r="BF280" s="6"/>
      <c r="BG280" s="6"/>
      <c r="BH280" s="6"/>
      <c r="BI280" s="6"/>
      <c r="BJ280" s="6"/>
      <c r="BK280" s="6"/>
      <c r="BL280" s="6"/>
      <c r="BM280" s="6"/>
      <c r="BN280" s="6"/>
      <c r="BO280" s="6"/>
      <c r="BP280" s="6"/>
      <c r="BQ280" s="6"/>
      <c r="BR280" s="6"/>
      <c r="BS280" s="6"/>
      <c r="BT280" s="6"/>
      <c r="BU280" s="6"/>
      <c r="BV280" s="6"/>
      <c r="BW280" s="6"/>
      <c r="BX280" s="6"/>
      <c r="BY280" s="6"/>
    </row>
    <row r="281" spans="2:77" x14ac:dyDescent="0.25">
      <c r="B281" s="31"/>
      <c r="C281" s="20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/>
      <c r="AC281" s="5"/>
      <c r="AD281" s="5"/>
      <c r="AE281" s="5"/>
      <c r="AF281" s="5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  <c r="BD281" s="6"/>
      <c r="BE281" s="6"/>
      <c r="BF281" s="6"/>
      <c r="BG281" s="6"/>
      <c r="BH281" s="6"/>
      <c r="BI281" s="6"/>
      <c r="BJ281" s="6"/>
      <c r="BK281" s="6"/>
      <c r="BL281" s="6"/>
      <c r="BM281" s="6"/>
      <c r="BN281" s="6"/>
      <c r="BO281" s="6"/>
      <c r="BP281" s="6"/>
      <c r="BQ281" s="6"/>
      <c r="BR281" s="6"/>
      <c r="BS281" s="6"/>
      <c r="BT281" s="6"/>
      <c r="BU281" s="6"/>
      <c r="BV281" s="6"/>
      <c r="BW281" s="6"/>
      <c r="BX281" s="6"/>
      <c r="BY281" s="6"/>
    </row>
    <row r="282" spans="2:77" x14ac:dyDescent="0.25">
      <c r="B282" s="31"/>
      <c r="C282" s="20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5"/>
      <c r="AD282" s="5"/>
      <c r="AE282" s="5"/>
      <c r="AF282" s="5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  <c r="BD282" s="6"/>
      <c r="BE282" s="6"/>
      <c r="BF282" s="6"/>
      <c r="BG282" s="6"/>
      <c r="BH282" s="6"/>
      <c r="BI282" s="6"/>
      <c r="BJ282" s="6"/>
      <c r="BK282" s="6"/>
      <c r="BL282" s="6"/>
      <c r="BM282" s="6"/>
      <c r="BN282" s="6"/>
      <c r="BO282" s="6"/>
      <c r="BP282" s="6"/>
      <c r="BQ282" s="6"/>
      <c r="BR282" s="6"/>
      <c r="BS282" s="6"/>
      <c r="BT282" s="6"/>
      <c r="BU282" s="6"/>
      <c r="BV282" s="6"/>
      <c r="BW282" s="6"/>
      <c r="BX282" s="6"/>
      <c r="BY282" s="6"/>
    </row>
    <row r="283" spans="2:77" x14ac:dyDescent="0.25">
      <c r="B283" s="31"/>
      <c r="C283" s="20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5"/>
      <c r="AC283" s="5"/>
      <c r="AD283" s="5"/>
      <c r="AE283" s="5"/>
      <c r="AF283" s="5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  <c r="BD283" s="6"/>
      <c r="BE283" s="6"/>
      <c r="BF283" s="6"/>
      <c r="BG283" s="6"/>
      <c r="BH283" s="6"/>
      <c r="BI283" s="6"/>
      <c r="BJ283" s="6"/>
      <c r="BK283" s="6"/>
      <c r="BL283" s="6"/>
      <c r="BM283" s="6"/>
      <c r="BN283" s="6"/>
      <c r="BO283" s="6"/>
      <c r="BP283" s="6"/>
      <c r="BQ283" s="6"/>
      <c r="BR283" s="6"/>
      <c r="BS283" s="6"/>
      <c r="BT283" s="6"/>
      <c r="BU283" s="6"/>
      <c r="BV283" s="6"/>
      <c r="BW283" s="6"/>
      <c r="BX283" s="6"/>
      <c r="BY283" s="6"/>
    </row>
    <row r="284" spans="2:77" x14ac:dyDescent="0.25">
      <c r="B284" s="31"/>
      <c r="C284" s="20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5"/>
      <c r="AC284" s="5"/>
      <c r="AD284" s="5"/>
      <c r="AE284" s="5"/>
      <c r="AF284" s="5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  <c r="BF284" s="6"/>
      <c r="BG284" s="6"/>
      <c r="BH284" s="6"/>
      <c r="BI284" s="6"/>
      <c r="BJ284" s="6"/>
      <c r="BK284" s="6"/>
      <c r="BL284" s="6"/>
      <c r="BM284" s="6"/>
      <c r="BN284" s="6"/>
      <c r="BO284" s="6"/>
      <c r="BP284" s="6"/>
      <c r="BQ284" s="6"/>
      <c r="BR284" s="6"/>
      <c r="BS284" s="6"/>
      <c r="BT284" s="6"/>
      <c r="BU284" s="6"/>
      <c r="BV284" s="6"/>
      <c r="BW284" s="6"/>
      <c r="BX284" s="6"/>
      <c r="BY284" s="6"/>
    </row>
    <row r="285" spans="2:77" x14ac:dyDescent="0.25">
      <c r="B285" s="31"/>
      <c r="C285" s="20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5"/>
      <c r="AC285" s="5"/>
      <c r="AD285" s="5"/>
      <c r="AE285" s="5"/>
      <c r="AF285" s="5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  <c r="BE285" s="6"/>
      <c r="BF285" s="6"/>
      <c r="BG285" s="6"/>
      <c r="BH285" s="6"/>
      <c r="BI285" s="6"/>
      <c r="BJ285" s="6"/>
      <c r="BK285" s="6"/>
      <c r="BL285" s="6"/>
      <c r="BM285" s="6"/>
      <c r="BN285" s="6"/>
      <c r="BO285" s="6"/>
      <c r="BP285" s="6"/>
      <c r="BQ285" s="6"/>
      <c r="BR285" s="6"/>
      <c r="BS285" s="6"/>
      <c r="BT285" s="6"/>
      <c r="BU285" s="6"/>
      <c r="BV285" s="6"/>
      <c r="BW285" s="6"/>
      <c r="BX285" s="6"/>
      <c r="BY285" s="6"/>
    </row>
    <row r="286" spans="2:77" x14ac:dyDescent="0.25">
      <c r="B286" s="31"/>
      <c r="C286" s="20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/>
      <c r="AC286" s="5"/>
      <c r="AD286" s="5"/>
      <c r="AE286" s="5"/>
      <c r="AF286" s="5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6"/>
      <c r="BE286" s="6"/>
      <c r="BF286" s="6"/>
      <c r="BG286" s="6"/>
      <c r="BH286" s="6"/>
      <c r="BI286" s="6"/>
      <c r="BJ286" s="6"/>
      <c r="BK286" s="6"/>
      <c r="BL286" s="6"/>
      <c r="BM286" s="6"/>
      <c r="BN286" s="6"/>
      <c r="BO286" s="6"/>
      <c r="BP286" s="6"/>
      <c r="BQ286" s="6"/>
      <c r="BR286" s="6"/>
      <c r="BS286" s="6"/>
      <c r="BT286" s="6"/>
      <c r="BU286" s="6"/>
      <c r="BV286" s="6"/>
      <c r="BW286" s="6"/>
      <c r="BX286" s="6"/>
      <c r="BY286" s="6"/>
    </row>
    <row r="287" spans="2:77" x14ac:dyDescent="0.25">
      <c r="B287" s="31"/>
      <c r="C287" s="20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5"/>
      <c r="AC287" s="5"/>
      <c r="AD287" s="5"/>
      <c r="AE287" s="5"/>
      <c r="AF287" s="5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/>
      <c r="BH287" s="6"/>
      <c r="BI287" s="6"/>
      <c r="BJ287" s="6"/>
      <c r="BK287" s="6"/>
      <c r="BL287" s="6"/>
      <c r="BM287" s="6"/>
      <c r="BN287" s="6"/>
      <c r="BO287" s="6"/>
      <c r="BP287" s="6"/>
      <c r="BQ287" s="6"/>
      <c r="BR287" s="6"/>
      <c r="BS287" s="6"/>
      <c r="BT287" s="6"/>
      <c r="BU287" s="6"/>
      <c r="BV287" s="6"/>
      <c r="BW287" s="6"/>
      <c r="BX287" s="6"/>
      <c r="BY287" s="6"/>
    </row>
    <row r="288" spans="2:77" x14ac:dyDescent="0.25">
      <c r="B288" s="31"/>
      <c r="C288" s="20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5"/>
      <c r="AC288" s="5"/>
      <c r="AD288" s="5"/>
      <c r="AE288" s="5"/>
      <c r="AF288" s="5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"/>
      <c r="BM288" s="6"/>
      <c r="BN288" s="6"/>
      <c r="BO288" s="6"/>
      <c r="BP288" s="6"/>
      <c r="BQ288" s="6"/>
      <c r="BR288" s="6"/>
      <c r="BS288" s="6"/>
      <c r="BT288" s="6"/>
      <c r="BU288" s="6"/>
      <c r="BV288" s="6"/>
      <c r="BW288" s="6"/>
      <c r="BX288" s="6"/>
      <c r="BY288" s="6"/>
    </row>
    <row r="289" spans="2:77" x14ac:dyDescent="0.25">
      <c r="B289" s="31"/>
      <c r="C289" s="20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  <c r="AC289" s="5"/>
      <c r="AD289" s="5"/>
      <c r="AE289" s="5"/>
      <c r="AF289" s="5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  <c r="BF289" s="6"/>
      <c r="BG289" s="6"/>
      <c r="BH289" s="6"/>
      <c r="BI289" s="6"/>
      <c r="BJ289" s="6"/>
      <c r="BK289" s="6"/>
      <c r="BL289" s="6"/>
      <c r="BM289" s="6"/>
      <c r="BN289" s="6"/>
      <c r="BO289" s="6"/>
      <c r="BP289" s="6"/>
      <c r="BQ289" s="6"/>
      <c r="BR289" s="6"/>
      <c r="BS289" s="6"/>
      <c r="BT289" s="6"/>
      <c r="BU289" s="6"/>
      <c r="BV289" s="6"/>
      <c r="BW289" s="6"/>
      <c r="BX289" s="6"/>
      <c r="BY289" s="6"/>
    </row>
    <row r="290" spans="2:77" x14ac:dyDescent="0.25">
      <c r="B290" s="31"/>
      <c r="C290" s="20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5"/>
      <c r="AC290" s="5"/>
      <c r="AD290" s="5"/>
      <c r="AE290" s="5"/>
      <c r="AF290" s="5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  <c r="BF290" s="6"/>
      <c r="BG290" s="6"/>
      <c r="BH290" s="6"/>
      <c r="BI290" s="6"/>
      <c r="BJ290" s="6"/>
      <c r="BK290" s="6"/>
      <c r="BL290" s="6"/>
      <c r="BM290" s="6"/>
      <c r="BN290" s="6"/>
      <c r="BO290" s="6"/>
      <c r="BP290" s="6"/>
      <c r="BQ290" s="6"/>
      <c r="BR290" s="6"/>
      <c r="BS290" s="6"/>
      <c r="BT290" s="6"/>
      <c r="BU290" s="6"/>
      <c r="BV290" s="6"/>
      <c r="BW290" s="6"/>
      <c r="BX290" s="6"/>
      <c r="BY290" s="6"/>
    </row>
    <row r="291" spans="2:77" x14ac:dyDescent="0.25">
      <c r="B291" s="31"/>
      <c r="C291" s="20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  <c r="AB291" s="5"/>
      <c r="AC291" s="5"/>
      <c r="AD291" s="5"/>
      <c r="AE291" s="5"/>
      <c r="AF291" s="5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6"/>
      <c r="BE291" s="6"/>
      <c r="BF291" s="6"/>
      <c r="BG291" s="6"/>
      <c r="BH291" s="6"/>
      <c r="BI291" s="6"/>
      <c r="BJ291" s="6"/>
      <c r="BK291" s="6"/>
      <c r="BL291" s="6"/>
      <c r="BM291" s="6"/>
      <c r="BN291" s="6"/>
      <c r="BO291" s="6"/>
      <c r="BP291" s="6"/>
      <c r="BQ291" s="6"/>
      <c r="BR291" s="6"/>
      <c r="BS291" s="6"/>
      <c r="BT291" s="6"/>
      <c r="BU291" s="6"/>
      <c r="BV291" s="6"/>
      <c r="BW291" s="6"/>
      <c r="BX291" s="6"/>
      <c r="BY291" s="6"/>
    </row>
    <row r="292" spans="2:77" x14ac:dyDescent="0.25">
      <c r="B292" s="31"/>
      <c r="C292" s="20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5"/>
      <c r="AC292" s="5"/>
      <c r="AD292" s="5"/>
      <c r="AE292" s="5"/>
      <c r="AF292" s="5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  <c r="BE292" s="6"/>
      <c r="BF292" s="6"/>
      <c r="BG292" s="6"/>
      <c r="BH292" s="6"/>
      <c r="BI292" s="6"/>
      <c r="BJ292" s="6"/>
      <c r="BK292" s="6"/>
      <c r="BL292" s="6"/>
      <c r="BM292" s="6"/>
      <c r="BN292" s="6"/>
      <c r="BO292" s="6"/>
      <c r="BP292" s="6"/>
      <c r="BQ292" s="6"/>
      <c r="BR292" s="6"/>
      <c r="BS292" s="6"/>
      <c r="BT292" s="6"/>
      <c r="BU292" s="6"/>
      <c r="BV292" s="6"/>
      <c r="BW292" s="6"/>
      <c r="BX292" s="6"/>
      <c r="BY292" s="6"/>
    </row>
    <row r="293" spans="2:77" x14ac:dyDescent="0.25">
      <c r="B293" s="31"/>
      <c r="C293" s="20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5"/>
      <c r="AC293" s="5"/>
      <c r="AD293" s="5"/>
      <c r="AE293" s="5"/>
      <c r="AF293" s="5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"/>
      <c r="BD293" s="6"/>
      <c r="BE293" s="6"/>
      <c r="BF293" s="6"/>
      <c r="BG293" s="6"/>
      <c r="BH293" s="6"/>
      <c r="BI293" s="6"/>
      <c r="BJ293" s="6"/>
      <c r="BK293" s="6"/>
      <c r="BL293" s="6"/>
      <c r="BM293" s="6"/>
      <c r="BN293" s="6"/>
      <c r="BO293" s="6"/>
      <c r="BP293" s="6"/>
      <c r="BQ293" s="6"/>
      <c r="BR293" s="6"/>
      <c r="BS293" s="6"/>
      <c r="BT293" s="6"/>
      <c r="BU293" s="6"/>
      <c r="BV293" s="6"/>
      <c r="BW293" s="6"/>
      <c r="BX293" s="6"/>
      <c r="BY293" s="6"/>
    </row>
    <row r="294" spans="2:77" x14ac:dyDescent="0.25">
      <c r="B294" s="31"/>
      <c r="C294" s="20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5"/>
      <c r="AC294" s="5"/>
      <c r="AD294" s="5"/>
      <c r="AE294" s="5"/>
      <c r="AF294" s="5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  <c r="BA294" s="6"/>
      <c r="BB294" s="6"/>
      <c r="BC294" s="6"/>
      <c r="BD294" s="6"/>
      <c r="BE294" s="6"/>
      <c r="BF294" s="6"/>
      <c r="BG294" s="6"/>
      <c r="BH294" s="6"/>
      <c r="BI294" s="6"/>
      <c r="BJ294" s="6"/>
      <c r="BK294" s="6"/>
      <c r="BL294" s="6"/>
      <c r="BM294" s="6"/>
      <c r="BN294" s="6"/>
      <c r="BO294" s="6"/>
      <c r="BP294" s="6"/>
      <c r="BQ294" s="6"/>
      <c r="BR294" s="6"/>
      <c r="BS294" s="6"/>
      <c r="BT294" s="6"/>
      <c r="BU294" s="6"/>
      <c r="BV294" s="6"/>
      <c r="BW294" s="6"/>
      <c r="BX294" s="6"/>
      <c r="BY294" s="6"/>
    </row>
    <row r="295" spans="2:77" x14ac:dyDescent="0.25">
      <c r="B295" s="31"/>
      <c r="C295" s="20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5"/>
      <c r="AC295" s="5"/>
      <c r="AD295" s="5"/>
      <c r="AE295" s="5"/>
      <c r="AF295" s="5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6"/>
      <c r="BF295" s="6"/>
      <c r="BG295" s="6"/>
      <c r="BH295" s="6"/>
      <c r="BI295" s="6"/>
      <c r="BJ295" s="6"/>
      <c r="BK295" s="6"/>
      <c r="BL295" s="6"/>
      <c r="BM295" s="6"/>
      <c r="BN295" s="6"/>
      <c r="BO295" s="6"/>
      <c r="BP295" s="6"/>
      <c r="BQ295" s="6"/>
      <c r="BR295" s="6"/>
      <c r="BS295" s="6"/>
      <c r="BT295" s="6"/>
      <c r="BU295" s="6"/>
      <c r="BV295" s="6"/>
      <c r="BW295" s="6"/>
      <c r="BX295" s="6"/>
      <c r="BY295" s="6"/>
    </row>
    <row r="296" spans="2:77" x14ac:dyDescent="0.25">
      <c r="B296" s="31"/>
      <c r="C296" s="20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  <c r="AB296" s="5"/>
      <c r="AC296" s="5"/>
      <c r="AD296" s="5"/>
      <c r="AE296" s="5"/>
      <c r="AF296" s="5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  <c r="BE296" s="6"/>
      <c r="BF296" s="6"/>
      <c r="BG296" s="6"/>
      <c r="BH296" s="6"/>
      <c r="BI296" s="6"/>
      <c r="BJ296" s="6"/>
      <c r="BK296" s="6"/>
      <c r="BL296" s="6"/>
      <c r="BM296" s="6"/>
      <c r="BN296" s="6"/>
      <c r="BO296" s="6"/>
      <c r="BP296" s="6"/>
      <c r="BQ296" s="6"/>
      <c r="BR296" s="6"/>
      <c r="BS296" s="6"/>
      <c r="BT296" s="6"/>
      <c r="BU296" s="6"/>
      <c r="BV296" s="6"/>
      <c r="BW296" s="6"/>
      <c r="BX296" s="6"/>
      <c r="BY296" s="6"/>
    </row>
    <row r="297" spans="2:77" x14ac:dyDescent="0.25">
      <c r="B297" s="31"/>
      <c r="C297" s="20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5"/>
      <c r="AC297" s="5"/>
      <c r="AD297" s="5"/>
      <c r="AE297" s="5"/>
      <c r="AF297" s="5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/>
      <c r="BE297" s="6"/>
      <c r="BF297" s="6"/>
      <c r="BG297" s="6"/>
      <c r="BH297" s="6"/>
      <c r="BI297" s="6"/>
      <c r="BJ297" s="6"/>
      <c r="BK297" s="6"/>
      <c r="BL297" s="6"/>
      <c r="BM297" s="6"/>
      <c r="BN297" s="6"/>
      <c r="BO297" s="6"/>
      <c r="BP297" s="6"/>
      <c r="BQ297" s="6"/>
      <c r="BR297" s="6"/>
      <c r="BS297" s="6"/>
      <c r="BT297" s="6"/>
      <c r="BU297" s="6"/>
      <c r="BV297" s="6"/>
      <c r="BW297" s="6"/>
      <c r="BX297" s="6"/>
      <c r="BY297" s="6"/>
    </row>
    <row r="298" spans="2:77" x14ac:dyDescent="0.25">
      <c r="B298" s="31"/>
      <c r="C298" s="20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5"/>
      <c r="AC298" s="5"/>
      <c r="AD298" s="5"/>
      <c r="AE298" s="5"/>
      <c r="AF298" s="5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/>
      <c r="BE298" s="6"/>
      <c r="BF298" s="6"/>
      <c r="BG298" s="6"/>
      <c r="BH298" s="6"/>
      <c r="BI298" s="6"/>
      <c r="BJ298" s="6"/>
      <c r="BK298" s="6"/>
      <c r="BL298" s="6"/>
      <c r="BM298" s="6"/>
      <c r="BN298" s="6"/>
      <c r="BO298" s="6"/>
      <c r="BP298" s="6"/>
      <c r="BQ298" s="6"/>
      <c r="BR298" s="6"/>
      <c r="BS298" s="6"/>
      <c r="BT298" s="6"/>
      <c r="BU298" s="6"/>
      <c r="BV298" s="6"/>
      <c r="BW298" s="6"/>
      <c r="BX298" s="6"/>
      <c r="BY298" s="6"/>
    </row>
    <row r="299" spans="2:77" x14ac:dyDescent="0.25">
      <c r="B299" s="31"/>
      <c r="C299" s="20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  <c r="AB299" s="5"/>
      <c r="AC299" s="5"/>
      <c r="AD299" s="5"/>
      <c r="AE299" s="5"/>
      <c r="AF299" s="5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  <c r="BE299" s="6"/>
      <c r="BF299" s="6"/>
      <c r="BG299" s="6"/>
      <c r="BH299" s="6"/>
      <c r="BI299" s="6"/>
      <c r="BJ299" s="6"/>
      <c r="BK299" s="6"/>
      <c r="BL299" s="6"/>
      <c r="BM299" s="6"/>
      <c r="BN299" s="6"/>
      <c r="BO299" s="6"/>
      <c r="BP299" s="6"/>
      <c r="BQ299" s="6"/>
      <c r="BR299" s="6"/>
      <c r="BS299" s="6"/>
      <c r="BT299" s="6"/>
      <c r="BU299" s="6"/>
      <c r="BV299" s="6"/>
      <c r="BW299" s="6"/>
      <c r="BX299" s="6"/>
      <c r="BY299" s="6"/>
    </row>
    <row r="300" spans="2:77" x14ac:dyDescent="0.25">
      <c r="B300" s="31"/>
      <c r="C300" s="20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5"/>
      <c r="AC300" s="5"/>
      <c r="AD300" s="5"/>
      <c r="AE300" s="5"/>
      <c r="AF300" s="5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6"/>
      <c r="BC300" s="6"/>
      <c r="BD300" s="6"/>
      <c r="BE300" s="6"/>
      <c r="BF300" s="6"/>
      <c r="BG300" s="6"/>
      <c r="BH300" s="6"/>
      <c r="BI300" s="6"/>
      <c r="BJ300" s="6"/>
      <c r="BK300" s="6"/>
      <c r="BL300" s="6"/>
      <c r="BM300" s="6"/>
      <c r="BN300" s="6"/>
      <c r="BO300" s="6"/>
      <c r="BP300" s="6"/>
      <c r="BQ300" s="6"/>
      <c r="BR300" s="6"/>
      <c r="BS300" s="6"/>
      <c r="BT300" s="6"/>
      <c r="BU300" s="6"/>
      <c r="BV300" s="6"/>
      <c r="BW300" s="6"/>
      <c r="BX300" s="6"/>
      <c r="BY300" s="6"/>
    </row>
    <row r="301" spans="2:77" x14ac:dyDescent="0.25">
      <c r="B301" s="31"/>
      <c r="C301" s="20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  <c r="AB301" s="5"/>
      <c r="AC301" s="5"/>
      <c r="AD301" s="5"/>
      <c r="AE301" s="5"/>
      <c r="AF301" s="5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  <c r="BA301" s="6"/>
      <c r="BB301" s="6"/>
      <c r="BC301" s="6"/>
      <c r="BD301" s="6"/>
      <c r="BE301" s="6"/>
      <c r="BF301" s="6"/>
      <c r="BG301" s="6"/>
      <c r="BH301" s="6"/>
      <c r="BI301" s="6"/>
      <c r="BJ301" s="6"/>
      <c r="BK301" s="6"/>
      <c r="BL301" s="6"/>
      <c r="BM301" s="6"/>
      <c r="BN301" s="6"/>
      <c r="BO301" s="6"/>
      <c r="BP301" s="6"/>
      <c r="BQ301" s="6"/>
      <c r="BR301" s="6"/>
      <c r="BS301" s="6"/>
      <c r="BT301" s="6"/>
      <c r="BU301" s="6"/>
      <c r="BV301" s="6"/>
      <c r="BW301" s="6"/>
      <c r="BX301" s="6"/>
      <c r="BY301" s="6"/>
    </row>
    <row r="302" spans="2:77" x14ac:dyDescent="0.25">
      <c r="B302" s="31"/>
      <c r="C302" s="20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5"/>
      <c r="AC302" s="5"/>
      <c r="AD302" s="5"/>
      <c r="AE302" s="5"/>
      <c r="AF302" s="5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6"/>
      <c r="BB302" s="6"/>
      <c r="BC302" s="6"/>
      <c r="BD302" s="6"/>
      <c r="BE302" s="6"/>
      <c r="BF302" s="6"/>
      <c r="BG302" s="6"/>
      <c r="BH302" s="6"/>
      <c r="BI302" s="6"/>
      <c r="BJ302" s="6"/>
      <c r="BK302" s="6"/>
      <c r="BL302" s="6"/>
      <c r="BM302" s="6"/>
      <c r="BN302" s="6"/>
      <c r="BO302" s="6"/>
      <c r="BP302" s="6"/>
      <c r="BQ302" s="6"/>
      <c r="BR302" s="6"/>
      <c r="BS302" s="6"/>
      <c r="BT302" s="6"/>
      <c r="BU302" s="6"/>
      <c r="BV302" s="6"/>
      <c r="BW302" s="6"/>
      <c r="BX302" s="6"/>
      <c r="BY302" s="6"/>
    </row>
    <row r="303" spans="2:77" x14ac:dyDescent="0.25">
      <c r="B303" s="31"/>
      <c r="C303" s="20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5"/>
      <c r="AC303" s="5"/>
      <c r="AD303" s="5"/>
      <c r="AE303" s="5"/>
      <c r="AF303" s="5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  <c r="BA303" s="6"/>
      <c r="BB303" s="6"/>
      <c r="BC303" s="6"/>
      <c r="BD303" s="6"/>
      <c r="BE303" s="6"/>
      <c r="BF303" s="6"/>
      <c r="BG303" s="6"/>
      <c r="BH303" s="6"/>
      <c r="BI303" s="6"/>
      <c r="BJ303" s="6"/>
      <c r="BK303" s="6"/>
      <c r="BL303" s="6"/>
      <c r="BM303" s="6"/>
      <c r="BN303" s="6"/>
      <c r="BO303" s="6"/>
      <c r="BP303" s="6"/>
      <c r="BQ303" s="6"/>
      <c r="BR303" s="6"/>
      <c r="BS303" s="6"/>
      <c r="BT303" s="6"/>
      <c r="BU303" s="6"/>
      <c r="BV303" s="6"/>
      <c r="BW303" s="6"/>
      <c r="BX303" s="6"/>
      <c r="BY303" s="6"/>
    </row>
    <row r="304" spans="2:77" x14ac:dyDescent="0.25">
      <c r="B304" s="31"/>
      <c r="C304" s="20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  <c r="AB304" s="5"/>
      <c r="AC304" s="5"/>
      <c r="AD304" s="5"/>
      <c r="AE304" s="5"/>
      <c r="AF304" s="5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6"/>
      <c r="BC304" s="6"/>
      <c r="BD304" s="6"/>
      <c r="BE304" s="6"/>
      <c r="BF304" s="6"/>
      <c r="BG304" s="6"/>
      <c r="BH304" s="6"/>
      <c r="BI304" s="6"/>
      <c r="BJ304" s="6"/>
      <c r="BK304" s="6"/>
      <c r="BL304" s="6"/>
      <c r="BM304" s="6"/>
      <c r="BN304" s="6"/>
      <c r="BO304" s="6"/>
      <c r="BP304" s="6"/>
      <c r="BQ304" s="6"/>
      <c r="BR304" s="6"/>
      <c r="BS304" s="6"/>
      <c r="BT304" s="6"/>
      <c r="BU304" s="6"/>
      <c r="BV304" s="6"/>
      <c r="BW304" s="6"/>
      <c r="BX304" s="6"/>
      <c r="BY304" s="6"/>
    </row>
    <row r="305" spans="2:77" x14ac:dyDescent="0.25">
      <c r="B305" s="31"/>
      <c r="C305" s="20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  <c r="AC305" s="5"/>
      <c r="AD305" s="5"/>
      <c r="AE305" s="5"/>
      <c r="AF305" s="5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  <c r="BA305" s="6"/>
      <c r="BB305" s="6"/>
      <c r="BC305" s="6"/>
      <c r="BD305" s="6"/>
      <c r="BE305" s="6"/>
      <c r="BF305" s="6"/>
      <c r="BG305" s="6"/>
      <c r="BH305" s="6"/>
      <c r="BI305" s="6"/>
      <c r="BJ305" s="6"/>
      <c r="BK305" s="6"/>
      <c r="BL305" s="6"/>
      <c r="BM305" s="6"/>
      <c r="BN305" s="6"/>
      <c r="BO305" s="6"/>
      <c r="BP305" s="6"/>
      <c r="BQ305" s="6"/>
      <c r="BR305" s="6"/>
      <c r="BS305" s="6"/>
      <c r="BT305" s="6"/>
      <c r="BU305" s="6"/>
      <c r="BV305" s="6"/>
      <c r="BW305" s="6"/>
      <c r="BX305" s="6"/>
      <c r="BY305" s="6"/>
    </row>
    <row r="306" spans="2:77" x14ac:dyDescent="0.25">
      <c r="B306" s="31"/>
      <c r="C306" s="20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  <c r="AC306" s="5"/>
      <c r="AD306" s="5"/>
      <c r="AE306" s="5"/>
      <c r="AF306" s="5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  <c r="BA306" s="6"/>
      <c r="BB306" s="6"/>
      <c r="BC306" s="6"/>
      <c r="BD306" s="6"/>
      <c r="BE306" s="6"/>
      <c r="BF306" s="6"/>
      <c r="BG306" s="6"/>
      <c r="BH306" s="6"/>
      <c r="BI306" s="6"/>
      <c r="BJ306" s="6"/>
      <c r="BK306" s="6"/>
      <c r="BL306" s="6"/>
      <c r="BM306" s="6"/>
      <c r="BN306" s="6"/>
      <c r="BO306" s="6"/>
      <c r="BP306" s="6"/>
      <c r="BQ306" s="6"/>
      <c r="BR306" s="6"/>
      <c r="BS306" s="6"/>
      <c r="BT306" s="6"/>
      <c r="BU306" s="6"/>
      <c r="BV306" s="6"/>
      <c r="BW306" s="6"/>
      <c r="BX306" s="6"/>
      <c r="BY306" s="6"/>
    </row>
    <row r="307" spans="2:77" x14ac:dyDescent="0.25">
      <c r="B307" s="31"/>
      <c r="C307" s="20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5"/>
      <c r="AC307" s="5"/>
      <c r="AD307" s="5"/>
      <c r="AE307" s="5"/>
      <c r="AF307" s="5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  <c r="BA307" s="6"/>
      <c r="BB307" s="6"/>
      <c r="BC307" s="6"/>
      <c r="BD307" s="6"/>
      <c r="BE307" s="6"/>
      <c r="BF307" s="6"/>
      <c r="BG307" s="6"/>
      <c r="BH307" s="6"/>
      <c r="BI307" s="6"/>
      <c r="BJ307" s="6"/>
      <c r="BK307" s="6"/>
      <c r="BL307" s="6"/>
      <c r="BM307" s="6"/>
      <c r="BN307" s="6"/>
      <c r="BO307" s="6"/>
      <c r="BP307" s="6"/>
      <c r="BQ307" s="6"/>
      <c r="BR307" s="6"/>
      <c r="BS307" s="6"/>
      <c r="BT307" s="6"/>
      <c r="BU307" s="6"/>
      <c r="BV307" s="6"/>
      <c r="BW307" s="6"/>
      <c r="BX307" s="6"/>
      <c r="BY307" s="6"/>
    </row>
    <row r="308" spans="2:77" x14ac:dyDescent="0.25">
      <c r="B308" s="31"/>
      <c r="C308" s="20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5"/>
      <c r="AC308" s="5"/>
      <c r="AD308" s="5"/>
      <c r="AE308" s="5"/>
      <c r="AF308" s="5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  <c r="BA308" s="6"/>
      <c r="BB308" s="6"/>
      <c r="BC308" s="6"/>
      <c r="BD308" s="6"/>
      <c r="BE308" s="6"/>
      <c r="BF308" s="6"/>
      <c r="BG308" s="6"/>
      <c r="BH308" s="6"/>
      <c r="BI308" s="6"/>
      <c r="BJ308" s="6"/>
      <c r="BK308" s="6"/>
      <c r="BL308" s="6"/>
      <c r="BM308" s="6"/>
      <c r="BN308" s="6"/>
      <c r="BO308" s="6"/>
      <c r="BP308" s="6"/>
      <c r="BQ308" s="6"/>
      <c r="BR308" s="6"/>
      <c r="BS308" s="6"/>
      <c r="BT308" s="6"/>
      <c r="BU308" s="6"/>
      <c r="BV308" s="6"/>
      <c r="BW308" s="6"/>
      <c r="BX308" s="6"/>
      <c r="BY308" s="6"/>
    </row>
    <row r="309" spans="2:77" x14ac:dyDescent="0.25">
      <c r="B309" s="31"/>
      <c r="C309" s="20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5"/>
      <c r="AC309" s="5"/>
      <c r="AD309" s="5"/>
      <c r="AE309" s="5"/>
      <c r="AF309" s="5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  <c r="BA309" s="6"/>
      <c r="BB309" s="6"/>
      <c r="BC309" s="6"/>
      <c r="BD309" s="6"/>
      <c r="BE309" s="6"/>
      <c r="BF309" s="6"/>
      <c r="BG309" s="6"/>
      <c r="BH309" s="6"/>
      <c r="BI309" s="6"/>
      <c r="BJ309" s="6"/>
      <c r="BK309" s="6"/>
      <c r="BL309" s="6"/>
      <c r="BM309" s="6"/>
      <c r="BN309" s="6"/>
      <c r="BO309" s="6"/>
      <c r="BP309" s="6"/>
      <c r="BQ309" s="6"/>
      <c r="BR309" s="6"/>
      <c r="BS309" s="6"/>
      <c r="BT309" s="6"/>
      <c r="BU309" s="6"/>
      <c r="BV309" s="6"/>
      <c r="BW309" s="6"/>
      <c r="BX309" s="6"/>
      <c r="BY309" s="6"/>
    </row>
    <row r="310" spans="2:77" x14ac:dyDescent="0.25">
      <c r="B310" s="31"/>
      <c r="C310" s="20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5"/>
      <c r="AC310" s="5"/>
      <c r="AD310" s="5"/>
      <c r="AE310" s="5"/>
      <c r="AF310" s="5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  <c r="BA310" s="6"/>
      <c r="BB310" s="6"/>
      <c r="BC310" s="6"/>
      <c r="BD310" s="6"/>
      <c r="BE310" s="6"/>
      <c r="BF310" s="6"/>
      <c r="BG310" s="6"/>
      <c r="BH310" s="6"/>
      <c r="BI310" s="6"/>
      <c r="BJ310" s="6"/>
      <c r="BK310" s="6"/>
      <c r="BL310" s="6"/>
      <c r="BM310" s="6"/>
      <c r="BN310" s="6"/>
      <c r="BO310" s="6"/>
      <c r="BP310" s="6"/>
      <c r="BQ310" s="6"/>
      <c r="BR310" s="6"/>
      <c r="BS310" s="6"/>
      <c r="BT310" s="6"/>
      <c r="BU310" s="6"/>
      <c r="BV310" s="6"/>
      <c r="BW310" s="6"/>
      <c r="BX310" s="6"/>
      <c r="BY310" s="6"/>
    </row>
    <row r="311" spans="2:77" x14ac:dyDescent="0.25">
      <c r="B311" s="31"/>
      <c r="C311" s="20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  <c r="AB311" s="5"/>
      <c r="AC311" s="5"/>
      <c r="AD311" s="5"/>
      <c r="AE311" s="5"/>
      <c r="AF311" s="5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  <c r="BA311" s="6"/>
      <c r="BB311" s="6"/>
      <c r="BC311" s="6"/>
      <c r="BD311" s="6"/>
      <c r="BE311" s="6"/>
      <c r="BF311" s="6"/>
      <c r="BG311" s="6"/>
      <c r="BH311" s="6"/>
      <c r="BI311" s="6"/>
      <c r="BJ311" s="6"/>
      <c r="BK311" s="6"/>
      <c r="BL311" s="6"/>
      <c r="BM311" s="6"/>
      <c r="BN311" s="6"/>
      <c r="BO311" s="6"/>
      <c r="BP311" s="6"/>
      <c r="BQ311" s="6"/>
      <c r="BR311" s="6"/>
      <c r="BS311" s="6"/>
      <c r="BT311" s="6"/>
      <c r="BU311" s="6"/>
      <c r="BV311" s="6"/>
      <c r="BW311" s="6"/>
      <c r="BX311" s="6"/>
      <c r="BY311" s="6"/>
    </row>
    <row r="312" spans="2:77" x14ac:dyDescent="0.25">
      <c r="B312" s="31"/>
      <c r="C312" s="20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  <c r="AC312" s="5"/>
      <c r="AD312" s="5"/>
      <c r="AE312" s="5"/>
      <c r="AF312" s="5"/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  <c r="BA312" s="6"/>
      <c r="BB312" s="6"/>
      <c r="BC312" s="6"/>
      <c r="BD312" s="6"/>
      <c r="BE312" s="6"/>
      <c r="BF312" s="6"/>
      <c r="BG312" s="6"/>
      <c r="BH312" s="6"/>
      <c r="BI312" s="6"/>
      <c r="BJ312" s="6"/>
      <c r="BK312" s="6"/>
      <c r="BL312" s="6"/>
      <c r="BM312" s="6"/>
      <c r="BN312" s="6"/>
      <c r="BO312" s="6"/>
      <c r="BP312" s="6"/>
      <c r="BQ312" s="6"/>
      <c r="BR312" s="6"/>
      <c r="BS312" s="6"/>
      <c r="BT312" s="6"/>
      <c r="BU312" s="6"/>
      <c r="BV312" s="6"/>
      <c r="BW312" s="6"/>
      <c r="BX312" s="6"/>
      <c r="BY312" s="6"/>
    </row>
    <row r="313" spans="2:77" x14ac:dyDescent="0.25">
      <c r="B313" s="31"/>
      <c r="C313" s="20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  <c r="AB313" s="5"/>
      <c r="AC313" s="5"/>
      <c r="AD313" s="5"/>
      <c r="AE313" s="5"/>
      <c r="AF313" s="5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  <c r="BA313" s="6"/>
      <c r="BB313" s="6"/>
      <c r="BC313" s="6"/>
      <c r="BD313" s="6"/>
      <c r="BE313" s="6"/>
      <c r="BF313" s="6"/>
      <c r="BG313" s="6"/>
      <c r="BH313" s="6"/>
      <c r="BI313" s="6"/>
      <c r="BJ313" s="6"/>
      <c r="BK313" s="6"/>
      <c r="BL313" s="6"/>
      <c r="BM313" s="6"/>
      <c r="BN313" s="6"/>
      <c r="BO313" s="6"/>
      <c r="BP313" s="6"/>
      <c r="BQ313" s="6"/>
      <c r="BR313" s="6"/>
      <c r="BS313" s="6"/>
      <c r="BT313" s="6"/>
      <c r="BU313" s="6"/>
      <c r="BV313" s="6"/>
      <c r="BW313" s="6"/>
      <c r="BX313" s="6"/>
      <c r="BY313" s="6"/>
    </row>
    <row r="314" spans="2:77" x14ac:dyDescent="0.25">
      <c r="B314" s="31"/>
      <c r="C314" s="20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  <c r="AB314" s="5"/>
      <c r="AC314" s="5"/>
      <c r="AD314" s="5"/>
      <c r="AE314" s="5"/>
      <c r="AF314" s="5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  <c r="BA314" s="6"/>
      <c r="BB314" s="6"/>
      <c r="BC314" s="6"/>
      <c r="BD314" s="6"/>
      <c r="BE314" s="6"/>
      <c r="BF314" s="6"/>
      <c r="BG314" s="6"/>
      <c r="BH314" s="6"/>
      <c r="BI314" s="6"/>
      <c r="BJ314" s="6"/>
      <c r="BK314" s="6"/>
      <c r="BL314" s="6"/>
      <c r="BM314" s="6"/>
      <c r="BN314" s="6"/>
      <c r="BO314" s="6"/>
      <c r="BP314" s="6"/>
      <c r="BQ314" s="6"/>
      <c r="BR314" s="6"/>
      <c r="BS314" s="6"/>
      <c r="BT314" s="6"/>
      <c r="BU314" s="6"/>
      <c r="BV314" s="6"/>
      <c r="BW314" s="6"/>
      <c r="BX314" s="6"/>
      <c r="BY314" s="6"/>
    </row>
    <row r="315" spans="2:77" x14ac:dyDescent="0.25">
      <c r="B315" s="31"/>
      <c r="C315" s="20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  <c r="AB315" s="5"/>
      <c r="AC315" s="5"/>
      <c r="AD315" s="5"/>
      <c r="AE315" s="5"/>
      <c r="AF315" s="5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  <c r="BA315" s="6"/>
      <c r="BB315" s="6"/>
      <c r="BC315" s="6"/>
      <c r="BD315" s="6"/>
      <c r="BE315" s="6"/>
      <c r="BF315" s="6"/>
      <c r="BG315" s="6"/>
      <c r="BH315" s="6"/>
      <c r="BI315" s="6"/>
      <c r="BJ315" s="6"/>
      <c r="BK315" s="6"/>
      <c r="BL315" s="6"/>
      <c r="BM315" s="6"/>
      <c r="BN315" s="6"/>
      <c r="BO315" s="6"/>
      <c r="BP315" s="6"/>
      <c r="BQ315" s="6"/>
      <c r="BR315" s="6"/>
      <c r="BS315" s="6"/>
      <c r="BT315" s="6"/>
      <c r="BU315" s="6"/>
      <c r="BV315" s="6"/>
      <c r="BW315" s="6"/>
      <c r="BX315" s="6"/>
      <c r="BY315" s="6"/>
    </row>
    <row r="316" spans="2:77" x14ac:dyDescent="0.25">
      <c r="B316" s="31"/>
      <c r="C316" s="20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5"/>
      <c r="AC316" s="5"/>
      <c r="AD316" s="5"/>
      <c r="AE316" s="5"/>
      <c r="AF316" s="5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6"/>
      <c r="BB316" s="6"/>
      <c r="BC316" s="6"/>
      <c r="BD316" s="6"/>
      <c r="BE316" s="6"/>
      <c r="BF316" s="6"/>
      <c r="BG316" s="6"/>
      <c r="BH316" s="6"/>
      <c r="BI316" s="6"/>
      <c r="BJ316" s="6"/>
      <c r="BK316" s="6"/>
      <c r="BL316" s="6"/>
      <c r="BM316" s="6"/>
      <c r="BN316" s="6"/>
      <c r="BO316" s="6"/>
      <c r="BP316" s="6"/>
      <c r="BQ316" s="6"/>
      <c r="BR316" s="6"/>
      <c r="BS316" s="6"/>
      <c r="BT316" s="6"/>
      <c r="BU316" s="6"/>
      <c r="BV316" s="6"/>
      <c r="BW316" s="6"/>
      <c r="BX316" s="6"/>
      <c r="BY316" s="6"/>
    </row>
    <row r="317" spans="2:77" x14ac:dyDescent="0.25">
      <c r="B317" s="31"/>
      <c r="C317" s="20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  <c r="AB317" s="5"/>
      <c r="AC317" s="5"/>
      <c r="AD317" s="5"/>
      <c r="AE317" s="5"/>
      <c r="AF317" s="5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  <c r="BA317" s="6"/>
      <c r="BB317" s="6"/>
      <c r="BC317" s="6"/>
      <c r="BD317" s="6"/>
      <c r="BE317" s="6"/>
      <c r="BF317" s="6"/>
      <c r="BG317" s="6"/>
      <c r="BH317" s="6"/>
      <c r="BI317" s="6"/>
      <c r="BJ317" s="6"/>
      <c r="BK317" s="6"/>
      <c r="BL317" s="6"/>
      <c r="BM317" s="6"/>
      <c r="BN317" s="6"/>
      <c r="BO317" s="6"/>
      <c r="BP317" s="6"/>
      <c r="BQ317" s="6"/>
      <c r="BR317" s="6"/>
      <c r="BS317" s="6"/>
      <c r="BT317" s="6"/>
      <c r="BU317" s="6"/>
      <c r="BV317" s="6"/>
      <c r="BW317" s="6"/>
      <c r="BX317" s="6"/>
      <c r="BY317" s="6"/>
    </row>
    <row r="318" spans="2:77" x14ac:dyDescent="0.25">
      <c r="B318" s="31"/>
      <c r="C318" s="20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  <c r="AB318" s="5"/>
      <c r="AC318" s="5"/>
      <c r="AD318" s="5"/>
      <c r="AE318" s="5"/>
      <c r="AF318" s="5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  <c r="BA318" s="6"/>
      <c r="BB318" s="6"/>
      <c r="BC318" s="6"/>
      <c r="BD318" s="6"/>
      <c r="BE318" s="6"/>
      <c r="BF318" s="6"/>
      <c r="BG318" s="6"/>
      <c r="BH318" s="6"/>
      <c r="BI318" s="6"/>
      <c r="BJ318" s="6"/>
      <c r="BK318" s="6"/>
      <c r="BL318" s="6"/>
      <c r="BM318" s="6"/>
      <c r="BN318" s="6"/>
      <c r="BO318" s="6"/>
      <c r="BP318" s="6"/>
      <c r="BQ318" s="6"/>
      <c r="BR318" s="6"/>
      <c r="BS318" s="6"/>
      <c r="BT318" s="6"/>
      <c r="BU318" s="6"/>
      <c r="BV318" s="6"/>
      <c r="BW318" s="6"/>
      <c r="BX318" s="6"/>
      <c r="BY318" s="6"/>
    </row>
    <row r="319" spans="2:77" x14ac:dyDescent="0.25">
      <c r="B319" s="31"/>
      <c r="C319" s="20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5"/>
      <c r="AC319" s="5"/>
      <c r="AD319" s="5"/>
      <c r="AE319" s="5"/>
      <c r="AF319" s="5"/>
      <c r="AG319" s="6"/>
      <c r="AH319" s="6"/>
      <c r="AI319" s="6"/>
      <c r="AJ319" s="6"/>
      <c r="AK319" s="6"/>
      <c r="AL319" s="6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  <c r="BA319" s="6"/>
      <c r="BB319" s="6"/>
      <c r="BC319" s="6"/>
      <c r="BD319" s="6"/>
      <c r="BE319" s="6"/>
      <c r="BF319" s="6"/>
      <c r="BG319" s="6"/>
      <c r="BH319" s="6"/>
      <c r="BI319" s="6"/>
      <c r="BJ319" s="6"/>
      <c r="BK319" s="6"/>
      <c r="BL319" s="6"/>
      <c r="BM319" s="6"/>
      <c r="BN319" s="6"/>
      <c r="BO319" s="6"/>
      <c r="BP319" s="6"/>
      <c r="BQ319" s="6"/>
      <c r="BR319" s="6"/>
      <c r="BS319" s="6"/>
      <c r="BT319" s="6"/>
      <c r="BU319" s="6"/>
      <c r="BV319" s="6"/>
      <c r="BW319" s="6"/>
      <c r="BX319" s="6"/>
      <c r="BY319" s="6"/>
    </row>
    <row r="320" spans="2:77" x14ac:dyDescent="0.25">
      <c r="B320" s="31"/>
      <c r="C320" s="20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  <c r="AB320" s="5"/>
      <c r="AC320" s="5"/>
      <c r="AD320" s="5"/>
      <c r="AE320" s="5"/>
      <c r="AF320" s="5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  <c r="BA320" s="6"/>
      <c r="BB320" s="6"/>
      <c r="BC320" s="6"/>
      <c r="BD320" s="6"/>
      <c r="BE320" s="6"/>
      <c r="BF320" s="6"/>
      <c r="BG320" s="6"/>
      <c r="BH320" s="6"/>
      <c r="BI320" s="6"/>
      <c r="BJ320" s="6"/>
      <c r="BK320" s="6"/>
      <c r="BL320" s="6"/>
      <c r="BM320" s="6"/>
      <c r="BN320" s="6"/>
      <c r="BO320" s="6"/>
      <c r="BP320" s="6"/>
      <c r="BQ320" s="6"/>
      <c r="BR320" s="6"/>
      <c r="BS320" s="6"/>
      <c r="BT320" s="6"/>
      <c r="BU320" s="6"/>
      <c r="BV320" s="6"/>
      <c r="BW320" s="6"/>
      <c r="BX320" s="6"/>
      <c r="BY320" s="6"/>
    </row>
    <row r="321" spans="2:77" x14ac:dyDescent="0.25">
      <c r="B321" s="31"/>
      <c r="C321" s="20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  <c r="AB321" s="5"/>
      <c r="AC321" s="5"/>
      <c r="AD321" s="5"/>
      <c r="AE321" s="5"/>
      <c r="AF321" s="5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  <c r="BA321" s="6"/>
      <c r="BB321" s="6"/>
      <c r="BC321" s="6"/>
      <c r="BD321" s="6"/>
      <c r="BE321" s="6"/>
      <c r="BF321" s="6"/>
      <c r="BG321" s="6"/>
      <c r="BH321" s="6"/>
      <c r="BI321" s="6"/>
      <c r="BJ321" s="6"/>
      <c r="BK321" s="6"/>
      <c r="BL321" s="6"/>
      <c r="BM321" s="6"/>
      <c r="BN321" s="6"/>
      <c r="BO321" s="6"/>
      <c r="BP321" s="6"/>
      <c r="BQ321" s="6"/>
      <c r="BR321" s="6"/>
      <c r="BS321" s="6"/>
      <c r="BT321" s="6"/>
      <c r="BU321" s="6"/>
      <c r="BV321" s="6"/>
      <c r="BW321" s="6"/>
      <c r="BX321" s="6"/>
      <c r="BY321" s="6"/>
    </row>
    <row r="322" spans="2:77" x14ac:dyDescent="0.25">
      <c r="B322" s="31"/>
      <c r="C322" s="20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  <c r="AB322" s="5"/>
      <c r="AC322" s="5"/>
      <c r="AD322" s="5"/>
      <c r="AE322" s="5"/>
      <c r="AF322" s="5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/>
      <c r="BE322" s="6"/>
      <c r="BF322" s="6"/>
      <c r="BG322" s="6"/>
      <c r="BH322" s="6"/>
      <c r="BI322" s="6"/>
      <c r="BJ322" s="6"/>
      <c r="BK322" s="6"/>
      <c r="BL322" s="6"/>
      <c r="BM322" s="6"/>
      <c r="BN322" s="6"/>
      <c r="BO322" s="6"/>
      <c r="BP322" s="6"/>
      <c r="BQ322" s="6"/>
      <c r="BR322" s="6"/>
      <c r="BS322" s="6"/>
      <c r="BT322" s="6"/>
      <c r="BU322" s="6"/>
      <c r="BV322" s="6"/>
      <c r="BW322" s="6"/>
      <c r="BX322" s="6"/>
      <c r="BY322" s="6"/>
    </row>
    <row r="323" spans="2:77" x14ac:dyDescent="0.25">
      <c r="B323" s="31"/>
      <c r="C323" s="20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  <c r="AB323" s="5"/>
      <c r="AC323" s="5"/>
      <c r="AD323" s="5"/>
      <c r="AE323" s="5"/>
      <c r="AF323" s="5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  <c r="BA323" s="6"/>
      <c r="BB323" s="6"/>
      <c r="BC323" s="6"/>
      <c r="BD323" s="6"/>
      <c r="BE323" s="6"/>
      <c r="BF323" s="6"/>
      <c r="BG323" s="6"/>
      <c r="BH323" s="6"/>
      <c r="BI323" s="6"/>
      <c r="BJ323" s="6"/>
      <c r="BK323" s="6"/>
      <c r="BL323" s="6"/>
      <c r="BM323" s="6"/>
      <c r="BN323" s="6"/>
      <c r="BO323" s="6"/>
      <c r="BP323" s="6"/>
      <c r="BQ323" s="6"/>
      <c r="BR323" s="6"/>
      <c r="BS323" s="6"/>
      <c r="BT323" s="6"/>
      <c r="BU323" s="6"/>
      <c r="BV323" s="6"/>
      <c r="BW323" s="6"/>
      <c r="BX323" s="6"/>
      <c r="BY323" s="6"/>
    </row>
    <row r="324" spans="2:77" x14ac:dyDescent="0.25">
      <c r="B324" s="31"/>
      <c r="C324" s="20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  <c r="AB324" s="5"/>
      <c r="AC324" s="5"/>
      <c r="AD324" s="5"/>
      <c r="AE324" s="5"/>
      <c r="AF324" s="5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6"/>
      <c r="BB324" s="6"/>
      <c r="BC324" s="6"/>
      <c r="BD324" s="6"/>
      <c r="BE324" s="6"/>
      <c r="BF324" s="6"/>
      <c r="BG324" s="6"/>
      <c r="BH324" s="6"/>
      <c r="BI324" s="6"/>
      <c r="BJ324" s="6"/>
      <c r="BK324" s="6"/>
      <c r="BL324" s="6"/>
      <c r="BM324" s="6"/>
      <c r="BN324" s="6"/>
      <c r="BO324" s="6"/>
      <c r="BP324" s="6"/>
      <c r="BQ324" s="6"/>
      <c r="BR324" s="6"/>
      <c r="BS324" s="6"/>
      <c r="BT324" s="6"/>
      <c r="BU324" s="6"/>
      <c r="BV324" s="6"/>
      <c r="BW324" s="6"/>
      <c r="BX324" s="6"/>
      <c r="BY324" s="6"/>
    </row>
    <row r="325" spans="2:77" x14ac:dyDescent="0.25">
      <c r="B325" s="31"/>
      <c r="C325" s="20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  <c r="AB325" s="5"/>
      <c r="AC325" s="5"/>
      <c r="AD325" s="5"/>
      <c r="AE325" s="5"/>
      <c r="AF325" s="5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"/>
      <c r="BM325" s="6"/>
      <c r="BN325" s="6"/>
      <c r="BO325" s="6"/>
      <c r="BP325" s="6"/>
      <c r="BQ325" s="6"/>
      <c r="BR325" s="6"/>
      <c r="BS325" s="6"/>
      <c r="BT325" s="6"/>
      <c r="BU325" s="6"/>
      <c r="BV325" s="6"/>
      <c r="BW325" s="6"/>
      <c r="BX325" s="6"/>
      <c r="BY325" s="6"/>
    </row>
    <row r="326" spans="2:77" x14ac:dyDescent="0.25">
      <c r="B326" s="31"/>
      <c r="C326" s="20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5"/>
      <c r="AC326" s="5"/>
      <c r="AD326" s="5"/>
      <c r="AE326" s="5"/>
      <c r="AF326" s="5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  <c r="BB326" s="6"/>
      <c r="BC326" s="6"/>
      <c r="BD326" s="6"/>
      <c r="BE326" s="6"/>
      <c r="BF326" s="6"/>
      <c r="BG326" s="6"/>
      <c r="BH326" s="6"/>
      <c r="BI326" s="6"/>
      <c r="BJ326" s="6"/>
      <c r="BK326" s="6"/>
      <c r="BL326" s="6"/>
      <c r="BM326" s="6"/>
      <c r="BN326" s="6"/>
      <c r="BO326" s="6"/>
      <c r="BP326" s="6"/>
      <c r="BQ326" s="6"/>
      <c r="BR326" s="6"/>
      <c r="BS326" s="6"/>
      <c r="BT326" s="6"/>
      <c r="BU326" s="6"/>
      <c r="BV326" s="6"/>
      <c r="BW326" s="6"/>
      <c r="BX326" s="6"/>
      <c r="BY326" s="6"/>
    </row>
    <row r="327" spans="2:77" x14ac:dyDescent="0.25">
      <c r="B327" s="31"/>
      <c r="C327" s="20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  <c r="AB327" s="5"/>
      <c r="AC327" s="5"/>
      <c r="AD327" s="5"/>
      <c r="AE327" s="5"/>
      <c r="AF327" s="5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  <c r="BD327" s="6"/>
      <c r="BE327" s="6"/>
      <c r="BF327" s="6"/>
      <c r="BG327" s="6"/>
      <c r="BH327" s="6"/>
      <c r="BI327" s="6"/>
      <c r="BJ327" s="6"/>
      <c r="BK327" s="6"/>
      <c r="BL327" s="6"/>
      <c r="BM327" s="6"/>
      <c r="BN327" s="6"/>
      <c r="BO327" s="6"/>
      <c r="BP327" s="6"/>
      <c r="BQ327" s="6"/>
      <c r="BR327" s="6"/>
      <c r="BS327" s="6"/>
      <c r="BT327" s="6"/>
      <c r="BU327" s="6"/>
      <c r="BV327" s="6"/>
      <c r="BW327" s="6"/>
      <c r="BX327" s="6"/>
      <c r="BY327" s="6"/>
    </row>
    <row r="328" spans="2:77" x14ac:dyDescent="0.25">
      <c r="B328" s="31"/>
      <c r="C328" s="20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  <c r="AB328" s="5"/>
      <c r="AC328" s="5"/>
      <c r="AD328" s="5"/>
      <c r="AE328" s="5"/>
      <c r="AF328" s="5"/>
      <c r="AG328" s="6"/>
      <c r="AH328" s="6"/>
      <c r="AI328" s="6"/>
      <c r="AJ328" s="6"/>
      <c r="AK328" s="6"/>
      <c r="AL328" s="6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  <c r="BA328" s="6"/>
      <c r="BB328" s="6"/>
      <c r="BC328" s="6"/>
      <c r="BD328" s="6"/>
      <c r="BE328" s="6"/>
      <c r="BF328" s="6"/>
      <c r="BG328" s="6"/>
      <c r="BH328" s="6"/>
      <c r="BI328" s="6"/>
      <c r="BJ328" s="6"/>
      <c r="BK328" s="6"/>
      <c r="BL328" s="6"/>
      <c r="BM328" s="6"/>
      <c r="BN328" s="6"/>
      <c r="BO328" s="6"/>
      <c r="BP328" s="6"/>
      <c r="BQ328" s="6"/>
      <c r="BR328" s="6"/>
      <c r="BS328" s="6"/>
      <c r="BT328" s="6"/>
      <c r="BU328" s="6"/>
      <c r="BV328" s="6"/>
      <c r="BW328" s="6"/>
      <c r="BX328" s="6"/>
      <c r="BY328" s="6"/>
    </row>
    <row r="329" spans="2:77" x14ac:dyDescent="0.25">
      <c r="B329" s="31"/>
      <c r="C329" s="20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  <c r="AB329" s="5"/>
      <c r="AC329" s="5"/>
      <c r="AD329" s="5"/>
      <c r="AE329" s="5"/>
      <c r="AF329" s="5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  <c r="BA329" s="6"/>
      <c r="BB329" s="6"/>
      <c r="BC329" s="6"/>
      <c r="BD329" s="6"/>
      <c r="BE329" s="6"/>
      <c r="BF329" s="6"/>
      <c r="BG329" s="6"/>
      <c r="BH329" s="6"/>
      <c r="BI329" s="6"/>
      <c r="BJ329" s="6"/>
      <c r="BK329" s="6"/>
      <c r="BL329" s="6"/>
      <c r="BM329" s="6"/>
      <c r="BN329" s="6"/>
      <c r="BO329" s="6"/>
      <c r="BP329" s="6"/>
      <c r="BQ329" s="6"/>
      <c r="BR329" s="6"/>
      <c r="BS329" s="6"/>
      <c r="BT329" s="6"/>
      <c r="BU329" s="6"/>
      <c r="BV329" s="6"/>
      <c r="BW329" s="6"/>
      <c r="BX329" s="6"/>
      <c r="BY329" s="6"/>
    </row>
    <row r="330" spans="2:77" x14ac:dyDescent="0.25">
      <c r="B330" s="31"/>
      <c r="C330" s="20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  <c r="AB330" s="5"/>
      <c r="AC330" s="5"/>
      <c r="AD330" s="5"/>
      <c r="AE330" s="5"/>
      <c r="AF330" s="5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6"/>
      <c r="BC330" s="6"/>
      <c r="BD330" s="6"/>
      <c r="BE330" s="6"/>
      <c r="BF330" s="6"/>
      <c r="BG330" s="6"/>
      <c r="BH330" s="6"/>
      <c r="BI330" s="6"/>
      <c r="BJ330" s="6"/>
      <c r="BK330" s="6"/>
      <c r="BL330" s="6"/>
      <c r="BM330" s="6"/>
      <c r="BN330" s="6"/>
      <c r="BO330" s="6"/>
      <c r="BP330" s="6"/>
      <c r="BQ330" s="6"/>
      <c r="BR330" s="6"/>
      <c r="BS330" s="6"/>
      <c r="BT330" s="6"/>
      <c r="BU330" s="6"/>
      <c r="BV330" s="6"/>
      <c r="BW330" s="6"/>
      <c r="BX330" s="6"/>
      <c r="BY330" s="6"/>
    </row>
    <row r="331" spans="2:77" x14ac:dyDescent="0.25">
      <c r="B331" s="31"/>
      <c r="C331" s="20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  <c r="AB331" s="5"/>
      <c r="AC331" s="5"/>
      <c r="AD331" s="5"/>
      <c r="AE331" s="5"/>
      <c r="AF331" s="5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  <c r="BA331" s="6"/>
      <c r="BB331" s="6"/>
      <c r="BC331" s="6"/>
      <c r="BD331" s="6"/>
      <c r="BE331" s="6"/>
      <c r="BF331" s="6"/>
      <c r="BG331" s="6"/>
      <c r="BH331" s="6"/>
      <c r="BI331" s="6"/>
      <c r="BJ331" s="6"/>
      <c r="BK331" s="6"/>
      <c r="BL331" s="6"/>
      <c r="BM331" s="6"/>
      <c r="BN331" s="6"/>
      <c r="BO331" s="6"/>
      <c r="BP331" s="6"/>
      <c r="BQ331" s="6"/>
      <c r="BR331" s="6"/>
      <c r="BS331" s="6"/>
      <c r="BT331" s="6"/>
      <c r="BU331" s="6"/>
      <c r="BV331" s="6"/>
      <c r="BW331" s="6"/>
      <c r="BX331" s="6"/>
      <c r="BY331" s="6"/>
    </row>
    <row r="332" spans="2:77" x14ac:dyDescent="0.25">
      <c r="B332" s="31"/>
      <c r="C332" s="20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  <c r="AB332" s="5"/>
      <c r="AC332" s="5"/>
      <c r="AD332" s="5"/>
      <c r="AE332" s="5"/>
      <c r="AF332" s="5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  <c r="BA332" s="6"/>
      <c r="BB332" s="6"/>
      <c r="BC332" s="6"/>
      <c r="BD332" s="6"/>
      <c r="BE332" s="6"/>
      <c r="BF332" s="6"/>
      <c r="BG332" s="6"/>
      <c r="BH332" s="6"/>
      <c r="BI332" s="6"/>
      <c r="BJ332" s="6"/>
      <c r="BK332" s="6"/>
      <c r="BL332" s="6"/>
      <c r="BM332" s="6"/>
      <c r="BN332" s="6"/>
      <c r="BO332" s="6"/>
      <c r="BP332" s="6"/>
      <c r="BQ332" s="6"/>
      <c r="BR332" s="6"/>
      <c r="BS332" s="6"/>
      <c r="BT332" s="6"/>
      <c r="BU332" s="6"/>
      <c r="BV332" s="6"/>
      <c r="BW332" s="6"/>
      <c r="BX332" s="6"/>
      <c r="BY332" s="6"/>
    </row>
    <row r="333" spans="2:77" x14ac:dyDescent="0.25">
      <c r="B333" s="31"/>
      <c r="C333" s="20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5"/>
      <c r="AC333" s="5"/>
      <c r="AD333" s="5"/>
      <c r="AE333" s="5"/>
      <c r="AF333" s="5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  <c r="BA333" s="6"/>
      <c r="BB333" s="6"/>
      <c r="BC333" s="6"/>
      <c r="BD333" s="6"/>
      <c r="BE333" s="6"/>
      <c r="BF333" s="6"/>
      <c r="BG333" s="6"/>
      <c r="BH333" s="6"/>
      <c r="BI333" s="6"/>
      <c r="BJ333" s="6"/>
      <c r="BK333" s="6"/>
      <c r="BL333" s="6"/>
      <c r="BM333" s="6"/>
      <c r="BN333" s="6"/>
      <c r="BO333" s="6"/>
      <c r="BP333" s="6"/>
      <c r="BQ333" s="6"/>
      <c r="BR333" s="6"/>
      <c r="BS333" s="6"/>
      <c r="BT333" s="6"/>
      <c r="BU333" s="6"/>
      <c r="BV333" s="6"/>
      <c r="BW333" s="6"/>
      <c r="BX333" s="6"/>
      <c r="BY333" s="6"/>
    </row>
    <row r="334" spans="2:77" x14ac:dyDescent="0.25">
      <c r="B334" s="31"/>
      <c r="C334" s="20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  <c r="AB334" s="5"/>
      <c r="AC334" s="5"/>
      <c r="AD334" s="5"/>
      <c r="AE334" s="5"/>
      <c r="AF334" s="5"/>
      <c r="AG334" s="6"/>
      <c r="AH334" s="6"/>
      <c r="AI334" s="6"/>
      <c r="AJ334" s="6"/>
      <c r="AK334" s="6"/>
      <c r="AL334" s="6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  <c r="BA334" s="6"/>
      <c r="BB334" s="6"/>
      <c r="BC334" s="6"/>
      <c r="BD334" s="6"/>
      <c r="BE334" s="6"/>
      <c r="BF334" s="6"/>
      <c r="BG334" s="6"/>
      <c r="BH334" s="6"/>
      <c r="BI334" s="6"/>
      <c r="BJ334" s="6"/>
      <c r="BK334" s="6"/>
      <c r="BL334" s="6"/>
      <c r="BM334" s="6"/>
      <c r="BN334" s="6"/>
      <c r="BO334" s="6"/>
      <c r="BP334" s="6"/>
      <c r="BQ334" s="6"/>
      <c r="BR334" s="6"/>
      <c r="BS334" s="6"/>
      <c r="BT334" s="6"/>
      <c r="BU334" s="6"/>
      <c r="BV334" s="6"/>
      <c r="BW334" s="6"/>
      <c r="BX334" s="6"/>
      <c r="BY334" s="6"/>
    </row>
    <row r="335" spans="2:77" x14ac:dyDescent="0.25">
      <c r="B335" s="31"/>
      <c r="C335" s="20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  <c r="AB335" s="5"/>
      <c r="AC335" s="5"/>
      <c r="AD335" s="5"/>
      <c r="AE335" s="5"/>
      <c r="AF335" s="5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  <c r="BA335" s="6"/>
      <c r="BB335" s="6"/>
      <c r="BC335" s="6"/>
      <c r="BD335" s="6"/>
      <c r="BE335" s="6"/>
      <c r="BF335" s="6"/>
      <c r="BG335" s="6"/>
      <c r="BH335" s="6"/>
      <c r="BI335" s="6"/>
      <c r="BJ335" s="6"/>
      <c r="BK335" s="6"/>
      <c r="BL335" s="6"/>
      <c r="BM335" s="6"/>
      <c r="BN335" s="6"/>
      <c r="BO335" s="6"/>
      <c r="BP335" s="6"/>
      <c r="BQ335" s="6"/>
      <c r="BR335" s="6"/>
      <c r="BS335" s="6"/>
      <c r="BT335" s="6"/>
      <c r="BU335" s="6"/>
      <c r="BV335" s="6"/>
      <c r="BW335" s="6"/>
      <c r="BX335" s="6"/>
      <c r="BY335" s="6"/>
    </row>
    <row r="336" spans="2:77" x14ac:dyDescent="0.25">
      <c r="B336" s="31"/>
      <c r="C336" s="20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  <c r="AB336" s="5"/>
      <c r="AC336" s="5"/>
      <c r="AD336" s="5"/>
      <c r="AE336" s="5"/>
      <c r="AF336" s="5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6"/>
      <c r="BB336" s="6"/>
      <c r="BC336" s="6"/>
      <c r="BD336" s="6"/>
      <c r="BE336" s="6"/>
      <c r="BF336" s="6"/>
      <c r="BG336" s="6"/>
      <c r="BH336" s="6"/>
      <c r="BI336" s="6"/>
      <c r="BJ336" s="6"/>
      <c r="BK336" s="6"/>
      <c r="BL336" s="6"/>
      <c r="BM336" s="6"/>
      <c r="BN336" s="6"/>
      <c r="BO336" s="6"/>
      <c r="BP336" s="6"/>
      <c r="BQ336" s="6"/>
      <c r="BR336" s="6"/>
      <c r="BS336" s="6"/>
      <c r="BT336" s="6"/>
      <c r="BU336" s="6"/>
      <c r="BV336" s="6"/>
      <c r="BW336" s="6"/>
      <c r="BX336" s="6"/>
      <c r="BY336" s="6"/>
    </row>
    <row r="337" spans="2:77" x14ac:dyDescent="0.25">
      <c r="B337" s="31"/>
      <c r="C337" s="20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  <c r="AB337" s="5"/>
      <c r="AC337" s="5"/>
      <c r="AD337" s="5"/>
      <c r="AE337" s="5"/>
      <c r="AF337" s="5"/>
      <c r="AG337" s="6"/>
      <c r="AH337" s="6"/>
      <c r="AI337" s="6"/>
      <c r="AJ337" s="6"/>
      <c r="AK337" s="6"/>
      <c r="AL337" s="6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  <c r="AZ337" s="6"/>
      <c r="BA337" s="6"/>
      <c r="BB337" s="6"/>
      <c r="BC337" s="6"/>
      <c r="BD337" s="6"/>
      <c r="BE337" s="6"/>
      <c r="BF337" s="6"/>
      <c r="BG337" s="6"/>
      <c r="BH337" s="6"/>
      <c r="BI337" s="6"/>
      <c r="BJ337" s="6"/>
      <c r="BK337" s="6"/>
      <c r="BL337" s="6"/>
      <c r="BM337" s="6"/>
      <c r="BN337" s="6"/>
      <c r="BO337" s="6"/>
      <c r="BP337" s="6"/>
      <c r="BQ337" s="6"/>
      <c r="BR337" s="6"/>
      <c r="BS337" s="6"/>
      <c r="BT337" s="6"/>
      <c r="BU337" s="6"/>
      <c r="BV337" s="6"/>
      <c r="BW337" s="6"/>
      <c r="BX337" s="6"/>
      <c r="BY337" s="6"/>
    </row>
    <row r="338" spans="2:77" x14ac:dyDescent="0.25">
      <c r="B338" s="31"/>
      <c r="C338" s="20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  <c r="AB338" s="5"/>
      <c r="AC338" s="5"/>
      <c r="AD338" s="5"/>
      <c r="AE338" s="5"/>
      <c r="AF338" s="5"/>
      <c r="AG338" s="6"/>
      <c r="AH338" s="6"/>
      <c r="AI338" s="6"/>
      <c r="AJ338" s="6"/>
      <c r="AK338" s="6"/>
      <c r="AL338" s="6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  <c r="BA338" s="6"/>
      <c r="BB338" s="6"/>
      <c r="BC338" s="6"/>
      <c r="BD338" s="6"/>
      <c r="BE338" s="6"/>
      <c r="BF338" s="6"/>
      <c r="BG338" s="6"/>
      <c r="BH338" s="6"/>
      <c r="BI338" s="6"/>
      <c r="BJ338" s="6"/>
      <c r="BK338" s="6"/>
      <c r="BL338" s="6"/>
      <c r="BM338" s="6"/>
      <c r="BN338" s="6"/>
      <c r="BO338" s="6"/>
      <c r="BP338" s="6"/>
      <c r="BQ338" s="6"/>
      <c r="BR338" s="6"/>
      <c r="BS338" s="6"/>
      <c r="BT338" s="6"/>
      <c r="BU338" s="6"/>
      <c r="BV338" s="6"/>
      <c r="BW338" s="6"/>
      <c r="BX338" s="6"/>
      <c r="BY338" s="6"/>
    </row>
    <row r="339" spans="2:77" x14ac:dyDescent="0.25">
      <c r="B339" s="31"/>
      <c r="C339" s="20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  <c r="AB339" s="5"/>
      <c r="AC339" s="5"/>
      <c r="AD339" s="5"/>
      <c r="AE339" s="5"/>
      <c r="AF339" s="5"/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  <c r="BA339" s="6"/>
      <c r="BB339" s="6"/>
      <c r="BC339" s="6"/>
      <c r="BD339" s="6"/>
      <c r="BE339" s="6"/>
      <c r="BF339" s="6"/>
      <c r="BG339" s="6"/>
      <c r="BH339" s="6"/>
      <c r="BI339" s="6"/>
      <c r="BJ339" s="6"/>
      <c r="BK339" s="6"/>
      <c r="BL339" s="6"/>
      <c r="BM339" s="6"/>
      <c r="BN339" s="6"/>
      <c r="BO339" s="6"/>
      <c r="BP339" s="6"/>
      <c r="BQ339" s="6"/>
      <c r="BR339" s="6"/>
      <c r="BS339" s="6"/>
      <c r="BT339" s="6"/>
      <c r="BU339" s="6"/>
      <c r="BV339" s="6"/>
      <c r="BW339" s="6"/>
      <c r="BX339" s="6"/>
      <c r="BY339" s="6"/>
    </row>
    <row r="340" spans="2:77" x14ac:dyDescent="0.25">
      <c r="B340" s="31"/>
      <c r="C340" s="20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5"/>
      <c r="AC340" s="5"/>
      <c r="AD340" s="5"/>
      <c r="AE340" s="5"/>
      <c r="AF340" s="5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  <c r="BA340" s="6"/>
      <c r="BB340" s="6"/>
      <c r="BC340" s="6"/>
      <c r="BD340" s="6"/>
      <c r="BE340" s="6"/>
      <c r="BF340" s="6"/>
      <c r="BG340" s="6"/>
      <c r="BH340" s="6"/>
      <c r="BI340" s="6"/>
      <c r="BJ340" s="6"/>
      <c r="BK340" s="6"/>
      <c r="BL340" s="6"/>
      <c r="BM340" s="6"/>
      <c r="BN340" s="6"/>
      <c r="BO340" s="6"/>
      <c r="BP340" s="6"/>
      <c r="BQ340" s="6"/>
      <c r="BR340" s="6"/>
      <c r="BS340" s="6"/>
      <c r="BT340" s="6"/>
      <c r="BU340" s="6"/>
      <c r="BV340" s="6"/>
      <c r="BW340" s="6"/>
      <c r="BX340" s="6"/>
      <c r="BY340" s="6"/>
    </row>
    <row r="341" spans="2:77" x14ac:dyDescent="0.25">
      <c r="B341" s="31"/>
      <c r="C341" s="20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  <c r="AB341" s="5"/>
      <c r="AC341" s="5"/>
      <c r="AD341" s="5"/>
      <c r="AE341" s="5"/>
      <c r="AF341" s="5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  <c r="AZ341" s="6"/>
      <c r="BA341" s="6"/>
      <c r="BB341" s="6"/>
      <c r="BC341" s="6"/>
      <c r="BD341" s="6"/>
      <c r="BE341" s="6"/>
      <c r="BF341" s="6"/>
      <c r="BG341" s="6"/>
      <c r="BH341" s="6"/>
      <c r="BI341" s="6"/>
      <c r="BJ341" s="6"/>
      <c r="BK341" s="6"/>
      <c r="BL341" s="6"/>
      <c r="BM341" s="6"/>
      <c r="BN341" s="6"/>
      <c r="BO341" s="6"/>
      <c r="BP341" s="6"/>
      <c r="BQ341" s="6"/>
      <c r="BR341" s="6"/>
      <c r="BS341" s="6"/>
      <c r="BT341" s="6"/>
      <c r="BU341" s="6"/>
      <c r="BV341" s="6"/>
      <c r="BW341" s="6"/>
      <c r="BX341" s="6"/>
      <c r="BY341" s="6"/>
    </row>
    <row r="342" spans="2:77" x14ac:dyDescent="0.25">
      <c r="B342" s="31"/>
      <c r="C342" s="20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  <c r="AB342" s="5"/>
      <c r="AC342" s="5"/>
      <c r="AD342" s="5"/>
      <c r="AE342" s="5"/>
      <c r="AF342" s="5"/>
      <c r="AG342" s="6"/>
      <c r="AH342" s="6"/>
      <c r="AI342" s="6"/>
      <c r="AJ342" s="6"/>
      <c r="AK342" s="6"/>
      <c r="AL342" s="6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  <c r="AZ342" s="6"/>
      <c r="BA342" s="6"/>
      <c r="BB342" s="6"/>
      <c r="BC342" s="6"/>
      <c r="BD342" s="6"/>
      <c r="BE342" s="6"/>
      <c r="BF342" s="6"/>
      <c r="BG342" s="6"/>
      <c r="BH342" s="6"/>
      <c r="BI342" s="6"/>
      <c r="BJ342" s="6"/>
      <c r="BK342" s="6"/>
      <c r="BL342" s="6"/>
      <c r="BM342" s="6"/>
      <c r="BN342" s="6"/>
      <c r="BO342" s="6"/>
      <c r="BP342" s="6"/>
      <c r="BQ342" s="6"/>
      <c r="BR342" s="6"/>
      <c r="BS342" s="6"/>
      <c r="BT342" s="6"/>
      <c r="BU342" s="6"/>
      <c r="BV342" s="6"/>
      <c r="BW342" s="6"/>
      <c r="BX342" s="6"/>
      <c r="BY342" s="6"/>
    </row>
    <row r="343" spans="2:77" x14ac:dyDescent="0.25">
      <c r="B343" s="31"/>
      <c r="C343" s="20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  <c r="AB343" s="5"/>
      <c r="AC343" s="5"/>
      <c r="AD343" s="5"/>
      <c r="AE343" s="5"/>
      <c r="AF343" s="5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  <c r="BA343" s="6"/>
      <c r="BB343" s="6"/>
      <c r="BC343" s="6"/>
      <c r="BD343" s="6"/>
      <c r="BE343" s="6"/>
      <c r="BF343" s="6"/>
      <c r="BG343" s="6"/>
      <c r="BH343" s="6"/>
      <c r="BI343" s="6"/>
      <c r="BJ343" s="6"/>
      <c r="BK343" s="6"/>
      <c r="BL343" s="6"/>
      <c r="BM343" s="6"/>
      <c r="BN343" s="6"/>
      <c r="BO343" s="6"/>
      <c r="BP343" s="6"/>
      <c r="BQ343" s="6"/>
      <c r="BR343" s="6"/>
      <c r="BS343" s="6"/>
      <c r="BT343" s="6"/>
      <c r="BU343" s="6"/>
      <c r="BV343" s="6"/>
      <c r="BW343" s="6"/>
      <c r="BX343" s="6"/>
      <c r="BY343" s="6"/>
    </row>
    <row r="344" spans="2:77" x14ac:dyDescent="0.25">
      <c r="B344" s="31"/>
      <c r="C344" s="20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  <c r="AB344" s="5"/>
      <c r="AC344" s="5"/>
      <c r="AD344" s="5"/>
      <c r="AE344" s="5"/>
      <c r="AF344" s="5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  <c r="BA344" s="6"/>
      <c r="BB344" s="6"/>
      <c r="BC344" s="6"/>
      <c r="BD344" s="6"/>
      <c r="BE344" s="6"/>
      <c r="BF344" s="6"/>
      <c r="BG344" s="6"/>
      <c r="BH344" s="6"/>
      <c r="BI344" s="6"/>
      <c r="BJ344" s="6"/>
      <c r="BK344" s="6"/>
      <c r="BL344" s="6"/>
      <c r="BM344" s="6"/>
      <c r="BN344" s="6"/>
      <c r="BO344" s="6"/>
      <c r="BP344" s="6"/>
      <c r="BQ344" s="6"/>
      <c r="BR344" s="6"/>
      <c r="BS344" s="6"/>
      <c r="BT344" s="6"/>
      <c r="BU344" s="6"/>
      <c r="BV344" s="6"/>
      <c r="BW344" s="6"/>
      <c r="BX344" s="6"/>
      <c r="BY344" s="6"/>
    </row>
    <row r="345" spans="2:77" x14ac:dyDescent="0.25">
      <c r="B345" s="31"/>
      <c r="C345" s="20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  <c r="AB345" s="5"/>
      <c r="AC345" s="5"/>
      <c r="AD345" s="5"/>
      <c r="AE345" s="5"/>
      <c r="AF345" s="5"/>
      <c r="AG345" s="6"/>
      <c r="AH345" s="6"/>
      <c r="AI345" s="6"/>
      <c r="AJ345" s="6"/>
      <c r="AK345" s="6"/>
      <c r="AL345" s="6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  <c r="AZ345" s="6"/>
      <c r="BA345" s="6"/>
      <c r="BB345" s="6"/>
      <c r="BC345" s="6"/>
      <c r="BD345" s="6"/>
      <c r="BE345" s="6"/>
      <c r="BF345" s="6"/>
      <c r="BG345" s="6"/>
      <c r="BH345" s="6"/>
      <c r="BI345" s="6"/>
      <c r="BJ345" s="6"/>
      <c r="BK345" s="6"/>
      <c r="BL345" s="6"/>
      <c r="BM345" s="6"/>
      <c r="BN345" s="6"/>
      <c r="BO345" s="6"/>
      <c r="BP345" s="6"/>
      <c r="BQ345" s="6"/>
      <c r="BR345" s="6"/>
      <c r="BS345" s="6"/>
      <c r="BT345" s="6"/>
      <c r="BU345" s="6"/>
      <c r="BV345" s="6"/>
      <c r="BW345" s="6"/>
      <c r="BX345" s="6"/>
      <c r="BY345" s="6"/>
    </row>
    <row r="346" spans="2:77" x14ac:dyDescent="0.25">
      <c r="B346" s="31"/>
      <c r="C346" s="20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  <c r="AB346" s="5"/>
      <c r="AC346" s="5"/>
      <c r="AD346" s="5"/>
      <c r="AE346" s="5"/>
      <c r="AF346" s="5"/>
      <c r="AG346" s="6"/>
      <c r="AH346" s="6"/>
      <c r="AI346" s="6"/>
      <c r="AJ346" s="6"/>
      <c r="AK346" s="6"/>
      <c r="AL346" s="6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  <c r="AZ346" s="6"/>
      <c r="BA346" s="6"/>
      <c r="BB346" s="6"/>
      <c r="BC346" s="6"/>
      <c r="BD346" s="6"/>
      <c r="BE346" s="6"/>
      <c r="BF346" s="6"/>
      <c r="BG346" s="6"/>
      <c r="BH346" s="6"/>
      <c r="BI346" s="6"/>
      <c r="BJ346" s="6"/>
      <c r="BK346" s="6"/>
      <c r="BL346" s="6"/>
      <c r="BM346" s="6"/>
      <c r="BN346" s="6"/>
      <c r="BO346" s="6"/>
      <c r="BP346" s="6"/>
      <c r="BQ346" s="6"/>
      <c r="BR346" s="6"/>
      <c r="BS346" s="6"/>
      <c r="BT346" s="6"/>
      <c r="BU346" s="6"/>
      <c r="BV346" s="6"/>
      <c r="BW346" s="6"/>
      <c r="BX346" s="6"/>
      <c r="BY346" s="6"/>
    </row>
    <row r="347" spans="2:77" x14ac:dyDescent="0.25">
      <c r="B347" s="31"/>
      <c r="C347" s="20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  <c r="AB347" s="5"/>
      <c r="AC347" s="5"/>
      <c r="AD347" s="5"/>
      <c r="AE347" s="5"/>
      <c r="AF347" s="5"/>
      <c r="AG347" s="6"/>
      <c r="AH347" s="6"/>
      <c r="AI347" s="6"/>
      <c r="AJ347" s="6"/>
      <c r="AK347" s="6"/>
      <c r="AL347" s="6"/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  <c r="AX347" s="6"/>
      <c r="AY347" s="6"/>
      <c r="AZ347" s="6"/>
      <c r="BA347" s="6"/>
      <c r="BB347" s="6"/>
      <c r="BC347" s="6"/>
      <c r="BD347" s="6"/>
      <c r="BE347" s="6"/>
      <c r="BF347" s="6"/>
      <c r="BG347" s="6"/>
      <c r="BH347" s="6"/>
      <c r="BI347" s="6"/>
      <c r="BJ347" s="6"/>
      <c r="BK347" s="6"/>
      <c r="BL347" s="6"/>
      <c r="BM347" s="6"/>
      <c r="BN347" s="6"/>
      <c r="BO347" s="6"/>
      <c r="BP347" s="6"/>
      <c r="BQ347" s="6"/>
      <c r="BR347" s="6"/>
      <c r="BS347" s="6"/>
      <c r="BT347" s="6"/>
      <c r="BU347" s="6"/>
      <c r="BV347" s="6"/>
      <c r="BW347" s="6"/>
      <c r="BX347" s="6"/>
      <c r="BY347" s="6"/>
    </row>
    <row r="348" spans="2:77" x14ac:dyDescent="0.25">
      <c r="B348" s="31"/>
      <c r="C348" s="20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  <c r="AB348" s="5"/>
      <c r="AC348" s="5"/>
      <c r="AD348" s="5"/>
      <c r="AE348" s="5"/>
      <c r="AF348" s="5"/>
      <c r="AG348" s="6"/>
      <c r="AH348" s="6"/>
      <c r="AI348" s="6"/>
      <c r="AJ348" s="6"/>
      <c r="AK348" s="6"/>
      <c r="AL348" s="6"/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  <c r="AX348" s="6"/>
      <c r="AY348" s="6"/>
      <c r="AZ348" s="6"/>
      <c r="BA348" s="6"/>
      <c r="BB348" s="6"/>
      <c r="BC348" s="6"/>
      <c r="BD348" s="6"/>
      <c r="BE348" s="6"/>
      <c r="BF348" s="6"/>
      <c r="BG348" s="6"/>
      <c r="BH348" s="6"/>
      <c r="BI348" s="6"/>
      <c r="BJ348" s="6"/>
      <c r="BK348" s="6"/>
      <c r="BL348" s="6"/>
      <c r="BM348" s="6"/>
      <c r="BN348" s="6"/>
      <c r="BO348" s="6"/>
      <c r="BP348" s="6"/>
      <c r="BQ348" s="6"/>
      <c r="BR348" s="6"/>
      <c r="BS348" s="6"/>
      <c r="BT348" s="6"/>
      <c r="BU348" s="6"/>
      <c r="BV348" s="6"/>
      <c r="BW348" s="6"/>
      <c r="BX348" s="6"/>
      <c r="BY348" s="6"/>
    </row>
    <row r="349" spans="2:77" x14ac:dyDescent="0.25">
      <c r="B349" s="31"/>
      <c r="C349" s="20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  <c r="AB349" s="5"/>
      <c r="AC349" s="5"/>
      <c r="AD349" s="5"/>
      <c r="AE349" s="5"/>
      <c r="AF349" s="5"/>
      <c r="AG349" s="6"/>
      <c r="AH349" s="6"/>
      <c r="AI349" s="6"/>
      <c r="AJ349" s="6"/>
      <c r="AK349" s="6"/>
      <c r="AL349" s="6"/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  <c r="AX349" s="6"/>
      <c r="AY349" s="6"/>
      <c r="AZ349" s="6"/>
      <c r="BA349" s="6"/>
      <c r="BB349" s="6"/>
      <c r="BC349" s="6"/>
      <c r="BD349" s="6"/>
      <c r="BE349" s="6"/>
      <c r="BF349" s="6"/>
      <c r="BG349" s="6"/>
      <c r="BH349" s="6"/>
      <c r="BI349" s="6"/>
      <c r="BJ349" s="6"/>
      <c r="BK349" s="6"/>
      <c r="BL349" s="6"/>
      <c r="BM349" s="6"/>
      <c r="BN349" s="6"/>
      <c r="BO349" s="6"/>
      <c r="BP349" s="6"/>
      <c r="BQ349" s="6"/>
      <c r="BR349" s="6"/>
      <c r="BS349" s="6"/>
      <c r="BT349" s="6"/>
      <c r="BU349" s="6"/>
      <c r="BV349" s="6"/>
      <c r="BW349" s="6"/>
      <c r="BX349" s="6"/>
      <c r="BY349" s="6"/>
    </row>
    <row r="350" spans="2:77" x14ac:dyDescent="0.25">
      <c r="B350" s="31"/>
      <c r="C350" s="20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  <c r="AB350" s="5"/>
      <c r="AC350" s="5"/>
      <c r="AD350" s="5"/>
      <c r="AE350" s="5"/>
      <c r="AF350" s="5"/>
      <c r="AG350" s="6"/>
      <c r="AH350" s="6"/>
      <c r="AI350" s="6"/>
      <c r="AJ350" s="6"/>
      <c r="AK350" s="6"/>
      <c r="AL350" s="6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6"/>
      <c r="AY350" s="6"/>
      <c r="AZ350" s="6"/>
      <c r="BA350" s="6"/>
      <c r="BB350" s="6"/>
      <c r="BC350" s="6"/>
      <c r="BD350" s="6"/>
      <c r="BE350" s="6"/>
      <c r="BF350" s="6"/>
      <c r="BG350" s="6"/>
      <c r="BH350" s="6"/>
      <c r="BI350" s="6"/>
      <c r="BJ350" s="6"/>
      <c r="BK350" s="6"/>
      <c r="BL350" s="6"/>
      <c r="BM350" s="6"/>
      <c r="BN350" s="6"/>
      <c r="BO350" s="6"/>
      <c r="BP350" s="6"/>
      <c r="BQ350" s="6"/>
      <c r="BR350" s="6"/>
      <c r="BS350" s="6"/>
      <c r="BT350" s="6"/>
      <c r="BU350" s="6"/>
      <c r="BV350" s="6"/>
      <c r="BW350" s="6"/>
      <c r="BX350" s="6"/>
      <c r="BY350" s="6"/>
    </row>
    <row r="351" spans="2:77" x14ac:dyDescent="0.25">
      <c r="B351" s="31"/>
      <c r="C351" s="20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  <c r="AB351" s="5"/>
      <c r="AC351" s="5"/>
      <c r="AD351" s="5"/>
      <c r="AE351" s="5"/>
      <c r="AF351" s="5"/>
      <c r="AG351" s="6"/>
      <c r="AH351" s="6"/>
      <c r="AI351" s="6"/>
      <c r="AJ351" s="6"/>
      <c r="AK351" s="6"/>
      <c r="AL351" s="6"/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  <c r="AX351" s="6"/>
      <c r="AY351" s="6"/>
      <c r="AZ351" s="6"/>
      <c r="BA351" s="6"/>
      <c r="BB351" s="6"/>
      <c r="BC351" s="6"/>
      <c r="BD351" s="6"/>
      <c r="BE351" s="6"/>
      <c r="BF351" s="6"/>
      <c r="BG351" s="6"/>
      <c r="BH351" s="6"/>
      <c r="BI351" s="6"/>
      <c r="BJ351" s="6"/>
      <c r="BK351" s="6"/>
      <c r="BL351" s="6"/>
      <c r="BM351" s="6"/>
      <c r="BN351" s="6"/>
      <c r="BO351" s="6"/>
      <c r="BP351" s="6"/>
      <c r="BQ351" s="6"/>
      <c r="BR351" s="6"/>
      <c r="BS351" s="6"/>
      <c r="BT351" s="6"/>
      <c r="BU351" s="6"/>
      <c r="BV351" s="6"/>
      <c r="BW351" s="6"/>
      <c r="BX351" s="6"/>
      <c r="BY351" s="6"/>
    </row>
    <row r="352" spans="2:77" x14ac:dyDescent="0.25">
      <c r="B352" s="31"/>
      <c r="C352" s="20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  <c r="AB352" s="5"/>
      <c r="AC352" s="5"/>
      <c r="AD352" s="5"/>
      <c r="AE352" s="5"/>
      <c r="AF352" s="5"/>
      <c r="AG352" s="6"/>
      <c r="AH352" s="6"/>
      <c r="AI352" s="6"/>
      <c r="AJ352" s="6"/>
      <c r="AK352" s="6"/>
      <c r="AL352" s="6"/>
      <c r="AM352" s="6"/>
      <c r="AN352" s="6"/>
      <c r="AO352" s="6"/>
      <c r="AP352" s="6"/>
      <c r="AQ352" s="6"/>
      <c r="AR352" s="6"/>
      <c r="AS352" s="6"/>
      <c r="AT352" s="6"/>
      <c r="AU352" s="6"/>
      <c r="AV352" s="6"/>
      <c r="AW352" s="6"/>
      <c r="AX352" s="6"/>
      <c r="AY352" s="6"/>
      <c r="AZ352" s="6"/>
      <c r="BA352" s="6"/>
      <c r="BB352" s="6"/>
      <c r="BC352" s="6"/>
      <c r="BD352" s="6"/>
      <c r="BE352" s="6"/>
      <c r="BF352" s="6"/>
      <c r="BG352" s="6"/>
      <c r="BH352" s="6"/>
      <c r="BI352" s="6"/>
      <c r="BJ352" s="6"/>
      <c r="BK352" s="6"/>
      <c r="BL352" s="6"/>
      <c r="BM352" s="6"/>
      <c r="BN352" s="6"/>
      <c r="BO352" s="6"/>
      <c r="BP352" s="6"/>
      <c r="BQ352" s="6"/>
      <c r="BR352" s="6"/>
      <c r="BS352" s="6"/>
      <c r="BT352" s="6"/>
      <c r="BU352" s="6"/>
      <c r="BV352" s="6"/>
      <c r="BW352" s="6"/>
      <c r="BX352" s="6"/>
      <c r="BY352" s="6"/>
    </row>
    <row r="353" spans="2:77" x14ac:dyDescent="0.25">
      <c r="B353" s="31"/>
      <c r="C353" s="20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  <c r="AB353" s="5"/>
      <c r="AC353" s="5"/>
      <c r="AD353" s="5"/>
      <c r="AE353" s="5"/>
      <c r="AF353" s="5"/>
      <c r="AG353" s="6"/>
      <c r="AH353" s="6"/>
      <c r="AI353" s="6"/>
      <c r="AJ353" s="6"/>
      <c r="AK353" s="6"/>
      <c r="AL353" s="6"/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  <c r="AX353" s="6"/>
      <c r="AY353" s="6"/>
      <c r="AZ353" s="6"/>
      <c r="BA353" s="6"/>
      <c r="BB353" s="6"/>
      <c r="BC353" s="6"/>
      <c r="BD353" s="6"/>
      <c r="BE353" s="6"/>
      <c r="BF353" s="6"/>
      <c r="BG353" s="6"/>
      <c r="BH353" s="6"/>
      <c r="BI353" s="6"/>
      <c r="BJ353" s="6"/>
      <c r="BK353" s="6"/>
      <c r="BL353" s="6"/>
      <c r="BM353" s="6"/>
      <c r="BN353" s="6"/>
      <c r="BO353" s="6"/>
      <c r="BP353" s="6"/>
      <c r="BQ353" s="6"/>
      <c r="BR353" s="6"/>
      <c r="BS353" s="6"/>
      <c r="BT353" s="6"/>
      <c r="BU353" s="6"/>
      <c r="BV353" s="6"/>
      <c r="BW353" s="6"/>
      <c r="BX353" s="6"/>
      <c r="BY353" s="6"/>
    </row>
    <row r="354" spans="2:77" x14ac:dyDescent="0.25">
      <c r="B354" s="31"/>
      <c r="C354" s="20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  <c r="AB354" s="5"/>
      <c r="AC354" s="5"/>
      <c r="AD354" s="5"/>
      <c r="AE354" s="5"/>
      <c r="AF354" s="5"/>
      <c r="AG354" s="6"/>
      <c r="AH354" s="6"/>
      <c r="AI354" s="6"/>
      <c r="AJ354" s="6"/>
      <c r="AK354" s="6"/>
      <c r="AL354" s="6"/>
      <c r="AM354" s="6"/>
      <c r="AN354" s="6"/>
      <c r="AO354" s="6"/>
      <c r="AP354" s="6"/>
      <c r="AQ354" s="6"/>
      <c r="AR354" s="6"/>
      <c r="AS354" s="6"/>
      <c r="AT354" s="6"/>
      <c r="AU354" s="6"/>
      <c r="AV354" s="6"/>
      <c r="AW354" s="6"/>
      <c r="AX354" s="6"/>
      <c r="AY354" s="6"/>
      <c r="AZ354" s="6"/>
      <c r="BA354" s="6"/>
      <c r="BB354" s="6"/>
      <c r="BC354" s="6"/>
      <c r="BD354" s="6"/>
      <c r="BE354" s="6"/>
      <c r="BF354" s="6"/>
      <c r="BG354" s="6"/>
      <c r="BH354" s="6"/>
      <c r="BI354" s="6"/>
      <c r="BJ354" s="6"/>
      <c r="BK354" s="6"/>
      <c r="BL354" s="6"/>
      <c r="BM354" s="6"/>
      <c r="BN354" s="6"/>
      <c r="BO354" s="6"/>
      <c r="BP354" s="6"/>
      <c r="BQ354" s="6"/>
      <c r="BR354" s="6"/>
      <c r="BS354" s="6"/>
      <c r="BT354" s="6"/>
      <c r="BU354" s="6"/>
      <c r="BV354" s="6"/>
      <c r="BW354" s="6"/>
      <c r="BX354" s="6"/>
      <c r="BY354" s="6"/>
    </row>
    <row r="355" spans="2:77" x14ac:dyDescent="0.25">
      <c r="B355" s="31"/>
      <c r="C355" s="20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  <c r="AB355" s="5"/>
      <c r="AC355" s="5"/>
      <c r="AD355" s="5"/>
      <c r="AE355" s="5"/>
      <c r="AF355" s="5"/>
      <c r="AG355" s="6"/>
      <c r="AH355" s="6"/>
      <c r="AI355" s="6"/>
      <c r="AJ355" s="6"/>
      <c r="AK355" s="6"/>
      <c r="AL355" s="6"/>
      <c r="AM355" s="6"/>
      <c r="AN355" s="6"/>
      <c r="AO355" s="6"/>
      <c r="AP355" s="6"/>
      <c r="AQ355" s="6"/>
      <c r="AR355" s="6"/>
      <c r="AS355" s="6"/>
      <c r="AT355" s="6"/>
      <c r="AU355" s="6"/>
      <c r="AV355" s="6"/>
      <c r="AW355" s="6"/>
      <c r="AX355" s="6"/>
      <c r="AY355" s="6"/>
      <c r="AZ355" s="6"/>
      <c r="BA355" s="6"/>
      <c r="BB355" s="6"/>
      <c r="BC355" s="6"/>
      <c r="BD355" s="6"/>
      <c r="BE355" s="6"/>
      <c r="BF355" s="6"/>
      <c r="BG355" s="6"/>
      <c r="BH355" s="6"/>
      <c r="BI355" s="6"/>
      <c r="BJ355" s="6"/>
      <c r="BK355" s="6"/>
      <c r="BL355" s="6"/>
      <c r="BM355" s="6"/>
      <c r="BN355" s="6"/>
      <c r="BO355" s="6"/>
      <c r="BP355" s="6"/>
      <c r="BQ355" s="6"/>
      <c r="BR355" s="6"/>
      <c r="BS355" s="6"/>
      <c r="BT355" s="6"/>
      <c r="BU355" s="6"/>
      <c r="BV355" s="6"/>
      <c r="BW355" s="6"/>
      <c r="BX355" s="6"/>
      <c r="BY355" s="6"/>
    </row>
    <row r="356" spans="2:77" x14ac:dyDescent="0.25">
      <c r="B356" s="31"/>
      <c r="C356" s="20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  <c r="AB356" s="5"/>
      <c r="AC356" s="5"/>
      <c r="AD356" s="5"/>
      <c r="AE356" s="5"/>
      <c r="AF356" s="5"/>
      <c r="AG356" s="6"/>
      <c r="AH356" s="6"/>
      <c r="AI356" s="6"/>
      <c r="AJ356" s="6"/>
      <c r="AK356" s="6"/>
      <c r="AL356" s="6"/>
      <c r="AM356" s="6"/>
      <c r="AN356" s="6"/>
      <c r="AO356" s="6"/>
      <c r="AP356" s="6"/>
      <c r="AQ356" s="6"/>
      <c r="AR356" s="6"/>
      <c r="AS356" s="6"/>
      <c r="AT356" s="6"/>
      <c r="AU356" s="6"/>
      <c r="AV356" s="6"/>
      <c r="AW356" s="6"/>
      <c r="AX356" s="6"/>
      <c r="AY356" s="6"/>
      <c r="AZ356" s="6"/>
      <c r="BA356" s="6"/>
      <c r="BB356" s="6"/>
      <c r="BC356" s="6"/>
      <c r="BD356" s="6"/>
      <c r="BE356" s="6"/>
      <c r="BF356" s="6"/>
      <c r="BG356" s="6"/>
      <c r="BH356" s="6"/>
      <c r="BI356" s="6"/>
      <c r="BJ356" s="6"/>
      <c r="BK356" s="6"/>
      <c r="BL356" s="6"/>
      <c r="BM356" s="6"/>
      <c r="BN356" s="6"/>
      <c r="BO356" s="6"/>
      <c r="BP356" s="6"/>
      <c r="BQ356" s="6"/>
      <c r="BR356" s="6"/>
      <c r="BS356" s="6"/>
      <c r="BT356" s="6"/>
      <c r="BU356" s="6"/>
      <c r="BV356" s="6"/>
      <c r="BW356" s="6"/>
      <c r="BX356" s="6"/>
      <c r="BY356" s="6"/>
    </row>
    <row r="357" spans="2:77" x14ac:dyDescent="0.25">
      <c r="B357" s="31"/>
      <c r="C357" s="20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  <c r="AB357" s="5"/>
      <c r="AC357" s="5"/>
      <c r="AD357" s="5"/>
      <c r="AE357" s="5"/>
      <c r="AF357" s="5"/>
      <c r="AG357" s="6"/>
      <c r="AH357" s="6"/>
      <c r="AI357" s="6"/>
      <c r="AJ357" s="6"/>
      <c r="AK357" s="6"/>
      <c r="AL357" s="6"/>
      <c r="AM357" s="6"/>
      <c r="AN357" s="6"/>
      <c r="AO357" s="6"/>
      <c r="AP357" s="6"/>
      <c r="AQ357" s="6"/>
      <c r="AR357" s="6"/>
      <c r="AS357" s="6"/>
      <c r="AT357" s="6"/>
      <c r="AU357" s="6"/>
      <c r="AV357" s="6"/>
      <c r="AW357" s="6"/>
      <c r="AX357" s="6"/>
      <c r="AY357" s="6"/>
      <c r="AZ357" s="6"/>
      <c r="BA357" s="6"/>
      <c r="BB357" s="6"/>
      <c r="BC357" s="6"/>
      <c r="BD357" s="6"/>
      <c r="BE357" s="6"/>
      <c r="BF357" s="6"/>
      <c r="BG357" s="6"/>
      <c r="BH357" s="6"/>
      <c r="BI357" s="6"/>
      <c r="BJ357" s="6"/>
      <c r="BK357" s="6"/>
      <c r="BL357" s="6"/>
      <c r="BM357" s="6"/>
      <c r="BN357" s="6"/>
      <c r="BO357" s="6"/>
      <c r="BP357" s="6"/>
      <c r="BQ357" s="6"/>
      <c r="BR357" s="6"/>
      <c r="BS357" s="6"/>
      <c r="BT357" s="6"/>
      <c r="BU357" s="6"/>
      <c r="BV357" s="6"/>
      <c r="BW357" s="6"/>
      <c r="BX357" s="6"/>
      <c r="BY357" s="6"/>
    </row>
    <row r="358" spans="2:77" x14ac:dyDescent="0.25">
      <c r="B358" s="31"/>
      <c r="C358" s="20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  <c r="AB358" s="5"/>
      <c r="AC358" s="5"/>
      <c r="AD358" s="5"/>
      <c r="AE358" s="5"/>
      <c r="AF358" s="5"/>
      <c r="AG358" s="6"/>
      <c r="AH358" s="6"/>
      <c r="AI358" s="6"/>
      <c r="AJ358" s="6"/>
      <c r="AK358" s="6"/>
      <c r="AL358" s="6"/>
      <c r="AM358" s="6"/>
      <c r="AN358" s="6"/>
      <c r="AO358" s="6"/>
      <c r="AP358" s="6"/>
      <c r="AQ358" s="6"/>
      <c r="AR358" s="6"/>
      <c r="AS358" s="6"/>
      <c r="AT358" s="6"/>
      <c r="AU358" s="6"/>
      <c r="AV358" s="6"/>
      <c r="AW358" s="6"/>
      <c r="AX358" s="6"/>
      <c r="AY358" s="6"/>
      <c r="AZ358" s="6"/>
      <c r="BA358" s="6"/>
      <c r="BB358" s="6"/>
      <c r="BC358" s="6"/>
      <c r="BD358" s="6"/>
      <c r="BE358" s="6"/>
      <c r="BF358" s="6"/>
      <c r="BG358" s="6"/>
      <c r="BH358" s="6"/>
      <c r="BI358" s="6"/>
      <c r="BJ358" s="6"/>
      <c r="BK358" s="6"/>
      <c r="BL358" s="6"/>
      <c r="BM358" s="6"/>
      <c r="BN358" s="6"/>
      <c r="BO358" s="6"/>
      <c r="BP358" s="6"/>
      <c r="BQ358" s="6"/>
      <c r="BR358" s="6"/>
      <c r="BS358" s="6"/>
      <c r="BT358" s="6"/>
      <c r="BU358" s="6"/>
      <c r="BV358" s="6"/>
      <c r="BW358" s="6"/>
      <c r="BX358" s="6"/>
      <c r="BY358" s="6"/>
    </row>
    <row r="359" spans="2:77" x14ac:dyDescent="0.25">
      <c r="B359" s="31"/>
      <c r="C359" s="20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  <c r="AB359" s="5"/>
      <c r="AC359" s="5"/>
      <c r="AD359" s="5"/>
      <c r="AE359" s="5"/>
      <c r="AF359" s="5"/>
      <c r="AG359" s="6"/>
      <c r="AH359" s="6"/>
      <c r="AI359" s="6"/>
      <c r="AJ359" s="6"/>
      <c r="AK359" s="6"/>
      <c r="AL359" s="6"/>
      <c r="AM359" s="6"/>
      <c r="AN359" s="6"/>
      <c r="AO359" s="6"/>
      <c r="AP359" s="6"/>
      <c r="AQ359" s="6"/>
      <c r="AR359" s="6"/>
      <c r="AS359" s="6"/>
      <c r="AT359" s="6"/>
      <c r="AU359" s="6"/>
      <c r="AV359" s="6"/>
      <c r="AW359" s="6"/>
      <c r="AX359" s="6"/>
      <c r="AY359" s="6"/>
      <c r="AZ359" s="6"/>
      <c r="BA359" s="6"/>
      <c r="BB359" s="6"/>
      <c r="BC359" s="6"/>
      <c r="BD359" s="6"/>
      <c r="BE359" s="6"/>
      <c r="BF359" s="6"/>
      <c r="BG359" s="6"/>
      <c r="BH359" s="6"/>
      <c r="BI359" s="6"/>
      <c r="BJ359" s="6"/>
      <c r="BK359" s="6"/>
      <c r="BL359" s="6"/>
      <c r="BM359" s="6"/>
      <c r="BN359" s="6"/>
      <c r="BO359" s="6"/>
      <c r="BP359" s="6"/>
      <c r="BQ359" s="6"/>
      <c r="BR359" s="6"/>
      <c r="BS359" s="6"/>
      <c r="BT359" s="6"/>
      <c r="BU359" s="6"/>
      <c r="BV359" s="6"/>
      <c r="BW359" s="6"/>
      <c r="BX359" s="6"/>
      <c r="BY359" s="6"/>
    </row>
    <row r="360" spans="2:77" x14ac:dyDescent="0.25">
      <c r="B360" s="31"/>
      <c r="C360" s="20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  <c r="AB360" s="5"/>
      <c r="AC360" s="5"/>
      <c r="AD360" s="5"/>
      <c r="AE360" s="5"/>
      <c r="AF360" s="5"/>
      <c r="AG360" s="6"/>
      <c r="AH360" s="6"/>
      <c r="AI360" s="6"/>
      <c r="AJ360" s="6"/>
      <c r="AK360" s="6"/>
      <c r="AL360" s="6"/>
      <c r="AM360" s="6"/>
      <c r="AN360" s="6"/>
      <c r="AO360" s="6"/>
      <c r="AP360" s="6"/>
      <c r="AQ360" s="6"/>
      <c r="AR360" s="6"/>
      <c r="AS360" s="6"/>
      <c r="AT360" s="6"/>
      <c r="AU360" s="6"/>
      <c r="AV360" s="6"/>
      <c r="AW360" s="6"/>
      <c r="AX360" s="6"/>
      <c r="AY360" s="6"/>
      <c r="AZ360" s="6"/>
      <c r="BA360" s="6"/>
      <c r="BB360" s="6"/>
      <c r="BC360" s="6"/>
      <c r="BD360" s="6"/>
      <c r="BE360" s="6"/>
      <c r="BF360" s="6"/>
      <c r="BG360" s="6"/>
      <c r="BH360" s="6"/>
      <c r="BI360" s="6"/>
      <c r="BJ360" s="6"/>
      <c r="BK360" s="6"/>
      <c r="BL360" s="6"/>
      <c r="BM360" s="6"/>
      <c r="BN360" s="6"/>
      <c r="BO360" s="6"/>
      <c r="BP360" s="6"/>
      <c r="BQ360" s="6"/>
      <c r="BR360" s="6"/>
      <c r="BS360" s="6"/>
      <c r="BT360" s="6"/>
      <c r="BU360" s="6"/>
      <c r="BV360" s="6"/>
      <c r="BW360" s="6"/>
      <c r="BX360" s="6"/>
      <c r="BY360" s="6"/>
    </row>
    <row r="361" spans="2:77" x14ac:dyDescent="0.25">
      <c r="B361" s="31"/>
      <c r="C361" s="20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  <c r="AB361" s="5"/>
      <c r="AC361" s="5"/>
      <c r="AD361" s="5"/>
      <c r="AE361" s="5"/>
      <c r="AF361" s="5"/>
      <c r="AG361" s="6"/>
      <c r="AH361" s="6"/>
      <c r="AI361" s="6"/>
      <c r="AJ361" s="6"/>
      <c r="AK361" s="6"/>
      <c r="AL361" s="6"/>
      <c r="AM361" s="6"/>
      <c r="AN361" s="6"/>
      <c r="AO361" s="6"/>
      <c r="AP361" s="6"/>
      <c r="AQ361" s="6"/>
      <c r="AR361" s="6"/>
      <c r="AS361" s="6"/>
      <c r="AT361" s="6"/>
      <c r="AU361" s="6"/>
      <c r="AV361" s="6"/>
      <c r="AW361" s="6"/>
      <c r="AX361" s="6"/>
      <c r="AY361" s="6"/>
      <c r="AZ361" s="6"/>
      <c r="BA361" s="6"/>
      <c r="BB361" s="6"/>
      <c r="BC361" s="6"/>
      <c r="BD361" s="6"/>
      <c r="BE361" s="6"/>
      <c r="BF361" s="6"/>
      <c r="BG361" s="6"/>
      <c r="BH361" s="6"/>
      <c r="BI361" s="6"/>
      <c r="BJ361" s="6"/>
      <c r="BK361" s="6"/>
      <c r="BL361" s="6"/>
      <c r="BM361" s="6"/>
      <c r="BN361" s="6"/>
      <c r="BO361" s="6"/>
      <c r="BP361" s="6"/>
      <c r="BQ361" s="6"/>
      <c r="BR361" s="6"/>
      <c r="BS361" s="6"/>
      <c r="BT361" s="6"/>
      <c r="BU361" s="6"/>
      <c r="BV361" s="6"/>
      <c r="BW361" s="6"/>
      <c r="BX361" s="6"/>
      <c r="BY361" s="6"/>
    </row>
    <row r="362" spans="2:77" x14ac:dyDescent="0.25">
      <c r="B362" s="31"/>
      <c r="C362" s="20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  <c r="AB362" s="5"/>
      <c r="AC362" s="5"/>
      <c r="AD362" s="5"/>
      <c r="AE362" s="5"/>
      <c r="AF362" s="5"/>
      <c r="AG362" s="6"/>
      <c r="AH362" s="6"/>
      <c r="AI362" s="6"/>
      <c r="AJ362" s="6"/>
      <c r="AK362" s="6"/>
      <c r="AL362" s="6"/>
      <c r="AM362" s="6"/>
      <c r="AN362" s="6"/>
      <c r="AO362" s="6"/>
      <c r="AP362" s="6"/>
      <c r="AQ362" s="6"/>
      <c r="AR362" s="6"/>
      <c r="AS362" s="6"/>
      <c r="AT362" s="6"/>
      <c r="AU362" s="6"/>
      <c r="AV362" s="6"/>
      <c r="AW362" s="6"/>
      <c r="AX362" s="6"/>
      <c r="AY362" s="6"/>
      <c r="AZ362" s="6"/>
      <c r="BA362" s="6"/>
      <c r="BB362" s="6"/>
      <c r="BC362" s="6"/>
      <c r="BD362" s="6"/>
      <c r="BE362" s="6"/>
      <c r="BF362" s="6"/>
      <c r="BG362" s="6"/>
      <c r="BH362" s="6"/>
      <c r="BI362" s="6"/>
      <c r="BJ362" s="6"/>
      <c r="BK362" s="6"/>
      <c r="BL362" s="6"/>
      <c r="BM362" s="6"/>
      <c r="BN362" s="6"/>
      <c r="BO362" s="6"/>
      <c r="BP362" s="6"/>
      <c r="BQ362" s="6"/>
      <c r="BR362" s="6"/>
      <c r="BS362" s="6"/>
      <c r="BT362" s="6"/>
      <c r="BU362" s="6"/>
      <c r="BV362" s="6"/>
      <c r="BW362" s="6"/>
      <c r="BX362" s="6"/>
      <c r="BY362" s="6"/>
    </row>
    <row r="363" spans="2:77" x14ac:dyDescent="0.25">
      <c r="B363" s="31"/>
      <c r="C363" s="20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  <c r="AB363" s="5"/>
      <c r="AC363" s="5"/>
      <c r="AD363" s="5"/>
      <c r="AE363" s="5"/>
      <c r="AF363" s="5"/>
      <c r="AG363" s="6"/>
      <c r="AH363" s="6"/>
      <c r="AI363" s="6"/>
      <c r="AJ363" s="6"/>
      <c r="AK363" s="6"/>
      <c r="AL363" s="6"/>
      <c r="AM363" s="6"/>
      <c r="AN363" s="6"/>
      <c r="AO363" s="6"/>
      <c r="AP363" s="6"/>
      <c r="AQ363" s="6"/>
      <c r="AR363" s="6"/>
      <c r="AS363" s="6"/>
      <c r="AT363" s="6"/>
      <c r="AU363" s="6"/>
      <c r="AV363" s="6"/>
      <c r="AW363" s="6"/>
      <c r="AX363" s="6"/>
      <c r="AY363" s="6"/>
      <c r="AZ363" s="6"/>
      <c r="BA363" s="6"/>
      <c r="BB363" s="6"/>
      <c r="BC363" s="6"/>
      <c r="BD363" s="6"/>
      <c r="BE363" s="6"/>
      <c r="BF363" s="6"/>
      <c r="BG363" s="6"/>
      <c r="BH363" s="6"/>
      <c r="BI363" s="6"/>
      <c r="BJ363" s="6"/>
      <c r="BK363" s="6"/>
      <c r="BL363" s="6"/>
      <c r="BM363" s="6"/>
      <c r="BN363" s="6"/>
      <c r="BO363" s="6"/>
      <c r="BP363" s="6"/>
      <c r="BQ363" s="6"/>
      <c r="BR363" s="6"/>
      <c r="BS363" s="6"/>
      <c r="BT363" s="6"/>
      <c r="BU363" s="6"/>
      <c r="BV363" s="6"/>
      <c r="BW363" s="6"/>
      <c r="BX363" s="6"/>
      <c r="BY363" s="6"/>
    </row>
    <row r="364" spans="2:77" x14ac:dyDescent="0.25">
      <c r="B364" s="31"/>
      <c r="C364" s="20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  <c r="AB364" s="5"/>
      <c r="AC364" s="5"/>
      <c r="AD364" s="5"/>
      <c r="AE364" s="5"/>
      <c r="AF364" s="5"/>
      <c r="AG364" s="6"/>
      <c r="AH364" s="6"/>
      <c r="AI364" s="6"/>
      <c r="AJ364" s="6"/>
      <c r="AK364" s="6"/>
      <c r="AL364" s="6"/>
      <c r="AM364" s="6"/>
      <c r="AN364" s="6"/>
      <c r="AO364" s="6"/>
      <c r="AP364" s="6"/>
      <c r="AQ364" s="6"/>
      <c r="AR364" s="6"/>
      <c r="AS364" s="6"/>
      <c r="AT364" s="6"/>
      <c r="AU364" s="6"/>
      <c r="AV364" s="6"/>
      <c r="AW364" s="6"/>
      <c r="AX364" s="6"/>
      <c r="AY364" s="6"/>
      <c r="AZ364" s="6"/>
      <c r="BA364" s="6"/>
      <c r="BB364" s="6"/>
      <c r="BC364" s="6"/>
      <c r="BD364" s="6"/>
      <c r="BE364" s="6"/>
      <c r="BF364" s="6"/>
      <c r="BG364" s="6"/>
      <c r="BH364" s="6"/>
      <c r="BI364" s="6"/>
      <c r="BJ364" s="6"/>
      <c r="BK364" s="6"/>
      <c r="BL364" s="6"/>
      <c r="BM364" s="6"/>
      <c r="BN364" s="6"/>
      <c r="BO364" s="6"/>
      <c r="BP364" s="6"/>
      <c r="BQ364" s="6"/>
      <c r="BR364" s="6"/>
      <c r="BS364" s="6"/>
      <c r="BT364" s="6"/>
      <c r="BU364" s="6"/>
      <c r="BV364" s="6"/>
      <c r="BW364" s="6"/>
      <c r="BX364" s="6"/>
      <c r="BY364" s="6"/>
    </row>
    <row r="365" spans="2:77" x14ac:dyDescent="0.25">
      <c r="B365" s="31"/>
      <c r="C365" s="20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  <c r="AB365" s="5"/>
      <c r="AC365" s="5"/>
      <c r="AD365" s="5"/>
      <c r="AE365" s="5"/>
      <c r="AF365" s="5"/>
      <c r="AG365" s="6"/>
      <c r="AH365" s="6"/>
      <c r="AI365" s="6"/>
      <c r="AJ365" s="6"/>
      <c r="AK365" s="6"/>
      <c r="AL365" s="6"/>
      <c r="AM365" s="6"/>
      <c r="AN365" s="6"/>
      <c r="AO365" s="6"/>
      <c r="AP365" s="6"/>
      <c r="AQ365" s="6"/>
      <c r="AR365" s="6"/>
      <c r="AS365" s="6"/>
      <c r="AT365" s="6"/>
      <c r="AU365" s="6"/>
      <c r="AV365" s="6"/>
      <c r="AW365" s="6"/>
      <c r="AX365" s="6"/>
      <c r="AY365" s="6"/>
      <c r="AZ365" s="6"/>
      <c r="BA365" s="6"/>
      <c r="BB365" s="6"/>
      <c r="BC365" s="6"/>
      <c r="BD365" s="6"/>
      <c r="BE365" s="6"/>
      <c r="BF365" s="6"/>
      <c r="BG365" s="6"/>
      <c r="BH365" s="6"/>
      <c r="BI365" s="6"/>
      <c r="BJ365" s="6"/>
      <c r="BK365" s="6"/>
      <c r="BL365" s="6"/>
      <c r="BM365" s="6"/>
      <c r="BN365" s="6"/>
      <c r="BO365" s="6"/>
      <c r="BP365" s="6"/>
      <c r="BQ365" s="6"/>
      <c r="BR365" s="6"/>
      <c r="BS365" s="6"/>
      <c r="BT365" s="6"/>
      <c r="BU365" s="6"/>
      <c r="BV365" s="6"/>
      <c r="BW365" s="6"/>
      <c r="BX365" s="6"/>
      <c r="BY365" s="6"/>
    </row>
    <row r="366" spans="2:77" x14ac:dyDescent="0.25">
      <c r="B366" s="31"/>
      <c r="C366" s="20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  <c r="AB366" s="5"/>
      <c r="AC366" s="5"/>
      <c r="AD366" s="5"/>
      <c r="AE366" s="5"/>
      <c r="AF366" s="5"/>
      <c r="AG366" s="6"/>
      <c r="AH366" s="6"/>
      <c r="AI366" s="6"/>
      <c r="AJ366" s="6"/>
      <c r="AK366" s="6"/>
      <c r="AL366" s="6"/>
      <c r="AM366" s="6"/>
      <c r="AN366" s="6"/>
      <c r="AO366" s="6"/>
      <c r="AP366" s="6"/>
      <c r="AQ366" s="6"/>
      <c r="AR366" s="6"/>
      <c r="AS366" s="6"/>
      <c r="AT366" s="6"/>
      <c r="AU366" s="6"/>
      <c r="AV366" s="6"/>
      <c r="AW366" s="6"/>
      <c r="AX366" s="6"/>
      <c r="AY366" s="6"/>
      <c r="AZ366" s="6"/>
      <c r="BA366" s="6"/>
      <c r="BB366" s="6"/>
      <c r="BC366" s="6"/>
      <c r="BD366" s="6"/>
      <c r="BE366" s="6"/>
      <c r="BF366" s="6"/>
      <c r="BG366" s="6"/>
      <c r="BH366" s="6"/>
      <c r="BI366" s="6"/>
      <c r="BJ366" s="6"/>
      <c r="BK366" s="6"/>
      <c r="BL366" s="6"/>
      <c r="BM366" s="6"/>
      <c r="BN366" s="6"/>
      <c r="BO366" s="6"/>
      <c r="BP366" s="6"/>
      <c r="BQ366" s="6"/>
      <c r="BR366" s="6"/>
      <c r="BS366" s="6"/>
      <c r="BT366" s="6"/>
      <c r="BU366" s="6"/>
      <c r="BV366" s="6"/>
      <c r="BW366" s="6"/>
      <c r="BX366" s="6"/>
      <c r="BY366" s="6"/>
    </row>
    <row r="367" spans="2:77" x14ac:dyDescent="0.25">
      <c r="B367" s="31"/>
      <c r="C367" s="20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  <c r="AB367" s="5"/>
      <c r="AC367" s="5"/>
      <c r="AD367" s="5"/>
      <c r="AE367" s="5"/>
      <c r="AF367" s="5"/>
      <c r="AG367" s="6"/>
      <c r="AH367" s="6"/>
      <c r="AI367" s="6"/>
      <c r="AJ367" s="6"/>
      <c r="AK367" s="6"/>
      <c r="AL367" s="6"/>
      <c r="AM367" s="6"/>
      <c r="AN367" s="6"/>
      <c r="AO367" s="6"/>
      <c r="AP367" s="6"/>
      <c r="AQ367" s="6"/>
      <c r="AR367" s="6"/>
      <c r="AS367" s="6"/>
      <c r="AT367" s="6"/>
      <c r="AU367" s="6"/>
      <c r="AV367" s="6"/>
      <c r="AW367" s="6"/>
      <c r="AX367" s="6"/>
      <c r="AY367" s="6"/>
      <c r="AZ367" s="6"/>
      <c r="BA367" s="6"/>
      <c r="BB367" s="6"/>
      <c r="BC367" s="6"/>
      <c r="BD367" s="6"/>
      <c r="BE367" s="6"/>
      <c r="BF367" s="6"/>
      <c r="BG367" s="6"/>
      <c r="BH367" s="6"/>
      <c r="BI367" s="6"/>
      <c r="BJ367" s="6"/>
      <c r="BK367" s="6"/>
      <c r="BL367" s="6"/>
      <c r="BM367" s="6"/>
      <c r="BN367" s="6"/>
      <c r="BO367" s="6"/>
      <c r="BP367" s="6"/>
      <c r="BQ367" s="6"/>
      <c r="BR367" s="6"/>
      <c r="BS367" s="6"/>
      <c r="BT367" s="6"/>
      <c r="BU367" s="6"/>
      <c r="BV367" s="6"/>
      <c r="BW367" s="6"/>
      <c r="BX367" s="6"/>
      <c r="BY367" s="6"/>
    </row>
    <row r="368" spans="2:77" x14ac:dyDescent="0.25">
      <c r="B368" s="31"/>
      <c r="C368" s="20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  <c r="AB368" s="5"/>
      <c r="AC368" s="5"/>
      <c r="AD368" s="5"/>
      <c r="AE368" s="5"/>
      <c r="AF368" s="5"/>
      <c r="AG368" s="6"/>
      <c r="AH368" s="6"/>
      <c r="AI368" s="6"/>
      <c r="AJ368" s="6"/>
      <c r="AK368" s="6"/>
      <c r="AL368" s="6"/>
      <c r="AM368" s="6"/>
      <c r="AN368" s="6"/>
      <c r="AO368" s="6"/>
      <c r="AP368" s="6"/>
      <c r="AQ368" s="6"/>
      <c r="AR368" s="6"/>
      <c r="AS368" s="6"/>
      <c r="AT368" s="6"/>
      <c r="AU368" s="6"/>
      <c r="AV368" s="6"/>
      <c r="AW368" s="6"/>
      <c r="AX368" s="6"/>
      <c r="AY368" s="6"/>
      <c r="AZ368" s="6"/>
      <c r="BA368" s="6"/>
      <c r="BB368" s="6"/>
      <c r="BC368" s="6"/>
      <c r="BD368" s="6"/>
      <c r="BE368" s="6"/>
      <c r="BF368" s="6"/>
      <c r="BG368" s="6"/>
      <c r="BH368" s="6"/>
      <c r="BI368" s="6"/>
      <c r="BJ368" s="6"/>
      <c r="BK368" s="6"/>
      <c r="BL368" s="6"/>
      <c r="BM368" s="6"/>
      <c r="BN368" s="6"/>
      <c r="BO368" s="6"/>
      <c r="BP368" s="6"/>
      <c r="BQ368" s="6"/>
      <c r="BR368" s="6"/>
      <c r="BS368" s="6"/>
      <c r="BT368" s="6"/>
      <c r="BU368" s="6"/>
      <c r="BV368" s="6"/>
      <c r="BW368" s="6"/>
      <c r="BX368" s="6"/>
      <c r="BY368" s="6"/>
    </row>
    <row r="369" spans="2:77" x14ac:dyDescent="0.25">
      <c r="B369" s="31"/>
      <c r="C369" s="20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/>
      <c r="AB369" s="5"/>
      <c r="AC369" s="5"/>
      <c r="AD369" s="5"/>
      <c r="AE369" s="5"/>
      <c r="AF369" s="5"/>
      <c r="AG369" s="6"/>
      <c r="AH369" s="6"/>
      <c r="AI369" s="6"/>
      <c r="AJ369" s="6"/>
      <c r="AK369" s="6"/>
      <c r="AL369" s="6"/>
      <c r="AM369" s="6"/>
      <c r="AN369" s="6"/>
      <c r="AO369" s="6"/>
      <c r="AP369" s="6"/>
      <c r="AQ369" s="6"/>
      <c r="AR369" s="6"/>
      <c r="AS369" s="6"/>
      <c r="AT369" s="6"/>
      <c r="AU369" s="6"/>
      <c r="AV369" s="6"/>
      <c r="AW369" s="6"/>
      <c r="AX369" s="6"/>
      <c r="AY369" s="6"/>
      <c r="AZ369" s="6"/>
      <c r="BA369" s="6"/>
      <c r="BB369" s="6"/>
      <c r="BC369" s="6"/>
      <c r="BD369" s="6"/>
      <c r="BE369" s="6"/>
      <c r="BF369" s="6"/>
      <c r="BG369" s="6"/>
      <c r="BH369" s="6"/>
      <c r="BI369" s="6"/>
      <c r="BJ369" s="6"/>
      <c r="BK369" s="6"/>
      <c r="BL369" s="6"/>
      <c r="BM369" s="6"/>
      <c r="BN369" s="6"/>
      <c r="BO369" s="6"/>
      <c r="BP369" s="6"/>
      <c r="BQ369" s="6"/>
      <c r="BR369" s="6"/>
      <c r="BS369" s="6"/>
      <c r="BT369" s="6"/>
      <c r="BU369" s="6"/>
      <c r="BV369" s="6"/>
      <c r="BW369" s="6"/>
      <c r="BX369" s="6"/>
      <c r="BY369" s="6"/>
    </row>
    <row r="370" spans="2:77" x14ac:dyDescent="0.25">
      <c r="B370" s="31"/>
      <c r="C370" s="20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  <c r="AB370" s="5"/>
      <c r="AC370" s="5"/>
      <c r="AD370" s="5"/>
      <c r="AE370" s="5"/>
      <c r="AF370" s="5"/>
      <c r="AG370" s="6"/>
      <c r="AH370" s="6"/>
      <c r="AI370" s="6"/>
      <c r="AJ370" s="6"/>
      <c r="AK370" s="6"/>
      <c r="AL370" s="6"/>
      <c r="AM370" s="6"/>
      <c r="AN370" s="6"/>
      <c r="AO370" s="6"/>
      <c r="AP370" s="6"/>
      <c r="AQ370" s="6"/>
      <c r="AR370" s="6"/>
      <c r="AS370" s="6"/>
      <c r="AT370" s="6"/>
      <c r="AU370" s="6"/>
      <c r="AV370" s="6"/>
      <c r="AW370" s="6"/>
      <c r="AX370" s="6"/>
      <c r="AY370" s="6"/>
      <c r="AZ370" s="6"/>
      <c r="BA370" s="6"/>
      <c r="BB370" s="6"/>
      <c r="BC370" s="6"/>
      <c r="BD370" s="6"/>
      <c r="BE370" s="6"/>
      <c r="BF370" s="6"/>
      <c r="BG370" s="6"/>
      <c r="BH370" s="6"/>
      <c r="BI370" s="6"/>
      <c r="BJ370" s="6"/>
      <c r="BK370" s="6"/>
      <c r="BL370" s="6"/>
      <c r="BM370" s="6"/>
      <c r="BN370" s="6"/>
      <c r="BO370" s="6"/>
      <c r="BP370" s="6"/>
      <c r="BQ370" s="6"/>
      <c r="BR370" s="6"/>
      <c r="BS370" s="6"/>
      <c r="BT370" s="6"/>
      <c r="BU370" s="6"/>
      <c r="BV370" s="6"/>
      <c r="BW370" s="6"/>
      <c r="BX370" s="6"/>
      <c r="BY370" s="6"/>
    </row>
    <row r="371" spans="2:77" x14ac:dyDescent="0.25">
      <c r="B371" s="31"/>
      <c r="C371" s="20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/>
      <c r="AB371" s="5"/>
      <c r="AC371" s="5"/>
      <c r="AD371" s="5"/>
      <c r="AE371" s="5"/>
      <c r="AF371" s="5"/>
      <c r="AG371" s="6"/>
      <c r="AH371" s="6"/>
      <c r="AI371" s="6"/>
      <c r="AJ371" s="6"/>
      <c r="AK371" s="6"/>
      <c r="AL371" s="6"/>
      <c r="AM371" s="6"/>
      <c r="AN371" s="6"/>
      <c r="AO371" s="6"/>
      <c r="AP371" s="6"/>
      <c r="AQ371" s="6"/>
      <c r="AR371" s="6"/>
      <c r="AS371" s="6"/>
      <c r="AT371" s="6"/>
      <c r="AU371" s="6"/>
      <c r="AV371" s="6"/>
      <c r="AW371" s="6"/>
      <c r="AX371" s="6"/>
      <c r="AY371" s="6"/>
      <c r="AZ371" s="6"/>
      <c r="BA371" s="6"/>
      <c r="BB371" s="6"/>
      <c r="BC371" s="6"/>
      <c r="BD371" s="6"/>
      <c r="BE371" s="6"/>
      <c r="BF371" s="6"/>
      <c r="BG371" s="6"/>
      <c r="BH371" s="6"/>
      <c r="BI371" s="6"/>
      <c r="BJ371" s="6"/>
      <c r="BK371" s="6"/>
      <c r="BL371" s="6"/>
      <c r="BM371" s="6"/>
      <c r="BN371" s="6"/>
      <c r="BO371" s="6"/>
      <c r="BP371" s="6"/>
      <c r="BQ371" s="6"/>
      <c r="BR371" s="6"/>
      <c r="BS371" s="6"/>
      <c r="BT371" s="6"/>
      <c r="BU371" s="6"/>
      <c r="BV371" s="6"/>
      <c r="BW371" s="6"/>
      <c r="BX371" s="6"/>
      <c r="BY371" s="6"/>
    </row>
    <row r="372" spans="2:77" x14ac:dyDescent="0.25">
      <c r="B372" s="31"/>
      <c r="C372" s="20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  <c r="AB372" s="5"/>
      <c r="AC372" s="5"/>
      <c r="AD372" s="5"/>
      <c r="AE372" s="5"/>
      <c r="AF372" s="5"/>
      <c r="AG372" s="6"/>
      <c r="AH372" s="6"/>
      <c r="AI372" s="6"/>
      <c r="AJ372" s="6"/>
      <c r="AK372" s="6"/>
      <c r="AL372" s="6"/>
      <c r="AM372" s="6"/>
      <c r="AN372" s="6"/>
      <c r="AO372" s="6"/>
      <c r="AP372" s="6"/>
      <c r="AQ372" s="6"/>
      <c r="AR372" s="6"/>
      <c r="AS372" s="6"/>
      <c r="AT372" s="6"/>
      <c r="AU372" s="6"/>
      <c r="AV372" s="6"/>
      <c r="AW372" s="6"/>
      <c r="AX372" s="6"/>
      <c r="AY372" s="6"/>
      <c r="AZ372" s="6"/>
      <c r="BA372" s="6"/>
      <c r="BB372" s="6"/>
      <c r="BC372" s="6"/>
      <c r="BD372" s="6"/>
      <c r="BE372" s="6"/>
      <c r="BF372" s="6"/>
      <c r="BG372" s="6"/>
      <c r="BH372" s="6"/>
      <c r="BI372" s="6"/>
      <c r="BJ372" s="6"/>
      <c r="BK372" s="6"/>
      <c r="BL372" s="6"/>
      <c r="BM372" s="6"/>
      <c r="BN372" s="6"/>
      <c r="BO372" s="6"/>
      <c r="BP372" s="6"/>
      <c r="BQ372" s="6"/>
      <c r="BR372" s="6"/>
      <c r="BS372" s="6"/>
      <c r="BT372" s="6"/>
      <c r="BU372" s="6"/>
      <c r="BV372" s="6"/>
      <c r="BW372" s="6"/>
      <c r="BX372" s="6"/>
      <c r="BY372" s="6"/>
    </row>
    <row r="373" spans="2:77" x14ac:dyDescent="0.25">
      <c r="B373" s="31"/>
      <c r="C373" s="20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/>
      <c r="AB373" s="5"/>
      <c r="AC373" s="5"/>
      <c r="AD373" s="5"/>
      <c r="AE373" s="5"/>
      <c r="AF373" s="5"/>
      <c r="AG373" s="6"/>
      <c r="AH373" s="6"/>
      <c r="AI373" s="6"/>
      <c r="AJ373" s="6"/>
      <c r="AK373" s="6"/>
      <c r="AL373" s="6"/>
      <c r="AM373" s="6"/>
      <c r="AN373" s="6"/>
      <c r="AO373" s="6"/>
      <c r="AP373" s="6"/>
      <c r="AQ373" s="6"/>
      <c r="AR373" s="6"/>
      <c r="AS373" s="6"/>
      <c r="AT373" s="6"/>
      <c r="AU373" s="6"/>
      <c r="AV373" s="6"/>
      <c r="AW373" s="6"/>
      <c r="AX373" s="6"/>
      <c r="AY373" s="6"/>
      <c r="AZ373" s="6"/>
      <c r="BA373" s="6"/>
      <c r="BB373" s="6"/>
      <c r="BC373" s="6"/>
      <c r="BD373" s="6"/>
      <c r="BE373" s="6"/>
      <c r="BF373" s="6"/>
      <c r="BG373" s="6"/>
      <c r="BH373" s="6"/>
      <c r="BI373" s="6"/>
      <c r="BJ373" s="6"/>
      <c r="BK373" s="6"/>
      <c r="BL373" s="6"/>
      <c r="BM373" s="6"/>
      <c r="BN373" s="6"/>
      <c r="BO373" s="6"/>
      <c r="BP373" s="6"/>
      <c r="BQ373" s="6"/>
      <c r="BR373" s="6"/>
      <c r="BS373" s="6"/>
      <c r="BT373" s="6"/>
      <c r="BU373" s="6"/>
      <c r="BV373" s="6"/>
      <c r="BW373" s="6"/>
      <c r="BX373" s="6"/>
      <c r="BY373" s="6"/>
    </row>
    <row r="374" spans="2:77" x14ac:dyDescent="0.25">
      <c r="B374" s="31"/>
      <c r="C374" s="20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/>
      <c r="AB374" s="5"/>
      <c r="AC374" s="5"/>
      <c r="AD374" s="5"/>
      <c r="AE374" s="5"/>
      <c r="AF374" s="5"/>
      <c r="AG374" s="6"/>
      <c r="AH374" s="6"/>
      <c r="AI374" s="6"/>
      <c r="AJ374" s="6"/>
      <c r="AK374" s="6"/>
      <c r="AL374" s="6"/>
      <c r="AM374" s="6"/>
      <c r="AN374" s="6"/>
      <c r="AO374" s="6"/>
      <c r="AP374" s="6"/>
      <c r="AQ374" s="6"/>
      <c r="AR374" s="6"/>
      <c r="AS374" s="6"/>
      <c r="AT374" s="6"/>
      <c r="AU374" s="6"/>
      <c r="AV374" s="6"/>
      <c r="AW374" s="6"/>
      <c r="AX374" s="6"/>
      <c r="AY374" s="6"/>
      <c r="AZ374" s="6"/>
      <c r="BA374" s="6"/>
      <c r="BB374" s="6"/>
      <c r="BC374" s="6"/>
      <c r="BD374" s="6"/>
      <c r="BE374" s="6"/>
      <c r="BF374" s="6"/>
      <c r="BG374" s="6"/>
      <c r="BH374" s="6"/>
      <c r="BI374" s="6"/>
      <c r="BJ374" s="6"/>
      <c r="BK374" s="6"/>
      <c r="BL374" s="6"/>
      <c r="BM374" s="6"/>
      <c r="BN374" s="6"/>
      <c r="BO374" s="6"/>
      <c r="BP374" s="6"/>
      <c r="BQ374" s="6"/>
      <c r="BR374" s="6"/>
      <c r="BS374" s="6"/>
      <c r="BT374" s="6"/>
      <c r="BU374" s="6"/>
      <c r="BV374" s="6"/>
      <c r="BW374" s="6"/>
      <c r="BX374" s="6"/>
      <c r="BY374" s="6"/>
    </row>
    <row r="375" spans="2:77" x14ac:dyDescent="0.25">
      <c r="B375" s="31"/>
      <c r="C375" s="20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/>
      <c r="AB375" s="5"/>
      <c r="AC375" s="5"/>
      <c r="AD375" s="5"/>
      <c r="AE375" s="5"/>
      <c r="AF375" s="5"/>
      <c r="AG375" s="6"/>
      <c r="AH375" s="6"/>
      <c r="AI375" s="6"/>
      <c r="AJ375" s="6"/>
      <c r="AK375" s="6"/>
      <c r="AL375" s="6"/>
      <c r="AM375" s="6"/>
      <c r="AN375" s="6"/>
      <c r="AO375" s="6"/>
      <c r="AP375" s="6"/>
      <c r="AQ375" s="6"/>
      <c r="AR375" s="6"/>
      <c r="AS375" s="6"/>
      <c r="AT375" s="6"/>
      <c r="AU375" s="6"/>
      <c r="AV375" s="6"/>
      <c r="AW375" s="6"/>
      <c r="AX375" s="6"/>
      <c r="AY375" s="6"/>
      <c r="AZ375" s="6"/>
      <c r="BA375" s="6"/>
      <c r="BB375" s="6"/>
      <c r="BC375" s="6"/>
      <c r="BD375" s="6"/>
      <c r="BE375" s="6"/>
      <c r="BF375" s="6"/>
      <c r="BG375" s="6"/>
      <c r="BH375" s="6"/>
      <c r="BI375" s="6"/>
      <c r="BJ375" s="6"/>
      <c r="BK375" s="6"/>
      <c r="BL375" s="6"/>
      <c r="BM375" s="6"/>
      <c r="BN375" s="6"/>
      <c r="BO375" s="6"/>
      <c r="BP375" s="6"/>
      <c r="BQ375" s="6"/>
      <c r="BR375" s="6"/>
      <c r="BS375" s="6"/>
      <c r="BT375" s="6"/>
      <c r="BU375" s="6"/>
      <c r="BV375" s="6"/>
      <c r="BW375" s="6"/>
      <c r="BX375" s="6"/>
      <c r="BY375" s="6"/>
    </row>
    <row r="376" spans="2:77" x14ac:dyDescent="0.25">
      <c r="B376" s="31"/>
      <c r="C376" s="20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  <c r="AB376" s="5"/>
      <c r="AC376" s="5"/>
      <c r="AD376" s="5"/>
      <c r="AE376" s="5"/>
      <c r="AF376" s="5"/>
      <c r="AG376" s="6"/>
      <c r="AH376" s="6"/>
      <c r="AI376" s="6"/>
      <c r="AJ376" s="6"/>
      <c r="AK376" s="6"/>
      <c r="AL376" s="6"/>
      <c r="AM376" s="6"/>
      <c r="AN376" s="6"/>
      <c r="AO376" s="6"/>
      <c r="AP376" s="6"/>
      <c r="AQ376" s="6"/>
      <c r="AR376" s="6"/>
      <c r="AS376" s="6"/>
      <c r="AT376" s="6"/>
      <c r="AU376" s="6"/>
      <c r="AV376" s="6"/>
      <c r="AW376" s="6"/>
      <c r="AX376" s="6"/>
      <c r="AY376" s="6"/>
      <c r="AZ376" s="6"/>
      <c r="BA376" s="6"/>
      <c r="BB376" s="6"/>
      <c r="BC376" s="6"/>
      <c r="BD376" s="6"/>
      <c r="BE376" s="6"/>
      <c r="BF376" s="6"/>
      <c r="BG376" s="6"/>
      <c r="BH376" s="6"/>
      <c r="BI376" s="6"/>
      <c r="BJ376" s="6"/>
      <c r="BK376" s="6"/>
      <c r="BL376" s="6"/>
      <c r="BM376" s="6"/>
      <c r="BN376" s="6"/>
      <c r="BO376" s="6"/>
      <c r="BP376" s="6"/>
      <c r="BQ376" s="6"/>
      <c r="BR376" s="6"/>
      <c r="BS376" s="6"/>
      <c r="BT376" s="6"/>
      <c r="BU376" s="6"/>
      <c r="BV376" s="6"/>
      <c r="BW376" s="6"/>
      <c r="BX376" s="6"/>
      <c r="BY376" s="6"/>
    </row>
    <row r="377" spans="2:77" x14ac:dyDescent="0.25">
      <c r="B377" s="31"/>
      <c r="C377" s="20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  <c r="AB377" s="5"/>
      <c r="AC377" s="5"/>
      <c r="AD377" s="5"/>
      <c r="AE377" s="5"/>
      <c r="AF377" s="5"/>
      <c r="AG377" s="6"/>
      <c r="AH377" s="6"/>
      <c r="AI377" s="6"/>
      <c r="AJ377" s="6"/>
      <c r="AK377" s="6"/>
      <c r="AL377" s="6"/>
      <c r="AM377" s="6"/>
      <c r="AN377" s="6"/>
      <c r="AO377" s="6"/>
      <c r="AP377" s="6"/>
      <c r="AQ377" s="6"/>
      <c r="AR377" s="6"/>
      <c r="AS377" s="6"/>
      <c r="AT377" s="6"/>
      <c r="AU377" s="6"/>
      <c r="AV377" s="6"/>
      <c r="AW377" s="6"/>
      <c r="AX377" s="6"/>
      <c r="AY377" s="6"/>
      <c r="AZ377" s="6"/>
      <c r="BA377" s="6"/>
      <c r="BB377" s="6"/>
      <c r="BC377" s="6"/>
      <c r="BD377" s="6"/>
      <c r="BE377" s="6"/>
      <c r="BF377" s="6"/>
      <c r="BG377" s="6"/>
      <c r="BH377" s="6"/>
      <c r="BI377" s="6"/>
      <c r="BJ377" s="6"/>
      <c r="BK377" s="6"/>
      <c r="BL377" s="6"/>
      <c r="BM377" s="6"/>
      <c r="BN377" s="6"/>
      <c r="BO377" s="6"/>
      <c r="BP377" s="6"/>
      <c r="BQ377" s="6"/>
      <c r="BR377" s="6"/>
      <c r="BS377" s="6"/>
      <c r="BT377" s="6"/>
      <c r="BU377" s="6"/>
      <c r="BV377" s="6"/>
      <c r="BW377" s="6"/>
      <c r="BX377" s="6"/>
      <c r="BY377" s="6"/>
    </row>
    <row r="378" spans="2:77" x14ac:dyDescent="0.25">
      <c r="B378" s="31"/>
      <c r="C378" s="20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  <c r="AB378" s="5"/>
      <c r="AC378" s="5"/>
      <c r="AD378" s="5"/>
      <c r="AE378" s="5"/>
      <c r="AF378" s="5"/>
      <c r="AG378" s="6"/>
      <c r="AH378" s="6"/>
      <c r="AI378" s="6"/>
      <c r="AJ378" s="6"/>
      <c r="AK378" s="6"/>
      <c r="AL378" s="6"/>
      <c r="AM378" s="6"/>
      <c r="AN378" s="6"/>
      <c r="AO378" s="6"/>
      <c r="AP378" s="6"/>
      <c r="AQ378" s="6"/>
      <c r="AR378" s="6"/>
      <c r="AS378" s="6"/>
      <c r="AT378" s="6"/>
      <c r="AU378" s="6"/>
      <c r="AV378" s="6"/>
      <c r="AW378" s="6"/>
      <c r="AX378" s="6"/>
      <c r="AY378" s="6"/>
      <c r="AZ378" s="6"/>
      <c r="BA378" s="6"/>
      <c r="BB378" s="6"/>
      <c r="BC378" s="6"/>
      <c r="BD378" s="6"/>
      <c r="BE378" s="6"/>
      <c r="BF378" s="6"/>
      <c r="BG378" s="6"/>
      <c r="BH378" s="6"/>
      <c r="BI378" s="6"/>
      <c r="BJ378" s="6"/>
      <c r="BK378" s="6"/>
      <c r="BL378" s="6"/>
      <c r="BM378" s="6"/>
      <c r="BN378" s="6"/>
      <c r="BO378" s="6"/>
      <c r="BP378" s="6"/>
      <c r="BQ378" s="6"/>
      <c r="BR378" s="6"/>
      <c r="BS378" s="6"/>
      <c r="BT378" s="6"/>
      <c r="BU378" s="6"/>
      <c r="BV378" s="6"/>
      <c r="BW378" s="6"/>
      <c r="BX378" s="6"/>
      <c r="BY378" s="6"/>
    </row>
    <row r="379" spans="2:77" x14ac:dyDescent="0.25">
      <c r="B379" s="31"/>
      <c r="C379" s="20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  <c r="AB379" s="5"/>
      <c r="AC379" s="5"/>
      <c r="AD379" s="5"/>
      <c r="AE379" s="5"/>
      <c r="AF379" s="5"/>
      <c r="AG379" s="6"/>
      <c r="AH379" s="6"/>
      <c r="AI379" s="6"/>
      <c r="AJ379" s="6"/>
      <c r="AK379" s="6"/>
      <c r="AL379" s="6"/>
      <c r="AM379" s="6"/>
      <c r="AN379" s="6"/>
      <c r="AO379" s="6"/>
      <c r="AP379" s="6"/>
      <c r="AQ379" s="6"/>
      <c r="AR379" s="6"/>
      <c r="AS379" s="6"/>
      <c r="AT379" s="6"/>
      <c r="AU379" s="6"/>
      <c r="AV379" s="6"/>
      <c r="AW379" s="6"/>
      <c r="AX379" s="6"/>
      <c r="AY379" s="6"/>
      <c r="AZ379" s="6"/>
      <c r="BA379" s="6"/>
      <c r="BB379" s="6"/>
      <c r="BC379" s="6"/>
      <c r="BD379" s="6"/>
      <c r="BE379" s="6"/>
      <c r="BF379" s="6"/>
      <c r="BG379" s="6"/>
      <c r="BH379" s="6"/>
      <c r="BI379" s="6"/>
      <c r="BJ379" s="6"/>
      <c r="BK379" s="6"/>
      <c r="BL379" s="6"/>
      <c r="BM379" s="6"/>
      <c r="BN379" s="6"/>
      <c r="BO379" s="6"/>
      <c r="BP379" s="6"/>
      <c r="BQ379" s="6"/>
      <c r="BR379" s="6"/>
      <c r="BS379" s="6"/>
      <c r="BT379" s="6"/>
      <c r="BU379" s="6"/>
      <c r="BV379" s="6"/>
      <c r="BW379" s="6"/>
      <c r="BX379" s="6"/>
      <c r="BY379" s="6"/>
    </row>
    <row r="380" spans="2:77" x14ac:dyDescent="0.25">
      <c r="B380" s="31"/>
      <c r="C380" s="20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/>
      <c r="AB380" s="5"/>
      <c r="AC380" s="5"/>
      <c r="AD380" s="5"/>
      <c r="AE380" s="5"/>
      <c r="AF380" s="5"/>
      <c r="AG380" s="6"/>
      <c r="AH380" s="6"/>
      <c r="AI380" s="6"/>
      <c r="AJ380" s="6"/>
      <c r="AK380" s="6"/>
      <c r="AL380" s="6"/>
      <c r="AM380" s="6"/>
      <c r="AN380" s="6"/>
      <c r="AO380" s="6"/>
      <c r="AP380" s="6"/>
      <c r="AQ380" s="6"/>
      <c r="AR380" s="6"/>
      <c r="AS380" s="6"/>
      <c r="AT380" s="6"/>
      <c r="AU380" s="6"/>
      <c r="AV380" s="6"/>
      <c r="AW380" s="6"/>
      <c r="AX380" s="6"/>
      <c r="AY380" s="6"/>
      <c r="AZ380" s="6"/>
      <c r="BA380" s="6"/>
      <c r="BB380" s="6"/>
      <c r="BC380" s="6"/>
      <c r="BD380" s="6"/>
      <c r="BE380" s="6"/>
      <c r="BF380" s="6"/>
      <c r="BG380" s="6"/>
      <c r="BH380" s="6"/>
      <c r="BI380" s="6"/>
      <c r="BJ380" s="6"/>
      <c r="BK380" s="6"/>
      <c r="BL380" s="6"/>
      <c r="BM380" s="6"/>
      <c r="BN380" s="6"/>
      <c r="BO380" s="6"/>
      <c r="BP380" s="6"/>
      <c r="BQ380" s="6"/>
      <c r="BR380" s="6"/>
      <c r="BS380" s="6"/>
      <c r="BT380" s="6"/>
      <c r="BU380" s="6"/>
      <c r="BV380" s="6"/>
      <c r="BW380" s="6"/>
      <c r="BX380" s="6"/>
      <c r="BY380" s="6"/>
    </row>
    <row r="381" spans="2:77" x14ac:dyDescent="0.25">
      <c r="B381" s="31"/>
      <c r="C381" s="20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  <c r="AB381" s="5"/>
      <c r="AC381" s="5"/>
      <c r="AD381" s="5"/>
      <c r="AE381" s="5"/>
      <c r="AF381" s="5"/>
      <c r="AG381" s="6"/>
      <c r="AH381" s="6"/>
      <c r="AI381" s="6"/>
      <c r="AJ381" s="6"/>
      <c r="AK381" s="6"/>
      <c r="AL381" s="6"/>
      <c r="AM381" s="6"/>
      <c r="AN381" s="6"/>
      <c r="AO381" s="6"/>
      <c r="AP381" s="6"/>
      <c r="AQ381" s="6"/>
      <c r="AR381" s="6"/>
      <c r="AS381" s="6"/>
      <c r="AT381" s="6"/>
      <c r="AU381" s="6"/>
      <c r="AV381" s="6"/>
      <c r="AW381" s="6"/>
      <c r="AX381" s="6"/>
      <c r="AY381" s="6"/>
      <c r="AZ381" s="6"/>
      <c r="BA381" s="6"/>
      <c r="BB381" s="6"/>
      <c r="BC381" s="6"/>
      <c r="BD381" s="6"/>
      <c r="BE381" s="6"/>
      <c r="BF381" s="6"/>
      <c r="BG381" s="6"/>
      <c r="BH381" s="6"/>
      <c r="BI381" s="6"/>
      <c r="BJ381" s="6"/>
      <c r="BK381" s="6"/>
      <c r="BL381" s="6"/>
      <c r="BM381" s="6"/>
      <c r="BN381" s="6"/>
      <c r="BO381" s="6"/>
      <c r="BP381" s="6"/>
      <c r="BQ381" s="6"/>
      <c r="BR381" s="6"/>
      <c r="BS381" s="6"/>
      <c r="BT381" s="6"/>
      <c r="BU381" s="6"/>
      <c r="BV381" s="6"/>
      <c r="BW381" s="6"/>
      <c r="BX381" s="6"/>
      <c r="BY381" s="6"/>
    </row>
    <row r="382" spans="2:77" x14ac:dyDescent="0.25">
      <c r="B382" s="31"/>
      <c r="C382" s="20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  <c r="AB382" s="5"/>
      <c r="AC382" s="5"/>
      <c r="AD382" s="5"/>
      <c r="AE382" s="5"/>
      <c r="AF382" s="5"/>
      <c r="AG382" s="6"/>
      <c r="AH382" s="6"/>
      <c r="AI382" s="6"/>
      <c r="AJ382" s="6"/>
      <c r="AK382" s="6"/>
      <c r="AL382" s="6"/>
      <c r="AM382" s="6"/>
      <c r="AN382" s="6"/>
      <c r="AO382" s="6"/>
      <c r="AP382" s="6"/>
      <c r="AQ382" s="6"/>
      <c r="AR382" s="6"/>
      <c r="AS382" s="6"/>
      <c r="AT382" s="6"/>
      <c r="AU382" s="6"/>
      <c r="AV382" s="6"/>
      <c r="AW382" s="6"/>
      <c r="AX382" s="6"/>
      <c r="AY382" s="6"/>
      <c r="AZ382" s="6"/>
      <c r="BA382" s="6"/>
      <c r="BB382" s="6"/>
      <c r="BC382" s="6"/>
      <c r="BD382" s="6"/>
      <c r="BE382" s="6"/>
      <c r="BF382" s="6"/>
      <c r="BG382" s="6"/>
      <c r="BH382" s="6"/>
      <c r="BI382" s="6"/>
      <c r="BJ382" s="6"/>
      <c r="BK382" s="6"/>
      <c r="BL382" s="6"/>
      <c r="BM382" s="6"/>
      <c r="BN382" s="6"/>
      <c r="BO382" s="6"/>
      <c r="BP382" s="6"/>
      <c r="BQ382" s="6"/>
      <c r="BR382" s="6"/>
      <c r="BS382" s="6"/>
      <c r="BT382" s="6"/>
      <c r="BU382" s="6"/>
      <c r="BV382" s="6"/>
      <c r="BW382" s="6"/>
      <c r="BX382" s="6"/>
      <c r="BY382" s="6"/>
    </row>
    <row r="383" spans="2:77" x14ac:dyDescent="0.25">
      <c r="B383" s="31"/>
      <c r="C383" s="20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/>
      <c r="AB383" s="5"/>
      <c r="AC383" s="5"/>
      <c r="AD383" s="5"/>
      <c r="AE383" s="5"/>
      <c r="AF383" s="5"/>
      <c r="AG383" s="6"/>
      <c r="AH383" s="6"/>
      <c r="AI383" s="6"/>
      <c r="AJ383" s="6"/>
      <c r="AK383" s="6"/>
      <c r="AL383" s="6"/>
      <c r="AM383" s="6"/>
      <c r="AN383" s="6"/>
      <c r="AO383" s="6"/>
      <c r="AP383" s="6"/>
      <c r="AQ383" s="6"/>
      <c r="AR383" s="6"/>
      <c r="AS383" s="6"/>
      <c r="AT383" s="6"/>
      <c r="AU383" s="6"/>
      <c r="AV383" s="6"/>
      <c r="AW383" s="6"/>
      <c r="AX383" s="6"/>
      <c r="AY383" s="6"/>
      <c r="AZ383" s="6"/>
      <c r="BA383" s="6"/>
      <c r="BB383" s="6"/>
      <c r="BC383" s="6"/>
      <c r="BD383" s="6"/>
      <c r="BE383" s="6"/>
      <c r="BF383" s="6"/>
      <c r="BG383" s="6"/>
      <c r="BH383" s="6"/>
      <c r="BI383" s="6"/>
      <c r="BJ383" s="6"/>
      <c r="BK383" s="6"/>
      <c r="BL383" s="6"/>
      <c r="BM383" s="6"/>
      <c r="BN383" s="6"/>
      <c r="BO383" s="6"/>
      <c r="BP383" s="6"/>
      <c r="BQ383" s="6"/>
      <c r="BR383" s="6"/>
      <c r="BS383" s="6"/>
      <c r="BT383" s="6"/>
      <c r="BU383" s="6"/>
      <c r="BV383" s="6"/>
      <c r="BW383" s="6"/>
      <c r="BX383" s="6"/>
      <c r="BY383" s="6"/>
    </row>
    <row r="384" spans="2:77" x14ac:dyDescent="0.25">
      <c r="B384" s="31"/>
      <c r="C384" s="20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  <c r="AB384" s="5"/>
      <c r="AC384" s="5"/>
      <c r="AD384" s="5"/>
      <c r="AE384" s="5"/>
      <c r="AF384" s="5"/>
      <c r="AG384" s="6"/>
      <c r="AH384" s="6"/>
      <c r="AI384" s="6"/>
      <c r="AJ384" s="6"/>
      <c r="AK384" s="6"/>
      <c r="AL384" s="6"/>
      <c r="AM384" s="6"/>
      <c r="AN384" s="6"/>
      <c r="AO384" s="6"/>
      <c r="AP384" s="6"/>
      <c r="AQ384" s="6"/>
      <c r="AR384" s="6"/>
      <c r="AS384" s="6"/>
      <c r="AT384" s="6"/>
      <c r="AU384" s="6"/>
      <c r="AV384" s="6"/>
      <c r="AW384" s="6"/>
      <c r="AX384" s="6"/>
      <c r="AY384" s="6"/>
      <c r="AZ384" s="6"/>
      <c r="BA384" s="6"/>
      <c r="BB384" s="6"/>
      <c r="BC384" s="6"/>
      <c r="BD384" s="6"/>
      <c r="BE384" s="6"/>
      <c r="BF384" s="6"/>
      <c r="BG384" s="6"/>
      <c r="BH384" s="6"/>
      <c r="BI384" s="6"/>
      <c r="BJ384" s="6"/>
      <c r="BK384" s="6"/>
      <c r="BL384" s="6"/>
      <c r="BM384" s="6"/>
      <c r="BN384" s="6"/>
      <c r="BO384" s="6"/>
      <c r="BP384" s="6"/>
      <c r="BQ384" s="6"/>
      <c r="BR384" s="6"/>
      <c r="BS384" s="6"/>
      <c r="BT384" s="6"/>
      <c r="BU384" s="6"/>
      <c r="BV384" s="6"/>
      <c r="BW384" s="6"/>
      <c r="BX384" s="6"/>
      <c r="BY384" s="6"/>
    </row>
    <row r="385" spans="2:77" x14ac:dyDescent="0.25">
      <c r="B385" s="31"/>
      <c r="C385" s="20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  <c r="AB385" s="5"/>
      <c r="AC385" s="5"/>
      <c r="AD385" s="5"/>
      <c r="AE385" s="5"/>
      <c r="AF385" s="5"/>
      <c r="AG385" s="6"/>
      <c r="AH385" s="6"/>
      <c r="AI385" s="6"/>
      <c r="AJ385" s="6"/>
      <c r="AK385" s="6"/>
      <c r="AL385" s="6"/>
      <c r="AM385" s="6"/>
      <c r="AN385" s="6"/>
      <c r="AO385" s="6"/>
      <c r="AP385" s="6"/>
      <c r="AQ385" s="6"/>
      <c r="AR385" s="6"/>
      <c r="AS385" s="6"/>
      <c r="AT385" s="6"/>
      <c r="AU385" s="6"/>
      <c r="AV385" s="6"/>
      <c r="AW385" s="6"/>
      <c r="AX385" s="6"/>
      <c r="AY385" s="6"/>
      <c r="AZ385" s="6"/>
      <c r="BA385" s="6"/>
      <c r="BB385" s="6"/>
      <c r="BC385" s="6"/>
      <c r="BD385" s="6"/>
      <c r="BE385" s="6"/>
      <c r="BF385" s="6"/>
      <c r="BG385" s="6"/>
      <c r="BH385" s="6"/>
      <c r="BI385" s="6"/>
      <c r="BJ385" s="6"/>
      <c r="BK385" s="6"/>
      <c r="BL385" s="6"/>
      <c r="BM385" s="6"/>
      <c r="BN385" s="6"/>
      <c r="BO385" s="6"/>
      <c r="BP385" s="6"/>
      <c r="BQ385" s="6"/>
      <c r="BR385" s="6"/>
      <c r="BS385" s="6"/>
      <c r="BT385" s="6"/>
      <c r="BU385" s="6"/>
      <c r="BV385" s="6"/>
      <c r="BW385" s="6"/>
      <c r="BX385" s="6"/>
      <c r="BY385" s="6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Лист1"/>
  <dimension ref="A1:EG72"/>
  <sheetViews>
    <sheetView tabSelected="1" zoomScaleNormal="100" workbookViewId="0">
      <pane xSplit="15" ySplit="3" topLeftCell="P4" activePane="bottomRight" state="frozen"/>
      <selection pane="topRight" activeCell="P1" sqref="P1"/>
      <selection pane="bottomLeft" activeCell="A4" sqref="A4"/>
      <selection pane="bottomRight" activeCell="P4" sqref="P4"/>
    </sheetView>
  </sheetViews>
  <sheetFormatPr defaultColWidth="8.85546875" defaultRowHeight="12.75" x14ac:dyDescent="0.2"/>
  <cols>
    <col min="1" max="1" width="4.7109375" style="134" customWidth="1"/>
    <col min="2" max="2" width="4.7109375" style="93" customWidth="1"/>
    <col min="3" max="3" width="36.140625" style="93" customWidth="1"/>
    <col min="4" max="4" width="9.140625" style="146" customWidth="1"/>
    <col min="5" max="5" width="5.85546875" style="146" customWidth="1"/>
    <col min="6" max="6" width="7.140625" style="146" customWidth="1"/>
    <col min="7" max="7" width="8" style="93" customWidth="1"/>
    <col min="8" max="8" width="10.7109375" style="93" bestFit="1" customWidth="1"/>
    <col min="9" max="9" width="12.28515625" style="95" hidden="1" customWidth="1"/>
    <col min="10" max="10" width="10.5703125" style="93" hidden="1" customWidth="1"/>
    <col min="11" max="11" width="11.7109375" style="93" hidden="1" customWidth="1"/>
    <col min="12" max="12" width="5.28515625" style="95" customWidth="1"/>
    <col min="13" max="13" width="4.7109375" style="95" customWidth="1"/>
    <col min="14" max="14" width="5.7109375" style="95" customWidth="1"/>
    <col min="15" max="15" width="39.28515625" style="109" customWidth="1"/>
    <col min="16" max="16" width="37" style="95" customWidth="1"/>
    <col min="17" max="17" width="41.5703125" style="95" customWidth="1"/>
    <col min="18" max="18" width="32.85546875" style="93" customWidth="1"/>
    <col min="19" max="19" width="20.7109375" style="93" customWidth="1"/>
    <col min="20" max="20" width="22.28515625" style="95" customWidth="1"/>
    <col min="21" max="21" width="18.7109375" style="95" customWidth="1"/>
    <col min="22" max="22" width="4.42578125" style="105" customWidth="1"/>
    <col min="23" max="23" width="18.28515625" style="95" customWidth="1"/>
    <col min="24" max="24" width="14.7109375" style="95" customWidth="1"/>
    <col min="25" max="25" width="11.7109375" style="109" hidden="1" customWidth="1"/>
    <col min="26" max="26" width="10.140625" style="116" hidden="1" customWidth="1"/>
    <col min="27" max="27" width="5.85546875" style="116" hidden="1" customWidth="1"/>
    <col min="28" max="28" width="15.140625" style="116" hidden="1" customWidth="1"/>
    <col min="29" max="29" width="3.85546875" style="116" hidden="1" customWidth="1"/>
    <col min="30" max="31" width="7.28515625" style="116" hidden="1" customWidth="1"/>
    <col min="32" max="32" width="8.85546875" style="116" hidden="1" customWidth="1"/>
    <col min="33" max="33" width="11.7109375" style="116" hidden="1" customWidth="1"/>
    <col min="34" max="34" width="8.85546875" style="116" hidden="1" customWidth="1"/>
    <col min="35" max="35" width="30" style="116" hidden="1" customWidth="1"/>
    <col min="36" max="37" width="27.85546875" style="116" hidden="1" customWidth="1"/>
    <col min="38" max="38" width="41.5703125" style="116" hidden="1" customWidth="1"/>
    <col min="39" max="39" width="30.7109375" style="116" hidden="1" customWidth="1"/>
    <col min="40" max="40" width="33.7109375" style="117" hidden="1" customWidth="1"/>
    <col min="41" max="41" width="28.28515625" style="117" hidden="1" customWidth="1"/>
    <col min="42" max="42" width="35.140625" style="116" hidden="1" customWidth="1"/>
    <col min="43" max="43" width="19.5703125" style="116" hidden="1" customWidth="1"/>
    <col min="44" max="44" width="23.85546875" style="116" hidden="1" customWidth="1"/>
    <col min="45" max="45" width="34.7109375" style="116" hidden="1" customWidth="1"/>
    <col min="46" max="46" width="35.5703125" style="116" hidden="1" customWidth="1"/>
    <col min="47" max="47" width="18.5703125" style="116" hidden="1" customWidth="1"/>
    <col min="48" max="48" width="8.85546875" style="116" hidden="1" customWidth="1"/>
    <col min="49" max="49" width="30.42578125" style="116" hidden="1" customWidth="1"/>
    <col min="50" max="50" width="21.5703125" style="116" hidden="1" customWidth="1"/>
    <col min="51" max="51" width="21.85546875" style="116" hidden="1" customWidth="1"/>
    <col min="52" max="52" width="26.42578125" style="116" hidden="1" customWidth="1"/>
    <col min="53" max="53" width="20.7109375" style="116" hidden="1" customWidth="1"/>
    <col min="54" max="54" width="19" style="116" hidden="1" customWidth="1"/>
    <col min="55" max="55" width="26.5703125" style="116" hidden="1" customWidth="1"/>
    <col min="56" max="56" width="20.85546875" style="116" hidden="1" customWidth="1"/>
    <col min="57" max="57" width="8.85546875" style="116" hidden="1" customWidth="1"/>
    <col min="58" max="58" width="19.42578125" style="117" hidden="1" customWidth="1"/>
    <col min="59" max="59" width="8.85546875" style="116" hidden="1" customWidth="1"/>
    <col min="60" max="60" width="20.42578125" style="116" hidden="1" customWidth="1"/>
    <col min="61" max="61" width="19.5703125" style="116" hidden="1" customWidth="1"/>
    <col min="62" max="62" width="14.5703125" style="116" hidden="1" customWidth="1"/>
    <col min="63" max="63" width="8.85546875" style="116" hidden="1" customWidth="1"/>
    <col min="64" max="64" width="19.85546875" style="116" hidden="1" customWidth="1"/>
    <col min="65" max="65" width="13.28515625" style="116" hidden="1" customWidth="1"/>
    <col min="66" max="66" width="17.7109375" style="116" hidden="1" customWidth="1"/>
    <col min="67" max="67" width="18.7109375" style="116" hidden="1" customWidth="1"/>
    <col min="68" max="68" width="39.7109375" style="116" hidden="1" customWidth="1"/>
    <col min="69" max="69" width="18.85546875" style="116" hidden="1" customWidth="1"/>
    <col min="70" max="70" width="12" style="171" customWidth="1"/>
    <col min="71" max="71" width="14.140625" style="172" customWidth="1"/>
    <col min="72" max="76" width="10.7109375" customWidth="1"/>
    <col min="77" max="77" width="10.7109375" style="24" customWidth="1"/>
    <col min="78" max="83" width="10.7109375" customWidth="1"/>
    <col min="84" max="87" width="10.7109375" style="24" customWidth="1"/>
    <col min="88" max="94" width="10.7109375" customWidth="1"/>
    <col min="95" max="106" width="10.7109375" style="24" customWidth="1"/>
    <col min="107" max="107" width="10.7109375" customWidth="1"/>
    <col min="108" max="117" width="10.7109375" style="24" customWidth="1"/>
    <col min="118" max="118" width="10.7109375" customWidth="1"/>
    <col min="119" max="120" width="10.7109375" style="24" customWidth="1"/>
    <col min="121" max="121" width="10.7109375" customWidth="1"/>
    <col min="122" max="123" width="10.7109375" style="24" customWidth="1"/>
    <col min="124" max="124" width="10.7109375" customWidth="1"/>
    <col min="125" max="126" width="10.7109375" style="24" customWidth="1"/>
    <col min="127" max="127" width="10.7109375" customWidth="1"/>
    <col min="128" max="129" width="10.7109375" style="24" customWidth="1"/>
    <col min="130" max="130" width="10.7109375" customWidth="1"/>
    <col min="131" max="132" width="10.7109375" style="24" customWidth="1"/>
    <col min="133" max="134" width="10.7109375" customWidth="1"/>
    <col min="135" max="136" width="10.7109375" style="24" customWidth="1"/>
    <col min="137" max="137" width="10.7109375" customWidth="1"/>
    <col min="138" max="143" width="10.7109375" style="24" customWidth="1"/>
    <col min="144" max="144" width="12.7109375" style="24" customWidth="1"/>
    <col min="145" max="16384" width="8.85546875" style="24"/>
  </cols>
  <sheetData>
    <row r="1" spans="1:137" ht="24.6" customHeight="1" x14ac:dyDescent="0.2">
      <c r="A1" s="132"/>
      <c r="C1" s="94"/>
      <c r="D1" s="144"/>
      <c r="E1" s="144" t="s">
        <v>257</v>
      </c>
      <c r="F1" s="144" t="s">
        <v>338</v>
      </c>
      <c r="H1" s="95"/>
      <c r="I1" s="93"/>
      <c r="J1" s="96" t="s">
        <v>231</v>
      </c>
      <c r="K1" s="95"/>
      <c r="Q1" s="105"/>
      <c r="R1" s="95"/>
      <c r="S1" s="95"/>
      <c r="V1" s="95"/>
      <c r="Y1" s="116"/>
      <c r="AD1" s="117"/>
      <c r="AF1" s="117"/>
      <c r="AG1" s="117"/>
      <c r="AH1" s="117"/>
      <c r="AI1" s="117"/>
      <c r="AS1" s="117"/>
      <c r="AT1" s="117"/>
      <c r="AV1" s="117"/>
      <c r="BA1" s="117"/>
      <c r="BB1" s="117"/>
      <c r="BF1" s="116"/>
      <c r="BJ1" s="117"/>
      <c r="BK1" s="117"/>
      <c r="BL1" s="117"/>
      <c r="BM1" s="117"/>
      <c r="BN1" s="117"/>
      <c r="BO1" s="117"/>
      <c r="BP1" s="117"/>
      <c r="BQ1" s="117"/>
      <c r="BR1" s="197" t="s">
        <v>252</v>
      </c>
      <c r="BS1" s="197"/>
      <c r="BT1" s="24"/>
      <c r="BU1" s="24"/>
      <c r="BV1" s="24"/>
      <c r="BW1" s="24"/>
      <c r="BX1" s="24"/>
      <c r="BZ1" s="24"/>
      <c r="CA1" s="24"/>
      <c r="CB1" s="24"/>
      <c r="CC1" s="24"/>
      <c r="CE1" s="24"/>
      <c r="CG1"/>
      <c r="CK1" s="24"/>
      <c r="CL1" s="24"/>
      <c r="CN1" s="24"/>
      <c r="CO1" s="24"/>
      <c r="CS1"/>
      <c r="CT1"/>
      <c r="CW1"/>
      <c r="DC1" s="24"/>
      <c r="DN1" s="24"/>
      <c r="DQ1" s="24"/>
      <c r="DT1" s="24"/>
      <c r="DW1" s="24"/>
      <c r="DZ1" s="24"/>
      <c r="EC1" s="24"/>
      <c r="ED1" s="24"/>
      <c r="EG1" s="24"/>
    </row>
    <row r="2" spans="1:137" s="23" customFormat="1" ht="38.25" hidden="1" customHeight="1" x14ac:dyDescent="0.25">
      <c r="A2" s="133"/>
      <c r="B2" s="97"/>
      <c r="C2" s="97"/>
      <c r="D2" s="145"/>
      <c r="E2" s="145"/>
      <c r="F2" s="145"/>
      <c r="G2" s="98"/>
      <c r="H2" s="97"/>
      <c r="I2" s="97"/>
      <c r="J2" s="97"/>
      <c r="K2" s="98"/>
      <c r="L2" s="98"/>
      <c r="M2" s="98"/>
      <c r="N2" s="98"/>
      <c r="O2" s="110" t="s">
        <v>86</v>
      </c>
      <c r="P2" s="97" t="s">
        <v>87</v>
      </c>
      <c r="Q2" s="98" t="s">
        <v>88</v>
      </c>
      <c r="R2" s="106"/>
      <c r="S2" s="97" t="s">
        <v>90</v>
      </c>
      <c r="T2" s="107" t="s">
        <v>178</v>
      </c>
      <c r="U2" s="97" t="s">
        <v>91</v>
      </c>
      <c r="V2" s="97" t="s">
        <v>92</v>
      </c>
      <c r="W2" s="97" t="s">
        <v>93</v>
      </c>
      <c r="X2" s="97"/>
      <c r="Y2" s="118" t="s">
        <v>94</v>
      </c>
      <c r="Z2" s="118" t="s">
        <v>95</v>
      </c>
      <c r="AA2" s="118" t="s">
        <v>96</v>
      </c>
      <c r="AB2" s="118" t="s">
        <v>97</v>
      </c>
      <c r="AC2" s="118" t="s">
        <v>98</v>
      </c>
      <c r="AD2" s="118" t="s">
        <v>99</v>
      </c>
      <c r="AE2" s="118" t="s">
        <v>100</v>
      </c>
      <c r="AF2" s="118" t="s">
        <v>101</v>
      </c>
      <c r="AG2" s="118" t="s">
        <v>102</v>
      </c>
      <c r="AH2" s="118" t="s">
        <v>89</v>
      </c>
      <c r="AI2" s="119" t="s">
        <v>85</v>
      </c>
      <c r="AJ2" s="120" t="s">
        <v>104</v>
      </c>
      <c r="AK2" s="120" t="s">
        <v>105</v>
      </c>
      <c r="AL2" s="120" t="s">
        <v>106</v>
      </c>
      <c r="AM2" s="120" t="s">
        <v>107</v>
      </c>
      <c r="AN2" s="121" t="s">
        <v>109</v>
      </c>
      <c r="AO2" s="121" t="s">
        <v>111</v>
      </c>
      <c r="AP2" s="121" t="s">
        <v>113</v>
      </c>
      <c r="AQ2" s="121" t="s">
        <v>115</v>
      </c>
      <c r="AR2" s="121" t="s">
        <v>117</v>
      </c>
      <c r="AS2" s="121" t="s">
        <v>119</v>
      </c>
      <c r="AT2" s="121" t="s">
        <v>121</v>
      </c>
      <c r="AU2" s="122" t="s">
        <v>125</v>
      </c>
      <c r="AV2" s="121" t="s">
        <v>103</v>
      </c>
      <c r="AW2" s="122" t="s">
        <v>124</v>
      </c>
      <c r="AX2" s="123" t="s">
        <v>180</v>
      </c>
      <c r="AY2" s="124" t="s">
        <v>126</v>
      </c>
      <c r="AZ2" s="124" t="s">
        <v>108</v>
      </c>
      <c r="BA2" s="124" t="s">
        <v>130</v>
      </c>
      <c r="BB2" s="125" t="s">
        <v>110</v>
      </c>
      <c r="BC2" s="124" t="s">
        <v>132</v>
      </c>
      <c r="BD2" s="124" t="s">
        <v>112</v>
      </c>
      <c r="BE2" s="124" t="s">
        <v>135</v>
      </c>
      <c r="BF2" s="125" t="s">
        <v>114</v>
      </c>
      <c r="BG2" s="125" t="s">
        <v>112</v>
      </c>
      <c r="BH2" s="124" t="s">
        <v>137</v>
      </c>
      <c r="BI2" s="124" t="s">
        <v>116</v>
      </c>
      <c r="BJ2" s="124" t="s">
        <v>139</v>
      </c>
      <c r="BK2" s="124" t="s">
        <v>118</v>
      </c>
      <c r="BL2" s="124" t="s">
        <v>141</v>
      </c>
      <c r="BM2" s="125" t="s">
        <v>120</v>
      </c>
      <c r="BN2" s="126"/>
      <c r="BO2" s="126"/>
      <c r="BP2" s="121"/>
      <c r="BQ2" s="121" t="s">
        <v>122</v>
      </c>
      <c r="BR2" s="153"/>
      <c r="BS2" s="168"/>
    </row>
    <row r="3" spans="1:137" s="112" customFormat="1" ht="39" customHeight="1" x14ac:dyDescent="0.2">
      <c r="A3" s="112" t="s">
        <v>21</v>
      </c>
      <c r="B3" s="112" t="s">
        <v>79</v>
      </c>
      <c r="C3" s="112" t="s">
        <v>20</v>
      </c>
      <c r="D3" s="195" t="s">
        <v>247</v>
      </c>
      <c r="E3" s="195" t="s">
        <v>237</v>
      </c>
      <c r="F3" s="195" t="s">
        <v>248</v>
      </c>
      <c r="G3" s="112" t="s">
        <v>72</v>
      </c>
      <c r="H3" s="112" t="s">
        <v>65</v>
      </c>
      <c r="I3" s="112" t="s">
        <v>53</v>
      </c>
      <c r="J3" s="112" t="s">
        <v>54</v>
      </c>
      <c r="K3" s="112" t="s">
        <v>52</v>
      </c>
      <c r="L3" s="113" t="s">
        <v>75</v>
      </c>
      <c r="M3" s="114" t="s">
        <v>70</v>
      </c>
      <c r="N3" s="112" t="s">
        <v>63</v>
      </c>
      <c r="O3" s="111" t="s">
        <v>62</v>
      </c>
      <c r="P3" s="112" t="s">
        <v>60</v>
      </c>
      <c r="Q3" s="99" t="s">
        <v>69</v>
      </c>
      <c r="R3" s="112" t="s">
        <v>68</v>
      </c>
      <c r="S3" s="112" t="s">
        <v>58</v>
      </c>
      <c r="T3" s="112" t="s">
        <v>50</v>
      </c>
      <c r="U3" s="112" t="s">
        <v>59</v>
      </c>
      <c r="V3" s="112" t="s">
        <v>61</v>
      </c>
      <c r="W3" s="112" t="s">
        <v>64</v>
      </c>
      <c r="X3" s="112" t="s">
        <v>48</v>
      </c>
      <c r="Y3" s="127" t="s">
        <v>22</v>
      </c>
      <c r="Z3" s="127" t="s">
        <v>23</v>
      </c>
      <c r="AA3" s="127" t="s">
        <v>24</v>
      </c>
      <c r="AB3" s="127" t="s">
        <v>25</v>
      </c>
      <c r="AC3" s="127" t="s">
        <v>26</v>
      </c>
      <c r="AD3" s="127" t="s">
        <v>27</v>
      </c>
      <c r="AE3" s="127" t="s">
        <v>57</v>
      </c>
      <c r="AF3" s="127" t="s">
        <v>56</v>
      </c>
      <c r="AG3" s="127" t="s">
        <v>55</v>
      </c>
      <c r="AH3" s="127" t="s">
        <v>181</v>
      </c>
      <c r="AI3" s="127" t="s">
        <v>28</v>
      </c>
      <c r="AJ3" s="127" t="s">
        <v>30</v>
      </c>
      <c r="AK3" s="127" t="s">
        <v>31</v>
      </c>
      <c r="AL3" s="127" t="s">
        <v>33</v>
      </c>
      <c r="AM3" s="127" t="s">
        <v>35</v>
      </c>
      <c r="AN3" s="127" t="s">
        <v>123</v>
      </c>
      <c r="AO3" s="127" t="s">
        <v>127</v>
      </c>
      <c r="AP3" s="127" t="s">
        <v>39</v>
      </c>
      <c r="AQ3" s="127" t="s">
        <v>41</v>
      </c>
      <c r="AR3" s="127" t="s">
        <v>128</v>
      </c>
      <c r="AS3" s="127" t="s">
        <v>43</v>
      </c>
      <c r="AT3" s="127" t="s">
        <v>46</v>
      </c>
      <c r="AU3" s="127" t="s">
        <v>34</v>
      </c>
      <c r="AV3" s="127" t="s">
        <v>29</v>
      </c>
      <c r="AW3" s="127" t="s">
        <v>32</v>
      </c>
      <c r="AX3" s="127" t="s">
        <v>179</v>
      </c>
      <c r="AY3" s="127" t="s">
        <v>36</v>
      </c>
      <c r="AZ3" s="127" t="s">
        <v>37</v>
      </c>
      <c r="BA3" s="127" t="s">
        <v>129</v>
      </c>
      <c r="BB3" s="127" t="s">
        <v>38</v>
      </c>
      <c r="BC3" s="127" t="s">
        <v>131</v>
      </c>
      <c r="BD3" s="127" t="s">
        <v>133</v>
      </c>
      <c r="BE3" s="127" t="s">
        <v>134</v>
      </c>
      <c r="BF3" s="127" t="s">
        <v>42</v>
      </c>
      <c r="BG3" s="127" t="s">
        <v>40</v>
      </c>
      <c r="BH3" s="127" t="s">
        <v>136</v>
      </c>
      <c r="BI3" s="127" t="s">
        <v>138</v>
      </c>
      <c r="BJ3" s="127" t="s">
        <v>44</v>
      </c>
      <c r="BK3" s="127" t="s">
        <v>45</v>
      </c>
      <c r="BL3" s="127" t="s">
        <v>140</v>
      </c>
      <c r="BM3" s="127" t="s">
        <v>47</v>
      </c>
      <c r="BN3" s="127" t="s">
        <v>187</v>
      </c>
      <c r="BO3" s="127" t="s">
        <v>185</v>
      </c>
      <c r="BP3" s="127" t="s">
        <v>80</v>
      </c>
      <c r="BQ3" s="127" t="s">
        <v>71</v>
      </c>
      <c r="BR3" s="153" t="s">
        <v>296</v>
      </c>
      <c r="BS3" s="168" t="s">
        <v>255</v>
      </c>
      <c r="BT3" s="112" t="s">
        <v>83</v>
      </c>
      <c r="BU3" s="112" t="s">
        <v>84</v>
      </c>
      <c r="BV3" s="112" t="s">
        <v>300</v>
      </c>
      <c r="BW3" s="112" t="s">
        <v>302</v>
      </c>
    </row>
    <row r="4" spans="1:137" s="42" customFormat="1" ht="41.25" customHeight="1" x14ac:dyDescent="0.2">
      <c r="A4" s="142">
        <v>2</v>
      </c>
      <c r="B4" s="164" t="s">
        <v>259</v>
      </c>
      <c r="C4" s="165" t="s">
        <v>260</v>
      </c>
      <c r="D4" s="166"/>
      <c r="E4" s="166" t="s">
        <v>259</v>
      </c>
      <c r="F4" s="166"/>
      <c r="G4" s="167" t="s">
        <v>283</v>
      </c>
      <c r="H4" s="166" t="s">
        <v>276</v>
      </c>
      <c r="I4" s="162">
        <v>43389</v>
      </c>
      <c r="J4" s="162">
        <v>43393</v>
      </c>
      <c r="K4" s="163">
        <f>Таблица1[[#This Row],[Дата окончания]]</f>
        <v>43393</v>
      </c>
      <c r="L4" s="115"/>
      <c r="M4" s="115"/>
      <c r="N4" s="100"/>
      <c r="O4" s="135" t="str">
        <f>Таблица1[[#This Row],[Наименование работ]]&amp;(IF(ISBLANK(Таблица1[[#This Row],[Уровень3]]),""," "&amp;Таблица1[[#This Row],[Уровень3]]&amp;"-го "&amp;ур3род))&amp;(IF(ISBLANK(Таблица1[[#This Row],[Уровень2]]),""," "&amp;ур2род&amp;" "&amp;Таблица1[[#This Row],[Уровень2]]))&amp;(IF(ISBLANK(Таблица1[[#This Row],[Уровень1]]),""," "&amp;ур1род&amp;" "&amp;Таблица1[[#This Row],[Уровень1]]))&amp;(IF(ISBLANK(Таблица1[[#This Row],[Отм.]]),""," на отм. "&amp;Таблица1[[#This Row],[Отм.]]))&amp;(IF(ISBLANK(Таблица1[[#This Row],[В осях]]),""," в осях "&amp;Таблица1[[#This Row],[В осях]]))</f>
        <v>Механизированная разработка грунта котлована блока А на отм. -5,160 в осях А-Л/1-11</v>
      </c>
      <c r="P4" s="101" t="str">
        <f t="array" ref="P4">IFERROR(INDEX(Таблица6[вид работ],MATCH(1,SEARCH(Таблица6[вид работ],Таблица1[[#This Row],[Наименование работ]]),0)+1)&amp;(IF(ISBLANK(Таблица1[[#This Row],[Уровень3]]),""," "&amp;Таблица1[[#This Row],[Уровень3]]&amp;"-го "&amp;ур3род))&amp;(IF(ISBLANK(Таблица1[[#This Row],[Уровень2]]),""," "&amp;ур2род&amp;" "&amp;Таблица1[[#This Row],[Уровень2]]))&amp;(IF(ISBLANK(Таблица1[[#This Row],[Уровень1]]),""," "&amp;ур1род&amp;" "&amp;Таблица1[[#This Row],[Уровень1]]))&amp;(IF(ISBLANK(Таблица1[[#This Row],[Отм.]]),""," на отм. "&amp;Таблица1[[#This Row],[Отм.]]))&amp;(IF(ISBLANK(Таблица1[[#This Row],[В осях]]),""," в осях "&amp;Таблица1[[#This Row],[В осях]])),"")</f>
        <v>Разработка грунта вручную (Доработка котлована) блока А на отм. -5,160 в осях А-Л/1-11</v>
      </c>
      <c r="Q4" s="150"/>
      <c r="R4" s="99"/>
      <c r="S4" s="103"/>
      <c r="T4" s="100" t="s">
        <v>274</v>
      </c>
      <c r="U4" s="103" t="s">
        <v>273</v>
      </c>
      <c r="V4" s="103">
        <v>5</v>
      </c>
      <c r="W4" s="103" t="str">
        <f t="shared" ref="W4:W18" si="0">"согласно п. 3, 4"</f>
        <v>согласно п. 3, 4</v>
      </c>
      <c r="X4" s="103"/>
      <c r="Y4" s="128" t="str">
        <f>IF(ISBLANK(Таблица1[[#This Row],[Дата начала]]),"",TEXT(DAY(Таблица1[[#This Row],[Дата начала]]),"00"))</f>
        <v>16</v>
      </c>
      <c r="Z4" s="129" t="str">
        <f>IF(ISBLANK(Таблица1[[#This Row],[Дата начала]]),"",CHOOSE(MONTH(Таблица1[[#This Row],[Дата начала]]),"января","февраля","марта","апреля","мая","июня","июля","августа","сентября","октября","ноября","декабря"))</f>
        <v>октября</v>
      </c>
      <c r="AA4" s="129">
        <f>IF(ISBLANK(Таблица1[[#This Row],[Дата начала]]),"",YEAR(Таблица1[[#This Row],[Дата начала]]))</f>
        <v>2018</v>
      </c>
      <c r="AB4" s="128" t="str">
        <f>IF(ISBLANK(Таблица1[[#This Row],[Дата окончания]]),"",TEXT(DAY(Таблица1[[#This Row],[Дата окончания]]),"00"))</f>
        <v>20</v>
      </c>
      <c r="AC4" s="129" t="str">
        <f>IF(ISBLANK(Таблица1[[#This Row],[Дата окончания]]),"",CHOOSE(MONTH(Таблица1[[#This Row],[Дата окончания]]),"января","февраля","марта","апреля","мая","июня","июля","августа","сентября","октября","ноября","декабря"))</f>
        <v>октября</v>
      </c>
      <c r="AD4" s="129">
        <f>IF(ISBLANK(Таблица1[[#This Row],[Дата окончания]]),"",YEAR(Таблица1[[#This Row],[Дата окончания]]))</f>
        <v>2018</v>
      </c>
      <c r="AE4" s="131" t="str">
        <f>IF(ISBLANK(Таблица1[[#This Row],[Дата акта]]),"",TEXT(DAY(Таблица1[[#This Row],[Дата акта]]),"00"))</f>
        <v>20</v>
      </c>
      <c r="AF4" s="130" t="str">
        <f>IF(ISBLANK(Таблица1[[#This Row],[Дата акта]]),"",CHOOSE(MONTH(Таблица1[[#This Row],[Дата акта]]),"января","февраля","марта","апреля","мая","июня","июля","августа","сентября","октября","ноября","декабря"))</f>
        <v>октября</v>
      </c>
      <c r="AG4" s="130">
        <f>IF(ISBLANK(Таблица1[[#This Row],[Дата акта]]),"",YEAR(Таблица1[[#This Row],[Дата акта]]))</f>
        <v>2018</v>
      </c>
      <c r="AH4" s="130" t="str">
        <f>IF(ISBLANK(Таблица1[[#This Row],[Материалы вручную]]),"","; "&amp;Таблица1[[#This Row],[Материалы вручную]])</f>
        <v/>
      </c>
      <c r="AI4" s="129" t="str">
        <f t="shared" ref="AI4:AI18" si="1">IF(ISBLANK(наименование_объекта),"",наименование_объекта)</f>
        <v/>
      </c>
      <c r="AJ4" s="129" t="str">
        <f t="shared" ref="AJ4:AJ18" si="2">IF(ISBLANK(Наименование_заказчика),"",Наименование_заказчика)&amp;IF(ISBLANK(реквизиты_заказчика),"",". "&amp;реквизиты_заказчика)</f>
        <v/>
      </c>
      <c r="AK4" s="129" t="str">
        <f t="shared" ref="AK4:AK18" si="3">IF(ISBLANK(наименование_генподрядчика),"",наименование_генподрядчика)&amp;IF(ISBLANK(реквизиты_генподрядчика),"",". "&amp;реквизиты_генподрядчика)</f>
        <v/>
      </c>
      <c r="AL4" s="129" t="str">
        <f t="shared" ref="AL4:AL18" si="4">IF(ISBLANK(наименование_проектировщика),"",наименование_проектировщика)&amp;IF(ISBLANK(реквизиты_проектировщика),"",". "&amp;реквизиты_проектировщика)</f>
        <v/>
      </c>
      <c r="AM4" s="129" t="str">
        <f t="shared" ref="AM4:AM18" si="5">IF(ISBLANK(наименование_подрядчика),"",наименование_подрядчика)&amp;IF(ISBLANK(реквизиты_подрядчика),"",". "&amp;реквизиты_подрядчика)</f>
        <v/>
      </c>
      <c r="AN4" s="130" t="str">
        <f t="shared" ref="AN4:AN18" si="6">IF(ISBLANK(ФИО_заказчика),"",должность_заказчика&amp;" "&amp;орг_заказчика&amp;" "&amp;ФИО_заказчика&amp;IF(ISBLANK(приказ_заказчика),"",", приказ "&amp;приказ_заказчика))</f>
        <v/>
      </c>
      <c r="AO4" s="129" t="str">
        <f t="shared" ref="AO4:AO18" si="7">IF(ISBLANK(ФИО_ТНзаказчика),"",должность_ТНзаказчика&amp;" "&amp;орг_ТНзаказчика&amp;" "&amp;ФИО_ТНзаказчика&amp;IF(ISBLANK(приказ_ТНзаказчика),"",", приказ "&amp;приказ_ТНзаказчика))</f>
        <v/>
      </c>
      <c r="AP4" s="129" t="str">
        <f t="shared" ref="AP4:AP18" si="8">IF(ISBLANK(ФИО_генподрядчика),"",должность_генподрядчика&amp;" "&amp;наименование_генподрядчика&amp;" "&amp;ФИО_генподрядчика&amp;IF(ISBLANK(приказ_генподрядчика),"",", приказ "&amp;приказ_генподрядчика))</f>
        <v/>
      </c>
      <c r="AQ4" s="129" t="str">
        <f t="shared" ref="AQ4:AQ18" si="9">IF(ISBLANK(ФИО_ТНгенподрядчика),"",должность_ТНгенподрядчика&amp;" "&amp;наименование_генподрядчика&amp;" "&amp;ФИО_ТНгенподрядчика&amp;IF(ISBLANK(приказ_ТНгенподрядчика),"",", приказ "&amp;приказ_ТНгенподрядчика))</f>
        <v/>
      </c>
      <c r="AR4" s="129" t="str">
        <f t="shared" ref="AR4:AR18" si="10">IF(ISBLANK(ФИО_проектировщика),"",должность_проектировщика&amp;" "&amp;наименование_проектировщика&amp;" "&amp;ФИО_проектировщика&amp;IF(ISBLANK(приказ_проектировщика),"",", приказ "&amp;приказ_проектировщика))</f>
        <v/>
      </c>
      <c r="AS4" s="129" t="str">
        <f t="shared" ref="AS4:AS18" si="11">IF(ISBLANK(ФИО_подрядчика),"",должность_подрядчика&amp;" "&amp;наименование_подрядчика&amp;" "&amp;ФИО_подрядчика&amp;IF(ISBLANK(приказ_подрядчика),"",", приказ "&amp;приказ_подрядчика))</f>
        <v/>
      </c>
      <c r="AT4" s="129" t="str">
        <f t="shared" ref="AT4:AT18" si="12">IF(ISBLANK(ФИО_иного),"",должность_иного&amp;" "&amp;орг_иного&amp;" "&amp;ФИО_иного&amp;IF(ISBLANK(приказ_иного),"",", приказ "&amp;приказ_иного))</f>
        <v/>
      </c>
      <c r="AU4" s="129" t="str">
        <f t="shared" ref="AU4:AU18" si="13">IF(ISBLANK(наименование_подрядчика),"",наименование_подрядчика)</f>
        <v/>
      </c>
      <c r="AV4" s="129" t="str">
        <f>IF(ISBLANK(Реквизиты!$B$6),"",Реквизиты!$B$6)</f>
        <v/>
      </c>
      <c r="AW4" s="129" t="str">
        <f t="shared" ref="AW4:AW18" si="14">IF(ISBLANK(наименование_проектировщика),"",наименование_проектировщика)</f>
        <v/>
      </c>
      <c r="AX4" s="129" t="str">
        <f>Таблица1[[#This Row],[Проект]]</f>
        <v>, проект шифр: W0947-19/13-КЖ1.1</v>
      </c>
      <c r="AY4" s="129" t="str">
        <f t="shared" ref="AY4:AY18" si="15">IF(ISBLANK(ФИО_заказчика),"",должность_заказчика&amp;" "&amp;орг_заказчика)</f>
        <v/>
      </c>
      <c r="AZ4" s="129" t="str">
        <f t="shared" ref="AZ4:AZ18" si="16">IF(ISBLANK(ФИО_заказчика),"",ФИО_заказчика)</f>
        <v/>
      </c>
      <c r="BA4" s="129" t="str">
        <f t="shared" ref="BA4:BA18" si="17">IF(ISBLANK(ФИО_ТНзаказчика),"",должность_ТНзаказчика&amp;" "&amp;орг_ТНзаказчика)</f>
        <v/>
      </c>
      <c r="BB4" s="129" t="str">
        <f t="shared" ref="BB4:BB18" si="18">IF(ISBLANK(ФИО_ТНзаказчика),"",ФИО_ТНзаказчика)</f>
        <v/>
      </c>
      <c r="BC4" s="129" t="str">
        <f t="shared" ref="BC4:BC18" si="19">IF(ISBLANK(ФИО_генподрядчика),"",должность_генподрядчика&amp;" "&amp;наименование_генподрядчика)</f>
        <v/>
      </c>
      <c r="BD4" s="129" t="str">
        <f t="shared" ref="BD4:BD18" si="20">IF(ISBLANK(ФИО_генподрядчика),"",ФИО_генподрядчика)</f>
        <v/>
      </c>
      <c r="BE4" s="129" t="str">
        <f t="shared" ref="BE4:BE18" si="21">IF(ISBLANK(ФИО_ТНгенподрядчика),"",должность_ТНгенподрядчика&amp;" "&amp;наименование_генподрядчика)</f>
        <v/>
      </c>
      <c r="BF4" s="129" t="str">
        <f t="shared" ref="BF4:BF18" si="22">IF(ISBLANK(ФИО_ТНгенподрядчика),"",ФИО_ТНгенподрядчика)</f>
        <v/>
      </c>
      <c r="BG4" s="129" t="str">
        <f t="shared" ref="BG4:BG18" si="23">IF(ISBLANK(ФИО_генподрядчика),"",ФИО_генподрядчика)</f>
        <v/>
      </c>
      <c r="BH4" s="129" t="str">
        <f>IF(Таблица1[Проектировщик нужен?]=1,IF(ISBLANK(ФИО_проектировщика),"",должность_проектировщика&amp;" "&amp;наименование_проектировщика),"")</f>
        <v/>
      </c>
      <c r="BI4" s="129" t="str">
        <f>IF(Таблица1[Проектировщик нужен?]=1,IF(ISBLANK(ФИО_проектировщика),"",ФИО_проектировщика),"")</f>
        <v/>
      </c>
      <c r="BJ4" s="129" t="str">
        <f t="shared" ref="BJ4:BJ18" si="24">IF(ISBLANK(ФИО_подрядчика),"",должность_подрядчика&amp;" "&amp;наименование_подрядчика)</f>
        <v/>
      </c>
      <c r="BK4" s="129" t="str">
        <f t="shared" ref="BK4:BK18" si="25">IF(ISBLANK(ФИО_подрядчика),"",ФИО_подрядчика)</f>
        <v/>
      </c>
      <c r="BL4" s="129" t="str">
        <f t="shared" ref="BL4:BL18" si="26">IF(ISBLANK(ФИО_иного),"",должность_иного&amp;" "&amp;орг_иного)</f>
        <v/>
      </c>
      <c r="BM4" s="129" t="str">
        <f t="shared" ref="BM4:BM18" si="27">IF(ISBLANK(ФИО_иного),"",ФИО_иного)</f>
        <v/>
      </c>
      <c r="BN4" s="129" t="str">
        <f>IF(ISBLANK(Таблица1[[#This Row],[Исп. схема]]),"",Таблица1[[#This Row],[Исп. схема]]&amp;"@Исполнительная схема. "&amp;Таблица1[[#This Row],[Автоназвание работ]])</f>
        <v/>
      </c>
      <c r="BO4" s="129" t="str">
        <f>Таблица1[[#This Row],[Номер акта]]&amp;IF(ISBLANK(Таблица1[[#This Row],[Дата акта]]),""," от "&amp;TEXT(Таблица1[[#This Row],[Дата акта]],"ДД.ММ.ГГГГ"))&amp;"@Акт освидетельствования скрытых работ. "&amp;Таблица1[[#This Row],[Автоназвание работ]]</f>
        <v>бА-№2А от 20.10.2018@Акт освидетельствования скрытых работ. Механизированная разработка грунта котлована блока А на отм. -5,160 в осях А-Л/1-11</v>
      </c>
      <c r="BP4" s="129" t="str">
        <f>"АОСР "&amp;Таблица1[[#This Row],[Номер акта]]&amp;IF(ISBLANK(Таблица1[[#This Row],[Дата акта]]),""," от "&amp;TEXT(Таблица1[[#This Row],[Дата акта]],"ДД.ММ.ГГГГ"))&amp;" ("&amp;Таблица1[[#This Row],[Наименование работ]]&amp;IF(ISBLANK(Таблица1[[#This Row],[Отм.]]),""," на отм."&amp;Таблица1[[#This Row],[Отм.]])&amp;")"</f>
        <v>АОСР бА-№2А от 20.10.2018 (Механизированная разработка грунта котлована на отм.-5,160)</v>
      </c>
      <c r="BQ4" s="129" t="str">
        <f>IF(ISBLANK(Таблица1[[#This Row],[Уровень1]]),"",Пербуква1&amp;Таблица1[[#This Row],[Уровень1]]&amp;"-")&amp;IF(ISBLANK(Таблица1[[#This Row],[Уровень2]]),"",Пербуква2&amp;Таблица1[[#This Row],[Уровень2]]&amp;"-")&amp;"№"&amp;Таблица1[[#This Row],[Номер п/п]]&amp;Таблица1[[#This Row],[Суффикс акта]]</f>
        <v>бА-№2А</v>
      </c>
      <c r="BR4" s="169">
        <v>3</v>
      </c>
      <c r="BS4" s="170">
        <v>43402</v>
      </c>
      <c r="BT4" s="129"/>
      <c r="BU4" s="129"/>
      <c r="BV4" s="129"/>
      <c r="BW4" s="129"/>
      <c r="BZ4" s="44"/>
      <c r="CC4" s="44"/>
      <c r="CF4" s="44"/>
      <c r="CI4" s="44"/>
      <c r="CL4" s="44"/>
      <c r="CM4" s="44"/>
      <c r="CP4" s="44"/>
    </row>
    <row r="5" spans="1:137" s="38" customFormat="1" ht="36" customHeight="1" x14ac:dyDescent="0.2">
      <c r="A5" s="142">
        <v>3</v>
      </c>
      <c r="B5" s="164" t="s">
        <v>259</v>
      </c>
      <c r="C5" s="165" t="s">
        <v>261</v>
      </c>
      <c r="D5" s="166"/>
      <c r="E5" s="166" t="s">
        <v>259</v>
      </c>
      <c r="F5" s="166"/>
      <c r="G5" s="167" t="s">
        <v>284</v>
      </c>
      <c r="H5" s="166" t="s">
        <v>276</v>
      </c>
      <c r="I5" s="162">
        <v>43393</v>
      </c>
      <c r="J5" s="162">
        <v>43396</v>
      </c>
      <c r="K5" s="163">
        <f>Таблица1[[#This Row],[Дата окончания]]</f>
        <v>43396</v>
      </c>
      <c r="L5" s="115">
        <v>1</v>
      </c>
      <c r="M5" s="115"/>
      <c r="N5" s="100"/>
      <c r="O5" s="135" t="str">
        <f>Таблица1[[#This Row],[Наименование работ]]&amp;(IF(ISBLANK(Таблица1[[#This Row],[Уровень3]]),""," "&amp;Таблица1[[#This Row],[Уровень3]]&amp;"-го "&amp;ур3род))&amp;(IF(ISBLANK(Таблица1[[#This Row],[Уровень2]]),""," "&amp;ур2род&amp;" "&amp;Таблица1[[#This Row],[Уровень2]]))&amp;(IF(ISBLANK(Таблица1[[#This Row],[Уровень1]]),""," "&amp;ур1род&amp;" "&amp;Таблица1[[#This Row],[Уровень1]]))&amp;(IF(ISBLANK(Таблица1[[#This Row],[Отм.]]),""," на отм. "&amp;Таблица1[[#This Row],[Отм.]]))&amp;(IF(ISBLANK(Таблица1[[#This Row],[В осях]]),""," в осях "&amp;Таблица1[[#This Row],[В осях]]))</f>
        <v>Разработка грунта вручную (Доработка котлована) блока А на отм. -5,060 в осях А-Л/1-11</v>
      </c>
      <c r="P5" s="101" t="str">
        <f t="array" ref="P5">IFERROR(INDEX(Таблица6[вид работ],MATCH(1,SEARCH(Таблица6[вид работ],Таблица1[[#This Row],[Наименование работ]]),0)+1)&amp;(IF(ISBLANK(Таблица1[[#This Row],[Уровень3]]),""," "&amp;Таблица1[[#This Row],[Уровень3]]&amp;"-го "&amp;ур3род))&amp;(IF(ISBLANK(Таблица1[[#This Row],[Уровень2]]),""," "&amp;ур2род&amp;" "&amp;Таблица1[[#This Row],[Уровень2]]))&amp;(IF(ISBLANK(Таблица1[[#This Row],[Уровень1]]),""," "&amp;ур1род&amp;" "&amp;Таблица1[[#This Row],[Уровень1]]))&amp;(IF(ISBLANK(Таблица1[[#This Row],[Отм.]]),""," на отм. "&amp;Таблица1[[#This Row],[Отм.]]))&amp;(IF(ISBLANK(Таблица1[[#This Row],[В осях]]),""," в осях "&amp;Таблица1[[#This Row],[В осях]])),"")</f>
        <v>Устройство бетонной подготовки блока А на отм. -5,060 в осях А-Л/1-11</v>
      </c>
      <c r="Q5" s="150"/>
      <c r="R5" s="99"/>
      <c r="S5" s="103"/>
      <c r="T5" s="100" t="s">
        <v>274</v>
      </c>
      <c r="U5" s="103" t="s">
        <v>273</v>
      </c>
      <c r="V5" s="103">
        <v>5</v>
      </c>
      <c r="W5" s="103" t="str">
        <f t="shared" si="0"/>
        <v>согласно п. 3, 4</v>
      </c>
      <c r="X5" s="103"/>
      <c r="Y5" s="128" t="str">
        <f>IF(ISBLANK(Таблица1[[#This Row],[Дата начала]]),"",TEXT(DAY(Таблица1[[#This Row],[Дата начала]]),"00"))</f>
        <v>20</v>
      </c>
      <c r="Z5" s="129" t="str">
        <f>IF(ISBLANK(Таблица1[[#This Row],[Дата начала]]),"",CHOOSE(MONTH(Таблица1[[#This Row],[Дата начала]]),"января","февраля","марта","апреля","мая","июня","июля","августа","сентября","октября","ноября","декабря"))</f>
        <v>октября</v>
      </c>
      <c r="AA5" s="129">
        <f>IF(ISBLANK(Таблица1[[#This Row],[Дата начала]]),"",YEAR(Таблица1[[#This Row],[Дата начала]]))</f>
        <v>2018</v>
      </c>
      <c r="AB5" s="128" t="str">
        <f>IF(ISBLANK(Таблица1[[#This Row],[Дата окончания]]),"",TEXT(DAY(Таблица1[[#This Row],[Дата окончания]]),"00"))</f>
        <v>23</v>
      </c>
      <c r="AC5" s="129" t="str">
        <f>IF(ISBLANK(Таблица1[[#This Row],[Дата окончания]]),"",CHOOSE(MONTH(Таблица1[[#This Row],[Дата окончания]]),"января","февраля","марта","апреля","мая","июня","июля","августа","сентября","октября","ноября","декабря"))</f>
        <v>октября</v>
      </c>
      <c r="AD5" s="129">
        <f>IF(ISBLANK(Таблица1[[#This Row],[Дата окончания]]),"",YEAR(Таблица1[[#This Row],[Дата окончания]]))</f>
        <v>2018</v>
      </c>
      <c r="AE5" s="131" t="str">
        <f>IF(ISBLANK(Таблица1[[#This Row],[Дата акта]]),"",TEXT(DAY(Таблица1[[#This Row],[Дата акта]]),"00"))</f>
        <v>23</v>
      </c>
      <c r="AF5" s="130" t="str">
        <f>IF(ISBLANK(Таблица1[[#This Row],[Дата акта]]),"",CHOOSE(MONTH(Таблица1[[#This Row],[Дата акта]]),"января","февраля","марта","апреля","мая","июня","июля","августа","сентября","октября","ноября","декабря"))</f>
        <v>октября</v>
      </c>
      <c r="AG5" s="130">
        <f>IF(ISBLANK(Таблица1[[#This Row],[Дата акта]]),"",YEAR(Таблица1[[#This Row],[Дата акта]]))</f>
        <v>2018</v>
      </c>
      <c r="AH5" s="130" t="str">
        <f>IF(ISBLANK(Таблица1[[#This Row],[Материалы вручную]]),"","; "&amp;Таблица1[[#This Row],[Материалы вручную]])</f>
        <v/>
      </c>
      <c r="AI5" s="129" t="str">
        <f t="shared" si="1"/>
        <v/>
      </c>
      <c r="AJ5" s="129" t="str">
        <f t="shared" si="2"/>
        <v/>
      </c>
      <c r="AK5" s="129" t="str">
        <f t="shared" si="3"/>
        <v/>
      </c>
      <c r="AL5" s="129" t="str">
        <f t="shared" si="4"/>
        <v/>
      </c>
      <c r="AM5" s="129" t="str">
        <f t="shared" si="5"/>
        <v/>
      </c>
      <c r="AN5" s="130" t="str">
        <f t="shared" si="6"/>
        <v/>
      </c>
      <c r="AO5" s="129" t="str">
        <f t="shared" si="7"/>
        <v/>
      </c>
      <c r="AP5" s="129" t="str">
        <f t="shared" si="8"/>
        <v/>
      </c>
      <c r="AQ5" s="129" t="str">
        <f t="shared" si="9"/>
        <v/>
      </c>
      <c r="AR5" s="129" t="str">
        <f t="shared" si="10"/>
        <v/>
      </c>
      <c r="AS5" s="129" t="str">
        <f t="shared" si="11"/>
        <v/>
      </c>
      <c r="AT5" s="129" t="str">
        <f t="shared" si="12"/>
        <v/>
      </c>
      <c r="AU5" s="129" t="str">
        <f t="shared" si="13"/>
        <v/>
      </c>
      <c r="AV5" s="129" t="str">
        <f>IF(ISBLANK(Реквизиты!$B$6),"",Реквизиты!$B$6)</f>
        <v/>
      </c>
      <c r="AW5" s="129" t="str">
        <f t="shared" si="14"/>
        <v/>
      </c>
      <c r="AX5" s="129" t="str">
        <f>Таблица1[[#This Row],[Проект]]</f>
        <v>, проект шифр: W0947-19/13-КЖ1.1</v>
      </c>
      <c r="AY5" s="129" t="str">
        <f t="shared" si="15"/>
        <v/>
      </c>
      <c r="AZ5" s="129" t="str">
        <f t="shared" si="16"/>
        <v/>
      </c>
      <c r="BA5" s="129" t="str">
        <f t="shared" si="17"/>
        <v/>
      </c>
      <c r="BB5" s="129" t="str">
        <f t="shared" si="18"/>
        <v/>
      </c>
      <c r="BC5" s="129" t="str">
        <f t="shared" si="19"/>
        <v/>
      </c>
      <c r="BD5" s="129" t="str">
        <f t="shared" si="20"/>
        <v/>
      </c>
      <c r="BE5" s="129" t="str">
        <f t="shared" si="21"/>
        <v/>
      </c>
      <c r="BF5" s="129" t="str">
        <f t="shared" si="22"/>
        <v/>
      </c>
      <c r="BG5" s="129" t="str">
        <f t="shared" si="23"/>
        <v/>
      </c>
      <c r="BH5" s="129" t="str">
        <f>IF(Таблица1[Проектировщик нужен?]=1,IF(ISBLANK(ФИО_проектировщика),"",должность_проектировщика&amp;" "&amp;наименование_проектировщика),"")</f>
        <v/>
      </c>
      <c r="BI5" s="129" t="str">
        <f>IF(Таблица1[Проектировщик нужен?]=1,IF(ISBLANK(ФИО_проектировщика),"",ФИО_проектировщика),"")</f>
        <v/>
      </c>
      <c r="BJ5" s="129" t="str">
        <f t="shared" si="24"/>
        <v/>
      </c>
      <c r="BK5" s="129" t="str">
        <f t="shared" si="25"/>
        <v/>
      </c>
      <c r="BL5" s="129" t="str">
        <f t="shared" si="26"/>
        <v/>
      </c>
      <c r="BM5" s="129" t="str">
        <f t="shared" si="27"/>
        <v/>
      </c>
      <c r="BN5" s="129" t="str">
        <f>IF(ISBLANK(Таблица1[[#This Row],[Исп. схема]]),"",Таблица1[[#This Row],[Исп. схема]]&amp;"@Исполнительная схема. "&amp;Таблица1[[#This Row],[Автоназвание работ]])</f>
        <v/>
      </c>
      <c r="BO5" s="129" t="str">
        <f>Таблица1[[#This Row],[Номер акта]]&amp;IF(ISBLANK(Таблица1[[#This Row],[Дата акта]]),""," от "&amp;TEXT(Таблица1[[#This Row],[Дата акта]],"ДД.ММ.ГГГГ"))&amp;"@Акт освидетельствования скрытых работ. "&amp;Таблица1[[#This Row],[Автоназвание работ]]</f>
        <v>бА-№3А от 23.10.2018@Акт освидетельствования скрытых работ. Разработка грунта вручную (Доработка котлована) блока А на отм. -5,060 в осях А-Л/1-11</v>
      </c>
      <c r="BP5" s="129" t="str">
        <f>"АОСР "&amp;Таблица1[[#This Row],[Номер акта]]&amp;IF(ISBLANK(Таблица1[[#This Row],[Дата акта]]),""," от "&amp;TEXT(Таблица1[[#This Row],[Дата акта]],"ДД.ММ.ГГГГ"))&amp;" ("&amp;Таблица1[[#This Row],[Наименование работ]]&amp;IF(ISBLANK(Таблица1[[#This Row],[Отм.]]),""," на отм."&amp;Таблица1[[#This Row],[Отм.]])&amp;")"</f>
        <v>АОСР бА-№3А от 23.10.2018 (Разработка грунта вручную (Доработка котлована) на отм.-5,060)</v>
      </c>
      <c r="BQ5" s="129" t="str">
        <f>IF(ISBLANK(Таблица1[[#This Row],[Уровень1]]),"",Пербуква1&amp;Таблица1[[#This Row],[Уровень1]]&amp;"-")&amp;IF(ISBLANK(Таблица1[[#This Row],[Уровень2]]),"",Пербуква2&amp;Таблица1[[#This Row],[Уровень2]]&amp;"-")&amp;"№"&amp;Таблица1[[#This Row],[Номер п/п]]&amp;Таблица1[[#This Row],[Суффикс акта]]</f>
        <v>бА-№3А</v>
      </c>
      <c r="BR5" s="169">
        <v>4</v>
      </c>
      <c r="BS5" s="170">
        <v>43402</v>
      </c>
      <c r="BT5" s="129"/>
      <c r="BU5" s="129"/>
      <c r="BV5" s="129"/>
      <c r="BW5" s="129"/>
    </row>
    <row r="6" spans="1:137" s="38" customFormat="1" ht="33" customHeight="1" x14ac:dyDescent="0.2">
      <c r="A6" s="142">
        <v>4</v>
      </c>
      <c r="B6" s="164" t="s">
        <v>259</v>
      </c>
      <c r="C6" s="165" t="s">
        <v>306</v>
      </c>
      <c r="D6" s="166"/>
      <c r="E6" s="166" t="s">
        <v>259</v>
      </c>
      <c r="F6" s="166"/>
      <c r="G6" s="167" t="s">
        <v>285</v>
      </c>
      <c r="H6" s="166" t="s">
        <v>276</v>
      </c>
      <c r="I6" s="162">
        <v>43396</v>
      </c>
      <c r="J6" s="162">
        <v>43398</v>
      </c>
      <c r="K6" s="163">
        <f>Таблица1[[#This Row],[Дата окончания]]</f>
        <v>43398</v>
      </c>
      <c r="L6" s="115">
        <v>1</v>
      </c>
      <c r="M6" s="115"/>
      <c r="N6" s="100"/>
      <c r="O6" s="135" t="str">
        <f>Таблица1[[#This Row],[Наименование работ]]&amp;(IF(ISBLANK(Таблица1[[#This Row],[Уровень3]]),""," "&amp;Таблица1[[#This Row],[Уровень3]]&amp;"-го "&amp;ур3род))&amp;(IF(ISBLANK(Таблица1[[#This Row],[Уровень2]]),""," "&amp;ур2род&amp;" "&amp;Таблица1[[#This Row],[Уровень2]]))&amp;(IF(ISBLANK(Таблица1[[#This Row],[Уровень1]]),""," "&amp;ур1род&amp;" "&amp;Таблица1[[#This Row],[Уровень1]]))&amp;(IF(ISBLANK(Таблица1[[#This Row],[Отм.]]),""," на отм. "&amp;Таблица1[[#This Row],[Отм.]]))&amp;(IF(ISBLANK(Таблица1[[#This Row],[В осях]]),""," в осях "&amp;Таблица1[[#This Row],[В осях]]))</f>
        <v>Устройство бетонной подготовки блока А на отм. -5,010 в осях А-Л/1-11</v>
      </c>
      <c r="P6" s="101" t="str">
        <f t="array" ref="P6">IFERROR(INDEX(Таблица6[вид работ],MATCH(1,SEARCH(Таблица6[вид работ],Таблица1[[#This Row],[Наименование работ]]),0)+1)&amp;(IF(ISBLANK(Таблица1[[#This Row],[Уровень3]]),""," "&amp;Таблица1[[#This Row],[Уровень3]]&amp;"-го "&amp;ур3род))&amp;(IF(ISBLANK(Таблица1[[#This Row],[Уровень2]]),""," "&amp;ур2род&amp;" "&amp;Таблица1[[#This Row],[Уровень2]]))&amp;(IF(ISBLANK(Таблица1[[#This Row],[Уровень1]]),""," "&amp;ур1род&amp;" "&amp;Таблица1[[#This Row],[Уровень1]]))&amp;(IF(ISBLANK(Таблица1[[#This Row],[Отм.]]),""," на отм. "&amp;Таблица1[[#This Row],[Отм.]]))&amp;(IF(ISBLANK(Таблица1[[#This Row],[В осях]]),""," в осях "&amp;Таблица1[[#This Row],[В осях]])),"")</f>
        <v>Устройство выравнивающей стяжки блока А на отм. -5,010 в осях А-Л/1-11</v>
      </c>
      <c r="Q6" s="150"/>
      <c r="R6" s="99"/>
      <c r="S6" s="103"/>
      <c r="T6" s="100" t="s">
        <v>274</v>
      </c>
      <c r="U6" s="103" t="s">
        <v>273</v>
      </c>
      <c r="V6" s="103">
        <v>5</v>
      </c>
      <c r="W6" s="103" t="str">
        <f t="shared" si="0"/>
        <v>согласно п. 3, 4</v>
      </c>
      <c r="X6" s="103"/>
      <c r="Y6" s="128" t="str">
        <f>IF(ISBLANK(Таблица1[[#This Row],[Дата начала]]),"",TEXT(DAY(Таблица1[[#This Row],[Дата начала]]),"00"))</f>
        <v>23</v>
      </c>
      <c r="Z6" s="129" t="str">
        <f>IF(ISBLANK(Таблица1[[#This Row],[Дата начала]]),"",CHOOSE(MONTH(Таблица1[[#This Row],[Дата начала]]),"января","февраля","марта","апреля","мая","июня","июля","августа","сентября","октября","ноября","декабря"))</f>
        <v>октября</v>
      </c>
      <c r="AA6" s="129">
        <f>IF(ISBLANK(Таблица1[[#This Row],[Дата начала]]),"",YEAR(Таблица1[[#This Row],[Дата начала]]))</f>
        <v>2018</v>
      </c>
      <c r="AB6" s="128" t="str">
        <f>IF(ISBLANK(Таблица1[[#This Row],[Дата окончания]]),"",TEXT(DAY(Таблица1[[#This Row],[Дата окончания]]),"00"))</f>
        <v>25</v>
      </c>
      <c r="AC6" s="129" t="str">
        <f>IF(ISBLANK(Таблица1[[#This Row],[Дата окончания]]),"",CHOOSE(MONTH(Таблица1[[#This Row],[Дата окончания]]),"января","февраля","марта","апреля","мая","июня","июля","августа","сентября","октября","ноября","декабря"))</f>
        <v>октября</v>
      </c>
      <c r="AD6" s="129">
        <f>IF(ISBLANK(Таблица1[[#This Row],[Дата окончания]]),"",YEAR(Таблица1[[#This Row],[Дата окончания]]))</f>
        <v>2018</v>
      </c>
      <c r="AE6" s="131" t="str">
        <f>IF(ISBLANK(Таблица1[[#This Row],[Дата акта]]),"",TEXT(DAY(Таблица1[[#This Row],[Дата акта]]),"00"))</f>
        <v>25</v>
      </c>
      <c r="AF6" s="130" t="str">
        <f>IF(ISBLANK(Таблица1[[#This Row],[Дата акта]]),"",CHOOSE(MONTH(Таблица1[[#This Row],[Дата акта]]),"января","февраля","марта","апреля","мая","июня","июля","августа","сентября","октября","ноября","декабря"))</f>
        <v>октября</v>
      </c>
      <c r="AG6" s="130">
        <f>IF(ISBLANK(Таблица1[[#This Row],[Дата акта]]),"",YEAR(Таблица1[[#This Row],[Дата акта]]))</f>
        <v>2018</v>
      </c>
      <c r="AH6" s="130" t="str">
        <f>IF(ISBLANK(Таблица1[[#This Row],[Материалы вручную]]),"","; "&amp;Таблица1[[#This Row],[Материалы вручную]])</f>
        <v/>
      </c>
      <c r="AI6" s="129" t="str">
        <f t="shared" si="1"/>
        <v/>
      </c>
      <c r="AJ6" s="129" t="str">
        <f t="shared" si="2"/>
        <v/>
      </c>
      <c r="AK6" s="129" t="str">
        <f t="shared" si="3"/>
        <v/>
      </c>
      <c r="AL6" s="129" t="str">
        <f t="shared" si="4"/>
        <v/>
      </c>
      <c r="AM6" s="129" t="str">
        <f t="shared" si="5"/>
        <v/>
      </c>
      <c r="AN6" s="130" t="str">
        <f t="shared" si="6"/>
        <v/>
      </c>
      <c r="AO6" s="129" t="str">
        <f t="shared" si="7"/>
        <v/>
      </c>
      <c r="AP6" s="129" t="str">
        <f t="shared" si="8"/>
        <v/>
      </c>
      <c r="AQ6" s="129" t="str">
        <f t="shared" si="9"/>
        <v/>
      </c>
      <c r="AR6" s="129" t="str">
        <f t="shared" si="10"/>
        <v/>
      </c>
      <c r="AS6" s="129" t="str">
        <f t="shared" si="11"/>
        <v/>
      </c>
      <c r="AT6" s="129" t="str">
        <f t="shared" si="12"/>
        <v/>
      </c>
      <c r="AU6" s="129" t="str">
        <f t="shared" si="13"/>
        <v/>
      </c>
      <c r="AV6" s="129" t="str">
        <f>IF(ISBLANK(Реквизиты!$B$6),"",Реквизиты!$B$6)</f>
        <v/>
      </c>
      <c r="AW6" s="129" t="str">
        <f t="shared" si="14"/>
        <v/>
      </c>
      <c r="AX6" s="129" t="str">
        <f>Таблица1[[#This Row],[Проект]]</f>
        <v>, проект шифр: W0947-19/13-КЖ1.1</v>
      </c>
      <c r="AY6" s="129" t="str">
        <f t="shared" si="15"/>
        <v/>
      </c>
      <c r="AZ6" s="129" t="str">
        <f t="shared" si="16"/>
        <v/>
      </c>
      <c r="BA6" s="129" t="str">
        <f t="shared" si="17"/>
        <v/>
      </c>
      <c r="BB6" s="129" t="str">
        <f t="shared" si="18"/>
        <v/>
      </c>
      <c r="BC6" s="129" t="str">
        <f t="shared" si="19"/>
        <v/>
      </c>
      <c r="BD6" s="129" t="str">
        <f t="shared" si="20"/>
        <v/>
      </c>
      <c r="BE6" s="129" t="str">
        <f t="shared" si="21"/>
        <v/>
      </c>
      <c r="BF6" s="129" t="str">
        <f t="shared" si="22"/>
        <v/>
      </c>
      <c r="BG6" s="129" t="str">
        <f t="shared" si="23"/>
        <v/>
      </c>
      <c r="BH6" s="129" t="str">
        <f>IF(Таблица1[Проектировщик нужен?]=1,IF(ISBLANK(ФИО_проектировщика),"",должность_проектировщика&amp;" "&amp;наименование_проектировщика),"")</f>
        <v/>
      </c>
      <c r="BI6" s="129" t="str">
        <f>IF(Таблица1[Проектировщик нужен?]=1,IF(ISBLANK(ФИО_проектировщика),"",ФИО_проектировщика),"")</f>
        <v/>
      </c>
      <c r="BJ6" s="129" t="str">
        <f t="shared" si="24"/>
        <v/>
      </c>
      <c r="BK6" s="129" t="str">
        <f t="shared" si="25"/>
        <v/>
      </c>
      <c r="BL6" s="129" t="str">
        <f t="shared" si="26"/>
        <v/>
      </c>
      <c r="BM6" s="129" t="str">
        <f t="shared" si="27"/>
        <v/>
      </c>
      <c r="BN6" s="129" t="str">
        <f>IF(ISBLANK(Таблица1[[#This Row],[Исп. схема]]),"",Таблица1[[#This Row],[Исп. схема]]&amp;"@Исполнительная схема. "&amp;Таблица1[[#This Row],[Автоназвание работ]])</f>
        <v/>
      </c>
      <c r="BO6" s="129" t="str">
        <f>Таблица1[[#This Row],[Номер акта]]&amp;IF(ISBLANK(Таблица1[[#This Row],[Дата акта]]),""," от "&amp;TEXT(Таблица1[[#This Row],[Дата акта]],"ДД.ММ.ГГГГ"))&amp;"@Акт освидетельствования скрытых работ. "&amp;Таблица1[[#This Row],[Автоназвание работ]]</f>
        <v>бА-№4А от 25.10.2018@Акт освидетельствования скрытых работ. Устройство бетонной подготовки блока А на отм. -5,010 в осях А-Л/1-11</v>
      </c>
      <c r="BP6" s="129" t="str">
        <f>"АОСР "&amp;Таблица1[[#This Row],[Номер акта]]&amp;IF(ISBLANK(Таблица1[[#This Row],[Дата акта]]),""," от "&amp;TEXT(Таблица1[[#This Row],[Дата акта]],"ДД.ММ.ГГГГ"))&amp;" ("&amp;Таблица1[[#This Row],[Наименование работ]]&amp;IF(ISBLANK(Таблица1[[#This Row],[Отм.]]),""," на отм."&amp;Таблица1[[#This Row],[Отм.]])&amp;")"</f>
        <v>АОСР бА-№4А от 25.10.2018 (Устройство бетонной подготовки на отм.-5,010)</v>
      </c>
      <c r="BQ6" s="129" t="str">
        <f>IF(ISBLANK(Таблица1[[#This Row],[Уровень1]]),"",Пербуква1&amp;Таблица1[[#This Row],[Уровень1]]&amp;"-")&amp;IF(ISBLANK(Таблица1[[#This Row],[Уровень2]]),"",Пербуква2&amp;Таблица1[[#This Row],[Уровень2]]&amp;"-")&amp;"№"&amp;Таблица1[[#This Row],[Номер п/п]]&amp;Таблица1[[#This Row],[Суффикс акта]]</f>
        <v>бА-№4А</v>
      </c>
      <c r="BR6" s="169">
        <v>4</v>
      </c>
      <c r="BS6" s="170">
        <v>43402</v>
      </c>
      <c r="BT6" s="129"/>
      <c r="BU6" s="129"/>
      <c r="BV6" s="129"/>
      <c r="BW6" s="129"/>
    </row>
    <row r="7" spans="1:137" ht="29.25" customHeight="1" x14ac:dyDescent="0.2">
      <c r="A7" s="142">
        <v>5</v>
      </c>
      <c r="B7" s="164" t="s">
        <v>259</v>
      </c>
      <c r="C7" s="165" t="s">
        <v>321</v>
      </c>
      <c r="D7" s="166"/>
      <c r="E7" s="166" t="s">
        <v>259</v>
      </c>
      <c r="F7" s="166"/>
      <c r="G7" s="166" t="s">
        <v>286</v>
      </c>
      <c r="H7" s="166" t="s">
        <v>276</v>
      </c>
      <c r="I7" s="162">
        <v>43398</v>
      </c>
      <c r="J7" s="162">
        <v>43404</v>
      </c>
      <c r="K7" s="162">
        <v>43404</v>
      </c>
      <c r="L7" s="115">
        <v>1</v>
      </c>
      <c r="M7" s="115"/>
      <c r="N7" s="100"/>
      <c r="O7" s="135" t="str">
        <f>Таблица1[[#This Row],[Наименование работ]]&amp;(IF(ISBLANK(Таблица1[[#This Row],[Уровень3]]),""," "&amp;Таблица1[[#This Row],[Уровень3]]&amp;"-го "&amp;ур3род))&amp;(IF(ISBLANK(Таблица1[[#This Row],[Уровень2]]),""," "&amp;ур2род&amp;" "&amp;Таблица1[[#This Row],[Уровень2]]))&amp;(IF(ISBLANK(Таблица1[[#This Row],[Уровень1]]),""," "&amp;ур1род&amp;" "&amp;Таблица1[[#This Row],[Уровень1]]))&amp;(IF(ISBLANK(Таблица1[[#This Row],[Отм.]]),""," на отм. "&amp;Таблица1[[#This Row],[Отм.]]))&amp;(IF(ISBLANK(Таблица1[[#This Row],[В осях]]),""," в осях "&amp;Таблица1[[#This Row],[В осях]]))</f>
        <v>Устройство выравнивающей стяжки блока А на отм. -5,000 в осях А-Л/1-11</v>
      </c>
      <c r="P7" s="101" t="str">
        <f t="array" ref="P7">IFERROR(INDEX(Таблица6[вид работ],MATCH(1,SEARCH(Таблица6[вид работ],Таблица1[[#This Row],[Наименование работ]]),0)+1)&amp;(IF(ISBLANK(Таблица1[[#This Row],[Уровень3]]),""," "&amp;Таблица1[[#This Row],[Уровень3]]&amp;"-го "&amp;ур3род))&amp;(IF(ISBLANK(Таблица1[[#This Row],[Уровень2]]),""," "&amp;ур2род&amp;" "&amp;Таблица1[[#This Row],[Уровень2]]))&amp;(IF(ISBLANK(Таблица1[[#This Row],[Уровень1]]),""," "&amp;ур1род&amp;" "&amp;Таблица1[[#This Row],[Уровень1]]))&amp;(IF(ISBLANK(Таблица1[[#This Row],[Отм.]]),""," на отм. "&amp;Таблица1[[#This Row],[Отм.]]))&amp;(IF(ISBLANK(Таблица1[[#This Row],[В осях]]),""," в осях "&amp;Таблица1[[#This Row],[В осях]])),"")</f>
        <v>Устройство гидроизоляции  блока А на отм. -5,000 в осях А-Л/1-11</v>
      </c>
      <c r="Q7" s="99"/>
      <c r="R7" s="99"/>
      <c r="S7" s="103" t="s">
        <v>264</v>
      </c>
      <c r="T7" s="100" t="s">
        <v>274</v>
      </c>
      <c r="U7" s="103" t="s">
        <v>273</v>
      </c>
      <c r="V7" s="103">
        <v>5</v>
      </c>
      <c r="W7" s="103" t="str">
        <f t="shared" si="0"/>
        <v>согласно п. 3, 4</v>
      </c>
      <c r="X7" s="103"/>
      <c r="Y7" s="128" t="str">
        <f>IF(ISBLANK(Таблица1[[#This Row],[Дата начала]]),"",TEXT(DAY(Таблица1[[#This Row],[Дата начала]]),"00"))</f>
        <v>25</v>
      </c>
      <c r="Z7" s="129" t="str">
        <f>IF(ISBLANK(Таблица1[[#This Row],[Дата начала]]),"",CHOOSE(MONTH(Таблица1[[#This Row],[Дата начала]]),"января","февраля","марта","апреля","мая","июня","июля","августа","сентября","октября","ноября","декабря"))</f>
        <v>октября</v>
      </c>
      <c r="AA7" s="129">
        <f>IF(ISBLANK(Таблица1[[#This Row],[Дата начала]]),"",YEAR(Таблица1[[#This Row],[Дата начала]]))</f>
        <v>2018</v>
      </c>
      <c r="AB7" s="128" t="str">
        <f>IF(ISBLANK(Таблица1[[#This Row],[Дата окончания]]),"",TEXT(DAY(Таблица1[[#This Row],[Дата окончания]]),"00"))</f>
        <v>31</v>
      </c>
      <c r="AC7" s="129" t="str">
        <f>IF(ISBLANK(Таблица1[[#This Row],[Дата окончания]]),"",CHOOSE(MONTH(Таблица1[[#This Row],[Дата окончания]]),"января","февраля","марта","апреля","мая","июня","июля","августа","сентября","октября","ноября","декабря"))</f>
        <v>октября</v>
      </c>
      <c r="AD7" s="129">
        <f>IF(ISBLANK(Таблица1[[#This Row],[Дата окончания]]),"",YEAR(Таблица1[[#This Row],[Дата окончания]]))</f>
        <v>2018</v>
      </c>
      <c r="AE7" s="131" t="str">
        <f>IF(ISBLANK(Таблица1[[#This Row],[Дата акта]]),"",TEXT(DAY(Таблица1[[#This Row],[Дата акта]]),"00"))</f>
        <v>31</v>
      </c>
      <c r="AF7" s="130" t="str">
        <f>IF(ISBLANK(Таблица1[[#This Row],[Дата акта]]),"",CHOOSE(MONTH(Таблица1[[#This Row],[Дата акта]]),"января","февраля","марта","апреля","мая","июня","июля","августа","сентября","октября","ноября","декабря"))</f>
        <v>октября</v>
      </c>
      <c r="AG7" s="130">
        <f>IF(ISBLANK(Таблица1[[#This Row],[Дата акта]]),"",YEAR(Таблица1[[#This Row],[Дата акта]]))</f>
        <v>2018</v>
      </c>
      <c r="AH7" s="130" t="str">
        <f>IF(ISBLANK(Таблица1[[#This Row],[Материалы вручную]]),"","; "&amp;Таблица1[[#This Row],[Материалы вручную]])</f>
        <v/>
      </c>
      <c r="AI7" s="129" t="str">
        <f t="shared" si="1"/>
        <v/>
      </c>
      <c r="AJ7" s="129" t="str">
        <f t="shared" si="2"/>
        <v/>
      </c>
      <c r="AK7" s="129" t="str">
        <f t="shared" si="3"/>
        <v/>
      </c>
      <c r="AL7" s="129" t="str">
        <f t="shared" si="4"/>
        <v/>
      </c>
      <c r="AM7" s="129" t="str">
        <f t="shared" si="5"/>
        <v/>
      </c>
      <c r="AN7" s="130" t="str">
        <f t="shared" si="6"/>
        <v/>
      </c>
      <c r="AO7" s="129" t="str">
        <f t="shared" si="7"/>
        <v/>
      </c>
      <c r="AP7" s="129" t="str">
        <f t="shared" si="8"/>
        <v/>
      </c>
      <c r="AQ7" s="129" t="str">
        <f t="shared" si="9"/>
        <v/>
      </c>
      <c r="AR7" s="129" t="str">
        <f t="shared" si="10"/>
        <v/>
      </c>
      <c r="AS7" s="129" t="str">
        <f t="shared" si="11"/>
        <v/>
      </c>
      <c r="AT7" s="129" t="str">
        <f t="shared" si="12"/>
        <v/>
      </c>
      <c r="AU7" s="129" t="str">
        <f t="shared" si="13"/>
        <v/>
      </c>
      <c r="AV7" s="129" t="str">
        <f>IF(ISBLANK(Реквизиты!$B$6),"",Реквизиты!$B$6)</f>
        <v/>
      </c>
      <c r="AW7" s="129" t="str">
        <f t="shared" si="14"/>
        <v/>
      </c>
      <c r="AX7" s="129" t="str">
        <f>Таблица1[[#This Row],[Проект]]</f>
        <v>, проект шифр: W0947-19/13-КЖ1.1</v>
      </c>
      <c r="AY7" s="129" t="str">
        <f t="shared" si="15"/>
        <v/>
      </c>
      <c r="AZ7" s="129" t="str">
        <f t="shared" si="16"/>
        <v/>
      </c>
      <c r="BA7" s="129" t="str">
        <f t="shared" si="17"/>
        <v/>
      </c>
      <c r="BB7" s="129" t="str">
        <f t="shared" si="18"/>
        <v/>
      </c>
      <c r="BC7" s="129" t="str">
        <f t="shared" si="19"/>
        <v/>
      </c>
      <c r="BD7" s="129" t="str">
        <f t="shared" si="20"/>
        <v/>
      </c>
      <c r="BE7" s="129" t="str">
        <f t="shared" si="21"/>
        <v/>
      </c>
      <c r="BF7" s="129" t="str">
        <f t="shared" si="22"/>
        <v/>
      </c>
      <c r="BG7" s="129" t="str">
        <f t="shared" si="23"/>
        <v/>
      </c>
      <c r="BH7" s="129" t="str">
        <f>IF(Таблица1[Проектировщик нужен?]=1,IF(ISBLANK(ФИО_проектировщика),"",должность_проектировщика&amp;" "&amp;наименование_проектировщика),"")</f>
        <v/>
      </c>
      <c r="BI7" s="129" t="str">
        <f>IF(Таблица1[Проектировщик нужен?]=1,IF(ISBLANK(ФИО_проектировщика),"",ФИО_проектировщика),"")</f>
        <v/>
      </c>
      <c r="BJ7" s="129" t="str">
        <f t="shared" si="24"/>
        <v/>
      </c>
      <c r="BK7" s="129" t="str">
        <f t="shared" si="25"/>
        <v/>
      </c>
      <c r="BL7" s="129" t="str">
        <f t="shared" si="26"/>
        <v/>
      </c>
      <c r="BM7" s="129" t="str">
        <f t="shared" si="27"/>
        <v/>
      </c>
      <c r="BN7" s="129" t="str">
        <f>IF(ISBLANK(Таблица1[[#This Row],[Исп. схема]]),"",Таблица1[[#This Row],[Исп. схема]]&amp;"@Исполнительная схема. "&amp;Таблица1[[#This Row],[Автоназвание работ]])</f>
        <v>Исполнительная геодезическая схема №5А@Исполнительная схема. Устройство выравнивающей стяжки блока А на отм. -5,000 в осях А-Л/1-11</v>
      </c>
      <c r="BO7" s="129" t="str">
        <f>Таблица1[[#This Row],[Номер акта]]&amp;IF(ISBLANK(Таблица1[[#This Row],[Дата акта]]),""," от "&amp;TEXT(Таблица1[[#This Row],[Дата акта]],"ДД.ММ.ГГГГ"))&amp;"@Акт освидетельствования скрытых работ. "&amp;Таблица1[[#This Row],[Автоназвание работ]]</f>
        <v>бА-№5А от 31.10.2018@Акт освидетельствования скрытых работ. Устройство выравнивающей стяжки блока А на отм. -5,000 в осях А-Л/1-11</v>
      </c>
      <c r="BP7" s="129" t="str">
        <f>"АОСР "&amp;Таблица1[[#This Row],[Номер акта]]&amp;IF(ISBLANK(Таблица1[[#This Row],[Дата акта]]),""," от "&amp;TEXT(Таблица1[[#This Row],[Дата акта]],"ДД.ММ.ГГГГ"))&amp;" ("&amp;Таблица1[[#This Row],[Наименование работ]]&amp;IF(ISBLANK(Таблица1[[#This Row],[Отм.]]),""," на отм."&amp;Таблица1[[#This Row],[Отм.]])&amp;")"</f>
        <v>АОСР бА-№5А от 31.10.2018 (Устройство выравнивающей стяжки на отм.-5,000)</v>
      </c>
      <c r="BQ7" s="129" t="str">
        <f>IF(ISBLANK(Таблица1[[#This Row],[Уровень1]]),"",Пербуква1&amp;Таблица1[[#This Row],[Уровень1]]&amp;"-")&amp;IF(ISBLANK(Таблица1[[#This Row],[Уровень2]]),"",Пербуква2&amp;Таблица1[[#This Row],[Уровень2]]&amp;"-")&amp;"№"&amp;Таблица1[[#This Row],[Номер п/п]]&amp;Таблица1[[#This Row],[Суффикс акта]]</f>
        <v>бА-№5А</v>
      </c>
      <c r="BR7" s="169">
        <v>4</v>
      </c>
      <c r="BS7" s="170">
        <v>43402</v>
      </c>
      <c r="BT7" s="129"/>
      <c r="BU7" s="129"/>
      <c r="BV7" s="129"/>
      <c r="BW7" s="129"/>
      <c r="BX7" s="24"/>
      <c r="BZ7" s="24"/>
      <c r="CB7" s="24"/>
      <c r="CC7" s="24"/>
      <c r="CE7" s="24"/>
      <c r="CG7"/>
      <c r="CK7" s="24"/>
      <c r="CL7" s="24"/>
      <c r="CN7" s="24"/>
      <c r="CO7" s="24"/>
      <c r="CQ7"/>
      <c r="CT7"/>
      <c r="DC7" s="24"/>
      <c r="DN7" s="24"/>
      <c r="DQ7" s="24"/>
      <c r="DT7" s="24"/>
      <c r="DW7" s="24"/>
      <c r="DZ7" s="24"/>
      <c r="EC7" s="24"/>
      <c r="ED7" s="24"/>
      <c r="EG7" s="24"/>
    </row>
    <row r="8" spans="1:137" customFormat="1" ht="42" customHeight="1" x14ac:dyDescent="0.2">
      <c r="A8" s="142">
        <v>6</v>
      </c>
      <c r="B8" s="164" t="s">
        <v>259</v>
      </c>
      <c r="C8" s="165" t="s">
        <v>322</v>
      </c>
      <c r="D8" s="166"/>
      <c r="E8" s="166" t="s">
        <v>259</v>
      </c>
      <c r="F8" s="166"/>
      <c r="G8" s="166" t="s">
        <v>287</v>
      </c>
      <c r="H8" s="166" t="s">
        <v>276</v>
      </c>
      <c r="I8" s="104">
        <v>43404</v>
      </c>
      <c r="J8" s="104">
        <v>43406</v>
      </c>
      <c r="K8" s="102">
        <v>43406</v>
      </c>
      <c r="L8" s="115">
        <v>1</v>
      </c>
      <c r="M8" s="115"/>
      <c r="N8" s="100"/>
      <c r="O8" s="135" t="str">
        <f>Таблица1[[#This Row],[Наименование работ]]&amp;(IF(ISBLANK(Таблица1[[#This Row],[Уровень3]]),""," "&amp;Таблица1[[#This Row],[Уровень3]]&amp;"-го "&amp;ур3род))&amp;(IF(ISBLANK(Таблица1[[#This Row],[Уровень2]]),""," "&amp;ур2род&amp;" "&amp;Таблица1[[#This Row],[Уровень2]]))&amp;(IF(ISBLANK(Таблица1[[#This Row],[Уровень1]]),""," "&amp;ур1род&amp;" "&amp;Таблица1[[#This Row],[Уровень1]]))&amp;(IF(ISBLANK(Таблица1[[#This Row],[Отм.]]),""," на отм. "&amp;Таблица1[[#This Row],[Отм.]]))&amp;(IF(ISBLANK(Таблица1[[#This Row],[В осях]]),""," в осях "&amp;Таблица1[[#This Row],[В осях]]))</f>
        <v>Устройство гидроизоляции  блока А на отм. -4,950 в осях А-Л/1-11</v>
      </c>
      <c r="P8" s="101" t="str">
        <f t="array" ref="P8">IFERROR(INDEX(Таблица6[вид работ],MATCH(1,SEARCH(Таблица6[вид работ],Таблица1[[#This Row],[Наименование работ]]),0)+1)&amp;(IF(ISBLANK(Таблица1[[#This Row],[Уровень3]]),""," "&amp;Таблица1[[#This Row],[Уровень3]]&amp;"-го "&amp;ур3род))&amp;(IF(ISBLANK(Таблица1[[#This Row],[Уровень2]]),""," "&amp;ур2род&amp;" "&amp;Таблица1[[#This Row],[Уровень2]]))&amp;(IF(ISBLANK(Таблица1[[#This Row],[Уровень1]]),""," "&amp;ур1род&amp;" "&amp;Таблица1[[#This Row],[Уровень1]]))&amp;(IF(ISBLANK(Таблица1[[#This Row],[Отм.]]),""," на отм. "&amp;Таблица1[[#This Row],[Отм.]]))&amp;(IF(ISBLANK(Таблица1[[#This Row],[В осях]]),""," в осях "&amp;Таблица1[[#This Row],[В осях]])),"")</f>
        <v>Устройство защитной стяжки по гидроизоляции бетонной подготовки блока А на отм. -4,950 в осях А-Л/1-11</v>
      </c>
      <c r="Q8" s="150"/>
      <c r="R8" s="99"/>
      <c r="S8" s="103" t="s">
        <v>265</v>
      </c>
      <c r="T8" s="100" t="s">
        <v>274</v>
      </c>
      <c r="U8" s="103" t="s">
        <v>273</v>
      </c>
      <c r="V8" s="103">
        <v>5</v>
      </c>
      <c r="W8" s="103" t="str">
        <f t="shared" si="0"/>
        <v>согласно п. 3, 4</v>
      </c>
      <c r="X8" s="103"/>
      <c r="Y8" s="128" t="str">
        <f>IF(ISBLANK(Таблица1[[#This Row],[Дата начала]]),"",TEXT(DAY(Таблица1[[#This Row],[Дата начала]]),"00"))</f>
        <v>31</v>
      </c>
      <c r="Z8" s="129" t="str">
        <f>IF(ISBLANK(Таблица1[[#This Row],[Дата начала]]),"",CHOOSE(MONTH(Таблица1[[#This Row],[Дата начала]]),"января","февраля","марта","апреля","мая","июня","июля","августа","сентября","октября","ноября","декабря"))</f>
        <v>октября</v>
      </c>
      <c r="AA8" s="129">
        <f>IF(ISBLANK(Таблица1[[#This Row],[Дата начала]]),"",YEAR(Таблица1[[#This Row],[Дата начала]]))</f>
        <v>2018</v>
      </c>
      <c r="AB8" s="128" t="str">
        <f>IF(ISBLANK(Таблица1[[#This Row],[Дата окончания]]),"",TEXT(DAY(Таблица1[[#This Row],[Дата окончания]]),"00"))</f>
        <v>02</v>
      </c>
      <c r="AC8" s="129" t="str">
        <f>IF(ISBLANK(Таблица1[[#This Row],[Дата окончания]]),"",CHOOSE(MONTH(Таблица1[[#This Row],[Дата окончания]]),"января","февраля","марта","апреля","мая","июня","июля","августа","сентября","октября","ноября","декабря"))</f>
        <v>ноября</v>
      </c>
      <c r="AD8" s="129">
        <f>IF(ISBLANK(Таблица1[[#This Row],[Дата окончания]]),"",YEAR(Таблица1[[#This Row],[Дата окончания]]))</f>
        <v>2018</v>
      </c>
      <c r="AE8" s="131" t="str">
        <f>IF(ISBLANK(Таблица1[[#This Row],[Дата акта]]),"",TEXT(DAY(Таблица1[[#This Row],[Дата акта]]),"00"))</f>
        <v>02</v>
      </c>
      <c r="AF8" s="130" t="str">
        <f>IF(ISBLANK(Таблица1[[#This Row],[Дата акта]]),"",CHOOSE(MONTH(Таблица1[[#This Row],[Дата акта]]),"января","февраля","марта","апреля","мая","июня","июля","августа","сентября","октября","ноября","декабря"))</f>
        <v>ноября</v>
      </c>
      <c r="AG8" s="130">
        <f>IF(ISBLANK(Таблица1[[#This Row],[Дата акта]]),"",YEAR(Таблица1[[#This Row],[Дата акта]]))</f>
        <v>2018</v>
      </c>
      <c r="AH8" s="130" t="str">
        <f>IF(ISBLANK(Таблица1[[#This Row],[Материалы вручную]]),"","; "&amp;Таблица1[[#This Row],[Материалы вручную]])</f>
        <v/>
      </c>
      <c r="AI8" s="129" t="str">
        <f t="shared" si="1"/>
        <v/>
      </c>
      <c r="AJ8" s="129" t="str">
        <f t="shared" si="2"/>
        <v/>
      </c>
      <c r="AK8" s="129" t="str">
        <f t="shared" si="3"/>
        <v/>
      </c>
      <c r="AL8" s="129" t="str">
        <f t="shared" si="4"/>
        <v/>
      </c>
      <c r="AM8" s="129" t="str">
        <f t="shared" si="5"/>
        <v/>
      </c>
      <c r="AN8" s="130" t="str">
        <f t="shared" si="6"/>
        <v/>
      </c>
      <c r="AO8" s="129" t="str">
        <f t="shared" si="7"/>
        <v/>
      </c>
      <c r="AP8" s="129" t="str">
        <f t="shared" si="8"/>
        <v/>
      </c>
      <c r="AQ8" s="129" t="str">
        <f t="shared" si="9"/>
        <v/>
      </c>
      <c r="AR8" s="129" t="str">
        <f t="shared" si="10"/>
        <v/>
      </c>
      <c r="AS8" s="129" t="str">
        <f t="shared" si="11"/>
        <v/>
      </c>
      <c r="AT8" s="129" t="str">
        <f t="shared" si="12"/>
        <v/>
      </c>
      <c r="AU8" s="129" t="str">
        <f t="shared" si="13"/>
        <v/>
      </c>
      <c r="AV8" s="129" t="str">
        <f>IF(ISBLANK(Реквизиты!$B$6),"",Реквизиты!$B$6)</f>
        <v/>
      </c>
      <c r="AW8" s="129" t="str">
        <f t="shared" si="14"/>
        <v/>
      </c>
      <c r="AX8" s="129" t="str">
        <f>Таблица1[[#This Row],[Проект]]</f>
        <v>, проект шифр: W0947-19/13-КЖ1.1</v>
      </c>
      <c r="AY8" s="129" t="str">
        <f t="shared" si="15"/>
        <v/>
      </c>
      <c r="AZ8" s="129" t="str">
        <f t="shared" si="16"/>
        <v/>
      </c>
      <c r="BA8" s="129" t="str">
        <f t="shared" si="17"/>
        <v/>
      </c>
      <c r="BB8" s="129" t="str">
        <f t="shared" si="18"/>
        <v/>
      </c>
      <c r="BC8" s="129" t="str">
        <f t="shared" si="19"/>
        <v/>
      </c>
      <c r="BD8" s="129" t="str">
        <f t="shared" si="20"/>
        <v/>
      </c>
      <c r="BE8" s="129" t="str">
        <f t="shared" si="21"/>
        <v/>
      </c>
      <c r="BF8" s="129" t="str">
        <f t="shared" si="22"/>
        <v/>
      </c>
      <c r="BG8" s="129" t="str">
        <f t="shared" si="23"/>
        <v/>
      </c>
      <c r="BH8" s="129" t="str">
        <f>IF(Таблица1[Проектировщик нужен?]=1,IF(ISBLANK(ФИО_проектировщика),"",должность_проектировщика&amp;" "&amp;наименование_проектировщика),"")</f>
        <v/>
      </c>
      <c r="BI8" s="129" t="str">
        <f>IF(Таблица1[Проектировщик нужен?]=1,IF(ISBLANK(ФИО_проектировщика),"",ФИО_проектировщика),"")</f>
        <v/>
      </c>
      <c r="BJ8" s="129" t="str">
        <f t="shared" si="24"/>
        <v/>
      </c>
      <c r="BK8" s="129" t="str">
        <f t="shared" si="25"/>
        <v/>
      </c>
      <c r="BL8" s="129" t="str">
        <f t="shared" si="26"/>
        <v/>
      </c>
      <c r="BM8" s="129" t="str">
        <f t="shared" si="27"/>
        <v/>
      </c>
      <c r="BN8" s="129" t="str">
        <f>IF(ISBLANK(Таблица1[[#This Row],[Исп. схема]]),"",Таблица1[[#This Row],[Исп. схема]]&amp;"@Исполнительная схема. "&amp;Таблица1[[#This Row],[Автоназвание работ]])</f>
        <v>Исполнительная геодезическая схема №6А@Исполнительная схема. Устройство гидроизоляции  блока А на отм. -4,950 в осях А-Л/1-11</v>
      </c>
      <c r="BO8" s="129" t="str">
        <f>Таблица1[[#This Row],[Номер акта]]&amp;IF(ISBLANK(Таблица1[[#This Row],[Дата акта]]),""," от "&amp;TEXT(Таблица1[[#This Row],[Дата акта]],"ДД.ММ.ГГГГ"))&amp;"@Акт освидетельствования скрытых работ. "&amp;Таблица1[[#This Row],[Автоназвание работ]]</f>
        <v>бА-№6А от 02.11.2018@Акт освидетельствования скрытых работ. Устройство гидроизоляции  блока А на отм. -4,950 в осях А-Л/1-11</v>
      </c>
      <c r="BP8" s="129" t="str">
        <f>"АОСР "&amp;Таблица1[[#This Row],[Номер акта]]&amp;IF(ISBLANK(Таблица1[[#This Row],[Дата акта]]),""," от "&amp;TEXT(Таблица1[[#This Row],[Дата акта]],"ДД.ММ.ГГГГ"))&amp;" ("&amp;Таблица1[[#This Row],[Наименование работ]]&amp;IF(ISBLANK(Таблица1[[#This Row],[Отм.]]),""," на отм."&amp;Таблица1[[#This Row],[Отм.]])&amp;")"</f>
        <v>АОСР бА-№6А от 02.11.2018 (Устройство гидроизоляции  на отм.-4,950)</v>
      </c>
      <c r="BQ8" s="129" t="str">
        <f>IF(ISBLANK(Таблица1[[#This Row],[Уровень1]]),"",Пербуква1&amp;Таблица1[[#This Row],[Уровень1]]&amp;"-")&amp;IF(ISBLANK(Таблица1[[#This Row],[Уровень2]]),"",Пербуква2&amp;Таблица1[[#This Row],[Уровень2]]&amp;"-")&amp;"№"&amp;Таблица1[[#This Row],[Номер п/п]]&amp;Таблица1[[#This Row],[Суффикс акта]]</f>
        <v>бА-№6А</v>
      </c>
      <c r="BR8" s="169">
        <v>4</v>
      </c>
      <c r="BS8" s="170">
        <v>43402</v>
      </c>
      <c r="BT8" s="129"/>
      <c r="BU8" s="129"/>
      <c r="BV8" s="129"/>
      <c r="BW8" s="129"/>
    </row>
    <row r="9" spans="1:137" customFormat="1" ht="76.5" x14ac:dyDescent="0.2">
      <c r="A9" s="142">
        <v>7</v>
      </c>
      <c r="B9" s="164" t="s">
        <v>259</v>
      </c>
      <c r="C9" s="165"/>
      <c r="D9" s="166"/>
      <c r="E9" s="166" t="s">
        <v>259</v>
      </c>
      <c r="F9" s="166"/>
      <c r="G9" s="166" t="s">
        <v>262</v>
      </c>
      <c r="H9" s="166" t="s">
        <v>288</v>
      </c>
      <c r="I9" s="104">
        <v>43406</v>
      </c>
      <c r="J9" s="104">
        <v>43412</v>
      </c>
      <c r="K9" s="102">
        <v>43412</v>
      </c>
      <c r="L9" s="115">
        <v>1</v>
      </c>
      <c r="M9" s="115"/>
      <c r="N9" s="100"/>
      <c r="O9" s="135" t="str">
        <f>Таблица1[[#This Row],[Наименование работ]]&amp;(IF(ISBLANK(Таблица1[[#This Row],[Уровень3]]),""," "&amp;Таблица1[[#This Row],[Уровень3]]&amp;"-го "&amp;ур3род))&amp;(IF(ISBLANK(Таблица1[[#This Row],[Уровень2]]),""," "&amp;ур2род&amp;" "&amp;Таблица1[[#This Row],[Уровень2]]))&amp;(IF(ISBLANK(Таблица1[[#This Row],[Уровень1]]),""," "&amp;ур1род&amp;" "&amp;Таблица1[[#This Row],[Уровень1]]))&amp;(IF(ISBLANK(Таблица1[[#This Row],[Отм.]]),""," на отм. "&amp;Таблица1[[#This Row],[Отм.]]))&amp;(IF(ISBLANK(Таблица1[[#This Row],[В осях]]),""," в осях "&amp;Таблица1[[#This Row],[В осях]]))</f>
        <v xml:space="preserve"> блока А на отм. -4,350 в осях А-Г/1-11; Г-Л/8-11</v>
      </c>
      <c r="P9" s="101" t="str">
        <f t="array" ref="P9">IFERROR(INDEX(Таблица6[вид работ],MATCH(1,SEARCH(Таблица6[вид работ],Таблица1[[#This Row],[Наименование работ]]),0)+1)&amp;(IF(ISBLANK(Таблица1[[#This Row],[Уровень3]]),""," "&amp;Таблица1[[#This Row],[Уровень3]]&amp;"-го "&amp;ур3род))&amp;(IF(ISBLANK(Таблица1[[#This Row],[Уровень2]]),""," "&amp;ур2род&amp;" "&amp;Таблица1[[#This Row],[Уровень2]]))&amp;(IF(ISBLANK(Таблица1[[#This Row],[Уровень1]]),""," "&amp;ур1род&amp;" "&amp;Таблица1[[#This Row],[Уровень1]]))&amp;(IF(ISBLANK(Таблица1[[#This Row],[Отм.]]),""," на отм. "&amp;Таблица1[[#This Row],[Отм.]]))&amp;(IF(ISBLANK(Таблица1[[#This Row],[В осях]]),""," в осях "&amp;Таблица1[[#This Row],[В осях]])),"")</f>
        <v/>
      </c>
      <c r="Q9" s="150"/>
      <c r="R9" s="99"/>
      <c r="S9" s="103" t="s">
        <v>266</v>
      </c>
      <c r="T9" s="100" t="s">
        <v>274</v>
      </c>
      <c r="U9" s="103" t="s">
        <v>273</v>
      </c>
      <c r="V9" s="103">
        <v>5</v>
      </c>
      <c r="W9" s="103" t="str">
        <f t="shared" si="0"/>
        <v>согласно п. 3, 4</v>
      </c>
      <c r="X9" s="103"/>
      <c r="Y9" s="128" t="str">
        <f>IF(ISBLANK(Таблица1[[#This Row],[Дата начала]]),"",TEXT(DAY(Таблица1[[#This Row],[Дата начала]]),"00"))</f>
        <v>02</v>
      </c>
      <c r="Z9" s="129" t="str">
        <f>IF(ISBLANK(Таблица1[[#This Row],[Дата начала]]),"",CHOOSE(MONTH(Таблица1[[#This Row],[Дата начала]]),"января","февраля","марта","апреля","мая","июня","июля","августа","сентября","октября","ноября","декабря"))</f>
        <v>ноября</v>
      </c>
      <c r="AA9" s="129">
        <f>IF(ISBLANK(Таблица1[[#This Row],[Дата начала]]),"",YEAR(Таблица1[[#This Row],[Дата начала]]))</f>
        <v>2018</v>
      </c>
      <c r="AB9" s="128" t="str">
        <f>IF(ISBLANK(Таблица1[[#This Row],[Дата окончания]]),"",TEXT(DAY(Таблица1[[#This Row],[Дата окончания]]),"00"))</f>
        <v>08</v>
      </c>
      <c r="AC9" s="129" t="str">
        <f>IF(ISBLANK(Таблица1[[#This Row],[Дата окончания]]),"",CHOOSE(MONTH(Таблица1[[#This Row],[Дата окончания]]),"января","февраля","марта","апреля","мая","июня","июля","августа","сентября","октября","ноября","декабря"))</f>
        <v>ноября</v>
      </c>
      <c r="AD9" s="129">
        <f>IF(ISBLANK(Таблица1[[#This Row],[Дата окончания]]),"",YEAR(Таблица1[[#This Row],[Дата окончания]]))</f>
        <v>2018</v>
      </c>
      <c r="AE9" s="131" t="str">
        <f>IF(ISBLANK(Таблица1[[#This Row],[Дата акта]]),"",TEXT(DAY(Таблица1[[#This Row],[Дата акта]]),"00"))</f>
        <v>08</v>
      </c>
      <c r="AF9" s="130" t="str">
        <f>IF(ISBLANK(Таблица1[[#This Row],[Дата акта]]),"",CHOOSE(MONTH(Таблица1[[#This Row],[Дата акта]]),"января","февраля","марта","апреля","мая","июня","июля","августа","сентября","октября","ноября","декабря"))</f>
        <v>ноября</v>
      </c>
      <c r="AG9" s="130">
        <f>IF(ISBLANK(Таблица1[[#This Row],[Дата акта]]),"",YEAR(Таблица1[[#This Row],[Дата акта]]))</f>
        <v>2018</v>
      </c>
      <c r="AH9" s="130" t="str">
        <f>IF(ISBLANK(Таблица1[[#This Row],[Материалы вручную]]),"","; "&amp;Таблица1[[#This Row],[Материалы вручную]])</f>
        <v/>
      </c>
      <c r="AI9" s="129" t="str">
        <f t="shared" si="1"/>
        <v/>
      </c>
      <c r="AJ9" s="129" t="str">
        <f t="shared" si="2"/>
        <v/>
      </c>
      <c r="AK9" s="129" t="str">
        <f t="shared" si="3"/>
        <v/>
      </c>
      <c r="AL9" s="129" t="str">
        <f t="shared" si="4"/>
        <v/>
      </c>
      <c r="AM9" s="129" t="str">
        <f t="shared" si="5"/>
        <v/>
      </c>
      <c r="AN9" s="130" t="str">
        <f t="shared" si="6"/>
        <v/>
      </c>
      <c r="AO9" s="129" t="str">
        <f t="shared" si="7"/>
        <v/>
      </c>
      <c r="AP9" s="129" t="str">
        <f t="shared" si="8"/>
        <v/>
      </c>
      <c r="AQ9" s="129" t="str">
        <f t="shared" si="9"/>
        <v/>
      </c>
      <c r="AR9" s="129" t="str">
        <f t="shared" si="10"/>
        <v/>
      </c>
      <c r="AS9" s="129" t="str">
        <f t="shared" si="11"/>
        <v/>
      </c>
      <c r="AT9" s="129" t="str">
        <f t="shared" si="12"/>
        <v/>
      </c>
      <c r="AU9" s="129" t="str">
        <f t="shared" si="13"/>
        <v/>
      </c>
      <c r="AV9" s="129" t="str">
        <f>IF(ISBLANK(Реквизиты!$B$6),"",Реквизиты!$B$6)</f>
        <v/>
      </c>
      <c r="AW9" s="129" t="str">
        <f t="shared" si="14"/>
        <v/>
      </c>
      <c r="AX9" s="129" t="str">
        <f>Таблица1[[#This Row],[Проект]]</f>
        <v>, проект шифр: W0947-19/13-КЖ1.1</v>
      </c>
      <c r="AY9" s="129" t="str">
        <f t="shared" si="15"/>
        <v/>
      </c>
      <c r="AZ9" s="129" t="str">
        <f t="shared" si="16"/>
        <v/>
      </c>
      <c r="BA9" s="129" t="str">
        <f t="shared" si="17"/>
        <v/>
      </c>
      <c r="BB9" s="129" t="str">
        <f t="shared" si="18"/>
        <v/>
      </c>
      <c r="BC9" s="129" t="str">
        <f t="shared" si="19"/>
        <v/>
      </c>
      <c r="BD9" s="129" t="str">
        <f t="shared" si="20"/>
        <v/>
      </c>
      <c r="BE9" s="129" t="str">
        <f t="shared" si="21"/>
        <v/>
      </c>
      <c r="BF9" s="129" t="str">
        <f t="shared" si="22"/>
        <v/>
      </c>
      <c r="BG9" s="129" t="str">
        <f t="shared" si="23"/>
        <v/>
      </c>
      <c r="BH9" s="129" t="str">
        <f>IF(Таблица1[Проектировщик нужен?]=1,IF(ISBLANK(ФИО_проектировщика),"",должность_проектировщика&amp;" "&amp;наименование_проектировщика),"")</f>
        <v/>
      </c>
      <c r="BI9" s="129" t="str">
        <f>IF(Таблица1[Проектировщик нужен?]=1,IF(ISBLANK(ФИО_проектировщика),"",ФИО_проектировщика),"")</f>
        <v/>
      </c>
      <c r="BJ9" s="129" t="str">
        <f t="shared" si="24"/>
        <v/>
      </c>
      <c r="BK9" s="129" t="str">
        <f t="shared" si="25"/>
        <v/>
      </c>
      <c r="BL9" s="129" t="str">
        <f t="shared" si="26"/>
        <v/>
      </c>
      <c r="BM9" s="129" t="str">
        <f t="shared" si="27"/>
        <v/>
      </c>
      <c r="BN9" s="129" t="str">
        <f>IF(ISBLANK(Таблица1[[#This Row],[Исп. схема]]),"",Таблица1[[#This Row],[Исп. схема]]&amp;"@Исполнительная схема. "&amp;Таблица1[[#This Row],[Автоназвание работ]])</f>
        <v>Исполнительная геодезическая схема №7А@Исполнительная схема.  блока А на отм. -4,350 в осях А-Г/1-11; Г-Л/8-11</v>
      </c>
      <c r="BO9" s="129" t="str">
        <f>Таблица1[[#This Row],[Номер акта]]&amp;IF(ISBLANK(Таблица1[[#This Row],[Дата акта]]),""," от "&amp;TEXT(Таблица1[[#This Row],[Дата акта]],"ДД.ММ.ГГГГ"))&amp;"@Акт освидетельствования скрытых работ. "&amp;Таблица1[[#This Row],[Автоназвание работ]]</f>
        <v>бА-№7А от 08.11.2018@Акт освидетельствования скрытых работ.  блока А на отм. -4,350 в осях А-Г/1-11; Г-Л/8-11</v>
      </c>
      <c r="BP9" s="129" t="str">
        <f>"АОСР "&amp;Таблица1[[#This Row],[Номер акта]]&amp;IF(ISBLANK(Таблица1[[#This Row],[Дата акта]]),""," от "&amp;TEXT(Таблица1[[#This Row],[Дата акта]],"ДД.ММ.ГГГГ"))&amp;" ("&amp;Таблица1[[#This Row],[Наименование работ]]&amp;IF(ISBLANK(Таблица1[[#This Row],[Отм.]]),""," на отм."&amp;Таблица1[[#This Row],[Отм.]])&amp;")"</f>
        <v>АОСР бА-№7А от 08.11.2018 ( на отм.-4,350)</v>
      </c>
      <c r="BQ9" s="129" t="str">
        <f>IF(ISBLANK(Таблица1[[#This Row],[Уровень1]]),"",Пербуква1&amp;Таблица1[[#This Row],[Уровень1]]&amp;"-")&amp;IF(ISBLANK(Таблица1[[#This Row],[Уровень2]]),"",Пербуква2&amp;Таблица1[[#This Row],[Уровень2]]&amp;"-")&amp;"№"&amp;Таблица1[[#This Row],[Номер п/п]]&amp;Таблица1[[#This Row],[Суффикс акта]]</f>
        <v>бА-№7А</v>
      </c>
      <c r="BR9" s="169">
        <v>4</v>
      </c>
      <c r="BS9" s="170">
        <v>43402</v>
      </c>
      <c r="BT9" s="129"/>
      <c r="BU9" s="129"/>
      <c r="BV9" s="129"/>
      <c r="BW9" s="129"/>
    </row>
    <row r="10" spans="1:137" customFormat="1" ht="76.5" x14ac:dyDescent="0.2">
      <c r="A10" s="142">
        <v>8</v>
      </c>
      <c r="B10" s="164" t="s">
        <v>259</v>
      </c>
      <c r="C10" s="165"/>
      <c r="D10" s="166"/>
      <c r="E10" s="166" t="s">
        <v>259</v>
      </c>
      <c r="F10" s="166"/>
      <c r="G10" s="166" t="s">
        <v>262</v>
      </c>
      <c r="H10" s="166" t="s">
        <v>288</v>
      </c>
      <c r="I10" s="104">
        <v>43406</v>
      </c>
      <c r="J10" s="104">
        <v>43412</v>
      </c>
      <c r="K10" s="102">
        <v>43412</v>
      </c>
      <c r="L10" s="115">
        <v>1</v>
      </c>
      <c r="M10" s="115"/>
      <c r="N10" s="100"/>
      <c r="O10" s="135" t="str">
        <f>Таблица1[[#This Row],[Наименование работ]]&amp;(IF(ISBLANK(Таблица1[[#This Row],[Уровень3]]),""," "&amp;Таблица1[[#This Row],[Уровень3]]&amp;"-го "&amp;ур3род))&amp;(IF(ISBLANK(Таблица1[[#This Row],[Уровень2]]),""," "&amp;ур2род&amp;" "&amp;Таблица1[[#This Row],[Уровень2]]))&amp;(IF(ISBLANK(Таблица1[[#This Row],[Уровень1]]),""," "&amp;ур1род&amp;" "&amp;Таблица1[[#This Row],[Уровень1]]))&amp;(IF(ISBLANK(Таблица1[[#This Row],[Отм.]]),""," на отм. "&amp;Таблица1[[#This Row],[Отм.]]))&amp;(IF(ISBLANK(Таблица1[[#This Row],[В осях]]),""," в осях "&amp;Таблица1[[#This Row],[В осях]]))</f>
        <v xml:space="preserve"> блока А на отм. -4,350 в осях А-Г/1-11; Г-Л/8-11</v>
      </c>
      <c r="P10" s="101" t="str">
        <f t="array" ref="P10">IFERROR(INDEX(Таблица6[вид работ],MATCH(1,SEARCH(Таблица6[вид работ],Таблица1[[#This Row],[Наименование работ]]),0)+1)&amp;(IF(ISBLANK(Таблица1[[#This Row],[Уровень3]]),""," "&amp;Таблица1[[#This Row],[Уровень3]]&amp;"-го "&amp;ур3род))&amp;(IF(ISBLANK(Таблица1[[#This Row],[Уровень2]]),""," "&amp;ур2род&amp;" "&amp;Таблица1[[#This Row],[Уровень2]]))&amp;(IF(ISBLANK(Таблица1[[#This Row],[Уровень1]]),""," "&amp;ур1род&amp;" "&amp;Таблица1[[#This Row],[Уровень1]]))&amp;(IF(ISBLANK(Таблица1[[#This Row],[Отм.]]),""," на отм. "&amp;Таблица1[[#This Row],[Отм.]]))&amp;(IF(ISBLANK(Таблица1[[#This Row],[В осях]]),""," в осях "&amp;Таблица1[[#This Row],[В осях]])),"")</f>
        <v/>
      </c>
      <c r="Q10" s="99"/>
      <c r="R10" s="99"/>
      <c r="S10" s="103" t="s">
        <v>267</v>
      </c>
      <c r="T10" s="100" t="s">
        <v>274</v>
      </c>
      <c r="U10" s="103" t="s">
        <v>273</v>
      </c>
      <c r="V10" s="103">
        <v>5</v>
      </c>
      <c r="W10" s="103" t="str">
        <f t="shared" si="0"/>
        <v>согласно п. 3, 4</v>
      </c>
      <c r="X10" s="103"/>
      <c r="Y10" s="128" t="str">
        <f>IF(ISBLANK(Таблица1[[#This Row],[Дата начала]]),"",TEXT(DAY(Таблица1[[#This Row],[Дата начала]]),"00"))</f>
        <v>02</v>
      </c>
      <c r="Z10" s="129" t="str">
        <f>IF(ISBLANK(Таблица1[[#This Row],[Дата начала]]),"",CHOOSE(MONTH(Таблица1[[#This Row],[Дата начала]]),"января","февраля","марта","апреля","мая","июня","июля","августа","сентября","октября","ноября","декабря"))</f>
        <v>ноября</v>
      </c>
      <c r="AA10" s="129">
        <f>IF(ISBLANK(Таблица1[[#This Row],[Дата начала]]),"",YEAR(Таблица1[[#This Row],[Дата начала]]))</f>
        <v>2018</v>
      </c>
      <c r="AB10" s="128" t="str">
        <f>IF(ISBLANK(Таблица1[[#This Row],[Дата окончания]]),"",TEXT(DAY(Таблица1[[#This Row],[Дата окончания]]),"00"))</f>
        <v>08</v>
      </c>
      <c r="AC10" s="129" t="str">
        <f>IF(ISBLANK(Таблица1[[#This Row],[Дата окончания]]),"",CHOOSE(MONTH(Таблица1[[#This Row],[Дата окончания]]),"января","февраля","марта","апреля","мая","июня","июля","августа","сентября","октября","ноября","декабря"))</f>
        <v>ноября</v>
      </c>
      <c r="AD10" s="129">
        <f>IF(ISBLANK(Таблица1[[#This Row],[Дата окончания]]),"",YEAR(Таблица1[[#This Row],[Дата окончания]]))</f>
        <v>2018</v>
      </c>
      <c r="AE10" s="131" t="str">
        <f>IF(ISBLANK(Таблица1[[#This Row],[Дата акта]]),"",TEXT(DAY(Таблица1[[#This Row],[Дата акта]]),"00"))</f>
        <v>08</v>
      </c>
      <c r="AF10" s="130" t="str">
        <f>IF(ISBLANK(Таблица1[[#This Row],[Дата акта]]),"",CHOOSE(MONTH(Таблица1[[#This Row],[Дата акта]]),"января","февраля","марта","апреля","мая","июня","июля","августа","сентября","октября","ноября","декабря"))</f>
        <v>ноября</v>
      </c>
      <c r="AG10" s="130">
        <f>IF(ISBLANK(Таблица1[[#This Row],[Дата акта]]),"",YEAR(Таблица1[[#This Row],[Дата акта]]))</f>
        <v>2018</v>
      </c>
      <c r="AH10" s="130" t="str">
        <f>IF(ISBLANK(Таблица1[[#This Row],[Материалы вручную]]),"","; "&amp;Таблица1[[#This Row],[Материалы вручную]])</f>
        <v/>
      </c>
      <c r="AI10" s="129" t="str">
        <f t="shared" si="1"/>
        <v/>
      </c>
      <c r="AJ10" s="129" t="str">
        <f t="shared" si="2"/>
        <v/>
      </c>
      <c r="AK10" s="129" t="str">
        <f t="shared" si="3"/>
        <v/>
      </c>
      <c r="AL10" s="129" t="str">
        <f t="shared" si="4"/>
        <v/>
      </c>
      <c r="AM10" s="129" t="str">
        <f t="shared" si="5"/>
        <v/>
      </c>
      <c r="AN10" s="130" t="str">
        <f t="shared" si="6"/>
        <v/>
      </c>
      <c r="AO10" s="129" t="str">
        <f t="shared" si="7"/>
        <v/>
      </c>
      <c r="AP10" s="129" t="str">
        <f t="shared" si="8"/>
        <v/>
      </c>
      <c r="AQ10" s="129" t="str">
        <f t="shared" si="9"/>
        <v/>
      </c>
      <c r="AR10" s="129" t="str">
        <f t="shared" si="10"/>
        <v/>
      </c>
      <c r="AS10" s="129" t="str">
        <f t="shared" si="11"/>
        <v/>
      </c>
      <c r="AT10" s="129" t="str">
        <f t="shared" si="12"/>
        <v/>
      </c>
      <c r="AU10" s="129" t="str">
        <f t="shared" si="13"/>
        <v/>
      </c>
      <c r="AV10" s="129" t="str">
        <f>IF(ISBLANK(Реквизиты!$B$6),"",Реквизиты!$B$6)</f>
        <v/>
      </c>
      <c r="AW10" s="129" t="str">
        <f t="shared" si="14"/>
        <v/>
      </c>
      <c r="AX10" s="129" t="str">
        <f>Таблица1[[#This Row],[Проект]]</f>
        <v>, проект шифр: W0947-19/13-КЖ1.1</v>
      </c>
      <c r="AY10" s="129" t="str">
        <f t="shared" si="15"/>
        <v/>
      </c>
      <c r="AZ10" s="129" t="str">
        <f t="shared" si="16"/>
        <v/>
      </c>
      <c r="BA10" s="129" t="str">
        <f t="shared" si="17"/>
        <v/>
      </c>
      <c r="BB10" s="129" t="str">
        <f t="shared" si="18"/>
        <v/>
      </c>
      <c r="BC10" s="129" t="str">
        <f t="shared" si="19"/>
        <v/>
      </c>
      <c r="BD10" s="129" t="str">
        <f t="shared" si="20"/>
        <v/>
      </c>
      <c r="BE10" s="129" t="str">
        <f t="shared" si="21"/>
        <v/>
      </c>
      <c r="BF10" s="129" t="str">
        <f t="shared" si="22"/>
        <v/>
      </c>
      <c r="BG10" s="129" t="str">
        <f t="shared" si="23"/>
        <v/>
      </c>
      <c r="BH10" s="129" t="str">
        <f>IF(Таблица1[Проектировщик нужен?]=1,IF(ISBLANK(ФИО_проектировщика),"",должность_проектировщика&amp;" "&amp;наименование_проектировщика),"")</f>
        <v/>
      </c>
      <c r="BI10" s="129" t="str">
        <f>IF(Таблица1[Проектировщик нужен?]=1,IF(ISBLANK(ФИО_проектировщика),"",ФИО_проектировщика),"")</f>
        <v/>
      </c>
      <c r="BJ10" s="129" t="str">
        <f t="shared" si="24"/>
        <v/>
      </c>
      <c r="BK10" s="129" t="str">
        <f t="shared" si="25"/>
        <v/>
      </c>
      <c r="BL10" s="129" t="str">
        <f t="shared" si="26"/>
        <v/>
      </c>
      <c r="BM10" s="129" t="str">
        <f t="shared" si="27"/>
        <v/>
      </c>
      <c r="BN10" s="129" t="str">
        <f>IF(ISBLANK(Таблица1[[#This Row],[Исп. схема]]),"",Таблица1[[#This Row],[Исп. схема]]&amp;"@Исполнительная схема. "&amp;Таблица1[[#This Row],[Автоназвание работ]])</f>
        <v>Исполнительная геодезическая схема №8А@Исполнительная схема.  блока А на отм. -4,350 в осях А-Г/1-11; Г-Л/8-11</v>
      </c>
      <c r="BO10" s="129" t="str">
        <f>Таблица1[[#This Row],[Номер акта]]&amp;IF(ISBLANK(Таблица1[[#This Row],[Дата акта]]),""," от "&amp;TEXT(Таблица1[[#This Row],[Дата акта]],"ДД.ММ.ГГГГ"))&amp;"@Акт освидетельствования скрытых работ. "&amp;Таблица1[[#This Row],[Автоназвание работ]]</f>
        <v>бА-№8А от 08.11.2018@Акт освидетельствования скрытых работ.  блока А на отм. -4,350 в осях А-Г/1-11; Г-Л/8-11</v>
      </c>
      <c r="BP10" s="129" t="str">
        <f>"АОСР "&amp;Таблица1[[#This Row],[Номер акта]]&amp;IF(ISBLANK(Таблица1[[#This Row],[Дата акта]]),""," от "&amp;TEXT(Таблица1[[#This Row],[Дата акта]],"ДД.ММ.ГГГГ"))&amp;" ("&amp;Таблица1[[#This Row],[Наименование работ]]&amp;IF(ISBLANK(Таблица1[[#This Row],[Отм.]]),""," на отм."&amp;Таблица1[[#This Row],[Отм.]])&amp;")"</f>
        <v>АОСР бА-№8А от 08.11.2018 ( на отм.-4,350)</v>
      </c>
      <c r="BQ10" s="129" t="str">
        <f>IF(ISBLANK(Таблица1[[#This Row],[Уровень1]]),"",Пербуква1&amp;Таблица1[[#This Row],[Уровень1]]&amp;"-")&amp;IF(ISBLANK(Таблица1[[#This Row],[Уровень2]]),"",Пербуква2&amp;Таблица1[[#This Row],[Уровень2]]&amp;"-")&amp;"№"&amp;Таблица1[[#This Row],[Номер п/п]]&amp;Таблица1[[#This Row],[Суффикс акта]]</f>
        <v>бА-№8А</v>
      </c>
      <c r="BR10" s="169">
        <v>4</v>
      </c>
      <c r="BS10" s="170">
        <v>43402</v>
      </c>
      <c r="BT10" s="129"/>
      <c r="BU10" s="129"/>
      <c r="BV10" s="129"/>
      <c r="BW10" s="129"/>
    </row>
    <row r="11" spans="1:137" customFormat="1" ht="76.5" x14ac:dyDescent="0.2">
      <c r="A11" s="142">
        <v>9</v>
      </c>
      <c r="B11" s="164" t="s">
        <v>259</v>
      </c>
      <c r="C11" s="165"/>
      <c r="D11" s="166"/>
      <c r="E11" s="166" t="s">
        <v>259</v>
      </c>
      <c r="F11" s="166"/>
      <c r="G11" s="166" t="s">
        <v>262</v>
      </c>
      <c r="H11" s="166" t="s">
        <v>288</v>
      </c>
      <c r="I11" s="104">
        <v>43412</v>
      </c>
      <c r="J11" s="104">
        <v>43414</v>
      </c>
      <c r="K11" s="102">
        <v>43414</v>
      </c>
      <c r="L11" s="115">
        <v>1</v>
      </c>
      <c r="M11" s="115"/>
      <c r="N11" s="100"/>
      <c r="O11" s="135" t="str">
        <f>Таблица1[[#This Row],[Наименование работ]]&amp;(IF(ISBLANK(Таблица1[[#This Row],[Уровень3]]),""," "&amp;Таблица1[[#This Row],[Уровень3]]&amp;"-го "&amp;ур3род))&amp;(IF(ISBLANK(Таблица1[[#This Row],[Уровень2]]),""," "&amp;ур2род&amp;" "&amp;Таблица1[[#This Row],[Уровень2]]))&amp;(IF(ISBLANK(Таблица1[[#This Row],[Уровень1]]),""," "&amp;ур1род&amp;" "&amp;Таблица1[[#This Row],[Уровень1]]))&amp;(IF(ISBLANK(Таблица1[[#This Row],[Отм.]]),""," на отм. "&amp;Таблица1[[#This Row],[Отм.]]))&amp;(IF(ISBLANK(Таблица1[[#This Row],[В осях]]),""," в осях "&amp;Таблица1[[#This Row],[В осях]]))</f>
        <v xml:space="preserve"> блока А на отм. -4,350 в осях А-Г/1-11; Г-Л/8-11</v>
      </c>
      <c r="P11" s="101" t="str">
        <f t="array" ref="P11">IFERROR(INDEX(Таблица6[вид работ],MATCH(1,SEARCH(Таблица6[вид работ],Таблица1[[#This Row],[Наименование работ]]),0)+1)&amp;(IF(ISBLANK(Таблица1[[#This Row],[Уровень3]]),""," "&amp;Таблица1[[#This Row],[Уровень3]]&amp;"-го "&amp;ур3род))&amp;(IF(ISBLANK(Таблица1[[#This Row],[Уровень2]]),""," "&amp;ур2род&amp;" "&amp;Таблица1[[#This Row],[Уровень2]]))&amp;(IF(ISBLANK(Таблица1[[#This Row],[Уровень1]]),""," "&amp;ур1род&amp;" "&amp;Таблица1[[#This Row],[Уровень1]]))&amp;(IF(ISBLANK(Таблица1[[#This Row],[Отм.]]),""," на отм. "&amp;Таблица1[[#This Row],[Отм.]]))&amp;(IF(ISBLANK(Таблица1[[#This Row],[В осях]]),""," в осях "&amp;Таблица1[[#This Row],[В осях]])),"")</f>
        <v/>
      </c>
      <c r="Q11" s="150"/>
      <c r="R11" s="99"/>
      <c r="S11" s="103" t="s">
        <v>268</v>
      </c>
      <c r="T11" s="100" t="s">
        <v>274</v>
      </c>
      <c r="U11" s="103" t="s">
        <v>273</v>
      </c>
      <c r="V11" s="103">
        <v>5</v>
      </c>
      <c r="W11" s="103" t="str">
        <f t="shared" si="0"/>
        <v>согласно п. 3, 4</v>
      </c>
      <c r="X11" s="103"/>
      <c r="Y11" s="128" t="str">
        <f>IF(ISBLANK(Таблица1[[#This Row],[Дата начала]]),"",TEXT(DAY(Таблица1[[#This Row],[Дата начала]]),"00"))</f>
        <v>08</v>
      </c>
      <c r="Z11" s="129" t="str">
        <f>IF(ISBLANK(Таблица1[[#This Row],[Дата начала]]),"",CHOOSE(MONTH(Таблица1[[#This Row],[Дата начала]]),"января","февраля","марта","апреля","мая","июня","июля","августа","сентября","октября","ноября","декабря"))</f>
        <v>ноября</v>
      </c>
      <c r="AA11" s="129">
        <f>IF(ISBLANK(Таблица1[[#This Row],[Дата начала]]),"",YEAR(Таблица1[[#This Row],[Дата начала]]))</f>
        <v>2018</v>
      </c>
      <c r="AB11" s="128" t="str">
        <f>IF(ISBLANK(Таблица1[[#This Row],[Дата окончания]]),"",TEXT(DAY(Таблица1[[#This Row],[Дата окончания]]),"00"))</f>
        <v>10</v>
      </c>
      <c r="AC11" s="129" t="str">
        <f>IF(ISBLANK(Таблица1[[#This Row],[Дата окончания]]),"",CHOOSE(MONTH(Таблица1[[#This Row],[Дата окончания]]),"января","февраля","марта","апреля","мая","июня","июля","августа","сентября","октября","ноября","декабря"))</f>
        <v>ноября</v>
      </c>
      <c r="AD11" s="129">
        <f>IF(ISBLANK(Таблица1[[#This Row],[Дата окончания]]),"",YEAR(Таблица1[[#This Row],[Дата окончания]]))</f>
        <v>2018</v>
      </c>
      <c r="AE11" s="131" t="str">
        <f>IF(ISBLANK(Таблица1[[#This Row],[Дата акта]]),"",TEXT(DAY(Таблица1[[#This Row],[Дата акта]]),"00"))</f>
        <v>10</v>
      </c>
      <c r="AF11" s="130" t="str">
        <f>IF(ISBLANK(Таблица1[[#This Row],[Дата акта]]),"",CHOOSE(MONTH(Таблица1[[#This Row],[Дата акта]]),"января","февраля","марта","апреля","мая","июня","июля","августа","сентября","октября","ноября","декабря"))</f>
        <v>ноября</v>
      </c>
      <c r="AG11" s="130">
        <f>IF(ISBLANK(Таблица1[[#This Row],[Дата акта]]),"",YEAR(Таблица1[[#This Row],[Дата акта]]))</f>
        <v>2018</v>
      </c>
      <c r="AH11" s="130" t="str">
        <f>IF(ISBLANK(Таблица1[[#This Row],[Материалы вручную]]),"","; "&amp;Таблица1[[#This Row],[Материалы вручную]])</f>
        <v/>
      </c>
      <c r="AI11" s="129" t="str">
        <f t="shared" si="1"/>
        <v/>
      </c>
      <c r="AJ11" s="129" t="str">
        <f t="shared" si="2"/>
        <v/>
      </c>
      <c r="AK11" s="129" t="str">
        <f t="shared" si="3"/>
        <v/>
      </c>
      <c r="AL11" s="129" t="str">
        <f t="shared" si="4"/>
        <v/>
      </c>
      <c r="AM11" s="129" t="str">
        <f t="shared" si="5"/>
        <v/>
      </c>
      <c r="AN11" s="130" t="str">
        <f t="shared" si="6"/>
        <v/>
      </c>
      <c r="AO11" s="129" t="str">
        <f t="shared" si="7"/>
        <v/>
      </c>
      <c r="AP11" s="129" t="str">
        <f t="shared" si="8"/>
        <v/>
      </c>
      <c r="AQ11" s="129" t="str">
        <f t="shared" si="9"/>
        <v/>
      </c>
      <c r="AR11" s="129" t="str">
        <f t="shared" si="10"/>
        <v/>
      </c>
      <c r="AS11" s="129" t="str">
        <f t="shared" si="11"/>
        <v/>
      </c>
      <c r="AT11" s="129" t="str">
        <f t="shared" si="12"/>
        <v/>
      </c>
      <c r="AU11" s="129" t="str">
        <f t="shared" si="13"/>
        <v/>
      </c>
      <c r="AV11" s="129" t="str">
        <f>IF(ISBLANK(Реквизиты!$B$6),"",Реквизиты!$B$6)</f>
        <v/>
      </c>
      <c r="AW11" s="129" t="str">
        <f t="shared" si="14"/>
        <v/>
      </c>
      <c r="AX11" s="129" t="str">
        <f>Таблица1[[#This Row],[Проект]]</f>
        <v>, проект шифр: W0947-19/13-КЖ1.1</v>
      </c>
      <c r="AY11" s="129" t="str">
        <f t="shared" si="15"/>
        <v/>
      </c>
      <c r="AZ11" s="129" t="str">
        <f t="shared" si="16"/>
        <v/>
      </c>
      <c r="BA11" s="129" t="str">
        <f t="shared" si="17"/>
        <v/>
      </c>
      <c r="BB11" s="129" t="str">
        <f t="shared" si="18"/>
        <v/>
      </c>
      <c r="BC11" s="129" t="str">
        <f t="shared" si="19"/>
        <v/>
      </c>
      <c r="BD11" s="129" t="str">
        <f t="shared" si="20"/>
        <v/>
      </c>
      <c r="BE11" s="129" t="str">
        <f t="shared" si="21"/>
        <v/>
      </c>
      <c r="BF11" s="129" t="str">
        <f t="shared" si="22"/>
        <v/>
      </c>
      <c r="BG11" s="129" t="str">
        <f t="shared" si="23"/>
        <v/>
      </c>
      <c r="BH11" s="129" t="str">
        <f>IF(Таблица1[Проектировщик нужен?]=1,IF(ISBLANK(ФИО_проектировщика),"",должность_проектировщика&amp;" "&amp;наименование_проектировщика),"")</f>
        <v/>
      </c>
      <c r="BI11" s="129" t="str">
        <f>IF(Таблица1[Проектировщик нужен?]=1,IF(ISBLANK(ФИО_проектировщика),"",ФИО_проектировщика),"")</f>
        <v/>
      </c>
      <c r="BJ11" s="129" t="str">
        <f t="shared" si="24"/>
        <v/>
      </c>
      <c r="BK11" s="129" t="str">
        <f t="shared" si="25"/>
        <v/>
      </c>
      <c r="BL11" s="129" t="str">
        <f t="shared" si="26"/>
        <v/>
      </c>
      <c r="BM11" s="129" t="str">
        <f t="shared" si="27"/>
        <v/>
      </c>
      <c r="BN11" s="129" t="str">
        <f>IF(ISBLANK(Таблица1[[#This Row],[Исп. схема]]),"",Таблица1[[#This Row],[Исп. схема]]&amp;"@Исполнительная схема. "&amp;Таблица1[[#This Row],[Автоназвание работ]])</f>
        <v>Исполнительная геодезическая схема №9А@Исполнительная схема.  блока А на отм. -4,350 в осях А-Г/1-11; Г-Л/8-11</v>
      </c>
      <c r="BO11" s="129" t="str">
        <f>Таблица1[[#This Row],[Номер акта]]&amp;IF(ISBLANK(Таблица1[[#This Row],[Дата акта]]),""," от "&amp;TEXT(Таблица1[[#This Row],[Дата акта]],"ДД.ММ.ГГГГ"))&amp;"@Акт освидетельствования скрытых работ. "&amp;Таблица1[[#This Row],[Автоназвание работ]]</f>
        <v>бА-№9А от 10.11.2018@Акт освидетельствования скрытых работ.  блока А на отм. -4,350 в осях А-Г/1-11; Г-Л/8-11</v>
      </c>
      <c r="BP11" s="129" t="str">
        <f>"АОСР "&amp;Таблица1[[#This Row],[Номер акта]]&amp;IF(ISBLANK(Таблица1[[#This Row],[Дата акта]]),""," от "&amp;TEXT(Таблица1[[#This Row],[Дата акта]],"ДД.ММ.ГГГГ"))&amp;" ("&amp;Таблица1[[#This Row],[Наименование работ]]&amp;IF(ISBLANK(Таблица1[[#This Row],[Отм.]]),""," на отм."&amp;Таблица1[[#This Row],[Отм.]])&amp;")"</f>
        <v>АОСР бА-№9А от 10.11.2018 ( на отм.-4,350)</v>
      </c>
      <c r="BQ11" s="129" t="str">
        <f>IF(ISBLANK(Таблица1[[#This Row],[Уровень1]]),"",Пербуква1&amp;Таблица1[[#This Row],[Уровень1]]&amp;"-")&amp;IF(ISBLANK(Таблица1[[#This Row],[Уровень2]]),"",Пербуква2&amp;Таблица1[[#This Row],[Уровень2]]&amp;"-")&amp;"№"&amp;Таблица1[[#This Row],[Номер п/п]]&amp;Таблица1[[#This Row],[Суффикс акта]]</f>
        <v>бА-№9А</v>
      </c>
      <c r="BR11" s="169">
        <v>4</v>
      </c>
      <c r="BS11" s="170">
        <v>43402</v>
      </c>
      <c r="BT11" s="129"/>
      <c r="BU11" s="129"/>
      <c r="BV11" s="129"/>
      <c r="BW11" s="129"/>
    </row>
    <row r="12" spans="1:137" customFormat="1" ht="42" customHeight="1" x14ac:dyDescent="0.2">
      <c r="A12" s="142">
        <v>10</v>
      </c>
      <c r="B12" s="164" t="s">
        <v>259</v>
      </c>
      <c r="C12" s="165"/>
      <c r="D12" s="166"/>
      <c r="E12" s="166" t="s">
        <v>259</v>
      </c>
      <c r="F12" s="166"/>
      <c r="G12" s="166" t="s">
        <v>262</v>
      </c>
      <c r="H12" s="166" t="s">
        <v>288</v>
      </c>
      <c r="I12" s="104">
        <v>43412</v>
      </c>
      <c r="J12" s="104">
        <v>43414</v>
      </c>
      <c r="K12" s="102">
        <v>43414</v>
      </c>
      <c r="L12" s="115">
        <v>1</v>
      </c>
      <c r="M12" s="115"/>
      <c r="N12" s="100"/>
      <c r="O12" s="135" t="str">
        <f>Таблица1[[#This Row],[Наименование работ]]&amp;(IF(ISBLANK(Таблица1[[#This Row],[Уровень3]]),""," "&amp;Таблица1[[#This Row],[Уровень3]]&amp;"-го "&amp;ур3род))&amp;(IF(ISBLANK(Таблица1[[#This Row],[Уровень2]]),""," "&amp;ур2род&amp;" "&amp;Таблица1[[#This Row],[Уровень2]]))&amp;(IF(ISBLANK(Таблица1[[#This Row],[Уровень1]]),""," "&amp;ур1род&amp;" "&amp;Таблица1[[#This Row],[Уровень1]]))&amp;(IF(ISBLANK(Таблица1[[#This Row],[Отм.]]),""," на отм. "&amp;Таблица1[[#This Row],[Отм.]]))&amp;(IF(ISBLANK(Таблица1[[#This Row],[В осях]]),""," в осях "&amp;Таблица1[[#This Row],[В осях]]))</f>
        <v xml:space="preserve"> блока А на отм. -4,350 в осях А-Г/1-11; Г-Л/8-11</v>
      </c>
      <c r="P12" s="101" t="str">
        <f t="array" ref="P12">IFERROR(INDEX(Таблица6[вид работ],MATCH(1,SEARCH(Таблица6[вид работ],Таблица1[[#This Row],[Наименование работ]]),0)+1)&amp;(IF(ISBLANK(Таблица1[[#This Row],[Уровень3]]),""," "&amp;Таблица1[[#This Row],[Уровень3]]&amp;"-го "&amp;ур3род))&amp;(IF(ISBLANK(Таблица1[[#This Row],[Уровень2]]),""," "&amp;ур2род&amp;" "&amp;Таблица1[[#This Row],[Уровень2]]))&amp;(IF(ISBLANK(Таблица1[[#This Row],[Уровень1]]),""," "&amp;ур1род&amp;" "&amp;Таблица1[[#This Row],[Уровень1]]))&amp;(IF(ISBLANK(Таблица1[[#This Row],[Отм.]]),""," на отм. "&amp;Таблица1[[#This Row],[Отм.]]))&amp;(IF(ISBLANK(Таблица1[[#This Row],[В осях]]),""," в осях "&amp;Таблица1[[#This Row],[В осях]])),"")</f>
        <v/>
      </c>
      <c r="Q12" s="150"/>
      <c r="R12" s="99"/>
      <c r="S12" s="103" t="s">
        <v>269</v>
      </c>
      <c r="T12" s="100" t="s">
        <v>274</v>
      </c>
      <c r="U12" s="103" t="s">
        <v>273</v>
      </c>
      <c r="V12" s="103">
        <v>5</v>
      </c>
      <c r="W12" s="103" t="str">
        <f t="shared" si="0"/>
        <v>согласно п. 3, 4</v>
      </c>
      <c r="X12" s="103"/>
      <c r="Y12" s="128" t="str">
        <f>IF(ISBLANK(Таблица1[[#This Row],[Дата начала]]),"",TEXT(DAY(Таблица1[[#This Row],[Дата начала]]),"00"))</f>
        <v>08</v>
      </c>
      <c r="Z12" s="129" t="str">
        <f>IF(ISBLANK(Таблица1[[#This Row],[Дата начала]]),"",CHOOSE(MONTH(Таблица1[[#This Row],[Дата начала]]),"января","февраля","марта","апреля","мая","июня","июля","августа","сентября","октября","ноября","декабря"))</f>
        <v>ноября</v>
      </c>
      <c r="AA12" s="129">
        <f>IF(ISBLANK(Таблица1[[#This Row],[Дата начала]]),"",YEAR(Таблица1[[#This Row],[Дата начала]]))</f>
        <v>2018</v>
      </c>
      <c r="AB12" s="128" t="str">
        <f>IF(ISBLANK(Таблица1[[#This Row],[Дата окончания]]),"",TEXT(DAY(Таблица1[[#This Row],[Дата окончания]]),"00"))</f>
        <v>10</v>
      </c>
      <c r="AC12" s="129" t="str">
        <f>IF(ISBLANK(Таблица1[[#This Row],[Дата окончания]]),"",CHOOSE(MONTH(Таблица1[[#This Row],[Дата окончания]]),"января","февраля","марта","апреля","мая","июня","июля","августа","сентября","октября","ноября","декабря"))</f>
        <v>ноября</v>
      </c>
      <c r="AD12" s="129">
        <f>IF(ISBLANK(Таблица1[[#This Row],[Дата окончания]]),"",YEAR(Таблица1[[#This Row],[Дата окончания]]))</f>
        <v>2018</v>
      </c>
      <c r="AE12" s="131" t="str">
        <f>IF(ISBLANK(Таблица1[[#This Row],[Дата акта]]),"",TEXT(DAY(Таблица1[[#This Row],[Дата акта]]),"00"))</f>
        <v>10</v>
      </c>
      <c r="AF12" s="130" t="str">
        <f>IF(ISBLANK(Таблица1[[#This Row],[Дата акта]]),"",CHOOSE(MONTH(Таблица1[[#This Row],[Дата акта]]),"января","февраля","марта","апреля","мая","июня","июля","августа","сентября","октября","ноября","декабря"))</f>
        <v>ноября</v>
      </c>
      <c r="AG12" s="130">
        <f>IF(ISBLANK(Таблица1[[#This Row],[Дата акта]]),"",YEAR(Таблица1[[#This Row],[Дата акта]]))</f>
        <v>2018</v>
      </c>
      <c r="AH12" s="130" t="str">
        <f>IF(ISBLANK(Таблица1[[#This Row],[Материалы вручную]]),"","; "&amp;Таблица1[[#This Row],[Материалы вручную]])</f>
        <v/>
      </c>
      <c r="AI12" s="129" t="str">
        <f t="shared" si="1"/>
        <v/>
      </c>
      <c r="AJ12" s="129" t="str">
        <f t="shared" si="2"/>
        <v/>
      </c>
      <c r="AK12" s="129" t="str">
        <f t="shared" si="3"/>
        <v/>
      </c>
      <c r="AL12" s="129" t="str">
        <f t="shared" si="4"/>
        <v/>
      </c>
      <c r="AM12" s="129" t="str">
        <f t="shared" si="5"/>
        <v/>
      </c>
      <c r="AN12" s="130" t="str">
        <f t="shared" si="6"/>
        <v/>
      </c>
      <c r="AO12" s="129" t="str">
        <f t="shared" si="7"/>
        <v/>
      </c>
      <c r="AP12" s="129" t="str">
        <f t="shared" si="8"/>
        <v/>
      </c>
      <c r="AQ12" s="129" t="str">
        <f t="shared" si="9"/>
        <v/>
      </c>
      <c r="AR12" s="129" t="str">
        <f t="shared" si="10"/>
        <v/>
      </c>
      <c r="AS12" s="129" t="str">
        <f t="shared" si="11"/>
        <v/>
      </c>
      <c r="AT12" s="129" t="str">
        <f t="shared" si="12"/>
        <v/>
      </c>
      <c r="AU12" s="129" t="str">
        <f t="shared" si="13"/>
        <v/>
      </c>
      <c r="AV12" s="129" t="str">
        <f>IF(ISBLANK(Реквизиты!$B$6),"",Реквизиты!$B$6)</f>
        <v/>
      </c>
      <c r="AW12" s="129" t="str">
        <f t="shared" si="14"/>
        <v/>
      </c>
      <c r="AX12" s="129" t="str">
        <f>Таблица1[[#This Row],[Проект]]</f>
        <v>, проект шифр: W0947-19/13-КЖ1.1</v>
      </c>
      <c r="AY12" s="129" t="str">
        <f t="shared" si="15"/>
        <v/>
      </c>
      <c r="AZ12" s="129" t="str">
        <f t="shared" si="16"/>
        <v/>
      </c>
      <c r="BA12" s="129" t="str">
        <f t="shared" si="17"/>
        <v/>
      </c>
      <c r="BB12" s="129" t="str">
        <f t="shared" si="18"/>
        <v/>
      </c>
      <c r="BC12" s="129" t="str">
        <f t="shared" si="19"/>
        <v/>
      </c>
      <c r="BD12" s="129" t="str">
        <f t="shared" si="20"/>
        <v/>
      </c>
      <c r="BE12" s="129" t="str">
        <f t="shared" si="21"/>
        <v/>
      </c>
      <c r="BF12" s="129" t="str">
        <f t="shared" si="22"/>
        <v/>
      </c>
      <c r="BG12" s="129" t="str">
        <f t="shared" si="23"/>
        <v/>
      </c>
      <c r="BH12" s="129" t="str">
        <f>IF(Таблица1[Проектировщик нужен?]=1,IF(ISBLANK(ФИО_проектировщика),"",должность_проектировщика&amp;" "&amp;наименование_проектировщика),"")</f>
        <v/>
      </c>
      <c r="BI12" s="129" t="str">
        <f>IF(Таблица1[Проектировщик нужен?]=1,IF(ISBLANK(ФИО_проектировщика),"",ФИО_проектировщика),"")</f>
        <v/>
      </c>
      <c r="BJ12" s="129" t="str">
        <f t="shared" si="24"/>
        <v/>
      </c>
      <c r="BK12" s="129" t="str">
        <f t="shared" si="25"/>
        <v/>
      </c>
      <c r="BL12" s="129" t="str">
        <f t="shared" si="26"/>
        <v/>
      </c>
      <c r="BM12" s="129" t="str">
        <f t="shared" si="27"/>
        <v/>
      </c>
      <c r="BN12" s="129" t="str">
        <f>IF(ISBLANK(Таблица1[[#This Row],[Исп. схема]]),"",Таблица1[[#This Row],[Исп. схема]]&amp;"@Исполнительная схема. "&amp;Таблица1[[#This Row],[Автоназвание работ]])</f>
        <v>Исполнительная геодезическая схема №10А@Исполнительная схема.  блока А на отм. -4,350 в осях А-Г/1-11; Г-Л/8-11</v>
      </c>
      <c r="BO12" s="129" t="str">
        <f>Таблица1[[#This Row],[Номер акта]]&amp;IF(ISBLANK(Таблица1[[#This Row],[Дата акта]]),""," от "&amp;TEXT(Таблица1[[#This Row],[Дата акта]],"ДД.ММ.ГГГГ"))&amp;"@Акт освидетельствования скрытых работ. "&amp;Таблица1[[#This Row],[Автоназвание работ]]</f>
        <v>бА-№10А от 10.11.2018@Акт освидетельствования скрытых работ.  блока А на отм. -4,350 в осях А-Г/1-11; Г-Л/8-11</v>
      </c>
      <c r="BP12" s="129" t="str">
        <f>"АОСР "&amp;Таблица1[[#This Row],[Номер акта]]&amp;IF(ISBLANK(Таблица1[[#This Row],[Дата акта]]),""," от "&amp;TEXT(Таблица1[[#This Row],[Дата акта]],"ДД.ММ.ГГГГ"))&amp;" ("&amp;Таблица1[[#This Row],[Наименование работ]]&amp;IF(ISBLANK(Таблица1[[#This Row],[Отм.]]),""," на отм."&amp;Таблица1[[#This Row],[Отм.]])&amp;")"</f>
        <v>АОСР бА-№10А от 10.11.2018 ( на отм.-4,350)</v>
      </c>
      <c r="BQ12" s="129" t="str">
        <f>IF(ISBLANK(Таблица1[[#This Row],[Уровень1]]),"",Пербуква1&amp;Таблица1[[#This Row],[Уровень1]]&amp;"-")&amp;IF(ISBLANK(Таблица1[[#This Row],[Уровень2]]),"",Пербуква2&amp;Таблица1[[#This Row],[Уровень2]]&amp;"-")&amp;"№"&amp;Таблица1[[#This Row],[Номер п/п]]&amp;Таблица1[[#This Row],[Суффикс акта]]</f>
        <v>бА-№10А</v>
      </c>
      <c r="BR12" s="169">
        <v>4</v>
      </c>
      <c r="BS12" s="170">
        <v>43402</v>
      </c>
      <c r="BT12" s="129"/>
      <c r="BU12" s="129"/>
      <c r="BV12" s="129"/>
      <c r="BW12" s="129"/>
    </row>
    <row r="13" spans="1:137" customFormat="1" ht="26.25" customHeight="1" x14ac:dyDescent="0.2">
      <c r="A13" s="142">
        <v>11</v>
      </c>
      <c r="B13" s="164" t="s">
        <v>259</v>
      </c>
      <c r="C13" s="165"/>
      <c r="D13" s="166"/>
      <c r="E13" s="166" t="s">
        <v>259</v>
      </c>
      <c r="F13" s="166"/>
      <c r="G13" s="166" t="s">
        <v>262</v>
      </c>
      <c r="H13" s="166" t="s">
        <v>288</v>
      </c>
      <c r="I13" s="104">
        <v>43415</v>
      </c>
      <c r="J13" s="104">
        <v>43415</v>
      </c>
      <c r="K13" s="102">
        <v>43415</v>
      </c>
      <c r="L13" s="115">
        <v>1</v>
      </c>
      <c r="M13" s="115"/>
      <c r="N13" s="100"/>
      <c r="O13" s="135" t="str">
        <f>Таблица1[[#This Row],[Наименование работ]]&amp;(IF(ISBLANK(Таблица1[[#This Row],[Уровень3]]),""," "&amp;Таблица1[[#This Row],[Уровень3]]&amp;"-го "&amp;ур3род))&amp;(IF(ISBLANK(Таблица1[[#This Row],[Уровень2]]),""," "&amp;ур2род&amp;" "&amp;Таблица1[[#This Row],[Уровень2]]))&amp;(IF(ISBLANK(Таблица1[[#This Row],[Уровень1]]),""," "&amp;ур1род&amp;" "&amp;Таблица1[[#This Row],[Уровень1]]))&amp;(IF(ISBLANK(Таблица1[[#This Row],[Отм.]]),""," на отм. "&amp;Таблица1[[#This Row],[Отм.]]))&amp;(IF(ISBLANK(Таблица1[[#This Row],[В осях]]),""," в осях "&amp;Таблица1[[#This Row],[В осях]]))</f>
        <v xml:space="preserve"> блока А на отм. -4,350 в осях А-Г/1-11; Г-Л/8-11</v>
      </c>
      <c r="P13" s="101" t="str">
        <f t="array" ref="P13">IFERROR(INDEX(Таблица6[вид работ],MATCH(1,SEARCH(Таблица6[вид работ],Таблица1[[#This Row],[Наименование работ]]),0)+1)&amp;(IF(ISBLANK(Таблица1[[#This Row],[Уровень3]]),""," "&amp;Таблица1[[#This Row],[Уровень3]]&amp;"-го "&amp;ур3род))&amp;(IF(ISBLANK(Таблица1[[#This Row],[Уровень2]]),""," "&amp;ур2род&amp;" "&amp;Таблица1[[#This Row],[Уровень2]]))&amp;(IF(ISBLANK(Таблица1[[#This Row],[Уровень1]]),""," "&amp;ур1род&amp;" "&amp;Таблица1[[#This Row],[Уровень1]]))&amp;(IF(ISBLANK(Таблица1[[#This Row],[Отм.]]),""," на отм. "&amp;Таблица1[[#This Row],[Отм.]]))&amp;(IF(ISBLANK(Таблица1[[#This Row],[В осях]]),""," в осях "&amp;Таблица1[[#This Row],[В осях]])),"")</f>
        <v/>
      </c>
      <c r="Q13" s="99"/>
      <c r="R13" s="99"/>
      <c r="S13" s="103" t="s">
        <v>270</v>
      </c>
      <c r="T13" s="100" t="s">
        <v>274</v>
      </c>
      <c r="U13" s="103" t="s">
        <v>273</v>
      </c>
      <c r="V13" s="103">
        <v>5</v>
      </c>
      <c r="W13" s="103" t="str">
        <f t="shared" si="0"/>
        <v>согласно п. 3, 4</v>
      </c>
      <c r="X13" s="103"/>
      <c r="Y13" s="128" t="str">
        <f>IF(ISBLANK(Таблица1[[#This Row],[Дата начала]]),"",TEXT(DAY(Таблица1[[#This Row],[Дата начала]]),"00"))</f>
        <v>11</v>
      </c>
      <c r="Z13" s="129" t="str">
        <f>IF(ISBLANK(Таблица1[[#This Row],[Дата начала]]),"",CHOOSE(MONTH(Таблица1[[#This Row],[Дата начала]]),"января","февраля","марта","апреля","мая","июня","июля","августа","сентября","октября","ноября","декабря"))</f>
        <v>ноября</v>
      </c>
      <c r="AA13" s="129">
        <f>IF(ISBLANK(Таблица1[[#This Row],[Дата начала]]),"",YEAR(Таблица1[[#This Row],[Дата начала]]))</f>
        <v>2018</v>
      </c>
      <c r="AB13" s="128" t="str">
        <f>IF(ISBLANK(Таблица1[[#This Row],[Дата окончания]]),"",TEXT(DAY(Таблица1[[#This Row],[Дата окончания]]),"00"))</f>
        <v>11</v>
      </c>
      <c r="AC13" s="129" t="str">
        <f>IF(ISBLANK(Таблица1[[#This Row],[Дата окончания]]),"",CHOOSE(MONTH(Таблица1[[#This Row],[Дата окончания]]),"января","февраля","марта","апреля","мая","июня","июля","августа","сентября","октября","ноября","декабря"))</f>
        <v>ноября</v>
      </c>
      <c r="AD13" s="129">
        <f>IF(ISBLANK(Таблица1[[#This Row],[Дата окончания]]),"",YEAR(Таблица1[[#This Row],[Дата окончания]]))</f>
        <v>2018</v>
      </c>
      <c r="AE13" s="131" t="str">
        <f>IF(ISBLANK(Таблица1[[#This Row],[Дата акта]]),"",TEXT(DAY(Таблица1[[#This Row],[Дата акта]]),"00"))</f>
        <v>11</v>
      </c>
      <c r="AF13" s="130" t="str">
        <f>IF(ISBLANK(Таблица1[[#This Row],[Дата акта]]),"",CHOOSE(MONTH(Таблица1[[#This Row],[Дата акта]]),"января","февраля","марта","апреля","мая","июня","июля","августа","сентября","октября","ноября","декабря"))</f>
        <v>ноября</v>
      </c>
      <c r="AG13" s="130">
        <f>IF(ISBLANK(Таблица1[[#This Row],[Дата акта]]),"",YEAR(Таблица1[[#This Row],[Дата акта]]))</f>
        <v>2018</v>
      </c>
      <c r="AH13" s="130" t="str">
        <f>IF(ISBLANK(Таблица1[[#This Row],[Материалы вручную]]),"","; "&amp;Таблица1[[#This Row],[Материалы вручную]])</f>
        <v/>
      </c>
      <c r="AI13" s="129" t="str">
        <f t="shared" si="1"/>
        <v/>
      </c>
      <c r="AJ13" s="129" t="str">
        <f t="shared" si="2"/>
        <v/>
      </c>
      <c r="AK13" s="129" t="str">
        <f t="shared" si="3"/>
        <v/>
      </c>
      <c r="AL13" s="129" t="str">
        <f t="shared" si="4"/>
        <v/>
      </c>
      <c r="AM13" s="129" t="str">
        <f t="shared" si="5"/>
        <v/>
      </c>
      <c r="AN13" s="130" t="str">
        <f t="shared" si="6"/>
        <v/>
      </c>
      <c r="AO13" s="129" t="str">
        <f t="shared" si="7"/>
        <v/>
      </c>
      <c r="AP13" s="129" t="str">
        <f t="shared" si="8"/>
        <v/>
      </c>
      <c r="AQ13" s="129" t="str">
        <f t="shared" si="9"/>
        <v/>
      </c>
      <c r="AR13" s="129" t="str">
        <f t="shared" si="10"/>
        <v/>
      </c>
      <c r="AS13" s="129" t="str">
        <f t="shared" si="11"/>
        <v/>
      </c>
      <c r="AT13" s="129" t="str">
        <f t="shared" si="12"/>
        <v/>
      </c>
      <c r="AU13" s="129" t="str">
        <f t="shared" si="13"/>
        <v/>
      </c>
      <c r="AV13" s="129" t="str">
        <f>IF(ISBLANK(Реквизиты!$B$6),"",Реквизиты!$B$6)</f>
        <v/>
      </c>
      <c r="AW13" s="129" t="str">
        <f t="shared" si="14"/>
        <v/>
      </c>
      <c r="AX13" s="129" t="str">
        <f>Таблица1[[#This Row],[Проект]]</f>
        <v>, проект шифр: W0947-19/13-КЖ1.1</v>
      </c>
      <c r="AY13" s="129" t="str">
        <f t="shared" si="15"/>
        <v/>
      </c>
      <c r="AZ13" s="129" t="str">
        <f t="shared" si="16"/>
        <v/>
      </c>
      <c r="BA13" s="129" t="str">
        <f t="shared" si="17"/>
        <v/>
      </c>
      <c r="BB13" s="129" t="str">
        <f t="shared" si="18"/>
        <v/>
      </c>
      <c r="BC13" s="129" t="str">
        <f t="shared" si="19"/>
        <v/>
      </c>
      <c r="BD13" s="129" t="str">
        <f t="shared" si="20"/>
        <v/>
      </c>
      <c r="BE13" s="129" t="str">
        <f t="shared" si="21"/>
        <v/>
      </c>
      <c r="BF13" s="129" t="str">
        <f t="shared" si="22"/>
        <v/>
      </c>
      <c r="BG13" s="129" t="str">
        <f t="shared" si="23"/>
        <v/>
      </c>
      <c r="BH13" s="129" t="str">
        <f>IF(Таблица1[Проектировщик нужен?]=1,IF(ISBLANK(ФИО_проектировщика),"",должность_проектировщика&amp;" "&amp;наименование_проектировщика),"")</f>
        <v/>
      </c>
      <c r="BI13" s="129" t="str">
        <f>IF(Таблица1[Проектировщик нужен?]=1,IF(ISBLANK(ФИО_проектировщика),"",ФИО_проектировщика),"")</f>
        <v/>
      </c>
      <c r="BJ13" s="129" t="str">
        <f t="shared" si="24"/>
        <v/>
      </c>
      <c r="BK13" s="129" t="str">
        <f t="shared" si="25"/>
        <v/>
      </c>
      <c r="BL13" s="129" t="str">
        <f t="shared" si="26"/>
        <v/>
      </c>
      <c r="BM13" s="129" t="str">
        <f t="shared" si="27"/>
        <v/>
      </c>
      <c r="BN13" s="129" t="str">
        <f>IF(ISBLANK(Таблица1[[#This Row],[Исп. схема]]),"",Таблица1[[#This Row],[Исп. схема]]&amp;"@Исполнительная схема. "&amp;Таблица1[[#This Row],[Автоназвание работ]])</f>
        <v>Исполнительная геодезическая схема №11А@Исполнительная схема.  блока А на отм. -4,350 в осях А-Г/1-11; Г-Л/8-11</v>
      </c>
      <c r="BO13" s="129" t="str">
        <f>Таблица1[[#This Row],[Номер акта]]&amp;IF(ISBLANK(Таблица1[[#This Row],[Дата акта]]),""," от "&amp;TEXT(Таблица1[[#This Row],[Дата акта]],"ДД.ММ.ГГГГ"))&amp;"@Акт освидетельствования скрытых работ. "&amp;Таблица1[[#This Row],[Автоназвание работ]]</f>
        <v>бА-№11А от 11.11.2018@Акт освидетельствования скрытых работ.  блока А на отм. -4,350 в осях А-Г/1-11; Г-Л/8-11</v>
      </c>
      <c r="BP13" s="129" t="str">
        <f>"АОСР "&amp;Таблица1[[#This Row],[Номер акта]]&amp;IF(ISBLANK(Таблица1[[#This Row],[Дата акта]]),""," от "&amp;TEXT(Таблица1[[#This Row],[Дата акта]],"ДД.ММ.ГГГГ"))&amp;" ("&amp;Таблица1[[#This Row],[Наименование работ]]&amp;IF(ISBLANK(Таблица1[[#This Row],[Отм.]]),""," на отм."&amp;Таблица1[[#This Row],[Отм.]])&amp;")"</f>
        <v>АОСР бА-№11А от 11.11.2018 ( на отм.-4,350)</v>
      </c>
      <c r="BQ13" s="129" t="str">
        <f>IF(ISBLANK(Таблица1[[#This Row],[Уровень1]]),"",Пербуква1&amp;Таблица1[[#This Row],[Уровень1]]&amp;"-")&amp;IF(ISBLANK(Таблица1[[#This Row],[Уровень2]]),"",Пербуква2&amp;Таблица1[[#This Row],[Уровень2]]&amp;"-")&amp;"№"&amp;Таблица1[[#This Row],[Номер п/п]]&amp;Таблица1[[#This Row],[Суффикс акта]]</f>
        <v>бА-№11А</v>
      </c>
      <c r="BR13" s="169">
        <v>4</v>
      </c>
      <c r="BS13" s="170">
        <v>43402</v>
      </c>
      <c r="BT13" s="129"/>
      <c r="BU13" s="129"/>
      <c r="BV13" s="129"/>
      <c r="BW13" s="129"/>
    </row>
    <row r="14" spans="1:137" customFormat="1" ht="32.25" customHeight="1" x14ac:dyDescent="0.2">
      <c r="A14" s="142">
        <v>7</v>
      </c>
      <c r="B14" s="173" t="s">
        <v>256</v>
      </c>
      <c r="C14" s="165"/>
      <c r="D14" s="174"/>
      <c r="E14" s="175" t="s">
        <v>259</v>
      </c>
      <c r="F14" s="175"/>
      <c r="G14" s="175" t="s">
        <v>262</v>
      </c>
      <c r="H14" s="175" t="s">
        <v>289</v>
      </c>
      <c r="I14" s="104">
        <v>43406</v>
      </c>
      <c r="J14" s="104">
        <v>43415</v>
      </c>
      <c r="K14" s="102">
        <f>Таблица1[[#This Row],[Дата окончания]]</f>
        <v>43415</v>
      </c>
      <c r="L14" s="115">
        <v>1</v>
      </c>
      <c r="M14" s="115"/>
      <c r="N14" s="100" t="s">
        <v>235</v>
      </c>
      <c r="O14" s="135" t="str">
        <f>Таблица1[[#This Row],[Наименование работ]]&amp;(IF(ISBLANK(Таблица1[[#This Row],[Уровень3]]),""," "&amp;Таблица1[[#This Row],[Уровень3]]&amp;"-го "&amp;ур3род))&amp;(IF(ISBLANK(Таблица1[[#This Row],[Уровень2]]),""," "&amp;ур2род&amp;" "&amp;Таблица1[[#This Row],[Уровень2]]))&amp;(IF(ISBLANK(Таблица1[[#This Row],[Уровень1]]),""," "&amp;ур1род&amp;" "&amp;Таблица1[[#This Row],[Уровень1]]))&amp;(IF(ISBLANK(Таблица1[[#This Row],[Отм.]]),""," на отм. "&amp;Таблица1[[#This Row],[Отм.]]))&amp;(IF(ISBLANK(Таблица1[[#This Row],[В осях]]),""," в осях "&amp;Таблица1[[#This Row],[В осях]]))</f>
        <v xml:space="preserve"> блока А на отм. -4,350 в осях Ж-Л/1-8</v>
      </c>
      <c r="P14" s="101" t="str">
        <f t="array" ref="P14">IFERROR(INDEX(Таблица6[вид работ],MATCH(1,SEARCH(Таблица6[вид работ],Таблица1[[#This Row],[Наименование работ]]),0)+1)&amp;(IF(ISBLANK(Таблица1[[#This Row],[Уровень3]]),""," "&amp;Таблица1[[#This Row],[Уровень3]]&amp;"-го "&amp;ур3род))&amp;(IF(ISBLANK(Таблица1[[#This Row],[Уровень2]]),""," "&amp;ур2род&amp;" "&amp;Таблица1[[#This Row],[Уровень2]]))&amp;(IF(ISBLANK(Таблица1[[#This Row],[Уровень1]]),""," "&amp;ур1род&amp;" "&amp;Таблица1[[#This Row],[Уровень1]]))&amp;(IF(ISBLANK(Таблица1[[#This Row],[Отм.]]),""," на отм. "&amp;Таблица1[[#This Row],[Отм.]]))&amp;(IF(ISBLANK(Таблица1[[#This Row],[В осях]]),""," в осях "&amp;Таблица1[[#This Row],[В осях]])),"")</f>
        <v/>
      </c>
      <c r="Q14" s="150"/>
      <c r="R14" s="99"/>
      <c r="S14" s="103" t="s">
        <v>282</v>
      </c>
      <c r="T14" s="100" t="s">
        <v>274</v>
      </c>
      <c r="U14" s="103" t="s">
        <v>273</v>
      </c>
      <c r="V14" s="103">
        <v>5</v>
      </c>
      <c r="W14" s="103" t="str">
        <f t="shared" si="0"/>
        <v>согласно п. 3, 4</v>
      </c>
      <c r="X14" s="103"/>
      <c r="Y14" s="128" t="str">
        <f>IF(ISBLANK(Таблица1[[#This Row],[Дата начала]]),"",TEXT(DAY(Таблица1[[#This Row],[Дата начала]]),"00"))</f>
        <v>02</v>
      </c>
      <c r="Z14" s="129" t="str">
        <f>IF(ISBLANK(Таблица1[[#This Row],[Дата начала]]),"",CHOOSE(MONTH(Таблица1[[#This Row],[Дата начала]]),"января","февраля","марта","апреля","мая","июня","июля","августа","сентября","октября","ноября","декабря"))</f>
        <v>ноября</v>
      </c>
      <c r="AA14" s="129">
        <f>IF(ISBLANK(Таблица1[[#This Row],[Дата начала]]),"",YEAR(Таблица1[[#This Row],[Дата начала]]))</f>
        <v>2018</v>
      </c>
      <c r="AB14" s="128" t="str">
        <f>IF(ISBLANK(Таблица1[[#This Row],[Дата окончания]]),"",TEXT(DAY(Таблица1[[#This Row],[Дата окончания]]),"00"))</f>
        <v>11</v>
      </c>
      <c r="AC14" s="129" t="str">
        <f>IF(ISBLANK(Таблица1[[#This Row],[Дата окончания]]),"",CHOOSE(MONTH(Таблица1[[#This Row],[Дата окончания]]),"января","февраля","марта","апреля","мая","июня","июля","августа","сентября","октября","ноября","декабря"))</f>
        <v>ноября</v>
      </c>
      <c r="AD14" s="129">
        <f>IF(ISBLANK(Таблица1[[#This Row],[Дата окончания]]),"",YEAR(Таблица1[[#This Row],[Дата окончания]]))</f>
        <v>2018</v>
      </c>
      <c r="AE14" s="131" t="str">
        <f>IF(ISBLANK(Таблица1[[#This Row],[Дата акта]]),"",TEXT(DAY(Таблица1[[#This Row],[Дата акта]]),"00"))</f>
        <v>11</v>
      </c>
      <c r="AF14" s="130" t="str">
        <f>IF(ISBLANK(Таблица1[[#This Row],[Дата акта]]),"",CHOOSE(MONTH(Таблица1[[#This Row],[Дата акта]]),"января","февраля","марта","апреля","мая","июня","июля","августа","сентября","октября","ноября","декабря"))</f>
        <v>ноября</v>
      </c>
      <c r="AG14" s="130">
        <f>IF(ISBLANK(Таблица1[[#This Row],[Дата акта]]),"",YEAR(Таблица1[[#This Row],[Дата акта]]))</f>
        <v>2018</v>
      </c>
      <c r="AH14" s="130" t="str">
        <f>IF(ISBLANK(Таблица1[[#This Row],[Материалы вручную]]),"","; "&amp;Таблица1[[#This Row],[Материалы вручную]])</f>
        <v/>
      </c>
      <c r="AI14" s="129" t="str">
        <f t="shared" si="1"/>
        <v/>
      </c>
      <c r="AJ14" s="129" t="str">
        <f t="shared" si="2"/>
        <v/>
      </c>
      <c r="AK14" s="129" t="str">
        <f t="shared" si="3"/>
        <v/>
      </c>
      <c r="AL14" s="129" t="str">
        <f t="shared" si="4"/>
        <v/>
      </c>
      <c r="AM14" s="129" t="str">
        <f t="shared" si="5"/>
        <v/>
      </c>
      <c r="AN14" s="130" t="str">
        <f t="shared" si="6"/>
        <v/>
      </c>
      <c r="AO14" s="129" t="str">
        <f t="shared" si="7"/>
        <v/>
      </c>
      <c r="AP14" s="129" t="str">
        <f t="shared" si="8"/>
        <v/>
      </c>
      <c r="AQ14" s="129" t="str">
        <f t="shared" si="9"/>
        <v/>
      </c>
      <c r="AR14" s="129" t="str">
        <f t="shared" si="10"/>
        <v/>
      </c>
      <c r="AS14" s="129" t="str">
        <f t="shared" si="11"/>
        <v/>
      </c>
      <c r="AT14" s="129" t="str">
        <f t="shared" si="12"/>
        <v/>
      </c>
      <c r="AU14" s="129" t="str">
        <f t="shared" si="13"/>
        <v/>
      </c>
      <c r="AV14" s="129" t="str">
        <f>IF(ISBLANK(Реквизиты!$B$6),"",Реквизиты!$B$6)</f>
        <v/>
      </c>
      <c r="AW14" s="129" t="str">
        <f t="shared" si="14"/>
        <v/>
      </c>
      <c r="AX14" s="129" t="str">
        <f>Таблица1[[#This Row],[Проект]]</f>
        <v>, проект шифр: W0947-19/13-КЖ1.1</v>
      </c>
      <c r="AY14" s="129" t="str">
        <f t="shared" si="15"/>
        <v/>
      </c>
      <c r="AZ14" s="129" t="str">
        <f t="shared" si="16"/>
        <v/>
      </c>
      <c r="BA14" s="129" t="str">
        <f t="shared" si="17"/>
        <v/>
      </c>
      <c r="BB14" s="129" t="str">
        <f t="shared" si="18"/>
        <v/>
      </c>
      <c r="BC14" s="129" t="str">
        <f t="shared" si="19"/>
        <v/>
      </c>
      <c r="BD14" s="129" t="str">
        <f t="shared" si="20"/>
        <v/>
      </c>
      <c r="BE14" s="129" t="str">
        <f t="shared" si="21"/>
        <v/>
      </c>
      <c r="BF14" s="129" t="str">
        <f t="shared" si="22"/>
        <v/>
      </c>
      <c r="BG14" s="129" t="str">
        <f t="shared" si="23"/>
        <v/>
      </c>
      <c r="BH14" s="129" t="str">
        <f>IF(Таблица1[Проектировщик нужен?]=1,IF(ISBLANK(ФИО_проектировщика),"",должность_проектировщика&amp;" "&amp;наименование_проектировщика),"")</f>
        <v/>
      </c>
      <c r="BI14" s="129" t="str">
        <f>IF(Таблица1[Проектировщик нужен?]=1,IF(ISBLANK(ФИО_проектировщика),"",ФИО_проектировщика),"")</f>
        <v/>
      </c>
      <c r="BJ14" s="129" t="str">
        <f t="shared" si="24"/>
        <v/>
      </c>
      <c r="BK14" s="129" t="str">
        <f t="shared" si="25"/>
        <v/>
      </c>
      <c r="BL14" s="129" t="str">
        <f t="shared" si="26"/>
        <v/>
      </c>
      <c r="BM14" s="129" t="str">
        <f t="shared" si="27"/>
        <v/>
      </c>
      <c r="BN14" s="129" t="str">
        <f>IF(ISBLANK(Таблица1[[#This Row],[Исп. схема]]),"",Таблица1[[#This Row],[Исп. схема]]&amp;"@Исполнительная схема. "&amp;Таблица1[[#This Row],[Автоназвание работ]])</f>
        <v>Исполнительная схема №7А@Исполнительная схема.  блока А на отм. -4,350 в осях Ж-Л/1-8</v>
      </c>
      <c r="BO14" s="129" t="str">
        <f>Таблица1[[#This Row],[Номер акта]]&amp;IF(ISBLANK(Таблица1[[#This Row],[Дата акта]]),""," от "&amp;TEXT(Таблица1[[#This Row],[Дата акта]],"ДД.ММ.ГГГГ"))&amp;"@Акт освидетельствования скрытых работ. "&amp;Таблица1[[#This Row],[Автоназвание работ]]</f>
        <v>бА-№7А1 от 11.11.2018@Акт освидетельствования скрытых работ.  блока А на отм. -4,350 в осях Ж-Л/1-8</v>
      </c>
      <c r="BP14" s="129" t="str">
        <f>"АОСР "&amp;Таблица1[[#This Row],[Номер акта]]&amp;IF(ISBLANK(Таблица1[[#This Row],[Дата акта]]),""," от "&amp;TEXT(Таблица1[[#This Row],[Дата акта]],"ДД.ММ.ГГГГ"))&amp;" ("&amp;Таблица1[[#This Row],[Наименование работ]]&amp;IF(ISBLANK(Таблица1[[#This Row],[Отм.]]),""," на отм."&amp;Таблица1[[#This Row],[Отм.]])&amp;")"</f>
        <v>АОСР бА-№7А1 от 11.11.2018 ( на отм.-4,350)</v>
      </c>
      <c r="BQ14" s="129" t="str">
        <f>IF(ISBLANK(Таблица1[[#This Row],[Уровень1]]),"",Пербуква1&amp;Таблица1[[#This Row],[Уровень1]]&amp;"-")&amp;IF(ISBLANK(Таблица1[[#This Row],[Уровень2]]),"",Пербуква2&amp;Таблица1[[#This Row],[Уровень2]]&amp;"-")&amp;"№"&amp;Таблица1[[#This Row],[Номер п/п]]&amp;Таблица1[[#This Row],[Суффикс акта]]</f>
        <v>бА-№7А1</v>
      </c>
      <c r="BR14" s="169">
        <v>6</v>
      </c>
      <c r="BS14" s="170" t="s">
        <v>297</v>
      </c>
      <c r="BT14" s="129"/>
      <c r="BU14" s="129"/>
      <c r="BV14" s="129"/>
      <c r="BW14" s="129"/>
    </row>
    <row r="15" spans="1:137" customFormat="1" ht="76.5" x14ac:dyDescent="0.2">
      <c r="A15" s="142">
        <f>A14+1</f>
        <v>8</v>
      </c>
      <c r="B15" s="173" t="s">
        <v>256</v>
      </c>
      <c r="C15" s="165"/>
      <c r="D15" s="175"/>
      <c r="E15" s="175" t="s">
        <v>259</v>
      </c>
      <c r="F15" s="175"/>
      <c r="G15" s="175" t="s">
        <v>262</v>
      </c>
      <c r="H15" s="175" t="s">
        <v>289</v>
      </c>
      <c r="I15" s="104">
        <v>43406</v>
      </c>
      <c r="J15" s="104">
        <v>43415</v>
      </c>
      <c r="K15" s="102">
        <f>Таблица1[[#This Row],[Дата окончания]]</f>
        <v>43415</v>
      </c>
      <c r="L15" s="115">
        <v>1</v>
      </c>
      <c r="M15" s="115"/>
      <c r="N15" s="100" t="s">
        <v>235</v>
      </c>
      <c r="O15" s="135" t="str">
        <f>Таблица1[[#This Row],[Наименование работ]]&amp;(IF(ISBLANK(Таблица1[[#This Row],[Уровень3]]),""," "&amp;Таблица1[[#This Row],[Уровень3]]&amp;"-го "&amp;ур3род))&amp;(IF(ISBLANK(Таблица1[[#This Row],[Уровень2]]),""," "&amp;ур2род&amp;" "&amp;Таблица1[[#This Row],[Уровень2]]))&amp;(IF(ISBLANK(Таблица1[[#This Row],[Уровень1]]),""," "&amp;ур1род&amp;" "&amp;Таблица1[[#This Row],[Уровень1]]))&amp;(IF(ISBLANK(Таблица1[[#This Row],[Отм.]]),""," на отм. "&amp;Таблица1[[#This Row],[Отм.]]))&amp;(IF(ISBLANK(Таблица1[[#This Row],[В осях]]),""," в осях "&amp;Таблица1[[#This Row],[В осях]]))</f>
        <v xml:space="preserve"> блока А на отм. -4,350 в осях Ж-Л/1-8</v>
      </c>
      <c r="P15" s="101" t="str">
        <f t="array" ref="P15">IFERROR(INDEX(Таблица6[вид работ],MATCH(1,SEARCH(Таблица6[вид работ],Таблица1[[#This Row],[Наименование работ]]),0)+1)&amp;(IF(ISBLANK(Таблица1[[#This Row],[Уровень3]]),""," "&amp;Таблица1[[#This Row],[Уровень3]]&amp;"-го "&amp;ур3род))&amp;(IF(ISBLANK(Таблица1[[#This Row],[Уровень2]]),""," "&amp;ур2род&amp;" "&amp;Таблица1[[#This Row],[Уровень2]]))&amp;(IF(ISBLANK(Таблица1[[#This Row],[Уровень1]]),""," "&amp;ур1род&amp;" "&amp;Таблица1[[#This Row],[Уровень1]]))&amp;(IF(ISBLANK(Таблица1[[#This Row],[Отм.]]),""," на отм. "&amp;Таблица1[[#This Row],[Отм.]]))&amp;(IF(ISBLANK(Таблица1[[#This Row],[В осях]]),""," в осях "&amp;Таблица1[[#This Row],[В осях]])),"")</f>
        <v/>
      </c>
      <c r="Q15" s="150"/>
      <c r="R15" s="99"/>
      <c r="S15" s="103" t="s">
        <v>281</v>
      </c>
      <c r="T15" s="100" t="s">
        <v>274</v>
      </c>
      <c r="U15" s="103" t="s">
        <v>273</v>
      </c>
      <c r="V15" s="103">
        <v>5</v>
      </c>
      <c r="W15" s="103" t="str">
        <f t="shared" si="0"/>
        <v>согласно п. 3, 4</v>
      </c>
      <c r="X15" s="103"/>
      <c r="Y15" s="128" t="str">
        <f>IF(ISBLANK(Таблица1[[#This Row],[Дата начала]]),"",TEXT(DAY(Таблица1[[#This Row],[Дата начала]]),"00"))</f>
        <v>02</v>
      </c>
      <c r="Z15" s="129" t="str">
        <f>IF(ISBLANK(Таблица1[[#This Row],[Дата начала]]),"",CHOOSE(MONTH(Таблица1[[#This Row],[Дата начала]]),"января","февраля","марта","апреля","мая","июня","июля","августа","сентября","октября","ноября","декабря"))</f>
        <v>ноября</v>
      </c>
      <c r="AA15" s="129">
        <f>IF(ISBLANK(Таблица1[[#This Row],[Дата начала]]),"",YEAR(Таблица1[[#This Row],[Дата начала]]))</f>
        <v>2018</v>
      </c>
      <c r="AB15" s="128" t="str">
        <f>IF(ISBLANK(Таблица1[[#This Row],[Дата окончания]]),"",TEXT(DAY(Таблица1[[#This Row],[Дата окончания]]),"00"))</f>
        <v>11</v>
      </c>
      <c r="AC15" s="129" t="str">
        <f>IF(ISBLANK(Таблица1[[#This Row],[Дата окончания]]),"",CHOOSE(MONTH(Таблица1[[#This Row],[Дата окончания]]),"января","февраля","марта","апреля","мая","июня","июля","августа","сентября","октября","ноября","декабря"))</f>
        <v>ноября</v>
      </c>
      <c r="AD15" s="129">
        <f>IF(ISBLANK(Таблица1[[#This Row],[Дата окончания]]),"",YEAR(Таблица1[[#This Row],[Дата окончания]]))</f>
        <v>2018</v>
      </c>
      <c r="AE15" s="131" t="str">
        <f>IF(ISBLANK(Таблица1[[#This Row],[Дата акта]]),"",TEXT(DAY(Таблица1[[#This Row],[Дата акта]]),"00"))</f>
        <v>11</v>
      </c>
      <c r="AF15" s="130" t="str">
        <f>IF(ISBLANK(Таблица1[[#This Row],[Дата акта]]),"",CHOOSE(MONTH(Таблица1[[#This Row],[Дата акта]]),"января","февраля","марта","апреля","мая","июня","июля","августа","сентября","октября","ноября","декабря"))</f>
        <v>ноября</v>
      </c>
      <c r="AG15" s="130">
        <f>IF(ISBLANK(Таблица1[[#This Row],[Дата акта]]),"",YEAR(Таблица1[[#This Row],[Дата акта]]))</f>
        <v>2018</v>
      </c>
      <c r="AH15" s="130" t="str">
        <f>IF(ISBLANK(Таблица1[[#This Row],[Материалы вручную]]),"","; "&amp;Таблица1[[#This Row],[Материалы вручную]])</f>
        <v/>
      </c>
      <c r="AI15" s="129" t="str">
        <f t="shared" si="1"/>
        <v/>
      </c>
      <c r="AJ15" s="129" t="str">
        <f t="shared" si="2"/>
        <v/>
      </c>
      <c r="AK15" s="129" t="str">
        <f t="shared" si="3"/>
        <v/>
      </c>
      <c r="AL15" s="129" t="str">
        <f t="shared" si="4"/>
        <v/>
      </c>
      <c r="AM15" s="129" t="str">
        <f t="shared" si="5"/>
        <v/>
      </c>
      <c r="AN15" s="130" t="str">
        <f t="shared" si="6"/>
        <v/>
      </c>
      <c r="AO15" s="129" t="str">
        <f t="shared" si="7"/>
        <v/>
      </c>
      <c r="AP15" s="129" t="str">
        <f t="shared" si="8"/>
        <v/>
      </c>
      <c r="AQ15" s="129" t="str">
        <f t="shared" si="9"/>
        <v/>
      </c>
      <c r="AR15" s="129" t="str">
        <f t="shared" si="10"/>
        <v/>
      </c>
      <c r="AS15" s="129" t="str">
        <f t="shared" si="11"/>
        <v/>
      </c>
      <c r="AT15" s="129" t="str">
        <f t="shared" si="12"/>
        <v/>
      </c>
      <c r="AU15" s="129" t="str">
        <f t="shared" si="13"/>
        <v/>
      </c>
      <c r="AV15" s="129" t="str">
        <f>IF(ISBLANK(Реквизиты!$B$6),"",Реквизиты!$B$6)</f>
        <v/>
      </c>
      <c r="AW15" s="129" t="str">
        <f t="shared" si="14"/>
        <v/>
      </c>
      <c r="AX15" s="129" t="str">
        <f>Таблица1[[#This Row],[Проект]]</f>
        <v>, проект шифр: W0947-19/13-КЖ1.1</v>
      </c>
      <c r="AY15" s="129" t="str">
        <f t="shared" si="15"/>
        <v/>
      </c>
      <c r="AZ15" s="129" t="str">
        <f t="shared" si="16"/>
        <v/>
      </c>
      <c r="BA15" s="129" t="str">
        <f t="shared" si="17"/>
        <v/>
      </c>
      <c r="BB15" s="129" t="str">
        <f t="shared" si="18"/>
        <v/>
      </c>
      <c r="BC15" s="129" t="str">
        <f t="shared" si="19"/>
        <v/>
      </c>
      <c r="BD15" s="129" t="str">
        <f t="shared" si="20"/>
        <v/>
      </c>
      <c r="BE15" s="129" t="str">
        <f t="shared" si="21"/>
        <v/>
      </c>
      <c r="BF15" s="129" t="str">
        <f t="shared" si="22"/>
        <v/>
      </c>
      <c r="BG15" s="129" t="str">
        <f t="shared" si="23"/>
        <v/>
      </c>
      <c r="BH15" s="129" t="str">
        <f>IF(Таблица1[Проектировщик нужен?]=1,IF(ISBLANK(ФИО_проектировщика),"",должность_проектировщика&amp;" "&amp;наименование_проектировщика),"")</f>
        <v/>
      </c>
      <c r="BI15" s="129" t="str">
        <f>IF(Таблица1[Проектировщик нужен?]=1,IF(ISBLANK(ФИО_проектировщика),"",ФИО_проектировщика),"")</f>
        <v/>
      </c>
      <c r="BJ15" s="129" t="str">
        <f t="shared" si="24"/>
        <v/>
      </c>
      <c r="BK15" s="129" t="str">
        <f t="shared" si="25"/>
        <v/>
      </c>
      <c r="BL15" s="129" t="str">
        <f t="shared" si="26"/>
        <v/>
      </c>
      <c r="BM15" s="129" t="str">
        <f t="shared" si="27"/>
        <v/>
      </c>
      <c r="BN15" s="129" t="str">
        <f>IF(ISBLANK(Таблица1[[#This Row],[Исп. схема]]),"",Таблица1[[#This Row],[Исп. схема]]&amp;"@Исполнительная схема. "&amp;Таблица1[[#This Row],[Автоназвание работ]])</f>
        <v>Исполнительная схема №8А@Исполнительная схема.  блока А на отм. -4,350 в осях Ж-Л/1-8</v>
      </c>
      <c r="BO15" s="129" t="str">
        <f>Таблица1[[#This Row],[Номер акта]]&amp;IF(ISBLANK(Таблица1[[#This Row],[Дата акта]]),""," от "&amp;TEXT(Таблица1[[#This Row],[Дата акта]],"ДД.ММ.ГГГГ"))&amp;"@Акт освидетельствования скрытых работ. "&amp;Таблица1[[#This Row],[Автоназвание работ]]</f>
        <v>бА-№8А1 от 11.11.2018@Акт освидетельствования скрытых работ.  блока А на отм. -4,350 в осях Ж-Л/1-8</v>
      </c>
      <c r="BP15" s="129" t="str">
        <f>"АОСР "&amp;Таблица1[[#This Row],[Номер акта]]&amp;IF(ISBLANK(Таблица1[[#This Row],[Дата акта]]),""," от "&amp;TEXT(Таблица1[[#This Row],[Дата акта]],"ДД.ММ.ГГГГ"))&amp;" ("&amp;Таблица1[[#This Row],[Наименование работ]]&amp;IF(ISBLANK(Таблица1[[#This Row],[Отм.]]),""," на отм."&amp;Таблица1[[#This Row],[Отм.]])&amp;")"</f>
        <v>АОСР бА-№8А1 от 11.11.2018 ( на отм.-4,350)</v>
      </c>
      <c r="BQ15" s="129" t="str">
        <f>IF(ISBLANK(Таблица1[[#This Row],[Уровень1]]),"",Пербуква1&amp;Таблица1[[#This Row],[Уровень1]]&amp;"-")&amp;IF(ISBLANK(Таблица1[[#This Row],[Уровень2]]),"",Пербуква2&amp;Таблица1[[#This Row],[Уровень2]]&amp;"-")&amp;"№"&amp;Таблица1[[#This Row],[Номер п/п]]&amp;Таблица1[[#This Row],[Суффикс акта]]</f>
        <v>бА-№8А1</v>
      </c>
      <c r="BR15" s="169">
        <v>6</v>
      </c>
      <c r="BS15" s="170" t="s">
        <v>297</v>
      </c>
      <c r="BT15" s="129"/>
      <c r="BU15" s="129"/>
      <c r="BV15" s="129"/>
      <c r="BW15" s="129"/>
    </row>
    <row r="16" spans="1:137" customFormat="1" ht="76.5" x14ac:dyDescent="0.2">
      <c r="A16" s="142">
        <f>A15+1</f>
        <v>9</v>
      </c>
      <c r="B16" s="173" t="s">
        <v>256</v>
      </c>
      <c r="C16" s="165"/>
      <c r="D16" s="175"/>
      <c r="E16" s="175" t="s">
        <v>259</v>
      </c>
      <c r="F16" s="175"/>
      <c r="G16" s="175" t="s">
        <v>262</v>
      </c>
      <c r="H16" s="175" t="s">
        <v>289</v>
      </c>
      <c r="I16" s="104">
        <v>43415</v>
      </c>
      <c r="J16" s="104">
        <v>43426</v>
      </c>
      <c r="K16" s="102">
        <f>Таблица1[[#This Row],[Дата окончания]]</f>
        <v>43426</v>
      </c>
      <c r="L16" s="115">
        <v>1</v>
      </c>
      <c r="M16" s="115"/>
      <c r="N16" s="100" t="s">
        <v>235</v>
      </c>
      <c r="O16" s="135" t="str">
        <f>Таблица1[[#This Row],[Наименование работ]]&amp;(IF(ISBLANK(Таблица1[[#This Row],[Уровень3]]),""," "&amp;Таблица1[[#This Row],[Уровень3]]&amp;"-го "&amp;ур3род))&amp;(IF(ISBLANK(Таблица1[[#This Row],[Уровень2]]),""," "&amp;ур2род&amp;" "&amp;Таблица1[[#This Row],[Уровень2]]))&amp;(IF(ISBLANK(Таблица1[[#This Row],[Уровень1]]),""," "&amp;ур1род&amp;" "&amp;Таблица1[[#This Row],[Уровень1]]))&amp;(IF(ISBLANK(Таблица1[[#This Row],[Отм.]]),""," на отм. "&amp;Таблица1[[#This Row],[Отм.]]))&amp;(IF(ISBLANK(Таблица1[[#This Row],[В осях]]),""," в осях "&amp;Таблица1[[#This Row],[В осях]]))</f>
        <v xml:space="preserve"> блока А на отм. -4,350 в осях Ж-Л/1-8</v>
      </c>
      <c r="P16" s="101" t="str">
        <f t="array" ref="P16">IFERROR(INDEX(Таблица6[вид работ],MATCH(1,SEARCH(Таблица6[вид работ],Таблица1[[#This Row],[Наименование работ]]),0)+1)&amp;(IF(ISBLANK(Таблица1[[#This Row],[Уровень3]]),""," "&amp;Таблица1[[#This Row],[Уровень3]]&amp;"-го "&amp;ур3род))&amp;(IF(ISBLANK(Таблица1[[#This Row],[Уровень2]]),""," "&amp;ур2род&amp;" "&amp;Таблица1[[#This Row],[Уровень2]]))&amp;(IF(ISBLANK(Таблица1[[#This Row],[Уровень1]]),""," "&amp;ур1род&amp;" "&amp;Таблица1[[#This Row],[Уровень1]]))&amp;(IF(ISBLANK(Таблица1[[#This Row],[Отм.]]),""," на отм. "&amp;Таблица1[[#This Row],[Отм.]]))&amp;(IF(ISBLANK(Таблица1[[#This Row],[В осях]]),""," в осях "&amp;Таблица1[[#This Row],[В осях]])),"")</f>
        <v/>
      </c>
      <c r="Q16" s="99"/>
      <c r="R16" s="99"/>
      <c r="S16" s="103" t="s">
        <v>280</v>
      </c>
      <c r="T16" s="100" t="s">
        <v>274</v>
      </c>
      <c r="U16" s="103" t="s">
        <v>273</v>
      </c>
      <c r="V16" s="103">
        <v>5</v>
      </c>
      <c r="W16" s="103" t="str">
        <f t="shared" si="0"/>
        <v>согласно п. 3, 4</v>
      </c>
      <c r="X16" s="103"/>
      <c r="Y16" s="128" t="str">
        <f>IF(ISBLANK(Таблица1[[#This Row],[Дата начала]]),"",TEXT(DAY(Таблица1[[#This Row],[Дата начала]]),"00"))</f>
        <v>11</v>
      </c>
      <c r="Z16" s="129" t="str">
        <f>IF(ISBLANK(Таблица1[[#This Row],[Дата начала]]),"",CHOOSE(MONTH(Таблица1[[#This Row],[Дата начала]]),"января","февраля","марта","апреля","мая","июня","июля","августа","сентября","октября","ноября","декабря"))</f>
        <v>ноября</v>
      </c>
      <c r="AA16" s="129">
        <f>IF(ISBLANK(Таблица1[[#This Row],[Дата начала]]),"",YEAR(Таблица1[[#This Row],[Дата начала]]))</f>
        <v>2018</v>
      </c>
      <c r="AB16" s="128" t="str">
        <f>IF(ISBLANK(Таблица1[[#This Row],[Дата окончания]]),"",TEXT(DAY(Таблица1[[#This Row],[Дата окончания]]),"00"))</f>
        <v>22</v>
      </c>
      <c r="AC16" s="129" t="str">
        <f>IF(ISBLANK(Таблица1[[#This Row],[Дата окончания]]),"",CHOOSE(MONTH(Таблица1[[#This Row],[Дата окончания]]),"января","февраля","марта","апреля","мая","июня","июля","августа","сентября","октября","ноября","декабря"))</f>
        <v>ноября</v>
      </c>
      <c r="AD16" s="129">
        <f>IF(ISBLANK(Таблица1[[#This Row],[Дата окончания]]),"",YEAR(Таблица1[[#This Row],[Дата окончания]]))</f>
        <v>2018</v>
      </c>
      <c r="AE16" s="131" t="str">
        <f>IF(ISBLANK(Таблица1[[#This Row],[Дата акта]]),"",TEXT(DAY(Таблица1[[#This Row],[Дата акта]]),"00"))</f>
        <v>22</v>
      </c>
      <c r="AF16" s="130" t="str">
        <f>IF(ISBLANK(Таблица1[[#This Row],[Дата акта]]),"",CHOOSE(MONTH(Таблица1[[#This Row],[Дата акта]]),"января","февраля","марта","апреля","мая","июня","июля","августа","сентября","октября","ноября","декабря"))</f>
        <v>ноября</v>
      </c>
      <c r="AG16" s="130">
        <f>IF(ISBLANK(Таблица1[[#This Row],[Дата акта]]),"",YEAR(Таблица1[[#This Row],[Дата акта]]))</f>
        <v>2018</v>
      </c>
      <c r="AH16" s="130" t="str">
        <f>IF(ISBLANK(Таблица1[[#This Row],[Материалы вручную]]),"","; "&amp;Таблица1[[#This Row],[Материалы вручную]])</f>
        <v/>
      </c>
      <c r="AI16" s="129" t="str">
        <f t="shared" si="1"/>
        <v/>
      </c>
      <c r="AJ16" s="129" t="str">
        <f t="shared" si="2"/>
        <v/>
      </c>
      <c r="AK16" s="129" t="str">
        <f t="shared" si="3"/>
        <v/>
      </c>
      <c r="AL16" s="129" t="str">
        <f t="shared" si="4"/>
        <v/>
      </c>
      <c r="AM16" s="129" t="str">
        <f t="shared" si="5"/>
        <v/>
      </c>
      <c r="AN16" s="130" t="str">
        <f t="shared" si="6"/>
        <v/>
      </c>
      <c r="AO16" s="129" t="str">
        <f t="shared" si="7"/>
        <v/>
      </c>
      <c r="AP16" s="129" t="str">
        <f t="shared" si="8"/>
        <v/>
      </c>
      <c r="AQ16" s="129" t="str">
        <f t="shared" si="9"/>
        <v/>
      </c>
      <c r="AR16" s="129" t="str">
        <f t="shared" si="10"/>
        <v/>
      </c>
      <c r="AS16" s="129" t="str">
        <f t="shared" si="11"/>
        <v/>
      </c>
      <c r="AT16" s="129" t="str">
        <f t="shared" si="12"/>
        <v/>
      </c>
      <c r="AU16" s="129" t="str">
        <f t="shared" si="13"/>
        <v/>
      </c>
      <c r="AV16" s="129" t="str">
        <f>IF(ISBLANK(Реквизиты!$B$6),"",Реквизиты!$B$6)</f>
        <v/>
      </c>
      <c r="AW16" s="129" t="str">
        <f t="shared" si="14"/>
        <v/>
      </c>
      <c r="AX16" s="129" t="str">
        <f>Таблица1[[#This Row],[Проект]]</f>
        <v>, проект шифр: W0947-19/13-КЖ1.1</v>
      </c>
      <c r="AY16" s="129" t="str">
        <f t="shared" si="15"/>
        <v/>
      </c>
      <c r="AZ16" s="129" t="str">
        <f t="shared" si="16"/>
        <v/>
      </c>
      <c r="BA16" s="129" t="str">
        <f t="shared" si="17"/>
        <v/>
      </c>
      <c r="BB16" s="129" t="str">
        <f t="shared" si="18"/>
        <v/>
      </c>
      <c r="BC16" s="129" t="str">
        <f t="shared" si="19"/>
        <v/>
      </c>
      <c r="BD16" s="129" t="str">
        <f t="shared" si="20"/>
        <v/>
      </c>
      <c r="BE16" s="129" t="str">
        <f t="shared" si="21"/>
        <v/>
      </c>
      <c r="BF16" s="129" t="str">
        <f t="shared" si="22"/>
        <v/>
      </c>
      <c r="BG16" s="129" t="str">
        <f t="shared" si="23"/>
        <v/>
      </c>
      <c r="BH16" s="129" t="str">
        <f>IF(Таблица1[Проектировщик нужен?]=1,IF(ISBLANK(ФИО_проектировщика),"",должность_проектировщика&amp;" "&amp;наименование_проектировщика),"")</f>
        <v/>
      </c>
      <c r="BI16" s="129" t="str">
        <f>IF(Таблица1[Проектировщик нужен?]=1,IF(ISBLANK(ФИО_проектировщика),"",ФИО_проектировщика),"")</f>
        <v/>
      </c>
      <c r="BJ16" s="129" t="str">
        <f t="shared" si="24"/>
        <v/>
      </c>
      <c r="BK16" s="129" t="str">
        <f t="shared" si="25"/>
        <v/>
      </c>
      <c r="BL16" s="129" t="str">
        <f t="shared" si="26"/>
        <v/>
      </c>
      <c r="BM16" s="129" t="str">
        <f t="shared" si="27"/>
        <v/>
      </c>
      <c r="BN16" s="129" t="str">
        <f>IF(ISBLANK(Таблица1[[#This Row],[Исп. схема]]),"",Таблица1[[#This Row],[Исп. схема]]&amp;"@Исполнительная схема. "&amp;Таблица1[[#This Row],[Автоназвание работ]])</f>
        <v>Исполнительная схема №9А@Исполнительная схема.  блока А на отм. -4,350 в осях Ж-Л/1-8</v>
      </c>
      <c r="BO16" s="129" t="str">
        <f>Таблица1[[#This Row],[Номер акта]]&amp;IF(ISBLANK(Таблица1[[#This Row],[Дата акта]]),""," от "&amp;TEXT(Таблица1[[#This Row],[Дата акта]],"ДД.ММ.ГГГГ"))&amp;"@Акт освидетельствования скрытых работ. "&amp;Таблица1[[#This Row],[Автоназвание работ]]</f>
        <v>бА-№9А1 от 22.11.2018@Акт освидетельствования скрытых работ.  блока А на отм. -4,350 в осях Ж-Л/1-8</v>
      </c>
      <c r="BP16" s="129" t="str">
        <f>"АОСР "&amp;Таблица1[[#This Row],[Номер акта]]&amp;IF(ISBLANK(Таблица1[[#This Row],[Дата акта]]),""," от "&amp;TEXT(Таблица1[[#This Row],[Дата акта]],"ДД.ММ.ГГГГ"))&amp;" ("&amp;Таблица1[[#This Row],[Наименование работ]]&amp;IF(ISBLANK(Таблица1[[#This Row],[Отм.]]),""," на отм."&amp;Таблица1[[#This Row],[Отм.]])&amp;")"</f>
        <v>АОСР бА-№9А1 от 22.11.2018 ( на отм.-4,350)</v>
      </c>
      <c r="BQ16" s="129" t="str">
        <f>IF(ISBLANK(Таблица1[[#This Row],[Уровень1]]),"",Пербуква1&amp;Таблица1[[#This Row],[Уровень1]]&amp;"-")&amp;IF(ISBLANK(Таблица1[[#This Row],[Уровень2]]),"",Пербуква2&amp;Таблица1[[#This Row],[Уровень2]]&amp;"-")&amp;"№"&amp;Таблица1[[#This Row],[Номер п/п]]&amp;Таблица1[[#This Row],[Суффикс акта]]</f>
        <v>бА-№9А1</v>
      </c>
      <c r="BR16" s="169">
        <v>6</v>
      </c>
      <c r="BS16" s="170" t="s">
        <v>297</v>
      </c>
      <c r="BT16" s="129"/>
      <c r="BU16" s="129"/>
      <c r="BV16" s="129"/>
      <c r="BW16" s="129"/>
    </row>
    <row r="17" spans="1:75" customFormat="1" ht="76.5" x14ac:dyDescent="0.2">
      <c r="A17" s="142">
        <f>A16+1</f>
        <v>10</v>
      </c>
      <c r="B17" s="173" t="s">
        <v>256</v>
      </c>
      <c r="C17" s="165"/>
      <c r="D17" s="175"/>
      <c r="E17" s="175" t="s">
        <v>259</v>
      </c>
      <c r="F17" s="175"/>
      <c r="G17" s="175" t="s">
        <v>262</v>
      </c>
      <c r="H17" s="175" t="s">
        <v>289</v>
      </c>
      <c r="I17" s="104">
        <v>43416</v>
      </c>
      <c r="J17" s="104">
        <v>43426</v>
      </c>
      <c r="K17" s="102">
        <f>Таблица1[[#This Row],[Дата окончания]]</f>
        <v>43426</v>
      </c>
      <c r="L17" s="115">
        <v>1</v>
      </c>
      <c r="M17" s="115"/>
      <c r="N17" s="100" t="s">
        <v>235</v>
      </c>
      <c r="O17" s="135" t="str">
        <f>Таблица1[[#This Row],[Наименование работ]]&amp;(IF(ISBLANK(Таблица1[[#This Row],[Уровень3]]),""," "&amp;Таблица1[[#This Row],[Уровень3]]&amp;"-го "&amp;ур3род))&amp;(IF(ISBLANK(Таблица1[[#This Row],[Уровень2]]),""," "&amp;ур2род&amp;" "&amp;Таблица1[[#This Row],[Уровень2]]))&amp;(IF(ISBLANK(Таблица1[[#This Row],[Уровень1]]),""," "&amp;ур1род&amp;" "&amp;Таблица1[[#This Row],[Уровень1]]))&amp;(IF(ISBLANK(Таблица1[[#This Row],[Отм.]]),""," на отм. "&amp;Таблица1[[#This Row],[Отм.]]))&amp;(IF(ISBLANK(Таблица1[[#This Row],[В осях]]),""," в осях "&amp;Таблица1[[#This Row],[В осях]]))</f>
        <v xml:space="preserve"> блока А на отм. -4,350 в осях Ж-Л/1-8</v>
      </c>
      <c r="P17" s="101" t="str">
        <f t="array" ref="P17">IFERROR(INDEX(Таблица6[вид работ],MATCH(1,SEARCH(Таблица6[вид работ],Таблица1[[#This Row],[Наименование работ]]),0)+1)&amp;(IF(ISBLANK(Таблица1[[#This Row],[Уровень3]]),""," "&amp;Таблица1[[#This Row],[Уровень3]]&amp;"-го "&amp;ур3род))&amp;(IF(ISBLANK(Таблица1[[#This Row],[Уровень2]]),""," "&amp;ур2род&amp;" "&amp;Таблица1[[#This Row],[Уровень2]]))&amp;(IF(ISBLANK(Таблица1[[#This Row],[Уровень1]]),""," "&amp;ур1род&amp;" "&amp;Таблица1[[#This Row],[Уровень1]]))&amp;(IF(ISBLANK(Таблица1[[#This Row],[Отм.]]),""," на отм. "&amp;Таблица1[[#This Row],[Отм.]]))&amp;(IF(ISBLANK(Таблица1[[#This Row],[В осях]]),""," в осях "&amp;Таблица1[[#This Row],[В осях]])),"")</f>
        <v/>
      </c>
      <c r="Q17" s="150"/>
      <c r="R17" s="99"/>
      <c r="S17" s="103" t="s">
        <v>271</v>
      </c>
      <c r="T17" s="100" t="s">
        <v>274</v>
      </c>
      <c r="U17" s="103" t="s">
        <v>273</v>
      </c>
      <c r="V17" s="103">
        <v>5</v>
      </c>
      <c r="W17" s="103" t="str">
        <f t="shared" si="0"/>
        <v>согласно п. 3, 4</v>
      </c>
      <c r="X17" s="103"/>
      <c r="Y17" s="128" t="str">
        <f>IF(ISBLANK(Таблица1[[#This Row],[Дата начала]]),"",TEXT(DAY(Таблица1[[#This Row],[Дата начала]]),"00"))</f>
        <v>12</v>
      </c>
      <c r="Z17" s="129" t="str">
        <f>IF(ISBLANK(Таблица1[[#This Row],[Дата начала]]),"",CHOOSE(MONTH(Таблица1[[#This Row],[Дата начала]]),"января","февраля","марта","апреля","мая","июня","июля","августа","сентября","октября","ноября","декабря"))</f>
        <v>ноября</v>
      </c>
      <c r="AA17" s="129">
        <f>IF(ISBLANK(Таблица1[[#This Row],[Дата начала]]),"",YEAR(Таблица1[[#This Row],[Дата начала]]))</f>
        <v>2018</v>
      </c>
      <c r="AB17" s="128" t="str">
        <f>IF(ISBLANK(Таблица1[[#This Row],[Дата окончания]]),"",TEXT(DAY(Таблица1[[#This Row],[Дата окончания]]),"00"))</f>
        <v>22</v>
      </c>
      <c r="AC17" s="129" t="str">
        <f>IF(ISBLANK(Таблица1[[#This Row],[Дата окончания]]),"",CHOOSE(MONTH(Таблица1[[#This Row],[Дата окончания]]),"января","февраля","марта","апреля","мая","июня","июля","августа","сентября","октября","ноября","декабря"))</f>
        <v>ноября</v>
      </c>
      <c r="AD17" s="129">
        <f>IF(ISBLANK(Таблица1[[#This Row],[Дата окончания]]),"",YEAR(Таблица1[[#This Row],[Дата окончания]]))</f>
        <v>2018</v>
      </c>
      <c r="AE17" s="131" t="str">
        <f>IF(ISBLANK(Таблица1[[#This Row],[Дата акта]]),"",TEXT(DAY(Таблица1[[#This Row],[Дата акта]]),"00"))</f>
        <v>22</v>
      </c>
      <c r="AF17" s="130" t="str">
        <f>IF(ISBLANK(Таблица1[[#This Row],[Дата акта]]),"",CHOOSE(MONTH(Таблица1[[#This Row],[Дата акта]]),"января","февраля","марта","апреля","мая","июня","июля","августа","сентября","октября","ноября","декабря"))</f>
        <v>ноября</v>
      </c>
      <c r="AG17" s="130">
        <f>IF(ISBLANK(Таблица1[[#This Row],[Дата акта]]),"",YEAR(Таблица1[[#This Row],[Дата акта]]))</f>
        <v>2018</v>
      </c>
      <c r="AH17" s="130" t="str">
        <f>IF(ISBLANK(Таблица1[[#This Row],[Материалы вручную]]),"","; "&amp;Таблица1[[#This Row],[Материалы вручную]])</f>
        <v/>
      </c>
      <c r="AI17" s="129" t="str">
        <f t="shared" si="1"/>
        <v/>
      </c>
      <c r="AJ17" s="129" t="str">
        <f t="shared" si="2"/>
        <v/>
      </c>
      <c r="AK17" s="129" t="str">
        <f t="shared" si="3"/>
        <v/>
      </c>
      <c r="AL17" s="129" t="str">
        <f t="shared" si="4"/>
        <v/>
      </c>
      <c r="AM17" s="129" t="str">
        <f t="shared" si="5"/>
        <v/>
      </c>
      <c r="AN17" s="130" t="str">
        <f t="shared" si="6"/>
        <v/>
      </c>
      <c r="AO17" s="129" t="str">
        <f t="shared" si="7"/>
        <v/>
      </c>
      <c r="AP17" s="129" t="str">
        <f t="shared" si="8"/>
        <v/>
      </c>
      <c r="AQ17" s="129" t="str">
        <f t="shared" si="9"/>
        <v/>
      </c>
      <c r="AR17" s="129" t="str">
        <f t="shared" si="10"/>
        <v/>
      </c>
      <c r="AS17" s="129" t="str">
        <f t="shared" si="11"/>
        <v/>
      </c>
      <c r="AT17" s="129" t="str">
        <f t="shared" si="12"/>
        <v/>
      </c>
      <c r="AU17" s="129" t="str">
        <f t="shared" si="13"/>
        <v/>
      </c>
      <c r="AV17" s="129" t="str">
        <f>IF(ISBLANK(Реквизиты!$B$6),"",Реквизиты!$B$6)</f>
        <v/>
      </c>
      <c r="AW17" s="129" t="str">
        <f t="shared" si="14"/>
        <v/>
      </c>
      <c r="AX17" s="129" t="str">
        <f>Таблица1[[#This Row],[Проект]]</f>
        <v>, проект шифр: W0947-19/13-КЖ1.1</v>
      </c>
      <c r="AY17" s="129" t="str">
        <f t="shared" si="15"/>
        <v/>
      </c>
      <c r="AZ17" s="129" t="str">
        <f t="shared" si="16"/>
        <v/>
      </c>
      <c r="BA17" s="129" t="str">
        <f t="shared" si="17"/>
        <v/>
      </c>
      <c r="BB17" s="129" t="str">
        <f t="shared" si="18"/>
        <v/>
      </c>
      <c r="BC17" s="129" t="str">
        <f t="shared" si="19"/>
        <v/>
      </c>
      <c r="BD17" s="129" t="str">
        <f t="shared" si="20"/>
        <v/>
      </c>
      <c r="BE17" s="129" t="str">
        <f t="shared" si="21"/>
        <v/>
      </c>
      <c r="BF17" s="129" t="str">
        <f t="shared" si="22"/>
        <v/>
      </c>
      <c r="BG17" s="129" t="str">
        <f t="shared" si="23"/>
        <v/>
      </c>
      <c r="BH17" s="129" t="str">
        <f>IF(Таблица1[Проектировщик нужен?]=1,IF(ISBLANK(ФИО_проектировщика),"",должность_проектировщика&amp;" "&amp;наименование_проектировщика),"")</f>
        <v/>
      </c>
      <c r="BI17" s="129" t="str">
        <f>IF(Таблица1[Проектировщик нужен?]=1,IF(ISBLANK(ФИО_проектировщика),"",ФИО_проектировщика),"")</f>
        <v/>
      </c>
      <c r="BJ17" s="129" t="str">
        <f t="shared" si="24"/>
        <v/>
      </c>
      <c r="BK17" s="129" t="str">
        <f t="shared" si="25"/>
        <v/>
      </c>
      <c r="BL17" s="129" t="str">
        <f t="shared" si="26"/>
        <v/>
      </c>
      <c r="BM17" s="129" t="str">
        <f t="shared" si="27"/>
        <v/>
      </c>
      <c r="BN17" s="129" t="str">
        <f>IF(ISBLANK(Таблица1[[#This Row],[Исп. схема]]),"",Таблица1[[#This Row],[Исп. схема]]&amp;"@Исполнительная схема. "&amp;Таблица1[[#This Row],[Автоназвание работ]])</f>
        <v>Исполнительная схема №10А/1@Исполнительная схема.  блока А на отм. -4,350 в осях Ж-Л/1-8</v>
      </c>
      <c r="BO17" s="129" t="str">
        <f>Таблица1[[#This Row],[Номер акта]]&amp;IF(ISBLANK(Таблица1[[#This Row],[Дата акта]]),""," от "&amp;TEXT(Таблица1[[#This Row],[Дата акта]],"ДД.ММ.ГГГГ"))&amp;"@Акт освидетельствования скрытых работ. "&amp;Таблица1[[#This Row],[Автоназвание работ]]</f>
        <v>бА-№10А1 от 22.11.2018@Акт освидетельствования скрытых работ.  блока А на отм. -4,350 в осях Ж-Л/1-8</v>
      </c>
      <c r="BP17" s="129" t="str">
        <f>"АОСР "&amp;Таблица1[[#This Row],[Номер акта]]&amp;IF(ISBLANK(Таблица1[[#This Row],[Дата акта]]),""," от "&amp;TEXT(Таблица1[[#This Row],[Дата акта]],"ДД.ММ.ГГГГ"))&amp;" ("&amp;Таблица1[[#This Row],[Наименование работ]]&amp;IF(ISBLANK(Таблица1[[#This Row],[Отм.]]),""," на отм."&amp;Таблица1[[#This Row],[Отм.]])&amp;")"</f>
        <v>АОСР бА-№10А1 от 22.11.2018 ( на отм.-4,350)</v>
      </c>
      <c r="BQ17" s="129" t="str">
        <f>IF(ISBLANK(Таблица1[[#This Row],[Уровень1]]),"",Пербуква1&amp;Таблица1[[#This Row],[Уровень1]]&amp;"-")&amp;IF(ISBLANK(Таблица1[[#This Row],[Уровень2]]),"",Пербуква2&amp;Таблица1[[#This Row],[Уровень2]]&amp;"-")&amp;"№"&amp;Таблица1[[#This Row],[Номер п/п]]&amp;Таблица1[[#This Row],[Суффикс акта]]</f>
        <v>бА-№10А1</v>
      </c>
      <c r="BR17" s="169">
        <v>6</v>
      </c>
      <c r="BS17" s="170" t="s">
        <v>297</v>
      </c>
      <c r="BT17" s="129"/>
      <c r="BU17" s="129"/>
      <c r="BV17" s="129"/>
      <c r="BW17" s="129"/>
    </row>
    <row r="18" spans="1:75" customFormat="1" ht="76.5" x14ac:dyDescent="0.2">
      <c r="A18" s="142">
        <f>A17+1</f>
        <v>11</v>
      </c>
      <c r="B18" s="173" t="s">
        <v>256</v>
      </c>
      <c r="C18" s="165"/>
      <c r="D18" s="175"/>
      <c r="E18" s="175" t="s">
        <v>259</v>
      </c>
      <c r="F18" s="175"/>
      <c r="G18" s="175" t="s">
        <v>262</v>
      </c>
      <c r="H18" s="175" t="s">
        <v>289</v>
      </c>
      <c r="I18" s="104">
        <v>43427</v>
      </c>
      <c r="J18" s="104">
        <v>43427</v>
      </c>
      <c r="K18" s="102">
        <f>Таблица1[[#This Row],[Дата окончания]]</f>
        <v>43427</v>
      </c>
      <c r="L18" s="115">
        <v>1</v>
      </c>
      <c r="M18" s="115"/>
      <c r="N18" s="100" t="s">
        <v>235</v>
      </c>
      <c r="O18" s="135" t="str">
        <f>Таблица1[[#This Row],[Наименование работ]]&amp;(IF(ISBLANK(Таблица1[[#This Row],[Уровень3]]),""," "&amp;Таблица1[[#This Row],[Уровень3]]&amp;"-го "&amp;ур3род))&amp;(IF(ISBLANK(Таблица1[[#This Row],[Уровень2]]),""," "&amp;ур2род&amp;" "&amp;Таблица1[[#This Row],[Уровень2]]))&amp;(IF(ISBLANK(Таблица1[[#This Row],[Уровень1]]),""," "&amp;ур1род&amp;" "&amp;Таблица1[[#This Row],[Уровень1]]))&amp;(IF(ISBLANK(Таблица1[[#This Row],[Отм.]]),""," на отм. "&amp;Таблица1[[#This Row],[Отм.]]))&amp;(IF(ISBLANK(Таблица1[[#This Row],[В осях]]),""," в осях "&amp;Таблица1[[#This Row],[В осях]]))</f>
        <v xml:space="preserve"> блока А на отм. -4,350 в осях Ж-Л/1-8</v>
      </c>
      <c r="P18" s="101" t="str">
        <f t="array" ref="P18">IFERROR(INDEX(Таблица6[вид работ],MATCH(1,SEARCH(Таблица6[вид работ],Таблица1[[#This Row],[Наименование работ]]),0)+1)&amp;(IF(ISBLANK(Таблица1[[#This Row],[Уровень3]]),""," "&amp;Таблица1[[#This Row],[Уровень3]]&amp;"-го "&amp;ур3род))&amp;(IF(ISBLANK(Таблица1[[#This Row],[Уровень2]]),""," "&amp;ур2род&amp;" "&amp;Таблица1[[#This Row],[Уровень2]]))&amp;(IF(ISBLANK(Таблица1[[#This Row],[Уровень1]]),""," "&amp;ур1род&amp;" "&amp;Таблица1[[#This Row],[Уровень1]]))&amp;(IF(ISBLANK(Таблица1[[#This Row],[Отм.]]),""," на отм. "&amp;Таблица1[[#This Row],[Отм.]]))&amp;(IF(ISBLANK(Таблица1[[#This Row],[В осях]]),""," в осях "&amp;Таблица1[[#This Row],[В осях]])),"")</f>
        <v/>
      </c>
      <c r="Q18" s="150"/>
      <c r="R18" s="99"/>
      <c r="S18" s="103" t="s">
        <v>272</v>
      </c>
      <c r="T18" s="100" t="s">
        <v>274</v>
      </c>
      <c r="U18" s="103" t="s">
        <v>273</v>
      </c>
      <c r="V18" s="103">
        <v>5</v>
      </c>
      <c r="W18" s="103" t="str">
        <f t="shared" si="0"/>
        <v>согласно п. 3, 4</v>
      </c>
      <c r="X18" s="103"/>
      <c r="Y18" s="128" t="str">
        <f>IF(ISBLANK(Таблица1[[#This Row],[Дата начала]]),"",TEXT(DAY(Таблица1[[#This Row],[Дата начала]]),"00"))</f>
        <v>23</v>
      </c>
      <c r="Z18" s="129" t="str">
        <f>IF(ISBLANK(Таблица1[[#This Row],[Дата начала]]),"",CHOOSE(MONTH(Таблица1[[#This Row],[Дата начала]]),"января","февраля","марта","апреля","мая","июня","июля","августа","сентября","октября","ноября","декабря"))</f>
        <v>ноября</v>
      </c>
      <c r="AA18" s="129">
        <f>IF(ISBLANK(Таблица1[[#This Row],[Дата начала]]),"",YEAR(Таблица1[[#This Row],[Дата начала]]))</f>
        <v>2018</v>
      </c>
      <c r="AB18" s="128" t="str">
        <f>IF(ISBLANK(Таблица1[[#This Row],[Дата окончания]]),"",TEXT(DAY(Таблица1[[#This Row],[Дата окончания]]),"00"))</f>
        <v>23</v>
      </c>
      <c r="AC18" s="129" t="str">
        <f>IF(ISBLANK(Таблица1[[#This Row],[Дата окончания]]),"",CHOOSE(MONTH(Таблица1[[#This Row],[Дата окончания]]),"января","февраля","марта","апреля","мая","июня","июля","августа","сентября","октября","ноября","декабря"))</f>
        <v>ноября</v>
      </c>
      <c r="AD18" s="129">
        <f>IF(ISBLANK(Таблица1[[#This Row],[Дата окончания]]),"",YEAR(Таблица1[[#This Row],[Дата окончания]]))</f>
        <v>2018</v>
      </c>
      <c r="AE18" s="131" t="str">
        <f>IF(ISBLANK(Таблица1[[#This Row],[Дата акта]]),"",TEXT(DAY(Таблица1[[#This Row],[Дата акта]]),"00"))</f>
        <v>23</v>
      </c>
      <c r="AF18" s="130" t="str">
        <f>IF(ISBLANK(Таблица1[[#This Row],[Дата акта]]),"",CHOOSE(MONTH(Таблица1[[#This Row],[Дата акта]]),"января","февраля","марта","апреля","мая","июня","июля","августа","сентября","октября","ноября","декабря"))</f>
        <v>ноября</v>
      </c>
      <c r="AG18" s="130">
        <f>IF(ISBLANK(Таблица1[[#This Row],[Дата акта]]),"",YEAR(Таблица1[[#This Row],[Дата акта]]))</f>
        <v>2018</v>
      </c>
      <c r="AH18" s="130" t="str">
        <f>IF(ISBLANK(Таблица1[[#This Row],[Материалы вручную]]),"","; "&amp;Таблица1[[#This Row],[Материалы вручную]])</f>
        <v/>
      </c>
      <c r="AI18" s="129" t="str">
        <f t="shared" si="1"/>
        <v/>
      </c>
      <c r="AJ18" s="129" t="str">
        <f t="shared" si="2"/>
        <v/>
      </c>
      <c r="AK18" s="129" t="str">
        <f t="shared" si="3"/>
        <v/>
      </c>
      <c r="AL18" s="129" t="str">
        <f t="shared" si="4"/>
        <v/>
      </c>
      <c r="AM18" s="129" t="str">
        <f t="shared" si="5"/>
        <v/>
      </c>
      <c r="AN18" s="130" t="str">
        <f t="shared" si="6"/>
        <v/>
      </c>
      <c r="AO18" s="129" t="str">
        <f t="shared" si="7"/>
        <v/>
      </c>
      <c r="AP18" s="129" t="str">
        <f t="shared" si="8"/>
        <v/>
      </c>
      <c r="AQ18" s="129" t="str">
        <f t="shared" si="9"/>
        <v/>
      </c>
      <c r="AR18" s="129" t="str">
        <f t="shared" si="10"/>
        <v/>
      </c>
      <c r="AS18" s="129" t="str">
        <f t="shared" si="11"/>
        <v/>
      </c>
      <c r="AT18" s="129" t="str">
        <f t="shared" si="12"/>
        <v/>
      </c>
      <c r="AU18" s="129" t="str">
        <f t="shared" si="13"/>
        <v/>
      </c>
      <c r="AV18" s="129" t="str">
        <f>IF(ISBLANK(Реквизиты!$B$6),"",Реквизиты!$B$6)</f>
        <v/>
      </c>
      <c r="AW18" s="129" t="str">
        <f t="shared" si="14"/>
        <v/>
      </c>
      <c r="AX18" s="129" t="str">
        <f>Таблица1[[#This Row],[Проект]]</f>
        <v>, проект шифр: W0947-19/13-КЖ1.1</v>
      </c>
      <c r="AY18" s="129" t="str">
        <f t="shared" si="15"/>
        <v/>
      </c>
      <c r="AZ18" s="129" t="str">
        <f t="shared" si="16"/>
        <v/>
      </c>
      <c r="BA18" s="129" t="str">
        <f t="shared" si="17"/>
        <v/>
      </c>
      <c r="BB18" s="129" t="str">
        <f t="shared" si="18"/>
        <v/>
      </c>
      <c r="BC18" s="129" t="str">
        <f t="shared" si="19"/>
        <v/>
      </c>
      <c r="BD18" s="129" t="str">
        <f t="shared" si="20"/>
        <v/>
      </c>
      <c r="BE18" s="129" t="str">
        <f t="shared" si="21"/>
        <v/>
      </c>
      <c r="BF18" s="129" t="str">
        <f t="shared" si="22"/>
        <v/>
      </c>
      <c r="BG18" s="129" t="str">
        <f t="shared" si="23"/>
        <v/>
      </c>
      <c r="BH18" s="129" t="str">
        <f>IF(Таблица1[Проектировщик нужен?]=1,IF(ISBLANK(ФИО_проектировщика),"",должность_проектировщика&amp;" "&amp;наименование_проектировщика),"")</f>
        <v/>
      </c>
      <c r="BI18" s="129" t="str">
        <f>IF(Таблица1[Проектировщик нужен?]=1,IF(ISBLANK(ФИО_проектировщика),"",ФИО_проектировщика),"")</f>
        <v/>
      </c>
      <c r="BJ18" s="129" t="str">
        <f t="shared" si="24"/>
        <v/>
      </c>
      <c r="BK18" s="129" t="str">
        <f t="shared" si="25"/>
        <v/>
      </c>
      <c r="BL18" s="129" t="str">
        <f t="shared" si="26"/>
        <v/>
      </c>
      <c r="BM18" s="129" t="str">
        <f t="shared" si="27"/>
        <v/>
      </c>
      <c r="BN18" s="129" t="str">
        <f>IF(ISBLANK(Таблица1[[#This Row],[Исп. схема]]),"",Таблица1[[#This Row],[Исп. схема]]&amp;"@Исполнительная схема. "&amp;Таблица1[[#This Row],[Автоназвание работ]])</f>
        <v>Исполнительная схема №11А/1@Исполнительная схема.  блока А на отм. -4,350 в осях Ж-Л/1-8</v>
      </c>
      <c r="BO18" s="129" t="str">
        <f>Таблица1[[#This Row],[Номер акта]]&amp;IF(ISBLANK(Таблица1[[#This Row],[Дата акта]]),""," от "&amp;TEXT(Таблица1[[#This Row],[Дата акта]],"ДД.ММ.ГГГГ"))&amp;"@Акт освидетельствования скрытых работ. "&amp;Таблица1[[#This Row],[Автоназвание работ]]</f>
        <v>бА-№11А1 от 23.11.2018@Акт освидетельствования скрытых работ.  блока А на отм. -4,350 в осях Ж-Л/1-8</v>
      </c>
      <c r="BP18" s="129" t="str">
        <f>"АОСР "&amp;Таблица1[[#This Row],[Номер акта]]&amp;IF(ISBLANK(Таблица1[[#This Row],[Дата акта]]),""," от "&amp;TEXT(Таблица1[[#This Row],[Дата акта]],"ДД.ММ.ГГГГ"))&amp;" ("&amp;Таблица1[[#This Row],[Наименование работ]]&amp;IF(ISBLANK(Таблица1[[#This Row],[Отм.]]),""," на отм."&amp;Таблица1[[#This Row],[Отм.]])&amp;")"</f>
        <v>АОСР бА-№11А1 от 23.11.2018 ( на отм.-4,350)</v>
      </c>
      <c r="BQ18" s="129" t="str">
        <f>IF(ISBLANK(Таблица1[[#This Row],[Уровень1]]),"",Пербуква1&amp;Таблица1[[#This Row],[Уровень1]]&amp;"-")&amp;IF(ISBLANK(Таблица1[[#This Row],[Уровень2]]),"",Пербуква2&amp;Таблица1[[#This Row],[Уровень2]]&amp;"-")&amp;"№"&amp;Таблица1[[#This Row],[Номер п/п]]&amp;Таблица1[[#This Row],[Суффикс акта]]</f>
        <v>бА-№11А1</v>
      </c>
      <c r="BR18" s="169">
        <v>6</v>
      </c>
      <c r="BS18" s="170" t="s">
        <v>297</v>
      </c>
      <c r="BT18" s="129"/>
      <c r="BU18" s="129"/>
      <c r="BV18" s="129"/>
      <c r="BW18" s="129"/>
    </row>
    <row r="19" spans="1:75" customFormat="1" ht="76.5" x14ac:dyDescent="0.2">
      <c r="A19" s="142">
        <v>12</v>
      </c>
      <c r="B19" s="173" t="s">
        <v>259</v>
      </c>
      <c r="C19" s="165"/>
      <c r="D19" s="175"/>
      <c r="E19" s="175" t="s">
        <v>259</v>
      </c>
      <c r="F19" s="175"/>
      <c r="G19" s="175" t="s">
        <v>262</v>
      </c>
      <c r="H19" s="175" t="s">
        <v>276</v>
      </c>
      <c r="I19" s="104">
        <v>43406</v>
      </c>
      <c r="J19" s="104">
        <v>43426</v>
      </c>
      <c r="K19" s="102">
        <f>Таблица1[[#This Row],[Дата окончания]]</f>
        <v>43426</v>
      </c>
      <c r="L19" s="115"/>
      <c r="M19" s="115"/>
      <c r="N19" s="100" t="s">
        <v>235</v>
      </c>
      <c r="O19" s="135" t="str">
        <f>Таблица1[[#This Row],[Наименование работ]]&amp;(IF(ISBLANK(Таблица1[[#This Row],[Уровень3]]),""," "&amp;Таблица1[[#This Row],[Уровень3]]&amp;"-го "&amp;ур3род))&amp;(IF(ISBLANK(Таблица1[[#This Row],[Уровень2]]),""," "&amp;ур2род&amp;" "&amp;Таблица1[[#This Row],[Уровень2]]))&amp;(IF(ISBLANK(Таблица1[[#This Row],[Уровень1]]),""," "&amp;ур1род&amp;" "&amp;Таблица1[[#This Row],[Уровень1]]))&amp;(IF(ISBLANK(Таблица1[[#This Row],[Отм.]]),""," на отм. "&amp;Таблица1[[#This Row],[Отм.]]))&amp;(IF(ISBLANK(Таблица1[[#This Row],[В осях]]),""," в осях "&amp;Таблица1[[#This Row],[В осях]]))</f>
        <v xml:space="preserve"> блока А на отм. -4,350 в осях А-Л/1-11</v>
      </c>
      <c r="P19" s="101" t="str">
        <f t="array" ref="P19">IFERROR(INDEX(Таблица6[вид работ],MATCH(1,SEARCH(Таблица6[вид работ],Таблица1[[#This Row],[Наименование работ]]),0)+1)&amp;(IF(ISBLANK(Таблица1[[#This Row],[Уровень3]]),""," "&amp;Таблица1[[#This Row],[Уровень3]]&amp;"-го "&amp;ур3род))&amp;(IF(ISBLANK(Таблица1[[#This Row],[Уровень2]]),""," "&amp;ур2род&amp;" "&amp;Таблица1[[#This Row],[Уровень2]]))&amp;(IF(ISBLANK(Таблица1[[#This Row],[Уровень1]]),""," "&amp;ур1род&amp;" "&amp;Таблица1[[#This Row],[Уровень1]]))&amp;(IF(ISBLANK(Таблица1[[#This Row],[Отм.]]),""," на отм. "&amp;Таблица1[[#This Row],[Отм.]]))&amp;(IF(ISBLANK(Таблица1[[#This Row],[В осях]]),""," в осях "&amp;Таблица1[[#This Row],[В осях]])),"")</f>
        <v/>
      </c>
      <c r="Q19" s="150"/>
      <c r="R19" s="99"/>
      <c r="S19" s="103" t="s">
        <v>277</v>
      </c>
      <c r="T19" s="100" t="s">
        <v>274</v>
      </c>
      <c r="U19" s="103" t="s">
        <v>273</v>
      </c>
      <c r="V19" s="103">
        <v>5</v>
      </c>
      <c r="W19" s="103" t="str">
        <f t="shared" ref="W19:W70" si="28">"согласно п. 3, 4"</f>
        <v>согласно п. 3, 4</v>
      </c>
      <c r="X19" s="103" t="str">
        <f>IF(ISERROR(SEARCH("арм",Таблица1[[#This Row],[Наименование работ]])),"",1)</f>
        <v/>
      </c>
      <c r="Y19" s="128" t="str">
        <f>IF(ISBLANK(Таблица1[[#This Row],[Дата начала]]),"",TEXT(DAY(Таблица1[[#This Row],[Дата начала]]),"00"))</f>
        <v>02</v>
      </c>
      <c r="Z19" s="129" t="str">
        <f>IF(ISBLANK(Таблица1[[#This Row],[Дата начала]]),"",CHOOSE(MONTH(Таблица1[[#This Row],[Дата начала]]),"января","февраля","марта","апреля","мая","июня","июля","августа","сентября","октября","ноября","декабря"))</f>
        <v>ноября</v>
      </c>
      <c r="AA19" s="129">
        <f>IF(ISBLANK(Таблица1[[#This Row],[Дата начала]]),"",YEAR(Таблица1[[#This Row],[Дата начала]]))</f>
        <v>2018</v>
      </c>
      <c r="AB19" s="128" t="str">
        <f>IF(ISBLANK(Таблица1[[#This Row],[Дата окончания]]),"",TEXT(DAY(Таблица1[[#This Row],[Дата окончания]]),"00"))</f>
        <v>22</v>
      </c>
      <c r="AC19" s="129" t="str">
        <f>IF(ISBLANK(Таблица1[[#This Row],[Дата окончания]]),"",CHOOSE(MONTH(Таблица1[[#This Row],[Дата окончания]]),"января","февраля","марта","апреля","мая","июня","июля","августа","сентября","октября","ноября","декабря"))</f>
        <v>ноября</v>
      </c>
      <c r="AD19" s="129">
        <f>IF(ISBLANK(Таблица1[[#This Row],[Дата окончания]]),"",YEAR(Таблица1[[#This Row],[Дата окончания]]))</f>
        <v>2018</v>
      </c>
      <c r="AE19" s="131" t="str">
        <f>IF(ISBLANK(Таблица1[[#This Row],[Дата акта]]),"",TEXT(DAY(Таблица1[[#This Row],[Дата акта]]),"00"))</f>
        <v>22</v>
      </c>
      <c r="AF19" s="130" t="str">
        <f>IF(ISBLANK(Таблица1[[#This Row],[Дата акта]]),"",CHOOSE(MONTH(Таблица1[[#This Row],[Дата акта]]),"января","февраля","марта","апреля","мая","июня","июля","августа","сентября","октября","ноября","декабря"))</f>
        <v>ноября</v>
      </c>
      <c r="AG19" s="130">
        <f>IF(ISBLANK(Таблица1[[#This Row],[Дата акта]]),"",YEAR(Таблица1[[#This Row],[Дата акта]]))</f>
        <v>2018</v>
      </c>
      <c r="AH19" s="130" t="str">
        <f>IF(ISBLANK(Таблица1[[#This Row],[Материалы вручную]]),"","; "&amp;Таблица1[[#This Row],[Материалы вручную]])</f>
        <v/>
      </c>
      <c r="AI19" s="129" t="str">
        <f t="shared" ref="AI19:AI70" si="29">IF(ISBLANK(наименование_объекта),"",наименование_объекта)</f>
        <v/>
      </c>
      <c r="AJ19" s="129" t="str">
        <f t="shared" ref="AJ19:AJ70" si="30">IF(ISBLANK(Наименование_заказчика),"",Наименование_заказчика)&amp;IF(ISBLANK(реквизиты_заказчика),"",". "&amp;реквизиты_заказчика)</f>
        <v/>
      </c>
      <c r="AK19" s="129" t="str">
        <f t="shared" ref="AK19:AK70" si="31">IF(ISBLANK(наименование_генподрядчика),"",наименование_генподрядчика)&amp;IF(ISBLANK(реквизиты_генподрядчика),"",". "&amp;реквизиты_генподрядчика)</f>
        <v/>
      </c>
      <c r="AL19" s="129" t="str">
        <f t="shared" ref="AL19:AL70" si="32">IF(ISBLANK(наименование_проектировщика),"",наименование_проектировщика)&amp;IF(ISBLANK(реквизиты_проектировщика),"",". "&amp;реквизиты_проектировщика)</f>
        <v/>
      </c>
      <c r="AM19" s="129" t="str">
        <f t="shared" ref="AM19:AM70" si="33">IF(ISBLANK(наименование_подрядчика),"",наименование_подрядчика)&amp;IF(ISBLANK(реквизиты_подрядчика),"",". "&amp;реквизиты_подрядчика)</f>
        <v/>
      </c>
      <c r="AN19" s="130" t="str">
        <f t="shared" ref="AN19:AN70" si="34">IF(ISBLANK(ФИО_заказчика),"",должность_заказчика&amp;" "&amp;орг_заказчика&amp;" "&amp;ФИО_заказчика&amp;IF(ISBLANK(приказ_заказчика),"",", приказ "&amp;приказ_заказчика))</f>
        <v/>
      </c>
      <c r="AO19" s="129" t="str">
        <f t="shared" ref="AO19:AO70" si="35">IF(ISBLANK(ФИО_ТНзаказчика),"",должность_ТНзаказчика&amp;" "&amp;орг_ТНзаказчика&amp;" "&amp;ФИО_ТНзаказчика&amp;IF(ISBLANK(приказ_ТНзаказчика),"",", приказ "&amp;приказ_ТНзаказчика))</f>
        <v/>
      </c>
      <c r="AP19" s="129" t="str">
        <f t="shared" ref="AP19:AP70" si="36">IF(ISBLANK(ФИО_генподрядчика),"",должность_генподрядчика&amp;" "&amp;наименование_генподрядчика&amp;" "&amp;ФИО_генподрядчика&amp;IF(ISBLANK(приказ_генподрядчика),"",", приказ "&amp;приказ_генподрядчика))</f>
        <v/>
      </c>
      <c r="AQ19" s="129" t="str">
        <f t="shared" ref="AQ19:AQ70" si="37">IF(ISBLANK(ФИО_ТНгенподрядчика),"",должность_ТНгенподрядчика&amp;" "&amp;наименование_генподрядчика&amp;" "&amp;ФИО_ТНгенподрядчика&amp;IF(ISBLANK(приказ_ТНгенподрядчика),"",", приказ "&amp;приказ_ТНгенподрядчика))</f>
        <v/>
      </c>
      <c r="AR19" s="129" t="str">
        <f t="shared" ref="AR19:AR70" si="38">IF(ISBLANK(ФИО_проектировщика),"",должность_проектировщика&amp;" "&amp;наименование_проектировщика&amp;" "&amp;ФИО_проектировщика&amp;IF(ISBLANK(приказ_проектировщика),"",", приказ "&amp;приказ_проектировщика))</f>
        <v/>
      </c>
      <c r="AS19" s="129" t="str">
        <f t="shared" ref="AS19:AS70" si="39">IF(ISBLANK(ФИО_подрядчика),"",должность_подрядчика&amp;" "&amp;наименование_подрядчика&amp;" "&amp;ФИО_подрядчика&amp;IF(ISBLANK(приказ_подрядчика),"",", приказ "&amp;приказ_подрядчика))</f>
        <v/>
      </c>
      <c r="AT19" s="129" t="str">
        <f t="shared" ref="AT19:AT70" si="40">IF(ISBLANK(ФИО_иного),"",должность_иного&amp;" "&amp;орг_иного&amp;" "&amp;ФИО_иного&amp;IF(ISBLANK(приказ_иного),"",", приказ "&amp;приказ_иного))</f>
        <v/>
      </c>
      <c r="AU19" s="129" t="str">
        <f t="shared" ref="AU19:AU70" si="41">IF(ISBLANK(наименование_подрядчика),"",наименование_подрядчика)</f>
        <v/>
      </c>
      <c r="AV19" s="129" t="str">
        <f>IF(ISBLANK(Реквизиты!$B$6),"",Реквизиты!$B$6)</f>
        <v/>
      </c>
      <c r="AW19" s="129" t="str">
        <f t="shared" ref="AW19:AW70" si="42">IF(ISBLANK(наименование_проектировщика),"",наименование_проектировщика)</f>
        <v/>
      </c>
      <c r="AX19" s="129" t="str">
        <f>Таблица1[[#This Row],[Проект]]</f>
        <v>, проект шифр: W0947-19/13-КЖ1.1</v>
      </c>
      <c r="AY19" s="129" t="str">
        <f t="shared" ref="AY19:AY70" si="43">IF(ISBLANK(ФИО_заказчика),"",должность_заказчика&amp;" "&amp;орг_заказчика)</f>
        <v/>
      </c>
      <c r="AZ19" s="129" t="str">
        <f t="shared" ref="AZ19:AZ70" si="44">IF(ISBLANK(ФИО_заказчика),"",ФИО_заказчика)</f>
        <v/>
      </c>
      <c r="BA19" s="129" t="str">
        <f t="shared" ref="BA19:BA70" si="45">IF(ISBLANK(ФИО_ТНзаказчика),"",должность_ТНзаказчика&amp;" "&amp;орг_ТНзаказчика)</f>
        <v/>
      </c>
      <c r="BB19" s="129" t="str">
        <f t="shared" ref="BB19:BB70" si="46">IF(ISBLANK(ФИО_ТНзаказчика),"",ФИО_ТНзаказчика)</f>
        <v/>
      </c>
      <c r="BC19" s="129" t="str">
        <f t="shared" ref="BC19:BC70" si="47">IF(ISBLANK(ФИО_генподрядчика),"",должность_генподрядчика&amp;" "&amp;наименование_генподрядчика)</f>
        <v/>
      </c>
      <c r="BD19" s="129" t="str">
        <f t="shared" ref="BD19:BD70" si="48">IF(ISBLANK(ФИО_генподрядчика),"",ФИО_генподрядчика)</f>
        <v/>
      </c>
      <c r="BE19" s="129" t="str">
        <f t="shared" ref="BE19:BE70" si="49">IF(ISBLANK(ФИО_ТНгенподрядчика),"",должность_ТНгенподрядчика&amp;" "&amp;наименование_генподрядчика)</f>
        <v/>
      </c>
      <c r="BF19" s="129" t="str">
        <f t="shared" ref="BF19:BF70" si="50">IF(ISBLANK(ФИО_ТНгенподрядчика),"",ФИО_ТНгенподрядчика)</f>
        <v/>
      </c>
      <c r="BG19" s="129" t="str">
        <f t="shared" ref="BG19:BG70" si="51">IF(ISBLANK(ФИО_генподрядчика),"",ФИО_генподрядчика)</f>
        <v/>
      </c>
      <c r="BH19" s="129" t="str">
        <f>IF(Таблица1[Проектировщик нужен?]=1,IF(ISBLANK(ФИО_проектировщика),"",должность_проектировщика&amp;" "&amp;наименование_проектировщика),"")</f>
        <v/>
      </c>
      <c r="BI19" s="129" t="str">
        <f>IF(Таблица1[Проектировщик нужен?]=1,IF(ISBLANK(ФИО_проектировщика),"",ФИО_проектировщика),"")</f>
        <v/>
      </c>
      <c r="BJ19" s="129" t="str">
        <f t="shared" ref="BJ19:BJ70" si="52">IF(ISBLANK(ФИО_подрядчика),"",должность_подрядчика&amp;" "&amp;наименование_подрядчика)</f>
        <v/>
      </c>
      <c r="BK19" s="129" t="str">
        <f t="shared" ref="BK19:BK70" si="53">IF(ISBLANK(ФИО_подрядчика),"",ФИО_подрядчика)</f>
        <v/>
      </c>
      <c r="BL19" s="129" t="str">
        <f t="shared" ref="BL19:BL70" si="54">IF(ISBLANK(ФИО_иного),"",должность_иного&amp;" "&amp;орг_иного)</f>
        <v/>
      </c>
      <c r="BM19" s="129" t="str">
        <f t="shared" ref="BM19:BM70" si="55">IF(ISBLANK(ФИО_иного),"",ФИО_иного)</f>
        <v/>
      </c>
      <c r="BN19" s="129" t="str">
        <f>IF(ISBLANK(Таблица1[[#This Row],[Исп. схема]]),"",Таблица1[[#This Row],[Исп. схема]]&amp;"@Исполнительная схема. "&amp;Таблица1[[#This Row],[Автоназвание работ]])</f>
        <v>Исполнительная схема №12А@Исполнительная схема.  блока А на отм. -4,350 в осях А-Л/1-11</v>
      </c>
      <c r="BO19" s="129" t="str">
        <f>Таблица1[[#This Row],[Номер акта]]&amp;IF(ISBLANK(Таблица1[[#This Row],[Дата акта]]),""," от "&amp;TEXT(Таблица1[[#This Row],[Дата акта]],"ДД.ММ.ГГГГ"))&amp;"@Акт освидетельствования скрытых работ. "&amp;Таблица1[[#This Row],[Автоназвание работ]]</f>
        <v>бА-№12А от 22.11.2018@Акт освидетельствования скрытых работ.  блока А на отм. -4,350 в осях А-Л/1-11</v>
      </c>
      <c r="BP19" s="129" t="str">
        <f>"АОСР "&amp;Таблица1[[#This Row],[Номер акта]]&amp;IF(ISBLANK(Таблица1[[#This Row],[Дата акта]]),""," от "&amp;TEXT(Таблица1[[#This Row],[Дата акта]],"ДД.ММ.ГГГГ"))&amp;" ("&amp;Таблица1[[#This Row],[Наименование работ]]&amp;IF(ISBLANK(Таблица1[[#This Row],[Отм.]]),""," на отм."&amp;Таблица1[[#This Row],[Отм.]])&amp;")"</f>
        <v>АОСР бА-№12А от 22.11.2018 ( на отм.-4,350)</v>
      </c>
      <c r="BQ19" s="129" t="str">
        <f>IF(ISBLANK(Таблица1[[#This Row],[Уровень1]]),"",Пербуква1&amp;Таблица1[[#This Row],[Уровень1]]&amp;"-")&amp;IF(ISBLANK(Таблица1[[#This Row],[Уровень2]]),"",Пербуква2&amp;Таблица1[[#This Row],[Уровень2]]&amp;"-")&amp;"№"&amp;Таблица1[[#This Row],[Номер п/п]]&amp;Таблица1[[#This Row],[Суффикс акта]]</f>
        <v>бА-№12А</v>
      </c>
      <c r="BR19" s="169">
        <v>6</v>
      </c>
      <c r="BS19" s="170" t="s">
        <v>297</v>
      </c>
      <c r="BT19" s="129"/>
      <c r="BU19" s="129"/>
      <c r="BV19" s="129"/>
      <c r="BW19" s="129"/>
    </row>
    <row r="20" spans="1:75" customFormat="1" ht="38.25" x14ac:dyDescent="0.2">
      <c r="A20" s="142">
        <v>13</v>
      </c>
      <c r="B20" s="173" t="s">
        <v>259</v>
      </c>
      <c r="C20" s="165"/>
      <c r="D20" s="175"/>
      <c r="E20" s="175" t="s">
        <v>259</v>
      </c>
      <c r="F20" s="175"/>
      <c r="G20" s="175" t="s">
        <v>262</v>
      </c>
      <c r="H20" s="175" t="s">
        <v>276</v>
      </c>
      <c r="I20" s="104">
        <v>43414</v>
      </c>
      <c r="J20" s="104">
        <v>43426</v>
      </c>
      <c r="K20" s="102">
        <f>Таблица1[[#This Row],[Дата окончания]]</f>
        <v>43426</v>
      </c>
      <c r="L20" s="115"/>
      <c r="M20" s="115"/>
      <c r="N20" s="100" t="s">
        <v>235</v>
      </c>
      <c r="O20" s="135" t="str">
        <f>Таблица1[[#This Row],[Наименование работ]]&amp;(IF(ISBLANK(Таблица1[[#This Row],[Уровень3]]),""," "&amp;Таблица1[[#This Row],[Уровень3]]&amp;"-го "&amp;ур3род))&amp;(IF(ISBLANK(Таблица1[[#This Row],[Уровень2]]),""," "&amp;ур2род&amp;" "&amp;Таблица1[[#This Row],[Уровень2]]))&amp;(IF(ISBLANK(Таблица1[[#This Row],[Уровень1]]),""," "&amp;ур1род&amp;" "&amp;Таблица1[[#This Row],[Уровень1]]))&amp;(IF(ISBLANK(Таблица1[[#This Row],[Отм.]]),""," на отм. "&amp;Таблица1[[#This Row],[Отм.]]))&amp;(IF(ISBLANK(Таблица1[[#This Row],[В осях]]),""," в осях "&amp;Таблица1[[#This Row],[В осях]]))</f>
        <v xml:space="preserve"> блока А на отм. -4,350 в осях А-Л/1-11</v>
      </c>
      <c r="P20" s="101" t="str">
        <f t="array" ref="P20">IFERROR(INDEX(Таблица6[вид работ],MATCH(1,SEARCH(Таблица6[вид работ],Таблица1[[#This Row],[Наименование работ]]),0)+1)&amp;(IF(ISBLANK(Таблица1[[#This Row],[Уровень3]]),""," "&amp;Таблица1[[#This Row],[Уровень3]]&amp;"-го "&amp;ур3род))&amp;(IF(ISBLANK(Таблица1[[#This Row],[Уровень2]]),""," "&amp;ур2род&amp;" "&amp;Таблица1[[#This Row],[Уровень2]]))&amp;(IF(ISBLANK(Таблица1[[#This Row],[Уровень1]]),""," "&amp;ур1род&amp;" "&amp;Таблица1[[#This Row],[Уровень1]]))&amp;(IF(ISBLANK(Таблица1[[#This Row],[Отм.]]),""," на отм. "&amp;Таблица1[[#This Row],[Отм.]]))&amp;(IF(ISBLANK(Таблица1[[#This Row],[В осях]]),""," в осях "&amp;Таблица1[[#This Row],[В осях]])),"")</f>
        <v/>
      </c>
      <c r="Q20" s="150"/>
      <c r="R20" s="99"/>
      <c r="S20" s="103"/>
      <c r="T20" s="100"/>
      <c r="U20" s="103"/>
      <c r="V20" s="103">
        <f>2</f>
        <v>2</v>
      </c>
      <c r="W20" s="103" t="str">
        <f>"согласно п. 3, 4"</f>
        <v>согласно п. 3, 4</v>
      </c>
      <c r="X20" s="103" t="str">
        <f>IF(ISERROR(SEARCH("арм",Таблица1[[#This Row],[Наименование работ]])),"",1)</f>
        <v/>
      </c>
      <c r="Y20" s="128" t="str">
        <f>IF(ISBLANK(Таблица1[[#This Row],[Дата начала]]),"",TEXT(DAY(Таблица1[[#This Row],[Дата начала]]),"00"))</f>
        <v>10</v>
      </c>
      <c r="Z20" s="129" t="str">
        <f>IF(ISBLANK(Таблица1[[#This Row],[Дата начала]]),"",CHOOSE(MONTH(Таблица1[[#This Row],[Дата начала]]),"января","февраля","марта","апреля","мая","июня","июля","августа","сентября","октября","ноября","декабря"))</f>
        <v>ноября</v>
      </c>
      <c r="AA20" s="129">
        <f>IF(ISBLANK(Таблица1[[#This Row],[Дата начала]]),"",YEAR(Таблица1[[#This Row],[Дата начала]]))</f>
        <v>2018</v>
      </c>
      <c r="AB20" s="128" t="str">
        <f>IF(ISBLANK(Таблица1[[#This Row],[Дата окончания]]),"",TEXT(DAY(Таблица1[[#This Row],[Дата окончания]]),"00"))</f>
        <v>22</v>
      </c>
      <c r="AC20" s="129" t="str">
        <f>IF(ISBLANK(Таблица1[[#This Row],[Дата окончания]]),"",CHOOSE(MONTH(Таблица1[[#This Row],[Дата окончания]]),"января","февраля","марта","апреля","мая","июня","июля","августа","сентября","октября","ноября","декабря"))</f>
        <v>ноября</v>
      </c>
      <c r="AD20" s="129">
        <f>IF(ISBLANK(Таблица1[[#This Row],[Дата окончания]]),"",YEAR(Таблица1[[#This Row],[Дата окончания]]))</f>
        <v>2018</v>
      </c>
      <c r="AE20" s="131" t="str">
        <f>IF(ISBLANK(Таблица1[[#This Row],[Дата акта]]),"",TEXT(DAY(Таблица1[[#This Row],[Дата акта]]),"00"))</f>
        <v>22</v>
      </c>
      <c r="AF20" s="130" t="str">
        <f>IF(ISBLANK(Таблица1[[#This Row],[Дата акта]]),"",CHOOSE(MONTH(Таблица1[[#This Row],[Дата акта]]),"января","февраля","марта","апреля","мая","июня","июля","августа","сентября","октября","ноября","декабря"))</f>
        <v>ноября</v>
      </c>
      <c r="AG20" s="130">
        <f>IF(ISBLANK(Таблица1[[#This Row],[Дата акта]]),"",YEAR(Таблица1[[#This Row],[Дата акта]]))</f>
        <v>2018</v>
      </c>
      <c r="AH20" s="130" t="str">
        <f>IF(ISBLANK(Таблица1[[#This Row],[Материалы вручную]]),"","; "&amp;Таблица1[[#This Row],[Материалы вручную]])</f>
        <v/>
      </c>
      <c r="AI20" s="129" t="str">
        <f>IF(ISBLANK(наименование_объекта),"",наименование_объекта)</f>
        <v/>
      </c>
      <c r="AJ20" s="129" t="str">
        <f>IF(ISBLANK(Наименование_заказчика),"",Наименование_заказчика)&amp;IF(ISBLANK(реквизиты_заказчика),"",". "&amp;реквизиты_заказчика)</f>
        <v/>
      </c>
      <c r="AK20" s="129" t="str">
        <f>IF(ISBLANK(наименование_генподрядчика),"",наименование_генподрядчика)&amp;IF(ISBLANK(реквизиты_генподрядчика),"",". "&amp;реквизиты_генподрядчика)</f>
        <v/>
      </c>
      <c r="AL20" s="129" t="str">
        <f>IF(ISBLANK(наименование_проектировщика),"",наименование_проектировщика)&amp;IF(ISBLANK(реквизиты_проектировщика),"",". "&amp;реквизиты_проектировщика)</f>
        <v/>
      </c>
      <c r="AM20" s="129" t="str">
        <f>IF(ISBLANK(наименование_подрядчика),"",наименование_подрядчика)&amp;IF(ISBLANK(реквизиты_подрядчика),"",". "&amp;реквизиты_подрядчика)</f>
        <v/>
      </c>
      <c r="AN20" s="130" t="str">
        <f>IF(ISBLANK(ФИО_заказчика),"",должность_заказчика&amp;" "&amp;орг_заказчика&amp;" "&amp;ФИО_заказчика&amp;IF(ISBLANK(приказ_заказчика),"",", приказ "&amp;приказ_заказчика))</f>
        <v/>
      </c>
      <c r="AO20" s="129" t="str">
        <f>IF(ISBLANK(ФИО_ТНзаказчика),"",должность_ТНзаказчика&amp;" "&amp;орг_ТНзаказчика&amp;" "&amp;ФИО_ТНзаказчика&amp;IF(ISBLANK(приказ_ТНзаказчика),"",", приказ "&amp;приказ_ТНзаказчика))</f>
        <v/>
      </c>
      <c r="AP20" s="129" t="str">
        <f>IF(ISBLANK(ФИО_генподрядчика),"",должность_генподрядчика&amp;" "&amp;наименование_генподрядчика&amp;" "&amp;ФИО_генподрядчика&amp;IF(ISBLANK(приказ_генподрядчика),"",", приказ "&amp;приказ_генподрядчика))</f>
        <v/>
      </c>
      <c r="AQ20" s="129" t="str">
        <f>IF(ISBLANK(ФИО_ТНгенподрядчика),"",должность_ТНгенподрядчика&amp;" "&amp;наименование_генподрядчика&amp;" "&amp;ФИО_ТНгенподрядчика&amp;IF(ISBLANK(приказ_ТНгенподрядчика),"",", приказ "&amp;приказ_ТНгенподрядчика))</f>
        <v/>
      </c>
      <c r="AR20" s="129" t="str">
        <f>IF(ISBLANK(ФИО_проектировщика),"",должность_проектировщика&amp;" "&amp;наименование_проектировщика&amp;" "&amp;ФИО_проектировщика&amp;IF(ISBLANK(приказ_проектировщика),"",", приказ "&amp;приказ_проектировщика))</f>
        <v/>
      </c>
      <c r="AS20" s="129" t="str">
        <f>IF(ISBLANK(ФИО_подрядчика),"",должность_подрядчика&amp;" "&amp;наименование_подрядчика&amp;" "&amp;ФИО_подрядчика&amp;IF(ISBLANK(приказ_подрядчика),"",", приказ "&amp;приказ_подрядчика))</f>
        <v/>
      </c>
      <c r="AT20" s="129" t="str">
        <f>IF(ISBLANK(ФИО_иного),"",должность_иного&amp;" "&amp;орг_иного&amp;" "&amp;ФИО_иного&amp;IF(ISBLANK(приказ_иного),"",", приказ "&amp;приказ_иного))</f>
        <v/>
      </c>
      <c r="AU20" s="129" t="str">
        <f>IF(ISBLANK(наименование_подрядчика),"",наименование_подрядчика)</f>
        <v/>
      </c>
      <c r="AV20" s="129" t="str">
        <f>IF(ISBLANK(Реквизиты!$B$6),"",Реквизиты!$B$6)</f>
        <v/>
      </c>
      <c r="AW20" s="129" t="str">
        <f>IF(ISBLANK(наименование_проектировщика),"",наименование_проектировщика)</f>
        <v/>
      </c>
      <c r="AX20" s="129">
        <f>Таблица1[[#This Row],[Проект]]</f>
        <v>0</v>
      </c>
      <c r="AY20" s="129" t="str">
        <f>IF(ISBLANK(ФИО_заказчика),"",должность_заказчика&amp;" "&amp;орг_заказчика)</f>
        <v/>
      </c>
      <c r="AZ20" s="129" t="str">
        <f>IF(ISBLANK(ФИО_заказчика),"",ФИО_заказчика)</f>
        <v/>
      </c>
      <c r="BA20" s="129" t="str">
        <f>IF(ISBLANK(ФИО_ТНзаказчика),"",должность_ТНзаказчика&amp;" "&amp;орг_ТНзаказчика)</f>
        <v/>
      </c>
      <c r="BB20" s="129" t="str">
        <f>IF(ISBLANK(ФИО_ТНзаказчика),"",ФИО_ТНзаказчика)</f>
        <v/>
      </c>
      <c r="BC20" s="129" t="str">
        <f>IF(ISBLANK(ФИО_генподрядчика),"",должность_генподрядчика&amp;" "&amp;наименование_генподрядчика)</f>
        <v/>
      </c>
      <c r="BD20" s="129" t="str">
        <f>IF(ISBLANK(ФИО_генподрядчика),"",ФИО_генподрядчика)</f>
        <v/>
      </c>
      <c r="BE20" s="129" t="str">
        <f>IF(ISBLANK(ФИО_ТНгенподрядчика),"",должность_ТНгенподрядчика&amp;" "&amp;наименование_генподрядчика)</f>
        <v/>
      </c>
      <c r="BF20" s="129" t="str">
        <f>IF(ISBLANK(ФИО_ТНгенподрядчика),"",ФИО_ТНгенподрядчика)</f>
        <v/>
      </c>
      <c r="BG20" s="129" t="str">
        <f>IF(ISBLANK(ФИО_генподрядчика),"",ФИО_генподрядчика)</f>
        <v/>
      </c>
      <c r="BH20" s="129" t="str">
        <f>IF(Таблица1[Проектировщик нужен?]=1,IF(ISBLANK(ФИО_проектировщика),"",должность_проектировщика&amp;" "&amp;наименование_проектировщика),"")</f>
        <v/>
      </c>
      <c r="BI20" s="129" t="str">
        <f>IF(Таблица1[Проектировщик нужен?]=1,IF(ISBLANK(ФИО_проектировщика),"",ФИО_проектировщика),"")</f>
        <v/>
      </c>
      <c r="BJ20" s="129" t="str">
        <f>IF(ISBLANK(ФИО_подрядчика),"",должность_подрядчика&amp;" "&amp;наименование_подрядчика)</f>
        <v/>
      </c>
      <c r="BK20" s="129" t="str">
        <f>IF(ISBLANK(ФИО_подрядчика),"",ФИО_подрядчика)</f>
        <v/>
      </c>
      <c r="BL20" s="129" t="str">
        <f>IF(ISBLANK(ФИО_иного),"",должность_иного&amp;" "&amp;орг_иного)</f>
        <v/>
      </c>
      <c r="BM20" s="129" t="str">
        <f>IF(ISBLANK(ФИО_иного),"",ФИО_иного)</f>
        <v/>
      </c>
      <c r="BN20" s="129" t="str">
        <f>IF(ISBLANK(Таблица1[[#This Row],[Исп. схема]]),"",Таблица1[[#This Row],[Исп. схема]]&amp;"@Исполнительная схема. "&amp;Таблица1[[#This Row],[Автоназвание работ]])</f>
        <v/>
      </c>
      <c r="BO20" s="129" t="str">
        <f>Таблица1[[#This Row],[Номер акта]]&amp;IF(ISBLANK(Таблица1[[#This Row],[Дата акта]]),""," от "&amp;TEXT(Таблица1[[#This Row],[Дата акта]],"ДД.ММ.ГГГГ"))&amp;"@Акт освидетельствования скрытых работ. "&amp;Таблица1[[#This Row],[Автоназвание работ]]</f>
        <v>бА-№13А от 22.11.2018@Акт освидетельствования скрытых работ.  блока А на отм. -4,350 в осях А-Л/1-11</v>
      </c>
      <c r="BP20" s="129" t="str">
        <f>"АОСР "&amp;Таблица1[[#This Row],[Номер акта]]&amp;IF(ISBLANK(Таблица1[[#This Row],[Дата акта]]),""," от "&amp;TEXT(Таблица1[[#This Row],[Дата акта]],"ДД.ММ.ГГГГ"))&amp;" ("&amp;Таблица1[[#This Row],[Наименование работ]]&amp;IF(ISBLANK(Таблица1[[#This Row],[Отм.]]),""," на отм."&amp;Таблица1[[#This Row],[Отм.]])&amp;")"</f>
        <v>АОСР бА-№13А от 22.11.2018 ( на отм.-4,350)</v>
      </c>
      <c r="BQ20" s="129" t="str">
        <f>IF(ISBLANK(Таблица1[[#This Row],[Уровень1]]),"",Пербуква1&amp;Таблица1[[#This Row],[Уровень1]]&amp;"-")&amp;IF(ISBLANK(Таблица1[[#This Row],[Уровень2]]),"",Пербуква2&amp;Таблица1[[#This Row],[Уровень2]]&amp;"-")&amp;"№"&amp;Таблица1[[#This Row],[Номер п/п]]&amp;Таблица1[[#This Row],[Суффикс акта]]</f>
        <v>бА-№13А</v>
      </c>
      <c r="BR20" s="169">
        <v>6</v>
      </c>
      <c r="BS20" s="170" t="s">
        <v>297</v>
      </c>
      <c r="BT20" s="182">
        <v>11</v>
      </c>
      <c r="BU20" s="129"/>
      <c r="BV20" s="129"/>
      <c r="BW20" s="129"/>
    </row>
    <row r="21" spans="1:75" customFormat="1" ht="76.5" x14ac:dyDescent="0.2">
      <c r="A21" s="142">
        <v>14</v>
      </c>
      <c r="B21" s="173" t="s">
        <v>259</v>
      </c>
      <c r="C21" s="165"/>
      <c r="D21" s="175"/>
      <c r="E21" s="175" t="s">
        <v>259</v>
      </c>
      <c r="F21" s="175"/>
      <c r="G21" s="175" t="s">
        <v>262</v>
      </c>
      <c r="H21" s="175" t="s">
        <v>276</v>
      </c>
      <c r="I21" s="104">
        <v>43427</v>
      </c>
      <c r="J21" s="104">
        <v>43427</v>
      </c>
      <c r="K21" s="102">
        <f>Таблица1[[#This Row],[Дата окончания]]</f>
        <v>43427</v>
      </c>
      <c r="L21" s="115"/>
      <c r="M21" s="115"/>
      <c r="N21" s="100" t="s">
        <v>235</v>
      </c>
      <c r="O21" s="135" t="str">
        <f>Таблица1[[#This Row],[Наименование работ]]&amp;(IF(ISBLANK(Таблица1[[#This Row],[Уровень3]]),""," "&amp;Таблица1[[#This Row],[Уровень3]]&amp;"-го "&amp;ур3род))&amp;(IF(ISBLANK(Таблица1[[#This Row],[Уровень2]]),""," "&amp;ур2род&amp;" "&amp;Таблица1[[#This Row],[Уровень2]]))&amp;(IF(ISBLANK(Таблица1[[#This Row],[Уровень1]]),""," "&amp;ур1род&amp;" "&amp;Таблица1[[#This Row],[Уровень1]]))&amp;(IF(ISBLANK(Таблица1[[#This Row],[Отм.]]),""," на отм. "&amp;Таблица1[[#This Row],[Отм.]]))&amp;(IF(ISBLANK(Таблица1[[#This Row],[В осях]]),""," в осях "&amp;Таблица1[[#This Row],[В осях]]))</f>
        <v xml:space="preserve"> блока А на отм. -4,350 в осях А-Л/1-11</v>
      </c>
      <c r="P21" s="101" t="str">
        <f t="array" ref="P21">IFERROR(INDEX(Таблица6[вид работ],MATCH(1,SEARCH(Таблица6[вид работ],Таблица1[[#This Row],[Наименование работ]]),0)+1)&amp;(IF(ISBLANK(Таблица1[[#This Row],[Уровень3]]),""," "&amp;Таблица1[[#This Row],[Уровень3]]&amp;"-го "&amp;ур3род))&amp;(IF(ISBLANK(Таблица1[[#This Row],[Уровень2]]),""," "&amp;ур2род&amp;" "&amp;Таблица1[[#This Row],[Уровень2]]))&amp;(IF(ISBLANK(Таблица1[[#This Row],[Уровень1]]),""," "&amp;ур1род&amp;" "&amp;Таблица1[[#This Row],[Уровень1]]))&amp;(IF(ISBLANK(Таблица1[[#This Row],[Отм.]]),""," на отм. "&amp;Таблица1[[#This Row],[Отм.]]))&amp;(IF(ISBLANK(Таблица1[[#This Row],[В осях]]),""," в осях "&amp;Таблица1[[#This Row],[В осях]])),"")</f>
        <v/>
      </c>
      <c r="Q21" s="150"/>
      <c r="R21" s="99"/>
      <c r="S21" s="103" t="s">
        <v>278</v>
      </c>
      <c r="T21" s="100" t="s">
        <v>274</v>
      </c>
      <c r="U21" s="103" t="s">
        <v>273</v>
      </c>
      <c r="V21" s="103">
        <v>5</v>
      </c>
      <c r="W21" s="103" t="str">
        <f t="shared" si="28"/>
        <v>согласно п. 3, 4</v>
      </c>
      <c r="X21" s="103" t="str">
        <f>IF(ISERROR(SEARCH("арм",Таблица1[[#This Row],[Наименование работ]])),"",1)</f>
        <v/>
      </c>
      <c r="Y21" s="128" t="str">
        <f>IF(ISBLANK(Таблица1[[#This Row],[Дата начала]]),"",TEXT(DAY(Таблица1[[#This Row],[Дата начала]]),"00"))</f>
        <v>23</v>
      </c>
      <c r="Z21" s="129" t="str">
        <f>IF(ISBLANK(Таблица1[[#This Row],[Дата начала]]),"",CHOOSE(MONTH(Таблица1[[#This Row],[Дата начала]]),"января","февраля","марта","апреля","мая","июня","июля","августа","сентября","октября","ноября","декабря"))</f>
        <v>ноября</v>
      </c>
      <c r="AA21" s="129">
        <f>IF(ISBLANK(Таблица1[[#This Row],[Дата начала]]),"",YEAR(Таблица1[[#This Row],[Дата начала]]))</f>
        <v>2018</v>
      </c>
      <c r="AB21" s="128" t="str">
        <f>IF(ISBLANK(Таблица1[[#This Row],[Дата окончания]]),"",TEXT(DAY(Таблица1[[#This Row],[Дата окончания]]),"00"))</f>
        <v>23</v>
      </c>
      <c r="AC21" s="129" t="str">
        <f>IF(ISBLANK(Таблица1[[#This Row],[Дата окончания]]),"",CHOOSE(MONTH(Таблица1[[#This Row],[Дата окончания]]),"января","февраля","марта","апреля","мая","июня","июля","августа","сентября","октября","ноября","декабря"))</f>
        <v>ноября</v>
      </c>
      <c r="AD21" s="129">
        <f>IF(ISBLANK(Таблица1[[#This Row],[Дата окончания]]),"",YEAR(Таблица1[[#This Row],[Дата окончания]]))</f>
        <v>2018</v>
      </c>
      <c r="AE21" s="131" t="str">
        <f>IF(ISBLANK(Таблица1[[#This Row],[Дата акта]]),"",TEXT(DAY(Таблица1[[#This Row],[Дата акта]]),"00"))</f>
        <v>23</v>
      </c>
      <c r="AF21" s="130" t="str">
        <f>IF(ISBLANK(Таблица1[[#This Row],[Дата акта]]),"",CHOOSE(MONTH(Таблица1[[#This Row],[Дата акта]]),"января","февраля","марта","апреля","мая","июня","июля","августа","сентября","октября","ноября","декабря"))</f>
        <v>ноября</v>
      </c>
      <c r="AG21" s="130">
        <f>IF(ISBLANK(Таблица1[[#This Row],[Дата акта]]),"",YEAR(Таблица1[[#This Row],[Дата акта]]))</f>
        <v>2018</v>
      </c>
      <c r="AH21" s="130" t="str">
        <f>IF(ISBLANK(Таблица1[[#This Row],[Материалы вручную]]),"","; "&amp;Таблица1[[#This Row],[Материалы вручную]])</f>
        <v/>
      </c>
      <c r="AI21" s="129" t="str">
        <f t="shared" si="29"/>
        <v/>
      </c>
      <c r="AJ21" s="129" t="str">
        <f t="shared" si="30"/>
        <v/>
      </c>
      <c r="AK21" s="129" t="str">
        <f t="shared" si="31"/>
        <v/>
      </c>
      <c r="AL21" s="129" t="str">
        <f t="shared" si="32"/>
        <v/>
      </c>
      <c r="AM21" s="129" t="str">
        <f t="shared" si="33"/>
        <v/>
      </c>
      <c r="AN21" s="130" t="str">
        <f t="shared" si="34"/>
        <v/>
      </c>
      <c r="AO21" s="129" t="str">
        <f t="shared" si="35"/>
        <v/>
      </c>
      <c r="AP21" s="129" t="str">
        <f t="shared" si="36"/>
        <v/>
      </c>
      <c r="AQ21" s="129" t="str">
        <f t="shared" si="37"/>
        <v/>
      </c>
      <c r="AR21" s="129" t="str">
        <f t="shared" si="38"/>
        <v/>
      </c>
      <c r="AS21" s="129" t="str">
        <f t="shared" si="39"/>
        <v/>
      </c>
      <c r="AT21" s="129" t="str">
        <f t="shared" si="40"/>
        <v/>
      </c>
      <c r="AU21" s="129" t="str">
        <f t="shared" si="41"/>
        <v/>
      </c>
      <c r="AV21" s="129" t="str">
        <f>IF(ISBLANK(Реквизиты!$B$6),"",Реквизиты!$B$6)</f>
        <v/>
      </c>
      <c r="AW21" s="129" t="str">
        <f t="shared" si="42"/>
        <v/>
      </c>
      <c r="AX21" s="129" t="str">
        <f>Таблица1[[#This Row],[Проект]]</f>
        <v>, проект шифр: W0947-19/13-КЖ1.1</v>
      </c>
      <c r="AY21" s="129" t="str">
        <f t="shared" si="43"/>
        <v/>
      </c>
      <c r="AZ21" s="129" t="str">
        <f t="shared" si="44"/>
        <v/>
      </c>
      <c r="BA21" s="129" t="str">
        <f t="shared" si="45"/>
        <v/>
      </c>
      <c r="BB21" s="129" t="str">
        <f t="shared" si="46"/>
        <v/>
      </c>
      <c r="BC21" s="129" t="str">
        <f t="shared" si="47"/>
        <v/>
      </c>
      <c r="BD21" s="129" t="str">
        <f t="shared" si="48"/>
        <v/>
      </c>
      <c r="BE21" s="129" t="str">
        <f t="shared" si="49"/>
        <v/>
      </c>
      <c r="BF21" s="129" t="str">
        <f t="shared" si="50"/>
        <v/>
      </c>
      <c r="BG21" s="129" t="str">
        <f t="shared" si="51"/>
        <v/>
      </c>
      <c r="BH21" s="129" t="str">
        <f>IF(Таблица1[Проектировщик нужен?]=1,IF(ISBLANK(ФИО_проектировщика),"",должность_проектировщика&amp;" "&amp;наименование_проектировщика),"")</f>
        <v/>
      </c>
      <c r="BI21" s="129" t="str">
        <f>IF(Таблица1[Проектировщик нужен?]=1,IF(ISBLANK(ФИО_проектировщика),"",ФИО_проектировщика),"")</f>
        <v/>
      </c>
      <c r="BJ21" s="129" t="str">
        <f t="shared" si="52"/>
        <v/>
      </c>
      <c r="BK21" s="129" t="str">
        <f t="shared" si="53"/>
        <v/>
      </c>
      <c r="BL21" s="129" t="str">
        <f t="shared" si="54"/>
        <v/>
      </c>
      <c r="BM21" s="129" t="str">
        <f t="shared" si="55"/>
        <v/>
      </c>
      <c r="BN21" s="129" t="str">
        <f>IF(ISBLANK(Таблица1[[#This Row],[Исп. схема]]),"",Таблица1[[#This Row],[Исп. схема]]&amp;"@Исполнительная схема. "&amp;Таблица1[[#This Row],[Автоназвание работ]])</f>
        <v>Исполнительная схема №14А@Исполнительная схема.  блока А на отм. -4,350 в осях А-Л/1-11</v>
      </c>
      <c r="BO21" s="129" t="str">
        <f>Таблица1[[#This Row],[Номер акта]]&amp;IF(ISBLANK(Таблица1[[#This Row],[Дата акта]]),""," от "&amp;TEXT(Таблица1[[#This Row],[Дата акта]],"ДД.ММ.ГГГГ"))&amp;"@Акт освидетельствования скрытых работ. "&amp;Таблица1[[#This Row],[Автоназвание работ]]</f>
        <v>бА-№14А от 23.11.2018@Акт освидетельствования скрытых работ.  блока А на отм. -4,350 в осях А-Л/1-11</v>
      </c>
      <c r="BP21" s="129" t="str">
        <f>"АОСР "&amp;Таблица1[[#This Row],[Номер акта]]&amp;IF(ISBLANK(Таблица1[[#This Row],[Дата акта]]),""," от "&amp;TEXT(Таблица1[[#This Row],[Дата акта]],"ДД.ММ.ГГГГ"))&amp;" ("&amp;Таблица1[[#This Row],[Наименование работ]]&amp;IF(ISBLANK(Таблица1[[#This Row],[Отм.]]),""," на отм."&amp;Таблица1[[#This Row],[Отм.]])&amp;")"</f>
        <v>АОСР бА-№14А от 23.11.2018 ( на отм.-4,350)</v>
      </c>
      <c r="BQ21" s="129" t="str">
        <f>IF(ISBLANK(Таблица1[[#This Row],[Уровень1]]),"",Пербуква1&amp;Таблица1[[#This Row],[Уровень1]]&amp;"-")&amp;IF(ISBLANK(Таблица1[[#This Row],[Уровень2]]),"",Пербуква2&amp;Таблица1[[#This Row],[Уровень2]]&amp;"-")&amp;"№"&amp;Таблица1[[#This Row],[Номер п/п]]&amp;Таблица1[[#This Row],[Суффикс акта]]</f>
        <v>бА-№14А</v>
      </c>
      <c r="BR21" s="169">
        <v>6</v>
      </c>
      <c r="BS21" s="170" t="s">
        <v>297</v>
      </c>
      <c r="BT21" s="182">
        <v>8</v>
      </c>
      <c r="BU21" s="180"/>
      <c r="BV21" s="180"/>
      <c r="BW21" s="180"/>
    </row>
    <row r="22" spans="1:75" customFormat="1" ht="76.5" x14ac:dyDescent="0.2">
      <c r="A22" s="142">
        <v>15</v>
      </c>
      <c r="B22" s="173" t="s">
        <v>259</v>
      </c>
      <c r="C22" s="165" t="s">
        <v>263</v>
      </c>
      <c r="D22" s="175"/>
      <c r="E22" s="175" t="s">
        <v>259</v>
      </c>
      <c r="F22" s="175"/>
      <c r="G22" s="175" t="s">
        <v>262</v>
      </c>
      <c r="H22" s="175" t="s">
        <v>288</v>
      </c>
      <c r="I22" s="177">
        <v>43428</v>
      </c>
      <c r="J22" s="177">
        <v>43433</v>
      </c>
      <c r="K22" s="102">
        <f>Таблица1[[#This Row],[Дата окончания]]</f>
        <v>43433</v>
      </c>
      <c r="L22" s="115"/>
      <c r="M22" s="115"/>
      <c r="N22" s="100" t="s">
        <v>235</v>
      </c>
      <c r="O22" s="135" t="str">
        <f>Таблица1[[#This Row],[Наименование работ]]&amp;(IF(ISBLANK(Таблица1[[#This Row],[Уровень3]]),""," "&amp;Таблица1[[#This Row],[Уровень3]]&amp;"-го "&amp;ур3род))&amp;(IF(ISBLANK(Таблица1[[#This Row],[Уровень2]]),""," "&amp;ур2род&amp;" "&amp;Таблица1[[#This Row],[Уровень2]]))&amp;(IF(ISBLANK(Таблица1[[#This Row],[Уровень1]]),""," "&amp;ур1род&amp;" "&amp;Таблица1[[#This Row],[Уровень1]]))&amp;(IF(ISBLANK(Таблица1[[#This Row],[Отм.]]),""," на отм. "&amp;Таблица1[[#This Row],[Отм.]]))&amp;(IF(ISBLANK(Таблица1[[#This Row],[В осях]]),""," в осях "&amp;Таблица1[[#This Row],[В осях]]))</f>
        <v>Устройство защитной стяжки по гидроизоляции бетонной подготовки блока А на отм. -4,350 в осях А-Г/1-11; Г-Л/8-11</v>
      </c>
      <c r="P22" s="101" t="str">
        <f t="array" ref="P22">IFERROR(INDEX(Таблица6[вид работ],MATCH(1,SEARCH(Таблица6[вид работ],Таблица1[[#This Row],[Наименование работ]]),0)+1)&amp;(IF(ISBLANK(Таблица1[[#This Row],[Уровень3]]),""," "&amp;Таблица1[[#This Row],[Уровень3]]&amp;"-го "&amp;ур3род))&amp;(IF(ISBLANK(Таблица1[[#This Row],[Уровень2]]),""," "&amp;ур2род&amp;" "&amp;Таблица1[[#This Row],[Уровень2]]))&amp;(IF(ISBLANK(Таблица1[[#This Row],[Уровень1]]),""," "&amp;ур1род&amp;" "&amp;Таблица1[[#This Row],[Уровень1]]))&amp;(IF(ISBLANK(Таблица1[[#This Row],[Отм.]]),""," на отм. "&amp;Таблица1[[#This Row],[Отм.]]))&amp;(IF(ISBLANK(Таблица1[[#This Row],[В осях]]),""," в осях "&amp;Таблица1[[#This Row],[В осях]])),"")</f>
        <v>Устройство нижней сетки армирования фундаментной плиты с выпусками блока А на отм. -4,350 в осях А-Г/1-11; Г-Л/8-11</v>
      </c>
      <c r="Q22" s="150"/>
      <c r="R22" s="99"/>
      <c r="S22" s="103" t="s">
        <v>279</v>
      </c>
      <c r="T22" s="100" t="s">
        <v>274</v>
      </c>
      <c r="U22" s="103" t="s">
        <v>273</v>
      </c>
      <c r="V22" s="103">
        <v>5</v>
      </c>
      <c r="W22" s="103" t="str">
        <f t="shared" si="28"/>
        <v>согласно п. 3, 4</v>
      </c>
      <c r="X22" s="103" t="str">
        <f>IF(ISERROR(SEARCH("арм",Таблица1[[#This Row],[Наименование работ]])),"",1)</f>
        <v/>
      </c>
      <c r="Y22" s="128" t="str">
        <f>IF(ISBLANK(Таблица1[[#This Row],[Дата начала]]),"",TEXT(DAY(Таблица1[[#This Row],[Дата начала]]),"00"))</f>
        <v>24</v>
      </c>
      <c r="Z22" s="129" t="str">
        <f>IF(ISBLANK(Таблица1[[#This Row],[Дата начала]]),"",CHOOSE(MONTH(Таблица1[[#This Row],[Дата начала]]),"января","февраля","марта","апреля","мая","июня","июля","августа","сентября","октября","ноября","декабря"))</f>
        <v>ноября</v>
      </c>
      <c r="AA22" s="129">
        <f>IF(ISBLANK(Таблица1[[#This Row],[Дата начала]]),"",YEAR(Таблица1[[#This Row],[Дата начала]]))</f>
        <v>2018</v>
      </c>
      <c r="AB22" s="128" t="str">
        <f>IF(ISBLANK(Таблица1[[#This Row],[Дата окончания]]),"",TEXT(DAY(Таблица1[[#This Row],[Дата окончания]]),"00"))</f>
        <v>29</v>
      </c>
      <c r="AC22" s="129" t="str">
        <f>IF(ISBLANK(Таблица1[[#This Row],[Дата окончания]]),"",CHOOSE(MONTH(Таблица1[[#This Row],[Дата окончания]]),"января","февраля","марта","апреля","мая","июня","июля","августа","сентября","октября","ноября","декабря"))</f>
        <v>ноября</v>
      </c>
      <c r="AD22" s="129">
        <f>IF(ISBLANK(Таблица1[[#This Row],[Дата окончания]]),"",YEAR(Таблица1[[#This Row],[Дата окончания]]))</f>
        <v>2018</v>
      </c>
      <c r="AE22" s="131" t="str">
        <f>IF(ISBLANK(Таблица1[[#This Row],[Дата акта]]),"",TEXT(DAY(Таблица1[[#This Row],[Дата акта]]),"00"))</f>
        <v>29</v>
      </c>
      <c r="AF22" s="130" t="str">
        <f>IF(ISBLANK(Таблица1[[#This Row],[Дата акта]]),"",CHOOSE(MONTH(Таблица1[[#This Row],[Дата акта]]),"января","февраля","марта","апреля","мая","июня","июля","августа","сентября","октября","ноября","декабря"))</f>
        <v>ноября</v>
      </c>
      <c r="AG22" s="130">
        <f>IF(ISBLANK(Таблица1[[#This Row],[Дата акта]]),"",YEAR(Таблица1[[#This Row],[Дата акта]]))</f>
        <v>2018</v>
      </c>
      <c r="AH22" s="130" t="str">
        <f>IF(ISBLANK(Таблица1[[#This Row],[Материалы вручную]]),"","; "&amp;Таблица1[[#This Row],[Материалы вручную]])</f>
        <v/>
      </c>
      <c r="AI22" s="129" t="str">
        <f t="shared" si="29"/>
        <v/>
      </c>
      <c r="AJ22" s="129" t="str">
        <f t="shared" si="30"/>
        <v/>
      </c>
      <c r="AK22" s="129" t="str">
        <f t="shared" si="31"/>
        <v/>
      </c>
      <c r="AL22" s="129" t="str">
        <f t="shared" si="32"/>
        <v/>
      </c>
      <c r="AM22" s="129" t="str">
        <f t="shared" si="33"/>
        <v/>
      </c>
      <c r="AN22" s="130" t="str">
        <f t="shared" si="34"/>
        <v/>
      </c>
      <c r="AO22" s="129" t="str">
        <f t="shared" si="35"/>
        <v/>
      </c>
      <c r="AP22" s="129" t="str">
        <f t="shared" si="36"/>
        <v/>
      </c>
      <c r="AQ22" s="129" t="str">
        <f t="shared" si="37"/>
        <v/>
      </c>
      <c r="AR22" s="129" t="str">
        <f t="shared" si="38"/>
        <v/>
      </c>
      <c r="AS22" s="129" t="str">
        <f t="shared" si="39"/>
        <v/>
      </c>
      <c r="AT22" s="129" t="str">
        <f t="shared" si="40"/>
        <v/>
      </c>
      <c r="AU22" s="129" t="str">
        <f t="shared" si="41"/>
        <v/>
      </c>
      <c r="AV22" s="129" t="str">
        <f>IF(ISBLANK(Реквизиты!$B$6),"",Реквизиты!$B$6)</f>
        <v/>
      </c>
      <c r="AW22" s="129" t="str">
        <f t="shared" si="42"/>
        <v/>
      </c>
      <c r="AX22" s="129" t="str">
        <f>Таблица1[[#This Row],[Проект]]</f>
        <v>, проект шифр: W0947-19/13-КЖ1.1</v>
      </c>
      <c r="AY22" s="129" t="str">
        <f t="shared" si="43"/>
        <v/>
      </c>
      <c r="AZ22" s="129" t="str">
        <f t="shared" si="44"/>
        <v/>
      </c>
      <c r="BA22" s="129" t="str">
        <f t="shared" si="45"/>
        <v/>
      </c>
      <c r="BB22" s="129" t="str">
        <f t="shared" si="46"/>
        <v/>
      </c>
      <c r="BC22" s="129" t="str">
        <f t="shared" si="47"/>
        <v/>
      </c>
      <c r="BD22" s="129" t="str">
        <f t="shared" si="48"/>
        <v/>
      </c>
      <c r="BE22" s="129" t="str">
        <f t="shared" si="49"/>
        <v/>
      </c>
      <c r="BF22" s="129" t="str">
        <f t="shared" si="50"/>
        <v/>
      </c>
      <c r="BG22" s="129" t="str">
        <f t="shared" si="51"/>
        <v/>
      </c>
      <c r="BH22" s="129" t="str">
        <f>IF(Таблица1[Проектировщик нужен?]=1,IF(ISBLANK(ФИО_проектировщика),"",должность_проектировщика&amp;" "&amp;наименование_проектировщика),"")</f>
        <v/>
      </c>
      <c r="BI22" s="129" t="str">
        <f>IF(Таблица1[Проектировщик нужен?]=1,IF(ISBLANK(ФИО_проектировщика),"",ФИО_проектировщика),"")</f>
        <v/>
      </c>
      <c r="BJ22" s="129" t="str">
        <f t="shared" si="52"/>
        <v/>
      </c>
      <c r="BK22" s="129" t="str">
        <f t="shared" si="53"/>
        <v/>
      </c>
      <c r="BL22" s="129" t="str">
        <f t="shared" si="54"/>
        <v/>
      </c>
      <c r="BM22" s="129" t="str">
        <f t="shared" si="55"/>
        <v/>
      </c>
      <c r="BN22" s="129" t="str">
        <f>IF(ISBLANK(Таблица1[[#This Row],[Исп. схема]]),"",Таблица1[[#This Row],[Исп. схема]]&amp;"@Исполнительная схема. "&amp;Таблица1[[#This Row],[Автоназвание работ]])</f>
        <v>Исполнительная схема №15А@Исполнительная схема. Устройство защитной стяжки по гидроизоляции бетонной подготовки блока А на отм. -4,350 в осях А-Г/1-11; Г-Л/8-11</v>
      </c>
      <c r="BO22" s="129" t="str">
        <f>Таблица1[[#This Row],[Номер акта]]&amp;IF(ISBLANK(Таблица1[[#This Row],[Дата акта]]),""," от "&amp;TEXT(Таблица1[[#This Row],[Дата акта]],"ДД.ММ.ГГГГ"))&amp;"@Акт освидетельствования скрытых работ. "&amp;Таблица1[[#This Row],[Автоназвание работ]]</f>
        <v>бА-№15А от 29.11.2018@Акт освидетельствования скрытых работ. Устройство защитной стяжки по гидроизоляции бетонной подготовки блока А на отм. -4,350 в осях А-Г/1-11; Г-Л/8-11</v>
      </c>
      <c r="BP22" s="129" t="str">
        <f>"АОСР "&amp;Таблица1[[#This Row],[Номер акта]]&amp;IF(ISBLANK(Таблица1[[#This Row],[Дата акта]]),""," от "&amp;TEXT(Таблица1[[#This Row],[Дата акта]],"ДД.ММ.ГГГГ"))&amp;" ("&amp;Таблица1[[#This Row],[Наименование работ]]&amp;IF(ISBLANK(Таблица1[[#This Row],[Отм.]]),""," на отм."&amp;Таблица1[[#This Row],[Отм.]])&amp;")"</f>
        <v>АОСР бА-№15А от 29.11.2018 (Устройство защитной стяжки по гидроизоляции бетонной подготовки на отм.-4,350)</v>
      </c>
      <c r="BQ22" s="129" t="str">
        <f>IF(ISBLANK(Таблица1[[#This Row],[Уровень1]]),"",Пербуква1&amp;Таблица1[[#This Row],[Уровень1]]&amp;"-")&amp;IF(ISBLANK(Таблица1[[#This Row],[Уровень2]]),"",Пербуква2&amp;Таблица1[[#This Row],[Уровень2]]&amp;"-")&amp;"№"&amp;Таблица1[[#This Row],[Номер п/п]]&amp;Таблица1[[#This Row],[Суффикс акта]]</f>
        <v>бА-№15А</v>
      </c>
      <c r="BR22" s="169">
        <v>6</v>
      </c>
      <c r="BS22" s="170" t="s">
        <v>297</v>
      </c>
      <c r="BT22" s="182">
        <v>1</v>
      </c>
      <c r="BU22" s="180"/>
      <c r="BV22" s="129"/>
      <c r="BW22" s="183"/>
    </row>
    <row r="23" spans="1:75" customFormat="1" ht="38.25" x14ac:dyDescent="0.2">
      <c r="A23" s="142">
        <v>16</v>
      </c>
      <c r="B23" s="173" t="s">
        <v>259</v>
      </c>
      <c r="C23" s="165" t="s">
        <v>322</v>
      </c>
      <c r="D23" s="175"/>
      <c r="E23" s="175" t="s">
        <v>259</v>
      </c>
      <c r="F23" s="175"/>
      <c r="G23" s="175"/>
      <c r="H23" s="175"/>
      <c r="I23" s="177" t="s">
        <v>293</v>
      </c>
      <c r="J23" s="177">
        <v>43433</v>
      </c>
      <c r="K23" s="102">
        <f>Таблица1[[#This Row],[Дата окончания]]</f>
        <v>43433</v>
      </c>
      <c r="L23" s="115"/>
      <c r="M23" s="115"/>
      <c r="N23" s="100" t="s">
        <v>235</v>
      </c>
      <c r="O23" s="135" t="str">
        <f>Таблица1[[#This Row],[Наименование работ]]&amp;(IF(ISBLANK(Таблица1[[#This Row],[Уровень3]]),""," "&amp;Таблица1[[#This Row],[Уровень3]]&amp;"-го "&amp;ур3род))&amp;(IF(ISBLANK(Таблица1[[#This Row],[Уровень2]]),""," "&amp;ур2род&amp;" "&amp;Таблица1[[#This Row],[Уровень2]]))&amp;(IF(ISBLANK(Таблица1[[#This Row],[Уровень1]]),""," "&amp;ур1род&amp;" "&amp;Таблица1[[#This Row],[Уровень1]]))&amp;(IF(ISBLANK(Таблица1[[#This Row],[Отм.]]),""," на отм. "&amp;Таблица1[[#This Row],[Отм.]]))&amp;(IF(ISBLANK(Таблица1[[#This Row],[В осях]]),""," в осях "&amp;Таблица1[[#This Row],[В осях]]))</f>
        <v>Устройство гидроизоляции  блока А</v>
      </c>
      <c r="P23" s="101" t="str">
        <f t="array" ref="P23">IFERROR(INDEX(Таблица6[вид работ],MATCH(1,SEARCH(Таблица6[вид работ],Таблица1[[#This Row],[Наименование работ]]),0)+1)&amp;(IF(ISBLANK(Таблица1[[#This Row],[Уровень3]]),""," "&amp;Таблица1[[#This Row],[Уровень3]]&amp;"-го "&amp;ур3род))&amp;(IF(ISBLANK(Таблица1[[#This Row],[Уровень2]]),""," "&amp;ур2род&amp;" "&amp;Таблица1[[#This Row],[Уровень2]]))&amp;(IF(ISBLANK(Таблица1[[#This Row],[Уровень1]]),""," "&amp;ур1род&amp;" "&amp;Таблица1[[#This Row],[Уровень1]]))&amp;(IF(ISBLANK(Таблица1[[#This Row],[Отм.]]),""," на отм. "&amp;Таблица1[[#This Row],[Отм.]]))&amp;(IF(ISBLANK(Таблица1[[#This Row],[В осях]]),""," в осях "&amp;Таблица1[[#This Row],[В осях]])),"")</f>
        <v>Устройство защитной стяжки по гидроизоляции бетонной подготовки блока А</v>
      </c>
      <c r="Q23" s="150"/>
      <c r="R23" s="99"/>
      <c r="S23" s="103"/>
      <c r="T23" s="100"/>
      <c r="U23" s="103"/>
      <c r="V23" s="103">
        <f>2</f>
        <v>2</v>
      </c>
      <c r="W23" s="103" t="str">
        <f>"согласно п. 3, 4"</f>
        <v>согласно п. 3, 4</v>
      </c>
      <c r="X23" s="103" t="str">
        <f>IF(ISERROR(SEARCH("арм",Таблица1[[#This Row],[Наименование работ]])),"",1)</f>
        <v/>
      </c>
      <c r="Y23" s="128" t="e">
        <f>IF(ISBLANK(Таблица1[[#This Row],[Дата начала]]),"",TEXT(DAY(Таблица1[[#This Row],[Дата начала]]),"00"))</f>
        <v>#VALUE!</v>
      </c>
      <c r="Z23" s="129" t="e">
        <f>IF(ISBLANK(Таблица1[[#This Row],[Дата начала]]),"",CHOOSE(MONTH(Таблица1[[#This Row],[Дата начала]]),"января","февраля","марта","апреля","мая","июня","июля","августа","сентября","октября","ноября","декабря"))</f>
        <v>#VALUE!</v>
      </c>
      <c r="AA23" s="129" t="e">
        <f>IF(ISBLANK(Таблица1[[#This Row],[Дата начала]]),"",YEAR(Таблица1[[#This Row],[Дата начала]]))</f>
        <v>#VALUE!</v>
      </c>
      <c r="AB23" s="128" t="str">
        <f>IF(ISBLANK(Таблица1[[#This Row],[Дата окончания]]),"",TEXT(DAY(Таблица1[[#This Row],[Дата окончания]]),"00"))</f>
        <v>29</v>
      </c>
      <c r="AC23" s="129" t="str">
        <f>IF(ISBLANK(Таблица1[[#This Row],[Дата окончания]]),"",CHOOSE(MONTH(Таблица1[[#This Row],[Дата окончания]]),"января","февраля","марта","апреля","мая","июня","июля","августа","сентября","октября","ноября","декабря"))</f>
        <v>ноября</v>
      </c>
      <c r="AD23" s="129">
        <f>IF(ISBLANK(Таблица1[[#This Row],[Дата окончания]]),"",YEAR(Таблица1[[#This Row],[Дата окончания]]))</f>
        <v>2018</v>
      </c>
      <c r="AE23" s="131" t="str">
        <f>IF(ISBLANK(Таблица1[[#This Row],[Дата акта]]),"",TEXT(DAY(Таблица1[[#This Row],[Дата акта]]),"00"))</f>
        <v>29</v>
      </c>
      <c r="AF23" s="130" t="str">
        <f>IF(ISBLANK(Таблица1[[#This Row],[Дата акта]]),"",CHOOSE(MONTH(Таблица1[[#This Row],[Дата акта]]),"января","февраля","марта","апреля","мая","июня","июля","августа","сентября","октября","ноября","декабря"))</f>
        <v>ноября</v>
      </c>
      <c r="AG23" s="130">
        <f>IF(ISBLANK(Таблица1[[#This Row],[Дата акта]]),"",YEAR(Таблица1[[#This Row],[Дата акта]]))</f>
        <v>2018</v>
      </c>
      <c r="AH23" s="130" t="str">
        <f>IF(ISBLANK(Таблица1[[#This Row],[Материалы вручную]]),"","; "&amp;Таблица1[[#This Row],[Материалы вручную]])</f>
        <v/>
      </c>
      <c r="AI23" s="129" t="str">
        <f>IF(ISBLANK(наименование_объекта),"",наименование_объекта)</f>
        <v/>
      </c>
      <c r="AJ23" s="129" t="str">
        <f>IF(ISBLANK(Наименование_заказчика),"",Наименование_заказчика)&amp;IF(ISBLANK(реквизиты_заказчика),"",". "&amp;реквизиты_заказчика)</f>
        <v/>
      </c>
      <c r="AK23" s="129" t="str">
        <f>IF(ISBLANK(наименование_генподрядчика),"",наименование_генподрядчика)&amp;IF(ISBLANK(реквизиты_генподрядчика),"",". "&amp;реквизиты_генподрядчика)</f>
        <v/>
      </c>
      <c r="AL23" s="129" t="str">
        <f>IF(ISBLANK(наименование_проектировщика),"",наименование_проектировщика)&amp;IF(ISBLANK(реквизиты_проектировщика),"",". "&amp;реквизиты_проектировщика)</f>
        <v/>
      </c>
      <c r="AM23" s="129" t="str">
        <f>IF(ISBLANK(наименование_подрядчика),"",наименование_подрядчика)&amp;IF(ISBLANK(реквизиты_подрядчика),"",". "&amp;реквизиты_подрядчика)</f>
        <v/>
      </c>
      <c r="AN23" s="130" t="str">
        <f>IF(ISBLANK(ФИО_заказчика),"",должность_заказчика&amp;" "&amp;орг_заказчика&amp;" "&amp;ФИО_заказчика&amp;IF(ISBLANK(приказ_заказчика),"",", приказ "&amp;приказ_заказчика))</f>
        <v/>
      </c>
      <c r="AO23" s="129" t="str">
        <f>IF(ISBLANK(ФИО_ТНзаказчика),"",должность_ТНзаказчика&amp;" "&amp;орг_ТНзаказчика&amp;" "&amp;ФИО_ТНзаказчика&amp;IF(ISBLANK(приказ_ТНзаказчика),"",", приказ "&amp;приказ_ТНзаказчика))</f>
        <v/>
      </c>
      <c r="AP23" s="129" t="str">
        <f>IF(ISBLANK(ФИО_генподрядчика),"",должность_генподрядчика&amp;" "&amp;наименование_генподрядчика&amp;" "&amp;ФИО_генподрядчика&amp;IF(ISBLANK(приказ_генподрядчика),"",", приказ "&amp;приказ_генподрядчика))</f>
        <v/>
      </c>
      <c r="AQ23" s="129" t="str">
        <f>IF(ISBLANK(ФИО_ТНгенподрядчика),"",должность_ТНгенподрядчика&amp;" "&amp;наименование_генподрядчика&amp;" "&amp;ФИО_ТНгенподрядчика&amp;IF(ISBLANK(приказ_ТНгенподрядчика),"",", приказ "&amp;приказ_ТНгенподрядчика))</f>
        <v/>
      </c>
      <c r="AR23" s="129" t="str">
        <f>IF(ISBLANK(ФИО_проектировщика),"",должность_проектировщика&amp;" "&amp;наименование_проектировщика&amp;" "&amp;ФИО_проектировщика&amp;IF(ISBLANK(приказ_проектировщика),"",", приказ "&amp;приказ_проектировщика))</f>
        <v/>
      </c>
      <c r="AS23" s="129" t="str">
        <f>IF(ISBLANK(ФИО_подрядчика),"",должность_подрядчика&amp;" "&amp;наименование_подрядчика&amp;" "&amp;ФИО_подрядчика&amp;IF(ISBLANK(приказ_подрядчика),"",", приказ "&amp;приказ_подрядчика))</f>
        <v/>
      </c>
      <c r="AT23" s="129" t="str">
        <f>IF(ISBLANK(ФИО_иного),"",должность_иного&amp;" "&amp;орг_иного&amp;" "&amp;ФИО_иного&amp;IF(ISBLANK(приказ_иного),"",", приказ "&amp;приказ_иного))</f>
        <v/>
      </c>
      <c r="AU23" s="129" t="str">
        <f>IF(ISBLANK(наименование_подрядчика),"",наименование_подрядчика)</f>
        <v/>
      </c>
      <c r="AV23" s="129" t="str">
        <f>IF(ISBLANK(Реквизиты!$B$6),"",Реквизиты!$B$6)</f>
        <v/>
      </c>
      <c r="AW23" s="129" t="str">
        <f>IF(ISBLANK(наименование_проектировщика),"",наименование_проектировщика)</f>
        <v/>
      </c>
      <c r="AX23" s="129">
        <f>Таблица1[[#This Row],[Проект]]</f>
        <v>0</v>
      </c>
      <c r="AY23" s="129" t="str">
        <f>IF(ISBLANK(ФИО_заказчика),"",должность_заказчика&amp;" "&amp;орг_заказчика)</f>
        <v/>
      </c>
      <c r="AZ23" s="129" t="str">
        <f>IF(ISBLANK(ФИО_заказчика),"",ФИО_заказчика)</f>
        <v/>
      </c>
      <c r="BA23" s="129" t="str">
        <f>IF(ISBLANK(ФИО_ТНзаказчика),"",должность_ТНзаказчика&amp;" "&amp;орг_ТНзаказчика)</f>
        <v/>
      </c>
      <c r="BB23" s="129" t="str">
        <f>IF(ISBLANK(ФИО_ТНзаказчика),"",ФИО_ТНзаказчика)</f>
        <v/>
      </c>
      <c r="BC23" s="129" t="str">
        <f>IF(ISBLANK(ФИО_генподрядчика),"",должность_генподрядчика&amp;" "&amp;наименование_генподрядчика)</f>
        <v/>
      </c>
      <c r="BD23" s="129" t="str">
        <f>IF(ISBLANK(ФИО_генподрядчика),"",ФИО_генподрядчика)</f>
        <v/>
      </c>
      <c r="BE23" s="129" t="str">
        <f>IF(ISBLANK(ФИО_ТНгенподрядчика),"",должность_ТНгенподрядчика&amp;" "&amp;наименование_генподрядчика)</f>
        <v/>
      </c>
      <c r="BF23" s="129" t="str">
        <f>IF(ISBLANK(ФИО_ТНгенподрядчика),"",ФИО_ТНгенподрядчика)</f>
        <v/>
      </c>
      <c r="BG23" s="129" t="str">
        <f>IF(ISBLANK(ФИО_генподрядчика),"",ФИО_генподрядчика)</f>
        <v/>
      </c>
      <c r="BH23" s="129" t="str">
        <f>IF(Таблица1[Проектировщик нужен?]=1,IF(ISBLANK(ФИО_проектировщика),"",должность_проектировщика&amp;" "&amp;наименование_проектировщика),"")</f>
        <v/>
      </c>
      <c r="BI23" s="129" t="str">
        <f>IF(Таблица1[Проектировщик нужен?]=1,IF(ISBLANK(ФИО_проектировщика),"",ФИО_проектировщика),"")</f>
        <v/>
      </c>
      <c r="BJ23" s="129" t="str">
        <f>IF(ISBLANK(ФИО_подрядчика),"",должность_подрядчика&amp;" "&amp;наименование_подрядчика)</f>
        <v/>
      </c>
      <c r="BK23" s="129" t="str">
        <f>IF(ISBLANK(ФИО_подрядчика),"",ФИО_подрядчика)</f>
        <v/>
      </c>
      <c r="BL23" s="129" t="str">
        <f>IF(ISBLANK(ФИО_иного),"",должность_иного&amp;" "&amp;орг_иного)</f>
        <v/>
      </c>
      <c r="BM23" s="129" t="str">
        <f>IF(ISBLANK(ФИО_иного),"",ФИО_иного)</f>
        <v/>
      </c>
      <c r="BN23" s="129" t="str">
        <f>IF(ISBLANK(Таблица1[[#This Row],[Исп. схема]]),"",Таблица1[[#This Row],[Исп. схема]]&amp;"@Исполнительная схема. "&amp;Таблица1[[#This Row],[Автоназвание работ]])</f>
        <v/>
      </c>
      <c r="BO23" s="129" t="str">
        <f>Таблица1[[#This Row],[Номер акта]]&amp;IF(ISBLANK(Таблица1[[#This Row],[Дата акта]]),""," от "&amp;TEXT(Таблица1[[#This Row],[Дата акта]],"ДД.ММ.ГГГГ"))&amp;"@Акт освидетельствования скрытых работ. "&amp;Таблица1[[#This Row],[Автоназвание работ]]</f>
        <v>бА-№16А от 29.11.2018@Акт освидетельствования скрытых работ. Устройство гидроизоляции  блока А</v>
      </c>
      <c r="BP23" s="129" t="str">
        <f>"АОСР "&amp;Таблица1[[#This Row],[Номер акта]]&amp;IF(ISBLANK(Таблица1[[#This Row],[Дата акта]]),""," от "&amp;TEXT(Таблица1[[#This Row],[Дата акта]],"ДД.ММ.ГГГГ"))&amp;" ("&amp;Таблица1[[#This Row],[Наименование работ]]&amp;IF(ISBLANK(Таблица1[[#This Row],[Отм.]]),""," на отм."&amp;Таблица1[[#This Row],[Отм.]])&amp;")"</f>
        <v>АОСР бА-№16А от 29.11.2018 (Устройство гидроизоляции )</v>
      </c>
      <c r="BQ23" s="129" t="str">
        <f>IF(ISBLANK(Таблица1[[#This Row],[Уровень1]]),"",Пербуква1&amp;Таблица1[[#This Row],[Уровень1]]&amp;"-")&amp;IF(ISBLANK(Таблица1[[#This Row],[Уровень2]]),"",Пербуква2&amp;Таблица1[[#This Row],[Уровень2]]&amp;"-")&amp;"№"&amp;Таблица1[[#This Row],[Номер п/п]]&amp;Таблица1[[#This Row],[Суффикс акта]]</f>
        <v>бА-№16А</v>
      </c>
      <c r="BR23" s="169">
        <v>6</v>
      </c>
      <c r="BS23" s="170" t="s">
        <v>297</v>
      </c>
      <c r="BT23" s="181" t="s">
        <v>259</v>
      </c>
      <c r="BU23" s="181" t="s">
        <v>298</v>
      </c>
      <c r="BV23" s="181" t="s">
        <v>299</v>
      </c>
      <c r="BW23" s="181" t="s">
        <v>301</v>
      </c>
    </row>
    <row r="24" spans="1:75" customFormat="1" ht="76.5" x14ac:dyDescent="0.2">
      <c r="A24" s="142">
        <v>17</v>
      </c>
      <c r="B24" s="173" t="s">
        <v>259</v>
      </c>
      <c r="C24" s="165" t="s">
        <v>306</v>
      </c>
      <c r="D24" s="175"/>
      <c r="E24" s="175" t="s">
        <v>259</v>
      </c>
      <c r="F24" s="175"/>
      <c r="G24" s="175" t="s">
        <v>262</v>
      </c>
      <c r="H24" s="175" t="s">
        <v>288</v>
      </c>
      <c r="I24" s="104">
        <v>43434</v>
      </c>
      <c r="J24" s="104">
        <v>43434</v>
      </c>
      <c r="K24" s="102">
        <f>Таблица1[[#This Row],[Дата окончания]]</f>
        <v>43434</v>
      </c>
      <c r="L24" s="115"/>
      <c r="M24" s="115"/>
      <c r="N24" s="100" t="s">
        <v>235</v>
      </c>
      <c r="O24" s="135" t="str">
        <f>Таблица1[[#This Row],[Наименование работ]]&amp;(IF(ISBLANK(Таблица1[[#This Row],[Уровень3]]),""," "&amp;Таблица1[[#This Row],[Уровень3]]&amp;"-го "&amp;ур3род))&amp;(IF(ISBLANK(Таблица1[[#This Row],[Уровень2]]),""," "&amp;ур2род&amp;" "&amp;Таблица1[[#This Row],[Уровень2]]))&amp;(IF(ISBLANK(Таблица1[[#This Row],[Уровень1]]),""," "&amp;ур1род&amp;" "&amp;Таблица1[[#This Row],[Уровень1]]))&amp;(IF(ISBLANK(Таблица1[[#This Row],[Отм.]]),""," на отм. "&amp;Таблица1[[#This Row],[Отм.]]))&amp;(IF(ISBLANK(Таблица1[[#This Row],[В осях]]),""," в осях "&amp;Таблица1[[#This Row],[В осях]]))</f>
        <v>Устройство бетонной подготовки блока А на отм. -4,350 в осях А-Г/1-11; Г-Л/8-11</v>
      </c>
      <c r="P24" s="101" t="str">
        <f t="array" ref="P24">IFERROR(INDEX(Таблица6[вид работ],MATCH(1,SEARCH(Таблица6[вид работ],Таблица1[[#This Row],[Наименование работ]]),0)+1)&amp;(IF(ISBLANK(Таблица1[[#This Row],[Уровень3]]),""," "&amp;Таблица1[[#This Row],[Уровень3]]&amp;"-го "&amp;ур3род))&amp;(IF(ISBLANK(Таблица1[[#This Row],[Уровень2]]),""," "&amp;ур2род&amp;" "&amp;Таблица1[[#This Row],[Уровень2]]))&amp;(IF(ISBLANK(Таблица1[[#This Row],[Уровень1]]),""," "&amp;ур1род&amp;" "&amp;Таблица1[[#This Row],[Уровень1]]))&amp;(IF(ISBLANK(Таблица1[[#This Row],[Отм.]]),""," на отм. "&amp;Таблица1[[#This Row],[Отм.]]))&amp;(IF(ISBLANK(Таблица1[[#This Row],[В осях]]),""," в осях "&amp;Таблица1[[#This Row],[В осях]])),"")</f>
        <v>Устройство выравнивающей стяжки блока А на отм. -4,350 в осях А-Г/1-11; Г-Л/8-11</v>
      </c>
      <c r="Q24" s="150"/>
      <c r="R24" s="99"/>
      <c r="S24" s="103" t="s">
        <v>294</v>
      </c>
      <c r="T24" s="100" t="s">
        <v>274</v>
      </c>
      <c r="U24" s="103" t="s">
        <v>273</v>
      </c>
      <c r="V24" s="103">
        <v>5</v>
      </c>
      <c r="W24" s="103" t="str">
        <f t="shared" si="28"/>
        <v>согласно п. 3, 4</v>
      </c>
      <c r="X24" s="103" t="str">
        <f>IF(ISERROR(SEARCH("арм",Таблица1[[#This Row],[Наименование работ]])),"",1)</f>
        <v/>
      </c>
      <c r="Y24" s="128" t="str">
        <f>IF(ISBLANK(Таблица1[[#This Row],[Дата начала]]),"",TEXT(DAY(Таблица1[[#This Row],[Дата начала]]),"00"))</f>
        <v>30</v>
      </c>
      <c r="Z24" s="129" t="str">
        <f>IF(ISBLANK(Таблица1[[#This Row],[Дата начала]]),"",CHOOSE(MONTH(Таблица1[[#This Row],[Дата начала]]),"января","февраля","марта","апреля","мая","июня","июля","августа","сентября","октября","ноября","декабря"))</f>
        <v>ноября</v>
      </c>
      <c r="AA24" s="129">
        <f>IF(ISBLANK(Таблица1[[#This Row],[Дата начала]]),"",YEAR(Таблица1[[#This Row],[Дата начала]]))</f>
        <v>2018</v>
      </c>
      <c r="AB24" s="128" t="str">
        <f>IF(ISBLANK(Таблица1[[#This Row],[Дата окончания]]),"",TEXT(DAY(Таблица1[[#This Row],[Дата окончания]]),"00"))</f>
        <v>30</v>
      </c>
      <c r="AC24" s="129" t="str">
        <f>IF(ISBLANK(Таблица1[[#This Row],[Дата окончания]]),"",CHOOSE(MONTH(Таблица1[[#This Row],[Дата окончания]]),"января","февраля","марта","апреля","мая","июня","июля","августа","сентября","октября","ноября","декабря"))</f>
        <v>ноября</v>
      </c>
      <c r="AD24" s="129">
        <f>IF(ISBLANK(Таблица1[[#This Row],[Дата окончания]]),"",YEAR(Таблица1[[#This Row],[Дата окончания]]))</f>
        <v>2018</v>
      </c>
      <c r="AE24" s="131" t="str">
        <f>IF(ISBLANK(Таблица1[[#This Row],[Дата акта]]),"",TEXT(DAY(Таблица1[[#This Row],[Дата акта]]),"00"))</f>
        <v>30</v>
      </c>
      <c r="AF24" s="130" t="str">
        <f>IF(ISBLANK(Таблица1[[#This Row],[Дата акта]]),"",CHOOSE(MONTH(Таблица1[[#This Row],[Дата акта]]),"января","февраля","марта","апреля","мая","июня","июля","августа","сентября","октября","ноября","декабря"))</f>
        <v>ноября</v>
      </c>
      <c r="AG24" s="130">
        <f>IF(ISBLANK(Таблица1[[#This Row],[Дата акта]]),"",YEAR(Таблица1[[#This Row],[Дата акта]]))</f>
        <v>2018</v>
      </c>
      <c r="AH24" s="130" t="str">
        <f>IF(ISBLANK(Таблица1[[#This Row],[Материалы вручную]]),"","; "&amp;Таблица1[[#This Row],[Материалы вручную]])</f>
        <v/>
      </c>
      <c r="AI24" s="129" t="str">
        <f t="shared" si="29"/>
        <v/>
      </c>
      <c r="AJ24" s="129" t="str">
        <f t="shared" si="30"/>
        <v/>
      </c>
      <c r="AK24" s="129" t="str">
        <f t="shared" si="31"/>
        <v/>
      </c>
      <c r="AL24" s="129" t="str">
        <f t="shared" si="32"/>
        <v/>
      </c>
      <c r="AM24" s="129" t="str">
        <f t="shared" si="33"/>
        <v/>
      </c>
      <c r="AN24" s="130" t="str">
        <f t="shared" si="34"/>
        <v/>
      </c>
      <c r="AO24" s="129" t="str">
        <f t="shared" si="35"/>
        <v/>
      </c>
      <c r="AP24" s="129" t="str">
        <f t="shared" si="36"/>
        <v/>
      </c>
      <c r="AQ24" s="129" t="str">
        <f t="shared" si="37"/>
        <v/>
      </c>
      <c r="AR24" s="129" t="str">
        <f t="shared" si="38"/>
        <v/>
      </c>
      <c r="AS24" s="129" t="str">
        <f t="shared" si="39"/>
        <v/>
      </c>
      <c r="AT24" s="129" t="str">
        <f t="shared" si="40"/>
        <v/>
      </c>
      <c r="AU24" s="129" t="str">
        <f t="shared" si="41"/>
        <v/>
      </c>
      <c r="AV24" s="129" t="str">
        <f>IF(ISBLANK(Реквизиты!$B$6),"",Реквизиты!$B$6)</f>
        <v/>
      </c>
      <c r="AW24" s="129" t="str">
        <f t="shared" si="42"/>
        <v/>
      </c>
      <c r="AX24" s="129" t="str">
        <f>Таблица1[[#This Row],[Проект]]</f>
        <v>, проект шифр: W0947-19/13-КЖ1.1</v>
      </c>
      <c r="AY24" s="129" t="str">
        <f t="shared" si="43"/>
        <v/>
      </c>
      <c r="AZ24" s="129" t="str">
        <f t="shared" si="44"/>
        <v/>
      </c>
      <c r="BA24" s="129" t="str">
        <f t="shared" si="45"/>
        <v/>
      </c>
      <c r="BB24" s="129" t="str">
        <f t="shared" si="46"/>
        <v/>
      </c>
      <c r="BC24" s="129" t="str">
        <f t="shared" si="47"/>
        <v/>
      </c>
      <c r="BD24" s="129" t="str">
        <f t="shared" si="48"/>
        <v/>
      </c>
      <c r="BE24" s="129" t="str">
        <f t="shared" si="49"/>
        <v/>
      </c>
      <c r="BF24" s="129" t="str">
        <f t="shared" si="50"/>
        <v/>
      </c>
      <c r="BG24" s="129" t="str">
        <f t="shared" si="51"/>
        <v/>
      </c>
      <c r="BH24" s="129" t="str">
        <f>IF(Таблица1[Проектировщик нужен?]=1,IF(ISBLANK(ФИО_проектировщика),"",должность_проектировщика&amp;" "&amp;наименование_проектировщика),"")</f>
        <v/>
      </c>
      <c r="BI24" s="129" t="str">
        <f>IF(Таблица1[Проектировщик нужен?]=1,IF(ISBLANK(ФИО_проектировщика),"",ФИО_проектировщика),"")</f>
        <v/>
      </c>
      <c r="BJ24" s="129" t="str">
        <f t="shared" si="52"/>
        <v/>
      </c>
      <c r="BK24" s="129" t="str">
        <f t="shared" si="53"/>
        <v/>
      </c>
      <c r="BL24" s="129" t="str">
        <f t="shared" si="54"/>
        <v/>
      </c>
      <c r="BM24" s="129" t="str">
        <f t="shared" si="55"/>
        <v/>
      </c>
      <c r="BN24" s="129" t="str">
        <f>IF(ISBLANK(Таблица1[[#This Row],[Исп. схема]]),"",Таблица1[[#This Row],[Исп. схема]]&amp;"@Исполнительная схема. "&amp;Таблица1[[#This Row],[Автоназвание работ]])</f>
        <v>Исполнительная схема №17А@Исполнительная схема. Устройство бетонной подготовки блока А на отм. -4,350 в осях А-Г/1-11; Г-Л/8-11</v>
      </c>
      <c r="BO24" s="129" t="str">
        <f>Таблица1[[#This Row],[Номер акта]]&amp;IF(ISBLANK(Таблица1[[#This Row],[Дата акта]]),""," от "&amp;TEXT(Таблица1[[#This Row],[Дата акта]],"ДД.ММ.ГГГГ"))&amp;"@Акт освидетельствования скрытых работ. "&amp;Таблица1[[#This Row],[Автоназвание работ]]</f>
        <v>бА-№17А от 30.11.2018@Акт освидетельствования скрытых работ. Устройство бетонной подготовки блока А на отм. -4,350 в осях А-Г/1-11; Г-Л/8-11</v>
      </c>
      <c r="BP24" s="129" t="str">
        <f>"АОСР "&amp;Таблица1[[#This Row],[Номер акта]]&amp;IF(ISBLANK(Таблица1[[#This Row],[Дата акта]]),""," от "&amp;TEXT(Таблица1[[#This Row],[Дата акта]],"ДД.ММ.ГГГГ"))&amp;" ("&amp;Таблица1[[#This Row],[Наименование работ]]&amp;IF(ISBLANK(Таблица1[[#This Row],[Отм.]]),""," на отм."&amp;Таблица1[[#This Row],[Отм.]])&amp;")"</f>
        <v>АОСР бА-№17А от 30.11.2018 (Устройство бетонной подготовки на отм.-4,350)</v>
      </c>
      <c r="BQ24" s="129" t="str">
        <f>IF(ISBLANK(Таблица1[[#This Row],[Уровень1]]),"",Пербуква1&amp;Таблица1[[#This Row],[Уровень1]]&amp;"-")&amp;IF(ISBLANK(Таблица1[[#This Row],[Уровень2]]),"",Пербуква2&amp;Таблица1[[#This Row],[Уровень2]]&amp;"-")&amp;"№"&amp;Таблица1[[#This Row],[Номер п/п]]&amp;Таблица1[[#This Row],[Суффикс акта]]</f>
        <v>бА-№17А</v>
      </c>
      <c r="BR24" s="169">
        <v>6</v>
      </c>
      <c r="BS24" s="170" t="s">
        <v>297</v>
      </c>
      <c r="BT24" s="129"/>
      <c r="BU24" s="129"/>
      <c r="BV24" s="129"/>
      <c r="BW24" s="129"/>
    </row>
    <row r="25" spans="1:75" customFormat="1" ht="76.5" x14ac:dyDescent="0.2">
      <c r="A25" s="142">
        <v>18</v>
      </c>
      <c r="B25" s="173" t="s">
        <v>259</v>
      </c>
      <c r="C25" s="165" t="s">
        <v>322</v>
      </c>
      <c r="D25" s="175"/>
      <c r="E25" s="175" t="s">
        <v>259</v>
      </c>
      <c r="F25" s="175"/>
      <c r="G25" s="175" t="s">
        <v>262</v>
      </c>
      <c r="H25" s="175" t="s">
        <v>288</v>
      </c>
      <c r="I25" s="104">
        <v>43435</v>
      </c>
      <c r="J25" s="104">
        <v>43439</v>
      </c>
      <c r="K25" s="102">
        <f>Таблица1[[#This Row],[Дата окончания]]</f>
        <v>43439</v>
      </c>
      <c r="L25" s="115"/>
      <c r="M25" s="115"/>
      <c r="N25" s="100" t="s">
        <v>235</v>
      </c>
      <c r="O25" s="135" t="str">
        <f>Таблица1[[#This Row],[Наименование работ]]&amp;(IF(ISBLANK(Таблица1[[#This Row],[Уровень3]]),""," "&amp;Таблица1[[#This Row],[Уровень3]]&amp;"-го "&amp;ур3род))&amp;(IF(ISBLANK(Таблица1[[#This Row],[Уровень2]]),""," "&amp;ур2род&amp;" "&amp;Таблица1[[#This Row],[Уровень2]]))&amp;(IF(ISBLANK(Таблица1[[#This Row],[Уровень1]]),""," "&amp;ур1род&amp;" "&amp;Таблица1[[#This Row],[Уровень1]]))&amp;(IF(ISBLANK(Таблица1[[#This Row],[Отм.]]),""," на отм. "&amp;Таблица1[[#This Row],[Отм.]]))&amp;(IF(ISBLANK(Таблица1[[#This Row],[В осях]]),""," в осях "&amp;Таблица1[[#This Row],[В осях]]))</f>
        <v>Устройство гидроизоляции  блока А на отм. -4,350 в осях А-Г/1-11; Г-Л/8-11</v>
      </c>
      <c r="P25" s="101" t="str">
        <f t="array" ref="P25">IFERROR(INDEX(Таблица6[вид работ],MATCH(1,SEARCH(Таблица6[вид работ],Таблица1[[#This Row],[Наименование работ]]),0)+1)&amp;(IF(ISBLANK(Таблица1[[#This Row],[Уровень3]]),""," "&amp;Таблица1[[#This Row],[Уровень3]]&amp;"-го "&amp;ур3род))&amp;(IF(ISBLANK(Таблица1[[#This Row],[Уровень2]]),""," "&amp;ур2род&amp;" "&amp;Таблица1[[#This Row],[Уровень2]]))&amp;(IF(ISBLANK(Таблица1[[#This Row],[Уровень1]]),""," "&amp;ур1род&amp;" "&amp;Таблица1[[#This Row],[Уровень1]]))&amp;(IF(ISBLANK(Таблица1[[#This Row],[Отм.]]),""," на отм. "&amp;Таблица1[[#This Row],[Отм.]]))&amp;(IF(ISBLANK(Таблица1[[#This Row],[В осях]]),""," в осях "&amp;Таблица1[[#This Row],[В осях]])),"")</f>
        <v>Устройство защитной стяжки по гидроизоляции бетонной подготовки блока А на отм. -4,350 в осях А-Г/1-11; Г-Л/8-11</v>
      </c>
      <c r="Q25" s="150"/>
      <c r="R25" s="99"/>
      <c r="S25" s="103" t="s">
        <v>295</v>
      </c>
      <c r="T25" s="100" t="s">
        <v>274</v>
      </c>
      <c r="U25" s="103" t="s">
        <v>273</v>
      </c>
      <c r="V25" s="103">
        <f>2</f>
        <v>2</v>
      </c>
      <c r="W25" s="103" t="str">
        <f t="shared" si="28"/>
        <v>согласно п. 3, 4</v>
      </c>
      <c r="X25" s="103" t="str">
        <f>IF(ISERROR(SEARCH("арм",Таблица1[[#This Row],[Наименование работ]])),"",1)</f>
        <v/>
      </c>
      <c r="Y25" s="128" t="str">
        <f>IF(ISBLANK(Таблица1[[#This Row],[Дата начала]]),"",TEXT(DAY(Таблица1[[#This Row],[Дата начала]]),"00"))</f>
        <v>01</v>
      </c>
      <c r="Z25" s="129" t="str">
        <f>IF(ISBLANK(Таблица1[[#This Row],[Дата начала]]),"",CHOOSE(MONTH(Таблица1[[#This Row],[Дата начала]]),"января","февраля","марта","апреля","мая","июня","июля","августа","сентября","октября","ноября","декабря"))</f>
        <v>декабря</v>
      </c>
      <c r="AA25" s="129">
        <f>IF(ISBLANK(Таблица1[[#This Row],[Дата начала]]),"",YEAR(Таблица1[[#This Row],[Дата начала]]))</f>
        <v>2018</v>
      </c>
      <c r="AB25" s="128" t="str">
        <f>IF(ISBLANK(Таблица1[[#This Row],[Дата окончания]]),"",TEXT(DAY(Таблица1[[#This Row],[Дата окончания]]),"00"))</f>
        <v>05</v>
      </c>
      <c r="AC25" s="129" t="str">
        <f>IF(ISBLANK(Таблица1[[#This Row],[Дата окончания]]),"",CHOOSE(MONTH(Таблица1[[#This Row],[Дата окончания]]),"января","февраля","марта","апреля","мая","июня","июля","августа","сентября","октября","ноября","декабря"))</f>
        <v>декабря</v>
      </c>
      <c r="AD25" s="129">
        <f>IF(ISBLANK(Таблица1[[#This Row],[Дата окончания]]),"",YEAR(Таблица1[[#This Row],[Дата окончания]]))</f>
        <v>2018</v>
      </c>
      <c r="AE25" s="131" t="str">
        <f>IF(ISBLANK(Таблица1[[#This Row],[Дата акта]]),"",TEXT(DAY(Таблица1[[#This Row],[Дата акта]]),"00"))</f>
        <v>05</v>
      </c>
      <c r="AF25" s="130" t="str">
        <f>IF(ISBLANK(Таблица1[[#This Row],[Дата акта]]),"",CHOOSE(MONTH(Таблица1[[#This Row],[Дата акта]]),"января","февраля","марта","апреля","мая","июня","июля","августа","сентября","октября","ноября","декабря"))</f>
        <v>декабря</v>
      </c>
      <c r="AG25" s="130">
        <f>IF(ISBLANK(Таблица1[[#This Row],[Дата акта]]),"",YEAR(Таблица1[[#This Row],[Дата акта]]))</f>
        <v>2018</v>
      </c>
      <c r="AH25" s="130" t="str">
        <f>IF(ISBLANK(Таблица1[[#This Row],[Материалы вручную]]),"","; "&amp;Таблица1[[#This Row],[Материалы вручную]])</f>
        <v/>
      </c>
      <c r="AI25" s="129" t="str">
        <f t="shared" si="29"/>
        <v/>
      </c>
      <c r="AJ25" s="129" t="str">
        <f t="shared" si="30"/>
        <v/>
      </c>
      <c r="AK25" s="129" t="str">
        <f t="shared" si="31"/>
        <v/>
      </c>
      <c r="AL25" s="129" t="str">
        <f t="shared" si="32"/>
        <v/>
      </c>
      <c r="AM25" s="129" t="str">
        <f t="shared" si="33"/>
        <v/>
      </c>
      <c r="AN25" s="130" t="str">
        <f t="shared" si="34"/>
        <v/>
      </c>
      <c r="AO25" s="129" t="str">
        <f t="shared" si="35"/>
        <v/>
      </c>
      <c r="AP25" s="129" t="str">
        <f t="shared" si="36"/>
        <v/>
      </c>
      <c r="AQ25" s="129" t="str">
        <f t="shared" si="37"/>
        <v/>
      </c>
      <c r="AR25" s="129" t="str">
        <f t="shared" si="38"/>
        <v/>
      </c>
      <c r="AS25" s="129" t="str">
        <f t="shared" si="39"/>
        <v/>
      </c>
      <c r="AT25" s="129" t="str">
        <f t="shared" si="40"/>
        <v/>
      </c>
      <c r="AU25" s="129" t="str">
        <f t="shared" si="41"/>
        <v/>
      </c>
      <c r="AV25" s="129" t="str">
        <f>IF(ISBLANK(Реквизиты!$B$6),"",Реквизиты!$B$6)</f>
        <v/>
      </c>
      <c r="AW25" s="129" t="str">
        <f t="shared" si="42"/>
        <v/>
      </c>
      <c r="AX25" s="129" t="str">
        <f>Таблица1[[#This Row],[Проект]]</f>
        <v>, проект шифр: W0947-19/13-КЖ1.1</v>
      </c>
      <c r="AY25" s="129" t="str">
        <f t="shared" si="43"/>
        <v/>
      </c>
      <c r="AZ25" s="129" t="str">
        <f t="shared" si="44"/>
        <v/>
      </c>
      <c r="BA25" s="129" t="str">
        <f t="shared" si="45"/>
        <v/>
      </c>
      <c r="BB25" s="129" t="str">
        <f t="shared" si="46"/>
        <v/>
      </c>
      <c r="BC25" s="129" t="str">
        <f t="shared" si="47"/>
        <v/>
      </c>
      <c r="BD25" s="129" t="str">
        <f t="shared" si="48"/>
        <v/>
      </c>
      <c r="BE25" s="129" t="str">
        <f t="shared" si="49"/>
        <v/>
      </c>
      <c r="BF25" s="129" t="str">
        <f t="shared" si="50"/>
        <v/>
      </c>
      <c r="BG25" s="129" t="str">
        <f t="shared" si="51"/>
        <v/>
      </c>
      <c r="BH25" s="129" t="str">
        <f>IF(Таблица1[Проектировщик нужен?]=1,IF(ISBLANK(ФИО_проектировщика),"",должность_проектировщика&amp;" "&amp;наименование_проектировщика),"")</f>
        <v/>
      </c>
      <c r="BI25" s="129" t="str">
        <f>IF(Таблица1[Проектировщик нужен?]=1,IF(ISBLANK(ФИО_проектировщика),"",ФИО_проектировщика),"")</f>
        <v/>
      </c>
      <c r="BJ25" s="129" t="str">
        <f t="shared" si="52"/>
        <v/>
      </c>
      <c r="BK25" s="129" t="str">
        <f t="shared" si="53"/>
        <v/>
      </c>
      <c r="BL25" s="129" t="str">
        <f t="shared" si="54"/>
        <v/>
      </c>
      <c r="BM25" s="129" t="str">
        <f t="shared" si="55"/>
        <v/>
      </c>
      <c r="BN25" s="129" t="str">
        <f>IF(ISBLANK(Таблица1[[#This Row],[Исп. схема]]),"",Таблица1[[#This Row],[Исп. схема]]&amp;"@Исполнительная схема. "&amp;Таблица1[[#This Row],[Автоназвание работ]])</f>
        <v>Исполнительная схема №18А@Исполнительная схема. Устройство гидроизоляции  блока А на отм. -4,350 в осях А-Г/1-11; Г-Л/8-11</v>
      </c>
      <c r="BO25" s="129" t="str">
        <f>Таблица1[[#This Row],[Номер акта]]&amp;IF(ISBLANK(Таблица1[[#This Row],[Дата акта]]),""," от "&amp;TEXT(Таблица1[[#This Row],[Дата акта]],"ДД.ММ.ГГГГ"))&amp;"@Акт освидетельствования скрытых работ. "&amp;Таблица1[[#This Row],[Автоназвание работ]]</f>
        <v>бА-№18А от 05.12.2018@Акт освидетельствования скрытых работ. Устройство гидроизоляции  блока А на отм. -4,350 в осях А-Г/1-11; Г-Л/8-11</v>
      </c>
      <c r="BP25" s="129" t="str">
        <f>"АОСР "&amp;Таблица1[[#This Row],[Номер акта]]&amp;IF(ISBLANK(Таблица1[[#This Row],[Дата акта]]),""," от "&amp;TEXT(Таблица1[[#This Row],[Дата акта]],"ДД.ММ.ГГГГ"))&amp;" ("&amp;Таблица1[[#This Row],[Наименование работ]]&amp;IF(ISBLANK(Таблица1[[#This Row],[Отм.]]),""," на отм."&amp;Таблица1[[#This Row],[Отм.]])&amp;")"</f>
        <v>АОСР бА-№18А от 05.12.2018 (Устройство гидроизоляции  на отм.-4,350)</v>
      </c>
      <c r="BQ25" s="129" t="str">
        <f>IF(ISBLANK(Таблица1[[#This Row],[Уровень1]]),"",Пербуква1&amp;Таблица1[[#This Row],[Уровень1]]&amp;"-")&amp;IF(ISBLANK(Таблица1[[#This Row],[Уровень2]]),"",Пербуква2&amp;Таблица1[[#This Row],[Уровень2]]&amp;"-")&amp;"№"&amp;Таблица1[[#This Row],[Номер п/п]]&amp;Таблица1[[#This Row],[Суффикс акта]]</f>
        <v>бА-№18А</v>
      </c>
      <c r="BR25" s="169">
        <v>6</v>
      </c>
      <c r="BS25" s="170" t="s">
        <v>297</v>
      </c>
      <c r="BT25" s="129"/>
      <c r="BU25" s="129"/>
      <c r="BV25" s="129"/>
      <c r="BW25" s="129"/>
    </row>
    <row r="26" spans="1:75" customFormat="1" ht="38.25" x14ac:dyDescent="0.2">
      <c r="A26" s="184" t="s">
        <v>315</v>
      </c>
      <c r="B26" s="185" t="s">
        <v>259</v>
      </c>
      <c r="C26" s="165" t="s">
        <v>329</v>
      </c>
      <c r="D26" s="186"/>
      <c r="E26" s="186" t="s">
        <v>259</v>
      </c>
      <c r="F26" s="186"/>
      <c r="G26" s="186"/>
      <c r="H26" s="186"/>
      <c r="I26" s="104"/>
      <c r="J26" s="104"/>
      <c r="K26" s="102"/>
      <c r="L26" s="115"/>
      <c r="M26" s="115"/>
      <c r="N26" s="100" t="s">
        <v>235</v>
      </c>
      <c r="O26" s="135" t="str">
        <f>Таблица1[[#This Row],[Наименование работ]]&amp;(IF(ISBLANK(Таблица1[[#This Row],[Уровень3]]),""," "&amp;Таблица1[[#This Row],[Уровень3]]&amp;"-го "&amp;ур3род))&amp;(IF(ISBLANK(Таблица1[[#This Row],[Уровень2]]),""," "&amp;ур2род&amp;" "&amp;Таблица1[[#This Row],[Уровень2]]))&amp;(IF(ISBLANK(Таблица1[[#This Row],[Уровень1]]),""," "&amp;ур1род&amp;" "&amp;Таблица1[[#This Row],[Уровень1]]))&amp;(IF(ISBLANK(Таблица1[[#This Row],[Отм.]]),""," на отм. "&amp;Таблица1[[#This Row],[Отм.]]))&amp;(IF(ISBLANK(Таблица1[[#This Row],[В осях]]),""," в осях "&amp;Таблица1[[#This Row],[В осях]]))</f>
        <v>Бетонирование стен подвала блока А</v>
      </c>
      <c r="P26" s="101" t="str">
        <f t="array" ref="P26">IFERROR(INDEX(Таблица6[вид работ],MATCH(1,SEARCH(Таблица6[вид работ],Таблица1[[#This Row],[Наименование работ]]),0)+1)&amp;(IF(ISBLANK(Таблица1[[#This Row],[Уровень3]]),""," "&amp;Таблица1[[#This Row],[Уровень3]]&amp;"-го "&amp;ур3род))&amp;(IF(ISBLANK(Таблица1[[#This Row],[Уровень2]]),""," "&amp;ур2род&amp;" "&amp;Таблица1[[#This Row],[Уровень2]]))&amp;(IF(ISBLANK(Таблица1[[#This Row],[Уровень1]]),""," "&amp;ур1род&amp;" "&amp;Таблица1[[#This Row],[Уровень1]]))&amp;(IF(ISBLANK(Таблица1[[#This Row],[Отм.]]),""," на отм. "&amp;Таблица1[[#This Row],[Отм.]]))&amp;(IF(ISBLANK(Таблица1[[#This Row],[В осях]]),""," в осях "&amp;Таблица1[[#This Row],[В осях]])),"")</f>
        <v>Гидроизоляция стен подвала обмазочная праймером в один слой блока А</v>
      </c>
      <c r="Q26" s="150"/>
      <c r="R26" s="99"/>
      <c r="S26" s="103"/>
      <c r="T26" s="100"/>
      <c r="U26" s="103"/>
      <c r="V26" s="103">
        <f>2</f>
        <v>2</v>
      </c>
      <c r="W26" s="103" t="str">
        <f>"согласно п. 3, 4"</f>
        <v>согласно п. 3, 4</v>
      </c>
      <c r="X26" s="103" t="str">
        <f>IF(ISERROR(SEARCH("арм",Таблица1[[#This Row],[Наименование работ]])),"",1)</f>
        <v/>
      </c>
      <c r="Y26" s="128" t="str">
        <f>IF(ISBLANK(Таблица1[[#This Row],[Дата начала]]),"",TEXT(DAY(Таблица1[[#This Row],[Дата начала]]),"00"))</f>
        <v/>
      </c>
      <c r="Z26" s="129" t="str">
        <f>IF(ISBLANK(Таблица1[[#This Row],[Дата начала]]),"",CHOOSE(MONTH(Таблица1[[#This Row],[Дата начала]]),"января","февраля","марта","апреля","мая","июня","июля","августа","сентября","октября","ноября","декабря"))</f>
        <v/>
      </c>
      <c r="AA26" s="129" t="str">
        <f>IF(ISBLANK(Таблица1[[#This Row],[Дата начала]]),"",YEAR(Таблица1[[#This Row],[Дата начала]]))</f>
        <v/>
      </c>
      <c r="AB26" s="128" t="str">
        <f>IF(ISBLANK(Таблица1[[#This Row],[Дата окончания]]),"",TEXT(DAY(Таблица1[[#This Row],[Дата окончания]]),"00"))</f>
        <v/>
      </c>
      <c r="AC26" s="129" t="str">
        <f>IF(ISBLANK(Таблица1[[#This Row],[Дата окончания]]),"",CHOOSE(MONTH(Таблица1[[#This Row],[Дата окончания]]),"января","февраля","марта","апреля","мая","июня","июля","августа","сентября","октября","ноября","декабря"))</f>
        <v/>
      </c>
      <c r="AD26" s="129" t="str">
        <f>IF(ISBLANK(Таблица1[[#This Row],[Дата окончания]]),"",YEAR(Таблица1[[#This Row],[Дата окончания]]))</f>
        <v/>
      </c>
      <c r="AE26" s="131" t="str">
        <f>IF(ISBLANK(Таблица1[[#This Row],[Дата акта]]),"",TEXT(DAY(Таблица1[[#This Row],[Дата акта]]),"00"))</f>
        <v/>
      </c>
      <c r="AF26" s="130" t="str">
        <f>IF(ISBLANK(Таблица1[[#This Row],[Дата акта]]),"",CHOOSE(MONTH(Таблица1[[#This Row],[Дата акта]]),"января","февраля","марта","апреля","мая","июня","июля","августа","сентября","октября","ноября","декабря"))</f>
        <v/>
      </c>
      <c r="AG26" s="130" t="str">
        <f>IF(ISBLANK(Таблица1[[#This Row],[Дата акта]]),"",YEAR(Таблица1[[#This Row],[Дата акта]]))</f>
        <v/>
      </c>
      <c r="AH26" s="130" t="str">
        <f>IF(ISBLANK(Таблица1[[#This Row],[Материалы вручную]]),"","; "&amp;Таблица1[[#This Row],[Материалы вручную]])</f>
        <v/>
      </c>
      <c r="AI26" s="129" t="str">
        <f>IF(ISBLANK(наименование_объекта),"",наименование_объекта)</f>
        <v/>
      </c>
      <c r="AJ26" s="129" t="str">
        <f>IF(ISBLANK(Наименование_заказчика),"",Наименование_заказчика)&amp;IF(ISBLANK(реквизиты_заказчика),"",". "&amp;реквизиты_заказчика)</f>
        <v/>
      </c>
      <c r="AK26" s="129" t="str">
        <f>IF(ISBLANK(наименование_генподрядчика),"",наименование_генподрядчика)&amp;IF(ISBLANK(реквизиты_генподрядчика),"",". "&amp;реквизиты_генподрядчика)</f>
        <v/>
      </c>
      <c r="AL26" s="129" t="str">
        <f>IF(ISBLANK(наименование_проектировщика),"",наименование_проектировщика)&amp;IF(ISBLANK(реквизиты_проектировщика),"",". "&amp;реквизиты_проектировщика)</f>
        <v/>
      </c>
      <c r="AM26" s="129" t="str">
        <f>IF(ISBLANK(наименование_подрядчика),"",наименование_подрядчика)&amp;IF(ISBLANK(реквизиты_подрядчика),"",". "&amp;реквизиты_подрядчика)</f>
        <v/>
      </c>
      <c r="AN26" s="130" t="str">
        <f>IF(ISBLANK(ФИО_заказчика),"",должность_заказчика&amp;" "&amp;орг_заказчика&amp;" "&amp;ФИО_заказчика&amp;IF(ISBLANK(приказ_заказчика),"",", приказ "&amp;приказ_заказчика))</f>
        <v/>
      </c>
      <c r="AO26" s="129" t="str">
        <f>IF(ISBLANK(ФИО_ТНзаказчика),"",должность_ТНзаказчика&amp;" "&amp;орг_ТНзаказчика&amp;" "&amp;ФИО_ТНзаказчика&amp;IF(ISBLANK(приказ_ТНзаказчика),"",", приказ "&amp;приказ_ТНзаказчика))</f>
        <v/>
      </c>
      <c r="AP26" s="129" t="str">
        <f>IF(ISBLANK(ФИО_генподрядчика),"",должность_генподрядчика&amp;" "&amp;наименование_генподрядчика&amp;" "&amp;ФИО_генподрядчика&amp;IF(ISBLANK(приказ_генподрядчика),"",", приказ "&amp;приказ_генподрядчика))</f>
        <v/>
      </c>
      <c r="AQ26" s="129" t="str">
        <f>IF(ISBLANK(ФИО_ТНгенподрядчика),"",должность_ТНгенподрядчика&amp;" "&amp;наименование_генподрядчика&amp;" "&amp;ФИО_ТНгенподрядчика&amp;IF(ISBLANK(приказ_ТНгенподрядчика),"",", приказ "&amp;приказ_ТНгенподрядчика))</f>
        <v/>
      </c>
      <c r="AR26" s="129" t="str">
        <f>IF(ISBLANK(ФИО_проектировщика),"",должность_проектировщика&amp;" "&amp;наименование_проектировщика&amp;" "&amp;ФИО_проектировщика&amp;IF(ISBLANK(приказ_проектировщика),"",", приказ "&amp;приказ_проектировщика))</f>
        <v/>
      </c>
      <c r="AS26" s="129" t="str">
        <f>IF(ISBLANK(ФИО_подрядчика),"",должность_подрядчика&amp;" "&amp;наименование_подрядчика&amp;" "&amp;ФИО_подрядчика&amp;IF(ISBLANK(приказ_подрядчика),"",", приказ "&amp;приказ_подрядчика))</f>
        <v/>
      </c>
      <c r="AT26" s="129" t="str">
        <f>IF(ISBLANK(ФИО_иного),"",должность_иного&amp;" "&amp;орг_иного&amp;" "&amp;ФИО_иного&amp;IF(ISBLANK(приказ_иного),"",", приказ "&amp;приказ_иного))</f>
        <v/>
      </c>
      <c r="AU26" s="129" t="str">
        <f>IF(ISBLANK(наименование_подрядчика),"",наименование_подрядчика)</f>
        <v/>
      </c>
      <c r="AV26" s="129" t="str">
        <f>IF(ISBLANK(Реквизиты!$B$6),"",Реквизиты!$B$6)</f>
        <v/>
      </c>
      <c r="AW26" s="129" t="str">
        <f>IF(ISBLANK(наименование_проектировщика),"",наименование_проектировщика)</f>
        <v/>
      </c>
      <c r="AX26" s="129">
        <f>Таблица1[[#This Row],[Проект]]</f>
        <v>0</v>
      </c>
      <c r="AY26" s="129" t="str">
        <f>IF(ISBLANK(ФИО_заказчика),"",должность_заказчика&amp;" "&amp;орг_заказчика)</f>
        <v/>
      </c>
      <c r="AZ26" s="129" t="str">
        <f>IF(ISBLANK(ФИО_заказчика),"",ФИО_заказчика)</f>
        <v/>
      </c>
      <c r="BA26" s="129" t="str">
        <f>IF(ISBLANK(ФИО_ТНзаказчика),"",должность_ТНзаказчика&amp;" "&amp;орг_ТНзаказчика)</f>
        <v/>
      </c>
      <c r="BB26" s="129" t="str">
        <f>IF(ISBLANK(ФИО_ТНзаказчика),"",ФИО_ТНзаказчика)</f>
        <v/>
      </c>
      <c r="BC26" s="129" t="str">
        <f>IF(ISBLANK(ФИО_генподрядчика),"",должность_генподрядчика&amp;" "&amp;наименование_генподрядчика)</f>
        <v/>
      </c>
      <c r="BD26" s="129" t="str">
        <f>IF(ISBLANK(ФИО_генподрядчика),"",ФИО_генподрядчика)</f>
        <v/>
      </c>
      <c r="BE26" s="129" t="str">
        <f>IF(ISBLANK(ФИО_ТНгенподрядчика),"",должность_ТНгенподрядчика&amp;" "&amp;наименование_генподрядчика)</f>
        <v/>
      </c>
      <c r="BF26" s="129" t="str">
        <f>IF(ISBLANK(ФИО_ТНгенподрядчика),"",ФИО_ТНгенподрядчика)</f>
        <v/>
      </c>
      <c r="BG26" s="129" t="str">
        <f>IF(ISBLANK(ФИО_генподрядчика),"",ФИО_генподрядчика)</f>
        <v/>
      </c>
      <c r="BH26" s="129" t="str">
        <f>IF(Таблица1[Проектировщик нужен?]=1,IF(ISBLANK(ФИО_проектировщика),"",должность_проектировщика&amp;" "&amp;наименование_проектировщика),"")</f>
        <v/>
      </c>
      <c r="BI26" s="129" t="str">
        <f>IF(Таблица1[Проектировщик нужен?]=1,IF(ISBLANK(ФИО_проектировщика),"",ФИО_проектировщика),"")</f>
        <v/>
      </c>
      <c r="BJ26" s="129" t="str">
        <f>IF(ISBLANK(ФИО_подрядчика),"",должность_подрядчика&amp;" "&amp;наименование_подрядчика)</f>
        <v/>
      </c>
      <c r="BK26" s="129" t="str">
        <f>IF(ISBLANK(ФИО_подрядчика),"",ФИО_подрядчика)</f>
        <v/>
      </c>
      <c r="BL26" s="129" t="str">
        <f>IF(ISBLANK(ФИО_иного),"",должность_иного&amp;" "&amp;орг_иного)</f>
        <v/>
      </c>
      <c r="BM26" s="129" t="str">
        <f>IF(ISBLANK(ФИО_иного),"",ФИО_иного)</f>
        <v/>
      </c>
      <c r="BN26" s="129" t="str">
        <f>IF(ISBLANK(Таблица1[[#This Row],[Исп. схема]]),"",Таблица1[[#This Row],[Исп. схема]]&amp;"@Исполнительная схема. "&amp;Таблица1[[#This Row],[Автоназвание работ]])</f>
        <v/>
      </c>
      <c r="BO26" s="129" t="str">
        <f>Таблица1[[#This Row],[Номер акта]]&amp;IF(ISBLANK(Таблица1[[#This Row],[Дата акта]]),""," от "&amp;TEXT(Таблица1[[#This Row],[Дата акта]],"ДД.ММ.ГГГГ"))&amp;"@Акт освидетельствования скрытых работ. "&amp;Таблица1[[#This Row],[Автоназвание работ]]</f>
        <v>бА-№18.1А@Акт освидетельствования скрытых работ. Бетонирование стен подвала блока А</v>
      </c>
      <c r="BP26" s="129" t="str">
        <f>"АОСР "&amp;Таблица1[[#This Row],[Номер акта]]&amp;IF(ISBLANK(Таблица1[[#This Row],[Дата акта]]),""," от "&amp;TEXT(Таблица1[[#This Row],[Дата акта]],"ДД.ММ.ГГГГ"))&amp;" ("&amp;Таблица1[[#This Row],[Наименование работ]]&amp;IF(ISBLANK(Таблица1[[#This Row],[Отм.]]),""," на отм."&amp;Таблица1[[#This Row],[Отм.]])&amp;")"</f>
        <v>АОСР бА-№18.1А (Бетонирование стен подвала)</v>
      </c>
      <c r="BQ26" s="129" t="str">
        <f>IF(ISBLANK(Таблица1[[#This Row],[Уровень1]]),"",Пербуква1&amp;Таблица1[[#This Row],[Уровень1]]&amp;"-")&amp;IF(ISBLANK(Таблица1[[#This Row],[Уровень2]]),"",Пербуква2&amp;Таблица1[[#This Row],[Уровень2]]&amp;"-")&amp;"№"&amp;Таблица1[[#This Row],[Номер п/п]]&amp;Таблица1[[#This Row],[Суффикс акта]]</f>
        <v>бА-№18.1А</v>
      </c>
      <c r="BR26" s="169"/>
      <c r="BS26" s="170"/>
      <c r="BT26" s="129"/>
      <c r="BU26" s="129"/>
      <c r="BV26" s="129"/>
      <c r="BW26" s="129"/>
    </row>
    <row r="27" spans="1:75" customFormat="1" ht="38.25" x14ac:dyDescent="0.2">
      <c r="A27" s="142">
        <v>19</v>
      </c>
      <c r="B27" s="185" t="s">
        <v>259</v>
      </c>
      <c r="C27" s="165" t="s">
        <v>329</v>
      </c>
      <c r="D27" s="186"/>
      <c r="E27" s="186" t="s">
        <v>259</v>
      </c>
      <c r="F27" s="186"/>
      <c r="G27" s="186"/>
      <c r="H27" s="186"/>
      <c r="I27" s="104"/>
      <c r="J27" s="104"/>
      <c r="K27" s="102"/>
      <c r="L27" s="115"/>
      <c r="M27" s="115"/>
      <c r="N27" s="100" t="s">
        <v>235</v>
      </c>
      <c r="O27" s="135" t="str">
        <f>Таблица1[[#This Row],[Наименование работ]]&amp;(IF(ISBLANK(Таблица1[[#This Row],[Уровень3]]),""," "&amp;Таблица1[[#This Row],[Уровень3]]&amp;"-го "&amp;ур3род))&amp;(IF(ISBLANK(Таблица1[[#This Row],[Уровень2]]),""," "&amp;ур2род&amp;" "&amp;Таблица1[[#This Row],[Уровень2]]))&amp;(IF(ISBLANK(Таблица1[[#This Row],[Уровень1]]),""," "&amp;ур1род&amp;" "&amp;Таблица1[[#This Row],[Уровень1]]))&amp;(IF(ISBLANK(Таблица1[[#This Row],[Отм.]]),""," на отм. "&amp;Таблица1[[#This Row],[Отм.]]))&amp;(IF(ISBLANK(Таблица1[[#This Row],[В осях]]),""," в осях "&amp;Таблица1[[#This Row],[В осях]]))</f>
        <v>Бетонирование стен подвала блока А</v>
      </c>
      <c r="P27" s="101" t="str">
        <f t="array" ref="P27">IFERROR(INDEX(Таблица6[вид работ],MATCH(1,SEARCH(Таблица6[вид работ],Таблица1[[#This Row],[Наименование работ]]),0)+1)&amp;(IF(ISBLANK(Таблица1[[#This Row],[Уровень3]]),""," "&amp;Таблица1[[#This Row],[Уровень3]]&amp;"-го "&amp;ур3род))&amp;(IF(ISBLANK(Таблица1[[#This Row],[Уровень2]]),""," "&amp;ур2род&amp;" "&amp;Таблица1[[#This Row],[Уровень2]]))&amp;(IF(ISBLANK(Таблица1[[#This Row],[Уровень1]]),""," "&amp;ур1род&amp;" "&amp;Таблица1[[#This Row],[Уровень1]]))&amp;(IF(ISBLANK(Таблица1[[#This Row],[Отм.]]),""," на отм. "&amp;Таблица1[[#This Row],[Отм.]]))&amp;(IF(ISBLANK(Таблица1[[#This Row],[В осях]]),""," в осях "&amp;Таблица1[[#This Row],[В осях]])),"")</f>
        <v>Гидроизоляция стен подвала обмазочная праймером в один слой блока А</v>
      </c>
      <c r="Q27" s="150"/>
      <c r="R27" s="99"/>
      <c r="S27" s="103"/>
      <c r="T27" s="100"/>
      <c r="U27" s="103"/>
      <c r="V27" s="103">
        <f>2</f>
        <v>2</v>
      </c>
      <c r="W27" s="103" t="str">
        <f>"согласно п. 3, 4"</f>
        <v>согласно п. 3, 4</v>
      </c>
      <c r="X27" s="103" t="str">
        <f>IF(ISERROR(SEARCH("арм",Таблица1[[#This Row],[Наименование работ]])),"",1)</f>
        <v/>
      </c>
      <c r="Y27" s="128" t="str">
        <f>IF(ISBLANK(Таблица1[[#This Row],[Дата начала]]),"",TEXT(DAY(Таблица1[[#This Row],[Дата начала]]),"00"))</f>
        <v/>
      </c>
      <c r="Z27" s="129" t="str">
        <f>IF(ISBLANK(Таблица1[[#This Row],[Дата начала]]),"",CHOOSE(MONTH(Таблица1[[#This Row],[Дата начала]]),"января","февраля","марта","апреля","мая","июня","июля","августа","сентября","октября","ноября","декабря"))</f>
        <v/>
      </c>
      <c r="AA27" s="129" t="str">
        <f>IF(ISBLANK(Таблица1[[#This Row],[Дата начала]]),"",YEAR(Таблица1[[#This Row],[Дата начала]]))</f>
        <v/>
      </c>
      <c r="AB27" s="128" t="str">
        <f>IF(ISBLANK(Таблица1[[#This Row],[Дата окончания]]),"",TEXT(DAY(Таблица1[[#This Row],[Дата окончания]]),"00"))</f>
        <v/>
      </c>
      <c r="AC27" s="129" t="str">
        <f>IF(ISBLANK(Таблица1[[#This Row],[Дата окончания]]),"",CHOOSE(MONTH(Таблица1[[#This Row],[Дата окончания]]),"января","февраля","марта","апреля","мая","июня","июля","августа","сентября","октября","ноября","декабря"))</f>
        <v/>
      </c>
      <c r="AD27" s="129" t="str">
        <f>IF(ISBLANK(Таблица1[[#This Row],[Дата окончания]]),"",YEAR(Таблица1[[#This Row],[Дата окончания]]))</f>
        <v/>
      </c>
      <c r="AE27" s="131" t="str">
        <f>IF(ISBLANK(Таблица1[[#This Row],[Дата акта]]),"",TEXT(DAY(Таблица1[[#This Row],[Дата акта]]),"00"))</f>
        <v/>
      </c>
      <c r="AF27" s="130" t="str">
        <f>IF(ISBLANK(Таблица1[[#This Row],[Дата акта]]),"",CHOOSE(MONTH(Таблица1[[#This Row],[Дата акта]]),"января","февраля","марта","апреля","мая","июня","июля","августа","сентября","октября","ноября","декабря"))</f>
        <v/>
      </c>
      <c r="AG27" s="130" t="str">
        <f>IF(ISBLANK(Таблица1[[#This Row],[Дата акта]]),"",YEAR(Таблица1[[#This Row],[Дата акта]]))</f>
        <v/>
      </c>
      <c r="AH27" s="130" t="str">
        <f>IF(ISBLANK(Таблица1[[#This Row],[Материалы вручную]]),"","; "&amp;Таблица1[[#This Row],[Материалы вручную]])</f>
        <v/>
      </c>
      <c r="AI27" s="129" t="str">
        <f>IF(ISBLANK(наименование_объекта),"",наименование_объекта)</f>
        <v/>
      </c>
      <c r="AJ27" s="129" t="str">
        <f>IF(ISBLANK(Наименование_заказчика),"",Наименование_заказчика)&amp;IF(ISBLANK(реквизиты_заказчика),"",". "&amp;реквизиты_заказчика)</f>
        <v/>
      </c>
      <c r="AK27" s="129" t="str">
        <f>IF(ISBLANK(наименование_генподрядчика),"",наименование_генподрядчика)&amp;IF(ISBLANK(реквизиты_генподрядчика),"",". "&amp;реквизиты_генподрядчика)</f>
        <v/>
      </c>
      <c r="AL27" s="129" t="str">
        <f>IF(ISBLANK(наименование_проектировщика),"",наименование_проектировщика)&amp;IF(ISBLANK(реквизиты_проектировщика),"",". "&amp;реквизиты_проектировщика)</f>
        <v/>
      </c>
      <c r="AM27" s="129" t="str">
        <f>IF(ISBLANK(наименование_подрядчика),"",наименование_подрядчика)&amp;IF(ISBLANK(реквизиты_подрядчика),"",". "&amp;реквизиты_подрядчика)</f>
        <v/>
      </c>
      <c r="AN27" s="130" t="str">
        <f>IF(ISBLANK(ФИО_заказчика),"",должность_заказчика&amp;" "&amp;орг_заказчика&amp;" "&amp;ФИО_заказчика&amp;IF(ISBLANK(приказ_заказчика),"",", приказ "&amp;приказ_заказчика))</f>
        <v/>
      </c>
      <c r="AO27" s="129" t="str">
        <f>IF(ISBLANK(ФИО_ТНзаказчика),"",должность_ТНзаказчика&amp;" "&amp;орг_ТНзаказчика&amp;" "&amp;ФИО_ТНзаказчика&amp;IF(ISBLANK(приказ_ТНзаказчика),"",", приказ "&amp;приказ_ТНзаказчика))</f>
        <v/>
      </c>
      <c r="AP27" s="129" t="str">
        <f>IF(ISBLANK(ФИО_генподрядчика),"",должность_генподрядчика&amp;" "&amp;наименование_генподрядчика&amp;" "&amp;ФИО_генподрядчика&amp;IF(ISBLANK(приказ_генподрядчика),"",", приказ "&amp;приказ_генподрядчика))</f>
        <v/>
      </c>
      <c r="AQ27" s="129" t="str">
        <f>IF(ISBLANK(ФИО_ТНгенподрядчика),"",должность_ТНгенподрядчика&amp;" "&amp;наименование_генподрядчика&amp;" "&amp;ФИО_ТНгенподрядчика&amp;IF(ISBLANK(приказ_ТНгенподрядчика),"",", приказ "&amp;приказ_ТНгенподрядчика))</f>
        <v/>
      </c>
      <c r="AR27" s="129" t="str">
        <f>IF(ISBLANK(ФИО_проектировщика),"",должность_проектировщика&amp;" "&amp;наименование_проектировщика&amp;" "&amp;ФИО_проектировщика&amp;IF(ISBLANK(приказ_проектировщика),"",", приказ "&amp;приказ_проектировщика))</f>
        <v/>
      </c>
      <c r="AS27" s="129" t="str">
        <f>IF(ISBLANK(ФИО_подрядчика),"",должность_подрядчика&amp;" "&amp;наименование_подрядчика&amp;" "&amp;ФИО_подрядчика&amp;IF(ISBLANK(приказ_подрядчика),"",", приказ "&amp;приказ_подрядчика))</f>
        <v/>
      </c>
      <c r="AT27" s="129" t="str">
        <f>IF(ISBLANK(ФИО_иного),"",должность_иного&amp;" "&amp;орг_иного&amp;" "&amp;ФИО_иного&amp;IF(ISBLANK(приказ_иного),"",", приказ "&amp;приказ_иного))</f>
        <v/>
      </c>
      <c r="AU27" s="129" t="str">
        <f>IF(ISBLANK(наименование_подрядчика),"",наименование_подрядчика)</f>
        <v/>
      </c>
      <c r="AV27" s="129" t="str">
        <f>IF(ISBLANK(Реквизиты!$B$6),"",Реквизиты!$B$6)</f>
        <v/>
      </c>
      <c r="AW27" s="129" t="str">
        <f>IF(ISBLANK(наименование_проектировщика),"",наименование_проектировщика)</f>
        <v/>
      </c>
      <c r="AX27" s="129">
        <f>Таблица1[[#This Row],[Проект]]</f>
        <v>0</v>
      </c>
      <c r="AY27" s="129" t="str">
        <f>IF(ISBLANK(ФИО_заказчика),"",должность_заказчика&amp;" "&amp;орг_заказчика)</f>
        <v/>
      </c>
      <c r="AZ27" s="129" t="str">
        <f>IF(ISBLANK(ФИО_заказчика),"",ФИО_заказчика)</f>
        <v/>
      </c>
      <c r="BA27" s="129" t="str">
        <f>IF(ISBLANK(ФИО_ТНзаказчика),"",должность_ТНзаказчика&amp;" "&amp;орг_ТНзаказчика)</f>
        <v/>
      </c>
      <c r="BB27" s="129" t="str">
        <f>IF(ISBLANK(ФИО_ТНзаказчика),"",ФИО_ТНзаказчика)</f>
        <v/>
      </c>
      <c r="BC27" s="129" t="str">
        <f>IF(ISBLANK(ФИО_генподрядчика),"",должность_генподрядчика&amp;" "&amp;наименование_генподрядчика)</f>
        <v/>
      </c>
      <c r="BD27" s="129" t="str">
        <f>IF(ISBLANK(ФИО_генподрядчика),"",ФИО_генподрядчика)</f>
        <v/>
      </c>
      <c r="BE27" s="129" t="str">
        <f>IF(ISBLANK(ФИО_ТНгенподрядчика),"",должность_ТНгенподрядчика&amp;" "&amp;наименование_генподрядчика)</f>
        <v/>
      </c>
      <c r="BF27" s="129" t="str">
        <f>IF(ISBLANK(ФИО_ТНгенподрядчика),"",ФИО_ТНгенподрядчика)</f>
        <v/>
      </c>
      <c r="BG27" s="129" t="str">
        <f>IF(ISBLANK(ФИО_генподрядчика),"",ФИО_генподрядчика)</f>
        <v/>
      </c>
      <c r="BH27" s="129" t="str">
        <f>IF(Таблица1[Проектировщик нужен?]=1,IF(ISBLANK(ФИО_проектировщика),"",должность_проектировщика&amp;" "&amp;наименование_проектировщика),"")</f>
        <v/>
      </c>
      <c r="BI27" s="129" t="str">
        <f>IF(Таблица1[Проектировщик нужен?]=1,IF(ISBLANK(ФИО_проектировщика),"",ФИО_проектировщика),"")</f>
        <v/>
      </c>
      <c r="BJ27" s="129" t="str">
        <f>IF(ISBLANK(ФИО_подрядчика),"",должность_подрядчика&amp;" "&amp;наименование_подрядчика)</f>
        <v/>
      </c>
      <c r="BK27" s="129" t="str">
        <f>IF(ISBLANK(ФИО_подрядчика),"",ФИО_подрядчика)</f>
        <v/>
      </c>
      <c r="BL27" s="129" t="str">
        <f>IF(ISBLANK(ФИО_иного),"",должность_иного&amp;" "&amp;орг_иного)</f>
        <v/>
      </c>
      <c r="BM27" s="129" t="str">
        <f>IF(ISBLANK(ФИО_иного),"",ФИО_иного)</f>
        <v/>
      </c>
      <c r="BN27" s="129" t="str">
        <f>IF(ISBLANK(Таблица1[[#This Row],[Исп. схема]]),"",Таблица1[[#This Row],[Исп. схема]]&amp;"@Исполнительная схема. "&amp;Таблица1[[#This Row],[Автоназвание работ]])</f>
        <v/>
      </c>
      <c r="BO27" s="129" t="str">
        <f>Таблица1[[#This Row],[Номер акта]]&amp;IF(ISBLANK(Таблица1[[#This Row],[Дата акта]]),""," от "&amp;TEXT(Таблица1[[#This Row],[Дата акта]],"ДД.ММ.ГГГГ"))&amp;"@Акт освидетельствования скрытых работ. "&amp;Таблица1[[#This Row],[Автоназвание работ]]</f>
        <v>бА-№19А@Акт освидетельствования скрытых работ. Бетонирование стен подвала блока А</v>
      </c>
      <c r="BP27" s="129" t="str">
        <f>"АОСР "&amp;Таблица1[[#This Row],[Номер акта]]&amp;IF(ISBLANK(Таблица1[[#This Row],[Дата акта]]),""," от "&amp;TEXT(Таблица1[[#This Row],[Дата акта]],"ДД.ММ.ГГГГ"))&amp;" ("&amp;Таблица1[[#This Row],[Наименование работ]]&amp;IF(ISBLANK(Таблица1[[#This Row],[Отм.]]),""," на отм."&amp;Таблица1[[#This Row],[Отм.]])&amp;")"</f>
        <v>АОСР бА-№19А (Бетонирование стен подвала)</v>
      </c>
      <c r="BQ27" s="129" t="str">
        <f>IF(ISBLANK(Таблица1[[#This Row],[Уровень1]]),"",Пербуква1&amp;Таблица1[[#This Row],[Уровень1]]&amp;"-")&amp;IF(ISBLANK(Таблица1[[#This Row],[Уровень2]]),"",Пербуква2&amp;Таблица1[[#This Row],[Уровень2]]&amp;"-")&amp;"№"&amp;Таблица1[[#This Row],[Номер п/п]]&amp;Таблица1[[#This Row],[Суффикс акта]]</f>
        <v>бА-№19А</v>
      </c>
      <c r="BR27" s="169"/>
      <c r="BS27" s="170"/>
      <c r="BT27" s="129"/>
      <c r="BU27" s="129"/>
      <c r="BV27" s="129"/>
      <c r="BW27" s="129"/>
    </row>
    <row r="28" spans="1:75" customFormat="1" ht="38.25" x14ac:dyDescent="0.2">
      <c r="A28" s="142">
        <v>20</v>
      </c>
      <c r="B28" s="185" t="s">
        <v>259</v>
      </c>
      <c r="C28" s="165"/>
      <c r="D28" s="186"/>
      <c r="E28" s="186" t="s">
        <v>259</v>
      </c>
      <c r="F28" s="186"/>
      <c r="G28" s="186"/>
      <c r="H28" s="186"/>
      <c r="I28" s="104"/>
      <c r="J28" s="104"/>
      <c r="K28" s="102"/>
      <c r="L28" s="115"/>
      <c r="M28" s="115"/>
      <c r="N28" s="100" t="s">
        <v>235</v>
      </c>
      <c r="O28" s="135" t="str">
        <f>Таблица1[[#This Row],[Наименование работ]]&amp;(IF(ISBLANK(Таблица1[[#This Row],[Уровень3]]),""," "&amp;Таблица1[[#This Row],[Уровень3]]&amp;"-го "&amp;ур3род))&amp;(IF(ISBLANK(Таблица1[[#This Row],[Уровень2]]),""," "&amp;ур2род&amp;" "&amp;Таблица1[[#This Row],[Уровень2]]))&amp;(IF(ISBLANK(Таблица1[[#This Row],[Уровень1]]),""," "&amp;ур1род&amp;" "&amp;Таблица1[[#This Row],[Уровень1]]))&amp;(IF(ISBLANK(Таблица1[[#This Row],[Отм.]]),""," на отм. "&amp;Таблица1[[#This Row],[Отм.]]))&amp;(IF(ISBLANK(Таблица1[[#This Row],[В осях]]),""," в осях "&amp;Таблица1[[#This Row],[В осях]]))</f>
        <v xml:space="preserve"> блока А</v>
      </c>
      <c r="P28" s="101" t="str">
        <f t="array" ref="P28">IFERROR(INDEX(Таблица6[вид работ],MATCH(1,SEARCH(Таблица6[вид работ],Таблица1[[#This Row],[Наименование работ]]),0)+1)&amp;(IF(ISBLANK(Таблица1[[#This Row],[Уровень3]]),""," "&amp;Таблица1[[#This Row],[Уровень3]]&amp;"-го "&amp;ур3род))&amp;(IF(ISBLANK(Таблица1[[#This Row],[Уровень2]]),""," "&amp;ур2род&amp;" "&amp;Таблица1[[#This Row],[Уровень2]]))&amp;(IF(ISBLANK(Таблица1[[#This Row],[Уровень1]]),""," "&amp;ур1род&amp;" "&amp;Таблица1[[#This Row],[Уровень1]]))&amp;(IF(ISBLANK(Таблица1[[#This Row],[Отм.]]),""," на отм. "&amp;Таблица1[[#This Row],[Отм.]]))&amp;(IF(ISBLANK(Таблица1[[#This Row],[В осях]]),""," в осях "&amp;Таблица1[[#This Row],[В осях]])),"")</f>
        <v/>
      </c>
      <c r="Q28" s="150"/>
      <c r="R28" s="99"/>
      <c r="S28" s="103"/>
      <c r="T28" s="100"/>
      <c r="U28" s="103"/>
      <c r="V28" s="103">
        <f>2</f>
        <v>2</v>
      </c>
      <c r="W28" s="103" t="str">
        <f>"согласно п. 3, 4"</f>
        <v>согласно п. 3, 4</v>
      </c>
      <c r="X28" s="103" t="str">
        <f>IF(ISERROR(SEARCH("арм",Таблица1[[#This Row],[Наименование работ]])),"",1)</f>
        <v/>
      </c>
      <c r="Y28" s="128" t="str">
        <f>IF(ISBLANK(Таблица1[[#This Row],[Дата начала]]),"",TEXT(DAY(Таблица1[[#This Row],[Дата начала]]),"00"))</f>
        <v/>
      </c>
      <c r="Z28" s="129" t="str">
        <f>IF(ISBLANK(Таблица1[[#This Row],[Дата начала]]),"",CHOOSE(MONTH(Таблица1[[#This Row],[Дата начала]]),"января","февраля","марта","апреля","мая","июня","июля","августа","сентября","октября","ноября","декабря"))</f>
        <v/>
      </c>
      <c r="AA28" s="129" t="str">
        <f>IF(ISBLANK(Таблица1[[#This Row],[Дата начала]]),"",YEAR(Таблица1[[#This Row],[Дата начала]]))</f>
        <v/>
      </c>
      <c r="AB28" s="128" t="str">
        <f>IF(ISBLANK(Таблица1[[#This Row],[Дата окончания]]),"",TEXT(DAY(Таблица1[[#This Row],[Дата окончания]]),"00"))</f>
        <v/>
      </c>
      <c r="AC28" s="129" t="str">
        <f>IF(ISBLANK(Таблица1[[#This Row],[Дата окончания]]),"",CHOOSE(MONTH(Таблица1[[#This Row],[Дата окончания]]),"января","февраля","марта","апреля","мая","июня","июля","августа","сентября","октября","ноября","декабря"))</f>
        <v/>
      </c>
      <c r="AD28" s="129" t="str">
        <f>IF(ISBLANK(Таблица1[[#This Row],[Дата окончания]]),"",YEAR(Таблица1[[#This Row],[Дата окончания]]))</f>
        <v/>
      </c>
      <c r="AE28" s="131" t="str">
        <f>IF(ISBLANK(Таблица1[[#This Row],[Дата акта]]),"",TEXT(DAY(Таблица1[[#This Row],[Дата акта]]),"00"))</f>
        <v/>
      </c>
      <c r="AF28" s="130" t="str">
        <f>IF(ISBLANK(Таблица1[[#This Row],[Дата акта]]),"",CHOOSE(MONTH(Таблица1[[#This Row],[Дата акта]]),"января","февраля","марта","апреля","мая","июня","июля","августа","сентября","октября","ноября","декабря"))</f>
        <v/>
      </c>
      <c r="AG28" s="130" t="str">
        <f>IF(ISBLANK(Таблица1[[#This Row],[Дата акта]]),"",YEAR(Таблица1[[#This Row],[Дата акта]]))</f>
        <v/>
      </c>
      <c r="AH28" s="130" t="str">
        <f>IF(ISBLANK(Таблица1[[#This Row],[Материалы вручную]]),"","; "&amp;Таблица1[[#This Row],[Материалы вручную]])</f>
        <v/>
      </c>
      <c r="AI28" s="129" t="str">
        <f>IF(ISBLANK(наименование_объекта),"",наименование_объекта)</f>
        <v/>
      </c>
      <c r="AJ28" s="129" t="str">
        <f>IF(ISBLANK(Наименование_заказчика),"",Наименование_заказчика)&amp;IF(ISBLANK(реквизиты_заказчика),"",". "&amp;реквизиты_заказчика)</f>
        <v/>
      </c>
      <c r="AK28" s="129" t="str">
        <f>IF(ISBLANK(наименование_генподрядчика),"",наименование_генподрядчика)&amp;IF(ISBLANK(реквизиты_генподрядчика),"",". "&amp;реквизиты_генподрядчика)</f>
        <v/>
      </c>
      <c r="AL28" s="129" t="str">
        <f>IF(ISBLANK(наименование_проектировщика),"",наименование_проектировщика)&amp;IF(ISBLANK(реквизиты_проектировщика),"",". "&amp;реквизиты_проектировщика)</f>
        <v/>
      </c>
      <c r="AM28" s="129" t="str">
        <f>IF(ISBLANK(наименование_подрядчика),"",наименование_подрядчика)&amp;IF(ISBLANK(реквизиты_подрядчика),"",". "&amp;реквизиты_подрядчика)</f>
        <v/>
      </c>
      <c r="AN28" s="130" t="str">
        <f>IF(ISBLANK(ФИО_заказчика),"",должность_заказчика&amp;" "&amp;орг_заказчика&amp;" "&amp;ФИО_заказчика&amp;IF(ISBLANK(приказ_заказчика),"",", приказ "&amp;приказ_заказчика))</f>
        <v/>
      </c>
      <c r="AO28" s="129" t="str">
        <f>IF(ISBLANK(ФИО_ТНзаказчика),"",должность_ТНзаказчика&amp;" "&amp;орг_ТНзаказчика&amp;" "&amp;ФИО_ТНзаказчика&amp;IF(ISBLANK(приказ_ТНзаказчика),"",", приказ "&amp;приказ_ТНзаказчика))</f>
        <v/>
      </c>
      <c r="AP28" s="129" t="str">
        <f>IF(ISBLANK(ФИО_генподрядчика),"",должность_генподрядчика&amp;" "&amp;наименование_генподрядчика&amp;" "&amp;ФИО_генподрядчика&amp;IF(ISBLANK(приказ_генподрядчика),"",", приказ "&amp;приказ_генподрядчика))</f>
        <v/>
      </c>
      <c r="AQ28" s="129" t="str">
        <f>IF(ISBLANK(ФИО_ТНгенподрядчика),"",должность_ТНгенподрядчика&amp;" "&amp;наименование_генподрядчика&amp;" "&amp;ФИО_ТНгенподрядчика&amp;IF(ISBLANK(приказ_ТНгенподрядчика),"",", приказ "&amp;приказ_ТНгенподрядчика))</f>
        <v/>
      </c>
      <c r="AR28" s="129" t="str">
        <f>IF(ISBLANK(ФИО_проектировщика),"",должность_проектировщика&amp;" "&amp;наименование_проектировщика&amp;" "&amp;ФИО_проектировщика&amp;IF(ISBLANK(приказ_проектировщика),"",", приказ "&amp;приказ_проектировщика))</f>
        <v/>
      </c>
      <c r="AS28" s="129" t="str">
        <f>IF(ISBLANK(ФИО_подрядчика),"",должность_подрядчика&amp;" "&amp;наименование_подрядчика&amp;" "&amp;ФИО_подрядчика&amp;IF(ISBLANK(приказ_подрядчика),"",", приказ "&amp;приказ_подрядчика))</f>
        <v/>
      </c>
      <c r="AT28" s="129" t="str">
        <f>IF(ISBLANK(ФИО_иного),"",должность_иного&amp;" "&amp;орг_иного&amp;" "&amp;ФИО_иного&amp;IF(ISBLANK(приказ_иного),"",", приказ "&amp;приказ_иного))</f>
        <v/>
      </c>
      <c r="AU28" s="129" t="str">
        <f>IF(ISBLANK(наименование_подрядчика),"",наименование_подрядчика)</f>
        <v/>
      </c>
      <c r="AV28" s="129" t="str">
        <f>IF(ISBLANK(Реквизиты!$B$6),"",Реквизиты!$B$6)</f>
        <v/>
      </c>
      <c r="AW28" s="129" t="str">
        <f>IF(ISBLANK(наименование_проектировщика),"",наименование_проектировщика)</f>
        <v/>
      </c>
      <c r="AX28" s="129">
        <f>Таблица1[[#This Row],[Проект]]</f>
        <v>0</v>
      </c>
      <c r="AY28" s="129" t="str">
        <f>IF(ISBLANK(ФИО_заказчика),"",должность_заказчика&amp;" "&amp;орг_заказчика)</f>
        <v/>
      </c>
      <c r="AZ28" s="129" t="str">
        <f>IF(ISBLANK(ФИО_заказчика),"",ФИО_заказчика)</f>
        <v/>
      </c>
      <c r="BA28" s="129" t="str">
        <f>IF(ISBLANK(ФИО_ТНзаказчика),"",должность_ТНзаказчика&amp;" "&amp;орг_ТНзаказчика)</f>
        <v/>
      </c>
      <c r="BB28" s="129" t="str">
        <f>IF(ISBLANK(ФИО_ТНзаказчика),"",ФИО_ТНзаказчика)</f>
        <v/>
      </c>
      <c r="BC28" s="129" t="str">
        <f>IF(ISBLANK(ФИО_генподрядчика),"",должность_генподрядчика&amp;" "&amp;наименование_генподрядчика)</f>
        <v/>
      </c>
      <c r="BD28" s="129" t="str">
        <f>IF(ISBLANK(ФИО_генподрядчика),"",ФИО_генподрядчика)</f>
        <v/>
      </c>
      <c r="BE28" s="129" t="str">
        <f>IF(ISBLANK(ФИО_ТНгенподрядчика),"",должность_ТНгенподрядчика&amp;" "&amp;наименование_генподрядчика)</f>
        <v/>
      </c>
      <c r="BF28" s="129" t="str">
        <f>IF(ISBLANK(ФИО_ТНгенподрядчика),"",ФИО_ТНгенподрядчика)</f>
        <v/>
      </c>
      <c r="BG28" s="129" t="str">
        <f>IF(ISBLANK(ФИО_генподрядчика),"",ФИО_генподрядчика)</f>
        <v/>
      </c>
      <c r="BH28" s="129" t="str">
        <f>IF(Таблица1[Проектировщик нужен?]=1,IF(ISBLANK(ФИО_проектировщика),"",должность_проектировщика&amp;" "&amp;наименование_проектировщика),"")</f>
        <v/>
      </c>
      <c r="BI28" s="129" t="str">
        <f>IF(Таблица1[Проектировщик нужен?]=1,IF(ISBLANK(ФИО_проектировщика),"",ФИО_проектировщика),"")</f>
        <v/>
      </c>
      <c r="BJ28" s="129" t="str">
        <f>IF(ISBLANK(ФИО_подрядчика),"",должность_подрядчика&amp;" "&amp;наименование_подрядчика)</f>
        <v/>
      </c>
      <c r="BK28" s="129" t="str">
        <f>IF(ISBLANK(ФИО_подрядчика),"",ФИО_подрядчика)</f>
        <v/>
      </c>
      <c r="BL28" s="129" t="str">
        <f>IF(ISBLANK(ФИО_иного),"",должность_иного&amp;" "&amp;орг_иного)</f>
        <v/>
      </c>
      <c r="BM28" s="129" t="str">
        <f>IF(ISBLANK(ФИО_иного),"",ФИО_иного)</f>
        <v/>
      </c>
      <c r="BN28" s="129" t="str">
        <f>IF(ISBLANK(Таблица1[[#This Row],[Исп. схема]]),"",Таблица1[[#This Row],[Исп. схема]]&amp;"@Исполнительная схема. "&amp;Таблица1[[#This Row],[Автоназвание работ]])</f>
        <v/>
      </c>
      <c r="BO28" s="129" t="str">
        <f>Таблица1[[#This Row],[Номер акта]]&amp;IF(ISBLANK(Таблица1[[#This Row],[Дата акта]]),""," от "&amp;TEXT(Таблица1[[#This Row],[Дата акта]],"ДД.ММ.ГГГГ"))&amp;"@Акт освидетельствования скрытых работ. "&amp;Таблица1[[#This Row],[Автоназвание работ]]</f>
        <v>бА-№20А@Акт освидетельствования скрытых работ.  блока А</v>
      </c>
      <c r="BP28" s="129" t="str">
        <f>"АОСР "&amp;Таблица1[[#This Row],[Номер акта]]&amp;IF(ISBLANK(Таблица1[[#This Row],[Дата акта]]),""," от "&amp;TEXT(Таблица1[[#This Row],[Дата акта]],"ДД.ММ.ГГГГ"))&amp;" ("&amp;Таблица1[[#This Row],[Наименование работ]]&amp;IF(ISBLANK(Таблица1[[#This Row],[Отм.]]),""," на отм."&amp;Таблица1[[#This Row],[Отм.]])&amp;")"</f>
        <v>АОСР бА-№20А ()</v>
      </c>
      <c r="BQ28" s="129" t="str">
        <f>IF(ISBLANK(Таблица1[[#This Row],[Уровень1]]),"",Пербуква1&amp;Таблица1[[#This Row],[Уровень1]]&amp;"-")&amp;IF(ISBLANK(Таблица1[[#This Row],[Уровень2]]),"",Пербуква2&amp;Таблица1[[#This Row],[Уровень2]]&amp;"-")&amp;"№"&amp;Таблица1[[#This Row],[Номер п/п]]&amp;Таблица1[[#This Row],[Суффикс акта]]</f>
        <v>бА-№20А</v>
      </c>
      <c r="BR28" s="169"/>
      <c r="BS28" s="170"/>
      <c r="BT28" s="129"/>
      <c r="BU28" s="129"/>
      <c r="BV28" s="129"/>
      <c r="BW28" s="129"/>
    </row>
    <row r="29" spans="1:75" customFormat="1" ht="38.25" x14ac:dyDescent="0.2">
      <c r="A29" s="142">
        <v>15</v>
      </c>
      <c r="B29" s="179" t="s">
        <v>319</v>
      </c>
      <c r="C29" s="165"/>
      <c r="D29" s="178"/>
      <c r="E29" s="178" t="s">
        <v>259</v>
      </c>
      <c r="F29" s="178"/>
      <c r="G29" s="178" t="s">
        <v>262</v>
      </c>
      <c r="H29" s="178" t="s">
        <v>289</v>
      </c>
      <c r="I29" s="104"/>
      <c r="J29" s="104"/>
      <c r="K29" s="102"/>
      <c r="L29" s="115"/>
      <c r="M29" s="115"/>
      <c r="N29" s="100" t="s">
        <v>235</v>
      </c>
      <c r="O29" s="135" t="str">
        <f>Таблица1[[#This Row],[Наименование работ]]&amp;(IF(ISBLANK(Таблица1[[#This Row],[Уровень3]]),""," "&amp;Таблица1[[#This Row],[Уровень3]]&amp;"-го "&amp;ур3род))&amp;(IF(ISBLANK(Таблица1[[#This Row],[Уровень2]]),""," "&amp;ур2род&amp;" "&amp;Таблица1[[#This Row],[Уровень2]]))&amp;(IF(ISBLANK(Таблица1[[#This Row],[Уровень1]]),""," "&amp;ур1род&amp;" "&amp;Таблица1[[#This Row],[Уровень1]]))&amp;(IF(ISBLANK(Таблица1[[#This Row],[Отм.]]),""," на отм. "&amp;Таблица1[[#This Row],[Отм.]]))&amp;(IF(ISBLANK(Таблица1[[#This Row],[В осях]]),""," в осях "&amp;Таблица1[[#This Row],[В осях]]))</f>
        <v xml:space="preserve"> блока А на отм. -4,350 в осях Ж-Л/1-8</v>
      </c>
      <c r="P29" s="101" t="str">
        <f t="array" ref="P29">IFERROR(INDEX(Таблица6[вид работ],MATCH(1,SEARCH(Таблица6[вид работ],Таблица1[[#This Row],[Наименование работ]]),0)+1)&amp;(IF(ISBLANK(Таблица1[[#This Row],[Уровень3]]),""," "&amp;Таблица1[[#This Row],[Уровень3]]&amp;"-го "&amp;ур3род))&amp;(IF(ISBLANK(Таблица1[[#This Row],[Уровень2]]),""," "&amp;ур2род&amp;" "&amp;Таблица1[[#This Row],[Уровень2]]))&amp;(IF(ISBLANK(Таблица1[[#This Row],[Уровень1]]),""," "&amp;ур1род&amp;" "&amp;Таблица1[[#This Row],[Уровень1]]))&amp;(IF(ISBLANK(Таблица1[[#This Row],[Отм.]]),""," на отм. "&amp;Таблица1[[#This Row],[Отм.]]))&amp;(IF(ISBLANK(Таблица1[[#This Row],[В осях]]),""," в осях "&amp;Таблица1[[#This Row],[В осях]])),"")</f>
        <v/>
      </c>
      <c r="Q29" s="150"/>
      <c r="R29" s="99"/>
      <c r="S29" s="103"/>
      <c r="T29" s="100"/>
      <c r="U29" s="103"/>
      <c r="V29" s="103">
        <f>2</f>
        <v>2</v>
      </c>
      <c r="W29" s="103" t="str">
        <f t="shared" ref="W29:W54" si="56">"согласно п. 3, 4"</f>
        <v>согласно п. 3, 4</v>
      </c>
      <c r="X29" s="103" t="str">
        <f>IF(ISERROR(SEARCH("арм",Таблица1[[#This Row],[Наименование работ]])),"",1)</f>
        <v/>
      </c>
      <c r="Y29" s="128" t="str">
        <f>IF(ISBLANK(Таблица1[[#This Row],[Дата начала]]),"",TEXT(DAY(Таблица1[[#This Row],[Дата начала]]),"00"))</f>
        <v/>
      </c>
      <c r="Z29" s="129" t="str">
        <f>IF(ISBLANK(Таблица1[[#This Row],[Дата начала]]),"",CHOOSE(MONTH(Таблица1[[#This Row],[Дата начала]]),"января","февраля","марта","апреля","мая","июня","июля","августа","сентября","октября","ноября","декабря"))</f>
        <v/>
      </c>
      <c r="AA29" s="129" t="str">
        <f>IF(ISBLANK(Таблица1[[#This Row],[Дата начала]]),"",YEAR(Таблица1[[#This Row],[Дата начала]]))</f>
        <v/>
      </c>
      <c r="AB29" s="128" t="str">
        <f>IF(ISBLANK(Таблица1[[#This Row],[Дата окончания]]),"",TEXT(DAY(Таблица1[[#This Row],[Дата окончания]]),"00"))</f>
        <v/>
      </c>
      <c r="AC29" s="129" t="str">
        <f>IF(ISBLANK(Таблица1[[#This Row],[Дата окончания]]),"",CHOOSE(MONTH(Таблица1[[#This Row],[Дата окончания]]),"января","февраля","марта","апреля","мая","июня","июля","августа","сентября","октября","ноября","декабря"))</f>
        <v/>
      </c>
      <c r="AD29" s="129" t="str">
        <f>IF(ISBLANK(Таблица1[[#This Row],[Дата окончания]]),"",YEAR(Таблица1[[#This Row],[Дата окончания]]))</f>
        <v/>
      </c>
      <c r="AE29" s="131" t="str">
        <f>IF(ISBLANK(Таблица1[[#This Row],[Дата акта]]),"",TEXT(DAY(Таблица1[[#This Row],[Дата акта]]),"00"))</f>
        <v/>
      </c>
      <c r="AF29" s="130" t="str">
        <f>IF(ISBLANK(Таблица1[[#This Row],[Дата акта]]),"",CHOOSE(MONTH(Таблица1[[#This Row],[Дата акта]]),"января","февраля","марта","апреля","мая","июня","июля","августа","сентября","октября","ноября","декабря"))</f>
        <v/>
      </c>
      <c r="AG29" s="130" t="str">
        <f>IF(ISBLANK(Таблица1[[#This Row],[Дата акта]]),"",YEAR(Таблица1[[#This Row],[Дата акта]]))</f>
        <v/>
      </c>
      <c r="AH29" s="130" t="str">
        <f>IF(ISBLANK(Таблица1[[#This Row],[Материалы вручную]]),"","; "&amp;Таблица1[[#This Row],[Материалы вручную]])</f>
        <v/>
      </c>
      <c r="AI29" s="129" t="str">
        <f t="shared" ref="AI29:AI54" si="57">IF(ISBLANK(наименование_объекта),"",наименование_объекта)</f>
        <v/>
      </c>
      <c r="AJ29" s="129" t="str">
        <f t="shared" ref="AJ29:AJ54" si="58">IF(ISBLANK(Наименование_заказчика),"",Наименование_заказчика)&amp;IF(ISBLANK(реквизиты_заказчика),"",". "&amp;реквизиты_заказчика)</f>
        <v/>
      </c>
      <c r="AK29" s="129" t="str">
        <f t="shared" ref="AK29:AK54" si="59">IF(ISBLANK(наименование_генподрядчика),"",наименование_генподрядчика)&amp;IF(ISBLANK(реквизиты_генподрядчика),"",". "&amp;реквизиты_генподрядчика)</f>
        <v/>
      </c>
      <c r="AL29" s="129" t="str">
        <f t="shared" ref="AL29:AL54" si="60">IF(ISBLANK(наименование_проектировщика),"",наименование_проектировщика)&amp;IF(ISBLANK(реквизиты_проектировщика),"",". "&amp;реквизиты_проектировщика)</f>
        <v/>
      </c>
      <c r="AM29" s="129" t="str">
        <f t="shared" ref="AM29:AM54" si="61">IF(ISBLANK(наименование_подрядчика),"",наименование_подрядчика)&amp;IF(ISBLANK(реквизиты_подрядчика),"",". "&amp;реквизиты_подрядчика)</f>
        <v/>
      </c>
      <c r="AN29" s="130" t="str">
        <f t="shared" ref="AN29:AN54" si="62">IF(ISBLANK(ФИО_заказчика),"",должность_заказчика&amp;" "&amp;орг_заказчика&amp;" "&amp;ФИО_заказчика&amp;IF(ISBLANK(приказ_заказчика),"",", приказ "&amp;приказ_заказчика))</f>
        <v/>
      </c>
      <c r="AO29" s="129" t="str">
        <f t="shared" ref="AO29:AO54" si="63">IF(ISBLANK(ФИО_ТНзаказчика),"",должность_ТНзаказчика&amp;" "&amp;орг_ТНзаказчика&amp;" "&amp;ФИО_ТНзаказчика&amp;IF(ISBLANK(приказ_ТНзаказчика),"",", приказ "&amp;приказ_ТНзаказчика))</f>
        <v/>
      </c>
      <c r="AP29" s="129" t="str">
        <f t="shared" ref="AP29:AP54" si="64">IF(ISBLANK(ФИО_генподрядчика),"",должность_генподрядчика&amp;" "&amp;наименование_генподрядчика&amp;" "&amp;ФИО_генподрядчика&amp;IF(ISBLANK(приказ_генподрядчика),"",", приказ "&amp;приказ_генподрядчика))</f>
        <v/>
      </c>
      <c r="AQ29" s="129" t="str">
        <f t="shared" ref="AQ29:AQ54" si="65">IF(ISBLANK(ФИО_ТНгенподрядчика),"",должность_ТНгенподрядчика&amp;" "&amp;наименование_генподрядчика&amp;" "&amp;ФИО_ТНгенподрядчика&amp;IF(ISBLANK(приказ_ТНгенподрядчика),"",", приказ "&amp;приказ_ТНгенподрядчика))</f>
        <v/>
      </c>
      <c r="AR29" s="129" t="str">
        <f t="shared" ref="AR29:AR54" si="66">IF(ISBLANK(ФИО_проектировщика),"",должность_проектировщика&amp;" "&amp;наименование_проектировщика&amp;" "&amp;ФИО_проектировщика&amp;IF(ISBLANK(приказ_проектировщика),"",", приказ "&amp;приказ_проектировщика))</f>
        <v/>
      </c>
      <c r="AS29" s="129" t="str">
        <f t="shared" ref="AS29:AS54" si="67">IF(ISBLANK(ФИО_подрядчика),"",должность_подрядчика&amp;" "&amp;наименование_подрядчика&amp;" "&amp;ФИО_подрядчика&amp;IF(ISBLANK(приказ_подрядчика),"",", приказ "&amp;приказ_подрядчика))</f>
        <v/>
      </c>
      <c r="AT29" s="129" t="str">
        <f t="shared" ref="AT29:AT54" si="68">IF(ISBLANK(ФИО_иного),"",должность_иного&amp;" "&amp;орг_иного&amp;" "&amp;ФИО_иного&amp;IF(ISBLANK(приказ_иного),"",", приказ "&amp;приказ_иного))</f>
        <v/>
      </c>
      <c r="AU29" s="129" t="str">
        <f t="shared" ref="AU29:AU54" si="69">IF(ISBLANK(наименование_подрядчика),"",наименование_подрядчика)</f>
        <v/>
      </c>
      <c r="AV29" s="129" t="str">
        <f>IF(ISBLANK(Реквизиты!$B$6),"",Реквизиты!$B$6)</f>
        <v/>
      </c>
      <c r="AW29" s="129" t="str">
        <f t="shared" ref="AW29:AW54" si="70">IF(ISBLANK(наименование_проектировщика),"",наименование_проектировщика)</f>
        <v/>
      </c>
      <c r="AX29" s="129">
        <f>Таблица1[[#This Row],[Проект]]</f>
        <v>0</v>
      </c>
      <c r="AY29" s="129" t="str">
        <f t="shared" ref="AY29:AY54" si="71">IF(ISBLANK(ФИО_заказчика),"",должность_заказчика&amp;" "&amp;орг_заказчика)</f>
        <v/>
      </c>
      <c r="AZ29" s="129" t="str">
        <f t="shared" ref="AZ29:AZ54" si="72">IF(ISBLANK(ФИО_заказчика),"",ФИО_заказчика)</f>
        <v/>
      </c>
      <c r="BA29" s="129" t="str">
        <f t="shared" ref="BA29:BA54" si="73">IF(ISBLANK(ФИО_ТНзаказчика),"",должность_ТНзаказчика&amp;" "&amp;орг_ТНзаказчика)</f>
        <v/>
      </c>
      <c r="BB29" s="129" t="str">
        <f t="shared" ref="BB29:BB54" si="74">IF(ISBLANK(ФИО_ТНзаказчика),"",ФИО_ТНзаказчика)</f>
        <v/>
      </c>
      <c r="BC29" s="129" t="str">
        <f t="shared" ref="BC29:BC54" si="75">IF(ISBLANK(ФИО_генподрядчика),"",должность_генподрядчика&amp;" "&amp;наименование_генподрядчика)</f>
        <v/>
      </c>
      <c r="BD29" s="129" t="str">
        <f t="shared" ref="BD29:BD54" si="76">IF(ISBLANK(ФИО_генподрядчика),"",ФИО_генподрядчика)</f>
        <v/>
      </c>
      <c r="BE29" s="129" t="str">
        <f t="shared" ref="BE29:BE54" si="77">IF(ISBLANK(ФИО_ТНгенподрядчика),"",должность_ТНгенподрядчика&amp;" "&amp;наименование_генподрядчика)</f>
        <v/>
      </c>
      <c r="BF29" s="129" t="str">
        <f t="shared" ref="BF29:BF54" si="78">IF(ISBLANK(ФИО_ТНгенподрядчика),"",ФИО_ТНгенподрядчика)</f>
        <v/>
      </c>
      <c r="BG29" s="129" t="str">
        <f t="shared" ref="BG29:BG54" si="79">IF(ISBLANK(ФИО_генподрядчика),"",ФИО_генподрядчика)</f>
        <v/>
      </c>
      <c r="BH29" s="129" t="str">
        <f>IF(Таблица1[Проектировщик нужен?]=1,IF(ISBLANK(ФИО_проектировщика),"",должность_проектировщика&amp;" "&amp;наименование_проектировщика),"")</f>
        <v/>
      </c>
      <c r="BI29" s="129" t="str">
        <f>IF(Таблица1[Проектировщик нужен?]=1,IF(ISBLANK(ФИО_проектировщика),"",ФИО_проектировщика),"")</f>
        <v/>
      </c>
      <c r="BJ29" s="129" t="str">
        <f t="shared" ref="BJ29:BJ54" si="80">IF(ISBLANK(ФИО_подрядчика),"",должность_подрядчика&amp;" "&amp;наименование_подрядчика)</f>
        <v/>
      </c>
      <c r="BK29" s="129" t="str">
        <f t="shared" ref="BK29:BK54" si="81">IF(ISBLANK(ФИО_подрядчика),"",ФИО_подрядчика)</f>
        <v/>
      </c>
      <c r="BL29" s="129" t="str">
        <f t="shared" ref="BL29:BL54" si="82">IF(ISBLANK(ФИО_иного),"",должность_иного&amp;" "&amp;орг_иного)</f>
        <v/>
      </c>
      <c r="BM29" s="129" t="str">
        <f t="shared" ref="BM29:BM54" si="83">IF(ISBLANK(ФИО_иного),"",ФИО_иного)</f>
        <v/>
      </c>
      <c r="BN29" s="129" t="str">
        <f>IF(ISBLANK(Таблица1[[#This Row],[Исп. схема]]),"",Таблица1[[#This Row],[Исп. схема]]&amp;"@Исполнительная схема. "&amp;Таблица1[[#This Row],[Автоназвание работ]])</f>
        <v/>
      </c>
      <c r="BO29" s="129" t="str">
        <f>Таблица1[[#This Row],[Номер акта]]&amp;IF(ISBLANK(Таблица1[[#This Row],[Дата акта]]),""," от "&amp;TEXT(Таблица1[[#This Row],[Дата акта]],"ДД.ММ.ГГГГ"))&amp;"@Акт освидетельствования скрытых работ. "&amp;Таблица1[[#This Row],[Автоназвание работ]]</f>
        <v>бА-№15А/1@Акт освидетельствования скрытых работ.  блока А на отм. -4,350 в осях Ж-Л/1-8</v>
      </c>
      <c r="BP29" s="129" t="str">
        <f>"АОСР "&amp;Таблица1[[#This Row],[Номер акта]]&amp;IF(ISBLANK(Таблица1[[#This Row],[Дата акта]]),""," от "&amp;TEXT(Таблица1[[#This Row],[Дата акта]],"ДД.ММ.ГГГГ"))&amp;" ("&amp;Таблица1[[#This Row],[Наименование работ]]&amp;IF(ISBLANK(Таблица1[[#This Row],[Отм.]]),""," на отм."&amp;Таблица1[[#This Row],[Отм.]])&amp;")"</f>
        <v>АОСР бА-№15А/1 ( на отм.-4,350)</v>
      </c>
      <c r="BQ29" s="129" t="str">
        <f>IF(ISBLANK(Таблица1[[#This Row],[Уровень1]]),"",Пербуква1&amp;Таблица1[[#This Row],[Уровень1]]&amp;"-")&amp;IF(ISBLANK(Таблица1[[#This Row],[Уровень2]]),"",Пербуква2&amp;Таблица1[[#This Row],[Уровень2]]&amp;"-")&amp;"№"&amp;Таблица1[[#This Row],[Номер п/п]]&amp;Таблица1[[#This Row],[Суффикс акта]]</f>
        <v>бА-№15А/1</v>
      </c>
      <c r="BR29" s="169"/>
      <c r="BS29" s="170"/>
      <c r="BT29" s="129"/>
      <c r="BU29" s="129"/>
      <c r="BV29" s="129"/>
      <c r="BW29" s="129"/>
    </row>
    <row r="30" spans="1:75" customFormat="1" ht="38.25" x14ac:dyDescent="0.2">
      <c r="A30" s="142">
        <v>16</v>
      </c>
      <c r="B30" s="179" t="s">
        <v>319</v>
      </c>
      <c r="C30" s="165"/>
      <c r="D30" s="178"/>
      <c r="E30" s="178" t="s">
        <v>259</v>
      </c>
      <c r="F30" s="178"/>
      <c r="G30" s="178" t="s">
        <v>262</v>
      </c>
      <c r="H30" s="178" t="s">
        <v>289</v>
      </c>
      <c r="I30" s="104"/>
      <c r="J30" s="104"/>
      <c r="K30" s="102"/>
      <c r="L30" s="115"/>
      <c r="M30" s="115"/>
      <c r="N30" s="100" t="s">
        <v>235</v>
      </c>
      <c r="O30" s="135" t="str">
        <f>Таблица1[[#This Row],[Наименование работ]]&amp;(IF(ISBLANK(Таблица1[[#This Row],[Уровень3]]),""," "&amp;Таблица1[[#This Row],[Уровень3]]&amp;"-го "&amp;ур3род))&amp;(IF(ISBLANK(Таблица1[[#This Row],[Уровень2]]),""," "&amp;ур2род&amp;" "&amp;Таблица1[[#This Row],[Уровень2]]))&amp;(IF(ISBLANK(Таблица1[[#This Row],[Уровень1]]),""," "&amp;ур1род&amp;" "&amp;Таблица1[[#This Row],[Уровень1]]))&amp;(IF(ISBLANK(Таблица1[[#This Row],[Отм.]]),""," на отм. "&amp;Таблица1[[#This Row],[Отм.]]))&amp;(IF(ISBLANK(Таблица1[[#This Row],[В осях]]),""," в осях "&amp;Таблица1[[#This Row],[В осях]]))</f>
        <v xml:space="preserve"> блока А на отм. -4,350 в осях Ж-Л/1-8</v>
      </c>
      <c r="P30" s="101" t="str">
        <f t="array" ref="P30">IFERROR(INDEX(Таблица6[вид работ],MATCH(1,SEARCH(Таблица6[вид работ],Таблица1[[#This Row],[Наименование работ]]),0)+1)&amp;(IF(ISBLANK(Таблица1[[#This Row],[Уровень3]]),""," "&amp;Таблица1[[#This Row],[Уровень3]]&amp;"-го "&amp;ур3род))&amp;(IF(ISBLANK(Таблица1[[#This Row],[Уровень2]]),""," "&amp;ур2род&amp;" "&amp;Таблица1[[#This Row],[Уровень2]]))&amp;(IF(ISBLANK(Таблица1[[#This Row],[Уровень1]]),""," "&amp;ур1род&amp;" "&amp;Таблица1[[#This Row],[Уровень1]]))&amp;(IF(ISBLANK(Таблица1[[#This Row],[Отм.]]),""," на отм. "&amp;Таблица1[[#This Row],[Отм.]]))&amp;(IF(ISBLANK(Таблица1[[#This Row],[В осях]]),""," в осях "&amp;Таблица1[[#This Row],[В осях]])),"")</f>
        <v/>
      </c>
      <c r="Q30" s="150"/>
      <c r="R30" s="99"/>
      <c r="S30" s="103"/>
      <c r="T30" s="100"/>
      <c r="U30" s="103"/>
      <c r="V30" s="103">
        <f>2</f>
        <v>2</v>
      </c>
      <c r="W30" s="103" t="str">
        <f t="shared" si="56"/>
        <v>согласно п. 3, 4</v>
      </c>
      <c r="X30" s="103" t="str">
        <f>IF(ISERROR(SEARCH("арм",Таблица1[[#This Row],[Наименование работ]])),"",1)</f>
        <v/>
      </c>
      <c r="Y30" s="128" t="str">
        <f>IF(ISBLANK(Таблица1[[#This Row],[Дата начала]]),"",TEXT(DAY(Таблица1[[#This Row],[Дата начала]]),"00"))</f>
        <v/>
      </c>
      <c r="Z30" s="129" t="str">
        <f>IF(ISBLANK(Таблица1[[#This Row],[Дата начала]]),"",CHOOSE(MONTH(Таблица1[[#This Row],[Дата начала]]),"января","февраля","марта","апреля","мая","июня","июля","августа","сентября","октября","ноября","декабря"))</f>
        <v/>
      </c>
      <c r="AA30" s="129" t="str">
        <f>IF(ISBLANK(Таблица1[[#This Row],[Дата начала]]),"",YEAR(Таблица1[[#This Row],[Дата начала]]))</f>
        <v/>
      </c>
      <c r="AB30" s="128" t="str">
        <f>IF(ISBLANK(Таблица1[[#This Row],[Дата окончания]]),"",TEXT(DAY(Таблица1[[#This Row],[Дата окончания]]),"00"))</f>
        <v/>
      </c>
      <c r="AC30" s="129" t="str">
        <f>IF(ISBLANK(Таблица1[[#This Row],[Дата окончания]]),"",CHOOSE(MONTH(Таблица1[[#This Row],[Дата окончания]]),"января","февраля","марта","апреля","мая","июня","июля","августа","сентября","октября","ноября","декабря"))</f>
        <v/>
      </c>
      <c r="AD30" s="129" t="str">
        <f>IF(ISBLANK(Таблица1[[#This Row],[Дата окончания]]),"",YEAR(Таблица1[[#This Row],[Дата окончания]]))</f>
        <v/>
      </c>
      <c r="AE30" s="131" t="str">
        <f>IF(ISBLANK(Таблица1[[#This Row],[Дата акта]]),"",TEXT(DAY(Таблица1[[#This Row],[Дата акта]]),"00"))</f>
        <v/>
      </c>
      <c r="AF30" s="130" t="str">
        <f>IF(ISBLANK(Таблица1[[#This Row],[Дата акта]]),"",CHOOSE(MONTH(Таблица1[[#This Row],[Дата акта]]),"января","февраля","марта","апреля","мая","июня","июля","августа","сентября","октября","ноября","декабря"))</f>
        <v/>
      </c>
      <c r="AG30" s="130" t="str">
        <f>IF(ISBLANK(Таблица1[[#This Row],[Дата акта]]),"",YEAR(Таблица1[[#This Row],[Дата акта]]))</f>
        <v/>
      </c>
      <c r="AH30" s="130" t="str">
        <f>IF(ISBLANK(Таблица1[[#This Row],[Материалы вручную]]),"","; "&amp;Таблица1[[#This Row],[Материалы вручную]])</f>
        <v/>
      </c>
      <c r="AI30" s="129" t="str">
        <f t="shared" si="57"/>
        <v/>
      </c>
      <c r="AJ30" s="129" t="str">
        <f t="shared" si="58"/>
        <v/>
      </c>
      <c r="AK30" s="129" t="str">
        <f t="shared" si="59"/>
        <v/>
      </c>
      <c r="AL30" s="129" t="str">
        <f t="shared" si="60"/>
        <v/>
      </c>
      <c r="AM30" s="129" t="str">
        <f t="shared" si="61"/>
        <v/>
      </c>
      <c r="AN30" s="130" t="str">
        <f t="shared" si="62"/>
        <v/>
      </c>
      <c r="AO30" s="129" t="str">
        <f t="shared" si="63"/>
        <v/>
      </c>
      <c r="AP30" s="129" t="str">
        <f t="shared" si="64"/>
        <v/>
      </c>
      <c r="AQ30" s="129" t="str">
        <f t="shared" si="65"/>
        <v/>
      </c>
      <c r="AR30" s="129" t="str">
        <f t="shared" si="66"/>
        <v/>
      </c>
      <c r="AS30" s="129" t="str">
        <f t="shared" si="67"/>
        <v/>
      </c>
      <c r="AT30" s="129" t="str">
        <f t="shared" si="68"/>
        <v/>
      </c>
      <c r="AU30" s="129" t="str">
        <f t="shared" si="69"/>
        <v/>
      </c>
      <c r="AV30" s="129" t="str">
        <f>IF(ISBLANK(Реквизиты!$B$6),"",Реквизиты!$B$6)</f>
        <v/>
      </c>
      <c r="AW30" s="129" t="str">
        <f t="shared" si="70"/>
        <v/>
      </c>
      <c r="AX30" s="129">
        <f>Таблица1[[#This Row],[Проект]]</f>
        <v>0</v>
      </c>
      <c r="AY30" s="129" t="str">
        <f t="shared" si="71"/>
        <v/>
      </c>
      <c r="AZ30" s="129" t="str">
        <f t="shared" si="72"/>
        <v/>
      </c>
      <c r="BA30" s="129" t="str">
        <f t="shared" si="73"/>
        <v/>
      </c>
      <c r="BB30" s="129" t="str">
        <f t="shared" si="74"/>
        <v/>
      </c>
      <c r="BC30" s="129" t="str">
        <f t="shared" si="75"/>
        <v/>
      </c>
      <c r="BD30" s="129" t="str">
        <f t="shared" si="76"/>
        <v/>
      </c>
      <c r="BE30" s="129" t="str">
        <f t="shared" si="77"/>
        <v/>
      </c>
      <c r="BF30" s="129" t="str">
        <f t="shared" si="78"/>
        <v/>
      </c>
      <c r="BG30" s="129" t="str">
        <f t="shared" si="79"/>
        <v/>
      </c>
      <c r="BH30" s="129" t="str">
        <f>IF(Таблица1[Проектировщик нужен?]=1,IF(ISBLANK(ФИО_проектировщика),"",должность_проектировщика&amp;" "&amp;наименование_проектировщика),"")</f>
        <v/>
      </c>
      <c r="BI30" s="129" t="str">
        <f>IF(Таблица1[Проектировщик нужен?]=1,IF(ISBLANK(ФИО_проектировщика),"",ФИО_проектировщика),"")</f>
        <v/>
      </c>
      <c r="BJ30" s="129" t="str">
        <f t="shared" si="80"/>
        <v/>
      </c>
      <c r="BK30" s="129" t="str">
        <f t="shared" si="81"/>
        <v/>
      </c>
      <c r="BL30" s="129" t="str">
        <f t="shared" si="82"/>
        <v/>
      </c>
      <c r="BM30" s="129" t="str">
        <f t="shared" si="83"/>
        <v/>
      </c>
      <c r="BN30" s="129" t="str">
        <f>IF(ISBLANK(Таблица1[[#This Row],[Исп. схема]]),"",Таблица1[[#This Row],[Исп. схема]]&amp;"@Исполнительная схема. "&amp;Таблица1[[#This Row],[Автоназвание работ]])</f>
        <v/>
      </c>
      <c r="BO30" s="129" t="str">
        <f>Таблица1[[#This Row],[Номер акта]]&amp;IF(ISBLANK(Таблица1[[#This Row],[Дата акта]]),""," от "&amp;TEXT(Таблица1[[#This Row],[Дата акта]],"ДД.ММ.ГГГГ"))&amp;"@Акт освидетельствования скрытых работ. "&amp;Таблица1[[#This Row],[Автоназвание работ]]</f>
        <v>бА-№16А/1@Акт освидетельствования скрытых работ.  блока А на отм. -4,350 в осях Ж-Л/1-8</v>
      </c>
      <c r="BP30" s="129" t="str">
        <f>"АОСР "&amp;Таблица1[[#This Row],[Номер акта]]&amp;IF(ISBLANK(Таблица1[[#This Row],[Дата акта]]),""," от "&amp;TEXT(Таблица1[[#This Row],[Дата акта]],"ДД.ММ.ГГГГ"))&amp;" ("&amp;Таблица1[[#This Row],[Наименование работ]]&amp;IF(ISBLANK(Таблица1[[#This Row],[Отм.]]),""," на отм."&amp;Таблица1[[#This Row],[Отм.]])&amp;")"</f>
        <v>АОСР бА-№16А/1 ( на отм.-4,350)</v>
      </c>
      <c r="BQ30" s="129" t="str">
        <f>IF(ISBLANK(Таблица1[[#This Row],[Уровень1]]),"",Пербуква1&amp;Таблица1[[#This Row],[Уровень1]]&amp;"-")&amp;IF(ISBLANK(Таблица1[[#This Row],[Уровень2]]),"",Пербуква2&amp;Таблица1[[#This Row],[Уровень2]]&amp;"-")&amp;"№"&amp;Таблица1[[#This Row],[Номер п/п]]&amp;Таблица1[[#This Row],[Суффикс акта]]</f>
        <v>бА-№16А/1</v>
      </c>
      <c r="BR30" s="169"/>
      <c r="BS30" s="170"/>
      <c r="BT30" s="129"/>
      <c r="BU30" s="129"/>
      <c r="BV30" s="129"/>
      <c r="BW30" s="129"/>
    </row>
    <row r="31" spans="1:75" customFormat="1" ht="38.25" x14ac:dyDescent="0.2">
      <c r="A31" s="142">
        <v>17</v>
      </c>
      <c r="B31" s="179" t="s">
        <v>319</v>
      </c>
      <c r="C31" s="165"/>
      <c r="D31" s="178"/>
      <c r="E31" s="178" t="s">
        <v>259</v>
      </c>
      <c r="F31" s="178"/>
      <c r="G31" s="178" t="s">
        <v>262</v>
      </c>
      <c r="H31" s="178" t="s">
        <v>289</v>
      </c>
      <c r="I31" s="104"/>
      <c r="J31" s="104"/>
      <c r="K31" s="102"/>
      <c r="L31" s="115"/>
      <c r="M31" s="115"/>
      <c r="N31" s="100" t="s">
        <v>235</v>
      </c>
      <c r="O31" s="135" t="str">
        <f>Таблица1[[#This Row],[Наименование работ]]&amp;(IF(ISBLANK(Таблица1[[#This Row],[Уровень3]]),""," "&amp;Таблица1[[#This Row],[Уровень3]]&amp;"-го "&amp;ур3род))&amp;(IF(ISBLANK(Таблица1[[#This Row],[Уровень2]]),""," "&amp;ур2род&amp;" "&amp;Таблица1[[#This Row],[Уровень2]]))&amp;(IF(ISBLANK(Таблица1[[#This Row],[Уровень1]]),""," "&amp;ур1род&amp;" "&amp;Таблица1[[#This Row],[Уровень1]]))&amp;(IF(ISBLANK(Таблица1[[#This Row],[Отм.]]),""," на отм. "&amp;Таблица1[[#This Row],[Отм.]]))&amp;(IF(ISBLANK(Таблица1[[#This Row],[В осях]]),""," в осях "&amp;Таблица1[[#This Row],[В осях]]))</f>
        <v xml:space="preserve"> блока А на отм. -4,350 в осях Ж-Л/1-8</v>
      </c>
      <c r="P31" s="101" t="str">
        <f t="array" ref="P31">IFERROR(INDEX(Таблица6[вид работ],MATCH(1,SEARCH(Таблица6[вид работ],Таблица1[[#This Row],[Наименование работ]]),0)+1)&amp;(IF(ISBLANK(Таблица1[[#This Row],[Уровень3]]),""," "&amp;Таблица1[[#This Row],[Уровень3]]&amp;"-го "&amp;ур3род))&amp;(IF(ISBLANK(Таблица1[[#This Row],[Уровень2]]),""," "&amp;ур2род&amp;" "&amp;Таблица1[[#This Row],[Уровень2]]))&amp;(IF(ISBLANK(Таблица1[[#This Row],[Уровень1]]),""," "&amp;ур1род&amp;" "&amp;Таблица1[[#This Row],[Уровень1]]))&amp;(IF(ISBLANK(Таблица1[[#This Row],[Отм.]]),""," на отм. "&amp;Таблица1[[#This Row],[Отм.]]))&amp;(IF(ISBLANK(Таблица1[[#This Row],[В осях]]),""," в осях "&amp;Таблица1[[#This Row],[В осях]])),"")</f>
        <v/>
      </c>
      <c r="Q31" s="150"/>
      <c r="R31" s="99"/>
      <c r="S31" s="103"/>
      <c r="T31" s="100"/>
      <c r="U31" s="103"/>
      <c r="V31" s="103">
        <f>2</f>
        <v>2</v>
      </c>
      <c r="W31" s="103" t="str">
        <f t="shared" si="56"/>
        <v>согласно п. 3, 4</v>
      </c>
      <c r="X31" s="103" t="str">
        <f>IF(ISERROR(SEARCH("арм",Таблица1[[#This Row],[Наименование работ]])),"",1)</f>
        <v/>
      </c>
      <c r="Y31" s="128" t="str">
        <f>IF(ISBLANK(Таблица1[[#This Row],[Дата начала]]),"",TEXT(DAY(Таблица1[[#This Row],[Дата начала]]),"00"))</f>
        <v/>
      </c>
      <c r="Z31" s="129" t="str">
        <f>IF(ISBLANK(Таблица1[[#This Row],[Дата начала]]),"",CHOOSE(MONTH(Таблица1[[#This Row],[Дата начала]]),"января","февраля","марта","апреля","мая","июня","июля","августа","сентября","октября","ноября","декабря"))</f>
        <v/>
      </c>
      <c r="AA31" s="129" t="str">
        <f>IF(ISBLANK(Таблица1[[#This Row],[Дата начала]]),"",YEAR(Таблица1[[#This Row],[Дата начала]]))</f>
        <v/>
      </c>
      <c r="AB31" s="128" t="str">
        <f>IF(ISBLANK(Таблица1[[#This Row],[Дата окончания]]),"",TEXT(DAY(Таблица1[[#This Row],[Дата окончания]]),"00"))</f>
        <v/>
      </c>
      <c r="AC31" s="129" t="str">
        <f>IF(ISBLANK(Таблица1[[#This Row],[Дата окончания]]),"",CHOOSE(MONTH(Таблица1[[#This Row],[Дата окончания]]),"января","февраля","марта","апреля","мая","июня","июля","августа","сентября","октября","ноября","декабря"))</f>
        <v/>
      </c>
      <c r="AD31" s="129" t="str">
        <f>IF(ISBLANK(Таблица1[[#This Row],[Дата окончания]]),"",YEAR(Таблица1[[#This Row],[Дата окончания]]))</f>
        <v/>
      </c>
      <c r="AE31" s="131" t="str">
        <f>IF(ISBLANK(Таблица1[[#This Row],[Дата акта]]),"",TEXT(DAY(Таблица1[[#This Row],[Дата акта]]),"00"))</f>
        <v/>
      </c>
      <c r="AF31" s="130" t="str">
        <f>IF(ISBLANK(Таблица1[[#This Row],[Дата акта]]),"",CHOOSE(MONTH(Таблица1[[#This Row],[Дата акта]]),"января","февраля","марта","апреля","мая","июня","июля","августа","сентября","октября","ноября","декабря"))</f>
        <v/>
      </c>
      <c r="AG31" s="130" t="str">
        <f>IF(ISBLANK(Таблица1[[#This Row],[Дата акта]]),"",YEAR(Таблица1[[#This Row],[Дата акта]]))</f>
        <v/>
      </c>
      <c r="AH31" s="130" t="str">
        <f>IF(ISBLANK(Таблица1[[#This Row],[Материалы вручную]]),"","; "&amp;Таблица1[[#This Row],[Материалы вручную]])</f>
        <v/>
      </c>
      <c r="AI31" s="129" t="str">
        <f t="shared" si="57"/>
        <v/>
      </c>
      <c r="AJ31" s="129" t="str">
        <f t="shared" si="58"/>
        <v/>
      </c>
      <c r="AK31" s="129" t="str">
        <f t="shared" si="59"/>
        <v/>
      </c>
      <c r="AL31" s="129" t="str">
        <f t="shared" si="60"/>
        <v/>
      </c>
      <c r="AM31" s="129" t="str">
        <f t="shared" si="61"/>
        <v/>
      </c>
      <c r="AN31" s="130" t="str">
        <f t="shared" si="62"/>
        <v/>
      </c>
      <c r="AO31" s="129" t="str">
        <f t="shared" si="63"/>
        <v/>
      </c>
      <c r="AP31" s="129" t="str">
        <f t="shared" si="64"/>
        <v/>
      </c>
      <c r="AQ31" s="129" t="str">
        <f t="shared" si="65"/>
        <v/>
      </c>
      <c r="AR31" s="129" t="str">
        <f t="shared" si="66"/>
        <v/>
      </c>
      <c r="AS31" s="129" t="str">
        <f t="shared" si="67"/>
        <v/>
      </c>
      <c r="AT31" s="129" t="str">
        <f t="shared" si="68"/>
        <v/>
      </c>
      <c r="AU31" s="129" t="str">
        <f t="shared" si="69"/>
        <v/>
      </c>
      <c r="AV31" s="129" t="str">
        <f>IF(ISBLANK(Реквизиты!$B$6),"",Реквизиты!$B$6)</f>
        <v/>
      </c>
      <c r="AW31" s="129" t="str">
        <f t="shared" si="70"/>
        <v/>
      </c>
      <c r="AX31" s="129">
        <f>Таблица1[[#This Row],[Проект]]</f>
        <v>0</v>
      </c>
      <c r="AY31" s="129" t="str">
        <f t="shared" si="71"/>
        <v/>
      </c>
      <c r="AZ31" s="129" t="str">
        <f t="shared" si="72"/>
        <v/>
      </c>
      <c r="BA31" s="129" t="str">
        <f t="shared" si="73"/>
        <v/>
      </c>
      <c r="BB31" s="129" t="str">
        <f t="shared" si="74"/>
        <v/>
      </c>
      <c r="BC31" s="129" t="str">
        <f t="shared" si="75"/>
        <v/>
      </c>
      <c r="BD31" s="129" t="str">
        <f t="shared" si="76"/>
        <v/>
      </c>
      <c r="BE31" s="129" t="str">
        <f t="shared" si="77"/>
        <v/>
      </c>
      <c r="BF31" s="129" t="str">
        <f t="shared" si="78"/>
        <v/>
      </c>
      <c r="BG31" s="129" t="str">
        <f t="shared" si="79"/>
        <v/>
      </c>
      <c r="BH31" s="129" t="str">
        <f>IF(Таблица1[Проектировщик нужен?]=1,IF(ISBLANK(ФИО_проектировщика),"",должность_проектировщика&amp;" "&amp;наименование_проектировщика),"")</f>
        <v/>
      </c>
      <c r="BI31" s="129" t="str">
        <f>IF(Таблица1[Проектировщик нужен?]=1,IF(ISBLANK(ФИО_проектировщика),"",ФИО_проектировщика),"")</f>
        <v/>
      </c>
      <c r="BJ31" s="129" t="str">
        <f t="shared" si="80"/>
        <v/>
      </c>
      <c r="BK31" s="129" t="str">
        <f t="shared" si="81"/>
        <v/>
      </c>
      <c r="BL31" s="129" t="str">
        <f t="shared" si="82"/>
        <v/>
      </c>
      <c r="BM31" s="129" t="str">
        <f t="shared" si="83"/>
        <v/>
      </c>
      <c r="BN31" s="129" t="str">
        <f>IF(ISBLANK(Таблица1[[#This Row],[Исп. схема]]),"",Таблица1[[#This Row],[Исп. схема]]&amp;"@Исполнительная схема. "&amp;Таблица1[[#This Row],[Автоназвание работ]])</f>
        <v/>
      </c>
      <c r="BO31" s="129" t="str">
        <f>Таблица1[[#This Row],[Номер акта]]&amp;IF(ISBLANK(Таблица1[[#This Row],[Дата акта]]),""," от "&amp;TEXT(Таблица1[[#This Row],[Дата акта]],"ДД.ММ.ГГГГ"))&amp;"@Акт освидетельствования скрытых работ. "&amp;Таблица1[[#This Row],[Автоназвание работ]]</f>
        <v>бА-№17А/1@Акт освидетельствования скрытых работ.  блока А на отм. -4,350 в осях Ж-Л/1-8</v>
      </c>
      <c r="BP31" s="129" t="str">
        <f>"АОСР "&amp;Таблица1[[#This Row],[Номер акта]]&amp;IF(ISBLANK(Таблица1[[#This Row],[Дата акта]]),""," от "&amp;TEXT(Таблица1[[#This Row],[Дата акта]],"ДД.ММ.ГГГГ"))&amp;" ("&amp;Таблица1[[#This Row],[Наименование работ]]&amp;IF(ISBLANK(Таблица1[[#This Row],[Отм.]]),""," на отм."&amp;Таблица1[[#This Row],[Отм.]])&amp;")"</f>
        <v>АОСР бА-№17А/1 ( на отм.-4,350)</v>
      </c>
      <c r="BQ31" s="129" t="str">
        <f>IF(ISBLANK(Таблица1[[#This Row],[Уровень1]]),"",Пербуква1&amp;Таблица1[[#This Row],[Уровень1]]&amp;"-")&amp;IF(ISBLANK(Таблица1[[#This Row],[Уровень2]]),"",Пербуква2&amp;Таблица1[[#This Row],[Уровень2]]&amp;"-")&amp;"№"&amp;Таблица1[[#This Row],[Номер п/п]]&amp;Таблица1[[#This Row],[Суффикс акта]]</f>
        <v>бА-№17А/1</v>
      </c>
      <c r="BR31" s="169"/>
      <c r="BS31" s="170"/>
      <c r="BT31" s="129"/>
      <c r="BU31" s="129"/>
      <c r="BV31" s="129"/>
      <c r="BW31" s="129"/>
    </row>
    <row r="32" spans="1:75" customFormat="1" ht="38.25" x14ac:dyDescent="0.2">
      <c r="A32" s="142">
        <v>21</v>
      </c>
      <c r="B32" s="179" t="s">
        <v>259</v>
      </c>
      <c r="C32" s="165"/>
      <c r="D32" s="178"/>
      <c r="E32" s="178" t="s">
        <v>259</v>
      </c>
      <c r="F32" s="178"/>
      <c r="G32" s="178" t="s">
        <v>262</v>
      </c>
      <c r="H32" s="178" t="s">
        <v>276</v>
      </c>
      <c r="I32" s="104"/>
      <c r="J32" s="104"/>
      <c r="K32" s="102"/>
      <c r="L32" s="115"/>
      <c r="M32" s="115"/>
      <c r="N32" s="100" t="s">
        <v>235</v>
      </c>
      <c r="O32" s="135" t="str">
        <f>Таблица1[[#This Row],[Наименование работ]]&amp;(IF(ISBLANK(Таблица1[[#This Row],[Уровень3]]),""," "&amp;Таблица1[[#This Row],[Уровень3]]&amp;"-го "&amp;ур3род))&amp;(IF(ISBLANK(Таблица1[[#This Row],[Уровень2]]),""," "&amp;ур2род&amp;" "&amp;Таблица1[[#This Row],[Уровень2]]))&amp;(IF(ISBLANK(Таблица1[[#This Row],[Уровень1]]),""," "&amp;ур1род&amp;" "&amp;Таблица1[[#This Row],[Уровень1]]))&amp;(IF(ISBLANK(Таблица1[[#This Row],[Отм.]]),""," на отм. "&amp;Таблица1[[#This Row],[Отм.]]))&amp;(IF(ISBLANK(Таблица1[[#This Row],[В осях]]),""," в осях "&amp;Таблица1[[#This Row],[В осях]]))</f>
        <v xml:space="preserve"> блока А на отм. -4,350 в осях А-Л/1-11</v>
      </c>
      <c r="P32" s="101" t="str">
        <f t="array" ref="P32">IFERROR(INDEX(Таблица6[вид работ],MATCH(1,SEARCH(Таблица6[вид работ],Таблица1[[#This Row],[Наименование работ]]),0)+1)&amp;(IF(ISBLANK(Таблица1[[#This Row],[Уровень3]]),""," "&amp;Таблица1[[#This Row],[Уровень3]]&amp;"-го "&amp;ур3род))&amp;(IF(ISBLANK(Таблица1[[#This Row],[Уровень2]]),""," "&amp;ур2род&amp;" "&amp;Таблица1[[#This Row],[Уровень2]]))&amp;(IF(ISBLANK(Таблица1[[#This Row],[Уровень1]]),""," "&amp;ур1род&amp;" "&amp;Таблица1[[#This Row],[Уровень1]]))&amp;(IF(ISBLANK(Таблица1[[#This Row],[Отм.]]),""," на отм. "&amp;Таблица1[[#This Row],[Отм.]]))&amp;(IF(ISBLANK(Таблица1[[#This Row],[В осях]]),""," в осях "&amp;Таблица1[[#This Row],[В осях]])),"")</f>
        <v/>
      </c>
      <c r="Q32" s="150"/>
      <c r="R32" s="99"/>
      <c r="S32" s="103"/>
      <c r="T32" s="100"/>
      <c r="U32" s="103"/>
      <c r="V32" s="103">
        <f>2</f>
        <v>2</v>
      </c>
      <c r="W32" s="103" t="str">
        <f>"согласно п. 3, 4"</f>
        <v>согласно п. 3, 4</v>
      </c>
      <c r="X32" s="103" t="str">
        <f>IF(ISERROR(SEARCH("арм",Таблица1[[#This Row],[Наименование работ]])),"",1)</f>
        <v/>
      </c>
      <c r="Y32" s="128" t="str">
        <f>IF(ISBLANK(Таблица1[[#This Row],[Дата начала]]),"",TEXT(DAY(Таблица1[[#This Row],[Дата начала]]),"00"))</f>
        <v/>
      </c>
      <c r="Z32" s="129" t="str">
        <f>IF(ISBLANK(Таблица1[[#This Row],[Дата начала]]),"",CHOOSE(MONTH(Таблица1[[#This Row],[Дата начала]]),"января","февраля","марта","апреля","мая","июня","июля","августа","сентября","октября","ноября","декабря"))</f>
        <v/>
      </c>
      <c r="AA32" s="129" t="str">
        <f>IF(ISBLANK(Таблица1[[#This Row],[Дата начала]]),"",YEAR(Таблица1[[#This Row],[Дата начала]]))</f>
        <v/>
      </c>
      <c r="AB32" s="128" t="str">
        <f>IF(ISBLANK(Таблица1[[#This Row],[Дата окончания]]),"",TEXT(DAY(Таблица1[[#This Row],[Дата окончания]]),"00"))</f>
        <v/>
      </c>
      <c r="AC32" s="129" t="str">
        <f>IF(ISBLANK(Таблица1[[#This Row],[Дата окончания]]),"",CHOOSE(MONTH(Таблица1[[#This Row],[Дата окончания]]),"января","февраля","марта","апреля","мая","июня","июля","августа","сентября","октября","ноября","декабря"))</f>
        <v/>
      </c>
      <c r="AD32" s="129" t="str">
        <f>IF(ISBLANK(Таблица1[[#This Row],[Дата окончания]]),"",YEAR(Таблица1[[#This Row],[Дата окончания]]))</f>
        <v/>
      </c>
      <c r="AE32" s="131" t="str">
        <f>IF(ISBLANK(Таблица1[[#This Row],[Дата акта]]),"",TEXT(DAY(Таблица1[[#This Row],[Дата акта]]),"00"))</f>
        <v/>
      </c>
      <c r="AF32" s="130" t="str">
        <f>IF(ISBLANK(Таблица1[[#This Row],[Дата акта]]),"",CHOOSE(MONTH(Таблица1[[#This Row],[Дата акта]]),"января","февраля","марта","апреля","мая","июня","июля","августа","сентября","октября","ноября","декабря"))</f>
        <v/>
      </c>
      <c r="AG32" s="130" t="str">
        <f>IF(ISBLANK(Таблица1[[#This Row],[Дата акта]]),"",YEAR(Таблица1[[#This Row],[Дата акта]]))</f>
        <v/>
      </c>
      <c r="AH32" s="130" t="str">
        <f>IF(ISBLANK(Таблица1[[#This Row],[Материалы вручную]]),"","; "&amp;Таблица1[[#This Row],[Материалы вручную]])</f>
        <v/>
      </c>
      <c r="AI32" s="129" t="str">
        <f>IF(ISBLANK(наименование_объекта),"",наименование_объекта)</f>
        <v/>
      </c>
      <c r="AJ32" s="129" t="str">
        <f>IF(ISBLANK(Наименование_заказчика),"",Наименование_заказчика)&amp;IF(ISBLANK(реквизиты_заказчика),"",". "&amp;реквизиты_заказчика)</f>
        <v/>
      </c>
      <c r="AK32" s="129" t="str">
        <f>IF(ISBLANK(наименование_генподрядчика),"",наименование_генподрядчика)&amp;IF(ISBLANK(реквизиты_генподрядчика),"",". "&amp;реквизиты_генподрядчика)</f>
        <v/>
      </c>
      <c r="AL32" s="129" t="str">
        <f>IF(ISBLANK(наименование_проектировщика),"",наименование_проектировщика)&amp;IF(ISBLANK(реквизиты_проектировщика),"",". "&amp;реквизиты_проектировщика)</f>
        <v/>
      </c>
      <c r="AM32" s="129" t="str">
        <f>IF(ISBLANK(наименование_подрядчика),"",наименование_подрядчика)&amp;IF(ISBLANK(реквизиты_подрядчика),"",". "&amp;реквизиты_подрядчика)</f>
        <v/>
      </c>
      <c r="AN32" s="130" t="str">
        <f>IF(ISBLANK(ФИО_заказчика),"",должность_заказчика&amp;" "&amp;орг_заказчика&amp;" "&amp;ФИО_заказчика&amp;IF(ISBLANK(приказ_заказчика),"",", приказ "&amp;приказ_заказчика))</f>
        <v/>
      </c>
      <c r="AO32" s="129" t="str">
        <f>IF(ISBLANK(ФИО_ТНзаказчика),"",должность_ТНзаказчика&amp;" "&amp;орг_ТНзаказчика&amp;" "&amp;ФИО_ТНзаказчика&amp;IF(ISBLANK(приказ_ТНзаказчика),"",", приказ "&amp;приказ_ТНзаказчика))</f>
        <v/>
      </c>
      <c r="AP32" s="129" t="str">
        <f>IF(ISBLANK(ФИО_генподрядчика),"",должность_генподрядчика&amp;" "&amp;наименование_генподрядчика&amp;" "&amp;ФИО_генподрядчика&amp;IF(ISBLANK(приказ_генподрядчика),"",", приказ "&amp;приказ_генподрядчика))</f>
        <v/>
      </c>
      <c r="AQ32" s="129" t="str">
        <f>IF(ISBLANK(ФИО_ТНгенподрядчика),"",должность_ТНгенподрядчика&amp;" "&amp;наименование_генподрядчика&amp;" "&amp;ФИО_ТНгенподрядчика&amp;IF(ISBLANK(приказ_ТНгенподрядчика),"",", приказ "&amp;приказ_ТНгенподрядчика))</f>
        <v/>
      </c>
      <c r="AR32" s="129" t="str">
        <f>IF(ISBLANK(ФИО_проектировщика),"",должность_проектировщика&amp;" "&amp;наименование_проектировщика&amp;" "&amp;ФИО_проектировщика&amp;IF(ISBLANK(приказ_проектировщика),"",", приказ "&amp;приказ_проектировщика))</f>
        <v/>
      </c>
      <c r="AS32" s="129" t="str">
        <f>IF(ISBLANK(ФИО_подрядчика),"",должность_подрядчика&amp;" "&amp;наименование_подрядчика&amp;" "&amp;ФИО_подрядчика&amp;IF(ISBLANK(приказ_подрядчика),"",", приказ "&amp;приказ_подрядчика))</f>
        <v/>
      </c>
      <c r="AT32" s="129" t="str">
        <f>IF(ISBLANK(ФИО_иного),"",должность_иного&amp;" "&amp;орг_иного&amp;" "&amp;ФИО_иного&amp;IF(ISBLANK(приказ_иного),"",", приказ "&amp;приказ_иного))</f>
        <v/>
      </c>
      <c r="AU32" s="129" t="str">
        <f>IF(ISBLANK(наименование_подрядчика),"",наименование_подрядчика)</f>
        <v/>
      </c>
      <c r="AV32" s="129" t="str">
        <f>IF(ISBLANK(Реквизиты!$B$6),"",Реквизиты!$B$6)</f>
        <v/>
      </c>
      <c r="AW32" s="129" t="str">
        <f>IF(ISBLANK(наименование_проектировщика),"",наименование_проектировщика)</f>
        <v/>
      </c>
      <c r="AX32" s="129">
        <f>Таблица1[[#This Row],[Проект]]</f>
        <v>0</v>
      </c>
      <c r="AY32" s="129" t="str">
        <f>IF(ISBLANK(ФИО_заказчика),"",должность_заказчика&amp;" "&amp;орг_заказчика)</f>
        <v/>
      </c>
      <c r="AZ32" s="129" t="str">
        <f>IF(ISBLANK(ФИО_заказчика),"",ФИО_заказчика)</f>
        <v/>
      </c>
      <c r="BA32" s="129" t="str">
        <f>IF(ISBLANK(ФИО_ТНзаказчика),"",должность_ТНзаказчика&amp;" "&amp;орг_ТНзаказчика)</f>
        <v/>
      </c>
      <c r="BB32" s="129" t="str">
        <f>IF(ISBLANK(ФИО_ТНзаказчика),"",ФИО_ТНзаказчика)</f>
        <v/>
      </c>
      <c r="BC32" s="129" t="str">
        <f>IF(ISBLANK(ФИО_генподрядчика),"",должность_генподрядчика&amp;" "&amp;наименование_генподрядчика)</f>
        <v/>
      </c>
      <c r="BD32" s="129" t="str">
        <f>IF(ISBLANK(ФИО_генподрядчика),"",ФИО_генподрядчика)</f>
        <v/>
      </c>
      <c r="BE32" s="129" t="str">
        <f>IF(ISBLANK(ФИО_ТНгенподрядчика),"",должность_ТНгенподрядчика&amp;" "&amp;наименование_генподрядчика)</f>
        <v/>
      </c>
      <c r="BF32" s="129" t="str">
        <f>IF(ISBLANK(ФИО_ТНгенподрядчика),"",ФИО_ТНгенподрядчика)</f>
        <v/>
      </c>
      <c r="BG32" s="129" t="str">
        <f>IF(ISBLANK(ФИО_генподрядчика),"",ФИО_генподрядчика)</f>
        <v/>
      </c>
      <c r="BH32" s="129" t="str">
        <f>IF(Таблица1[Проектировщик нужен?]=1,IF(ISBLANK(ФИО_проектировщика),"",должность_проектировщика&amp;" "&amp;наименование_проектировщика),"")</f>
        <v/>
      </c>
      <c r="BI32" s="129" t="str">
        <f>IF(Таблица1[Проектировщик нужен?]=1,IF(ISBLANK(ФИО_проектировщика),"",ФИО_проектировщика),"")</f>
        <v/>
      </c>
      <c r="BJ32" s="129" t="str">
        <f>IF(ISBLANK(ФИО_подрядчика),"",должность_подрядчика&amp;" "&amp;наименование_подрядчика)</f>
        <v/>
      </c>
      <c r="BK32" s="129" t="str">
        <f>IF(ISBLANK(ФИО_подрядчика),"",ФИО_подрядчика)</f>
        <v/>
      </c>
      <c r="BL32" s="129" t="str">
        <f>IF(ISBLANK(ФИО_иного),"",должность_иного&amp;" "&amp;орг_иного)</f>
        <v/>
      </c>
      <c r="BM32" s="129" t="str">
        <f>IF(ISBLANK(ФИО_иного),"",ФИО_иного)</f>
        <v/>
      </c>
      <c r="BN32" s="129" t="str">
        <f>IF(ISBLANK(Таблица1[[#This Row],[Исп. схема]]),"",Таблица1[[#This Row],[Исп. схема]]&amp;"@Исполнительная схема. "&amp;Таблица1[[#This Row],[Автоназвание работ]])</f>
        <v/>
      </c>
      <c r="BO32" s="129" t="str">
        <f>Таблица1[[#This Row],[Номер акта]]&amp;IF(ISBLANK(Таблица1[[#This Row],[Дата акта]]),""," от "&amp;TEXT(Таблица1[[#This Row],[Дата акта]],"ДД.ММ.ГГГГ"))&amp;"@Акт освидетельствования скрытых работ. "&amp;Таблица1[[#This Row],[Автоназвание работ]]</f>
        <v>бА-№21А@Акт освидетельствования скрытых работ.  блока А на отм. -4,350 в осях А-Л/1-11</v>
      </c>
      <c r="BP32" s="129" t="str">
        <f>"АОСР "&amp;Таблица1[[#This Row],[Номер акта]]&amp;IF(ISBLANK(Таблица1[[#This Row],[Дата акта]]),""," от "&amp;TEXT(Таблица1[[#This Row],[Дата акта]],"ДД.ММ.ГГГГ"))&amp;" ("&amp;Таблица1[[#This Row],[Наименование работ]]&amp;IF(ISBLANK(Таблица1[[#This Row],[Отм.]]),""," на отм."&amp;Таблица1[[#This Row],[Отм.]])&amp;")"</f>
        <v>АОСР бА-№21А ( на отм.-4,350)</v>
      </c>
      <c r="BQ32" s="129" t="str">
        <f>IF(ISBLANK(Таблица1[[#This Row],[Уровень1]]),"",Пербуква1&amp;Таблица1[[#This Row],[Уровень1]]&amp;"-")&amp;IF(ISBLANK(Таблица1[[#This Row],[Уровень2]]),"",Пербуква2&amp;Таблица1[[#This Row],[Уровень2]]&amp;"-")&amp;"№"&amp;Таблица1[[#This Row],[Номер п/п]]&amp;Таблица1[[#This Row],[Суффикс акта]]</f>
        <v>бА-№21А</v>
      </c>
      <c r="BR32" s="169"/>
      <c r="BS32" s="170"/>
      <c r="BT32" s="129"/>
      <c r="BU32" s="129"/>
      <c r="BV32" s="129"/>
      <c r="BW32" s="129"/>
    </row>
    <row r="33" spans="1:75" customFormat="1" ht="38.25" x14ac:dyDescent="0.2">
      <c r="A33" s="142">
        <v>22</v>
      </c>
      <c r="B33" s="179" t="s">
        <v>259</v>
      </c>
      <c r="C33" s="165"/>
      <c r="D33" s="178"/>
      <c r="E33" s="178" t="s">
        <v>259</v>
      </c>
      <c r="F33" s="178"/>
      <c r="G33" s="178" t="s">
        <v>262</v>
      </c>
      <c r="H33" s="178" t="s">
        <v>276</v>
      </c>
      <c r="I33" s="104"/>
      <c r="J33" s="104"/>
      <c r="K33" s="102"/>
      <c r="L33" s="115"/>
      <c r="M33" s="115"/>
      <c r="N33" s="100" t="s">
        <v>235</v>
      </c>
      <c r="O33" s="135" t="str">
        <f>Таблица1[[#This Row],[Наименование работ]]&amp;(IF(ISBLANK(Таблица1[[#This Row],[Уровень3]]),""," "&amp;Таблица1[[#This Row],[Уровень3]]&amp;"-го "&amp;ур3род))&amp;(IF(ISBLANK(Таблица1[[#This Row],[Уровень2]]),""," "&amp;ур2род&amp;" "&amp;Таблица1[[#This Row],[Уровень2]]))&amp;(IF(ISBLANK(Таблица1[[#This Row],[Уровень1]]),""," "&amp;ур1род&amp;" "&amp;Таблица1[[#This Row],[Уровень1]]))&amp;(IF(ISBLANK(Таблица1[[#This Row],[Отм.]]),""," на отм. "&amp;Таблица1[[#This Row],[Отм.]]))&amp;(IF(ISBLANK(Таблица1[[#This Row],[В осях]]),""," в осях "&amp;Таблица1[[#This Row],[В осях]]))</f>
        <v xml:space="preserve"> блока А на отм. -4,350 в осях А-Л/1-11</v>
      </c>
      <c r="P33" s="101" t="str">
        <f t="array" ref="P33">IFERROR(INDEX(Таблица6[вид работ],MATCH(1,SEARCH(Таблица6[вид работ],Таблица1[[#This Row],[Наименование работ]]),0)+1)&amp;(IF(ISBLANK(Таблица1[[#This Row],[Уровень3]]),""," "&amp;Таблица1[[#This Row],[Уровень3]]&amp;"-го "&amp;ур3род))&amp;(IF(ISBLANK(Таблица1[[#This Row],[Уровень2]]),""," "&amp;ур2род&amp;" "&amp;Таблица1[[#This Row],[Уровень2]]))&amp;(IF(ISBLANK(Таблица1[[#This Row],[Уровень1]]),""," "&amp;ур1род&amp;" "&amp;Таблица1[[#This Row],[Уровень1]]))&amp;(IF(ISBLANK(Таблица1[[#This Row],[Отм.]]),""," на отм. "&amp;Таблица1[[#This Row],[Отм.]]))&amp;(IF(ISBLANK(Таблица1[[#This Row],[В осях]]),""," в осях "&amp;Таблица1[[#This Row],[В осях]])),"")</f>
        <v/>
      </c>
      <c r="Q33" s="150"/>
      <c r="R33" s="99"/>
      <c r="S33" s="103"/>
      <c r="T33" s="100"/>
      <c r="U33" s="103"/>
      <c r="V33" s="103">
        <f>2</f>
        <v>2</v>
      </c>
      <c r="W33" s="103" t="str">
        <f>"согласно п. 3, 4"</f>
        <v>согласно п. 3, 4</v>
      </c>
      <c r="X33" s="103" t="str">
        <f>IF(ISERROR(SEARCH("арм",Таблица1[[#This Row],[Наименование работ]])),"",1)</f>
        <v/>
      </c>
      <c r="Y33" s="128" t="str">
        <f>IF(ISBLANK(Таблица1[[#This Row],[Дата начала]]),"",TEXT(DAY(Таблица1[[#This Row],[Дата начала]]),"00"))</f>
        <v/>
      </c>
      <c r="Z33" s="129" t="str">
        <f>IF(ISBLANK(Таблица1[[#This Row],[Дата начала]]),"",CHOOSE(MONTH(Таблица1[[#This Row],[Дата начала]]),"января","февраля","марта","апреля","мая","июня","июля","августа","сентября","октября","ноября","декабря"))</f>
        <v/>
      </c>
      <c r="AA33" s="129" t="str">
        <f>IF(ISBLANK(Таблица1[[#This Row],[Дата начала]]),"",YEAR(Таблица1[[#This Row],[Дата начала]]))</f>
        <v/>
      </c>
      <c r="AB33" s="128" t="str">
        <f>IF(ISBLANK(Таблица1[[#This Row],[Дата окончания]]),"",TEXT(DAY(Таблица1[[#This Row],[Дата окончания]]),"00"))</f>
        <v/>
      </c>
      <c r="AC33" s="129" t="str">
        <f>IF(ISBLANK(Таблица1[[#This Row],[Дата окончания]]),"",CHOOSE(MONTH(Таблица1[[#This Row],[Дата окончания]]),"января","февраля","марта","апреля","мая","июня","июля","августа","сентября","октября","ноября","декабря"))</f>
        <v/>
      </c>
      <c r="AD33" s="129" t="str">
        <f>IF(ISBLANK(Таблица1[[#This Row],[Дата окончания]]),"",YEAR(Таблица1[[#This Row],[Дата окончания]]))</f>
        <v/>
      </c>
      <c r="AE33" s="131" t="str">
        <f>IF(ISBLANK(Таблица1[[#This Row],[Дата акта]]),"",TEXT(DAY(Таблица1[[#This Row],[Дата акта]]),"00"))</f>
        <v/>
      </c>
      <c r="AF33" s="130" t="str">
        <f>IF(ISBLANK(Таблица1[[#This Row],[Дата акта]]),"",CHOOSE(MONTH(Таблица1[[#This Row],[Дата акта]]),"января","февраля","марта","апреля","мая","июня","июля","августа","сентября","октября","ноября","декабря"))</f>
        <v/>
      </c>
      <c r="AG33" s="130" t="str">
        <f>IF(ISBLANK(Таблица1[[#This Row],[Дата акта]]),"",YEAR(Таблица1[[#This Row],[Дата акта]]))</f>
        <v/>
      </c>
      <c r="AH33" s="130" t="str">
        <f>IF(ISBLANK(Таблица1[[#This Row],[Материалы вручную]]),"","; "&amp;Таблица1[[#This Row],[Материалы вручную]])</f>
        <v/>
      </c>
      <c r="AI33" s="129" t="str">
        <f>IF(ISBLANK(наименование_объекта),"",наименование_объекта)</f>
        <v/>
      </c>
      <c r="AJ33" s="129" t="str">
        <f>IF(ISBLANK(Наименование_заказчика),"",Наименование_заказчика)&amp;IF(ISBLANK(реквизиты_заказчика),"",". "&amp;реквизиты_заказчика)</f>
        <v/>
      </c>
      <c r="AK33" s="129" t="str">
        <f>IF(ISBLANK(наименование_генподрядчика),"",наименование_генподрядчика)&amp;IF(ISBLANK(реквизиты_генподрядчика),"",". "&amp;реквизиты_генподрядчика)</f>
        <v/>
      </c>
      <c r="AL33" s="129" t="str">
        <f>IF(ISBLANK(наименование_проектировщика),"",наименование_проектировщика)&amp;IF(ISBLANK(реквизиты_проектировщика),"",". "&amp;реквизиты_проектировщика)</f>
        <v/>
      </c>
      <c r="AM33" s="129" t="str">
        <f>IF(ISBLANK(наименование_подрядчика),"",наименование_подрядчика)&amp;IF(ISBLANK(реквизиты_подрядчика),"",". "&amp;реквизиты_подрядчика)</f>
        <v/>
      </c>
      <c r="AN33" s="130" t="str">
        <f>IF(ISBLANK(ФИО_заказчика),"",должность_заказчика&amp;" "&amp;орг_заказчика&amp;" "&amp;ФИО_заказчика&amp;IF(ISBLANK(приказ_заказчика),"",", приказ "&amp;приказ_заказчика))</f>
        <v/>
      </c>
      <c r="AO33" s="129" t="str">
        <f>IF(ISBLANK(ФИО_ТНзаказчика),"",должность_ТНзаказчика&amp;" "&amp;орг_ТНзаказчика&amp;" "&amp;ФИО_ТНзаказчика&amp;IF(ISBLANK(приказ_ТНзаказчика),"",", приказ "&amp;приказ_ТНзаказчика))</f>
        <v/>
      </c>
      <c r="AP33" s="129" t="str">
        <f>IF(ISBLANK(ФИО_генподрядчика),"",должность_генподрядчика&amp;" "&amp;наименование_генподрядчика&amp;" "&amp;ФИО_генподрядчика&amp;IF(ISBLANK(приказ_генподрядчика),"",", приказ "&amp;приказ_генподрядчика))</f>
        <v/>
      </c>
      <c r="AQ33" s="129" t="str">
        <f>IF(ISBLANK(ФИО_ТНгенподрядчика),"",должность_ТНгенподрядчика&amp;" "&amp;наименование_генподрядчика&amp;" "&amp;ФИО_ТНгенподрядчика&amp;IF(ISBLANK(приказ_ТНгенподрядчика),"",", приказ "&amp;приказ_ТНгенподрядчика))</f>
        <v/>
      </c>
      <c r="AR33" s="129" t="str">
        <f>IF(ISBLANK(ФИО_проектировщика),"",должность_проектировщика&amp;" "&amp;наименование_проектировщика&amp;" "&amp;ФИО_проектировщика&amp;IF(ISBLANK(приказ_проектировщика),"",", приказ "&amp;приказ_проектировщика))</f>
        <v/>
      </c>
      <c r="AS33" s="129" t="str">
        <f>IF(ISBLANK(ФИО_подрядчика),"",должность_подрядчика&amp;" "&amp;наименование_подрядчика&amp;" "&amp;ФИО_подрядчика&amp;IF(ISBLANK(приказ_подрядчика),"",", приказ "&amp;приказ_подрядчика))</f>
        <v/>
      </c>
      <c r="AT33" s="129" t="str">
        <f>IF(ISBLANK(ФИО_иного),"",должность_иного&amp;" "&amp;орг_иного&amp;" "&amp;ФИО_иного&amp;IF(ISBLANK(приказ_иного),"",", приказ "&amp;приказ_иного))</f>
        <v/>
      </c>
      <c r="AU33" s="129" t="str">
        <f>IF(ISBLANK(наименование_подрядчика),"",наименование_подрядчика)</f>
        <v/>
      </c>
      <c r="AV33" s="129" t="str">
        <f>IF(ISBLANK(Реквизиты!$B$6),"",Реквизиты!$B$6)</f>
        <v/>
      </c>
      <c r="AW33" s="129" t="str">
        <f>IF(ISBLANK(наименование_проектировщика),"",наименование_проектировщика)</f>
        <v/>
      </c>
      <c r="AX33" s="129">
        <f>Таблица1[[#This Row],[Проект]]</f>
        <v>0</v>
      </c>
      <c r="AY33" s="129" t="str">
        <f>IF(ISBLANK(ФИО_заказчика),"",должность_заказчика&amp;" "&amp;орг_заказчика)</f>
        <v/>
      </c>
      <c r="AZ33" s="129" t="str">
        <f>IF(ISBLANK(ФИО_заказчика),"",ФИО_заказчика)</f>
        <v/>
      </c>
      <c r="BA33" s="129" t="str">
        <f>IF(ISBLANK(ФИО_ТНзаказчика),"",должность_ТНзаказчика&amp;" "&amp;орг_ТНзаказчика)</f>
        <v/>
      </c>
      <c r="BB33" s="129" t="str">
        <f>IF(ISBLANK(ФИО_ТНзаказчика),"",ФИО_ТНзаказчика)</f>
        <v/>
      </c>
      <c r="BC33" s="129" t="str">
        <f>IF(ISBLANK(ФИО_генподрядчика),"",должность_генподрядчика&amp;" "&amp;наименование_генподрядчика)</f>
        <v/>
      </c>
      <c r="BD33" s="129" t="str">
        <f>IF(ISBLANK(ФИО_генподрядчика),"",ФИО_генподрядчика)</f>
        <v/>
      </c>
      <c r="BE33" s="129" t="str">
        <f>IF(ISBLANK(ФИО_ТНгенподрядчика),"",должность_ТНгенподрядчика&amp;" "&amp;наименование_генподрядчика)</f>
        <v/>
      </c>
      <c r="BF33" s="129" t="str">
        <f>IF(ISBLANK(ФИО_ТНгенподрядчика),"",ФИО_ТНгенподрядчика)</f>
        <v/>
      </c>
      <c r="BG33" s="129" t="str">
        <f>IF(ISBLANK(ФИО_генподрядчика),"",ФИО_генподрядчика)</f>
        <v/>
      </c>
      <c r="BH33" s="129" t="str">
        <f>IF(Таблица1[Проектировщик нужен?]=1,IF(ISBLANK(ФИО_проектировщика),"",должность_проектировщика&amp;" "&amp;наименование_проектировщика),"")</f>
        <v/>
      </c>
      <c r="BI33" s="129" t="str">
        <f>IF(Таблица1[Проектировщик нужен?]=1,IF(ISBLANK(ФИО_проектировщика),"",ФИО_проектировщика),"")</f>
        <v/>
      </c>
      <c r="BJ33" s="129" t="str">
        <f>IF(ISBLANK(ФИО_подрядчика),"",должность_подрядчика&amp;" "&amp;наименование_подрядчика)</f>
        <v/>
      </c>
      <c r="BK33" s="129" t="str">
        <f>IF(ISBLANK(ФИО_подрядчика),"",ФИО_подрядчика)</f>
        <v/>
      </c>
      <c r="BL33" s="129" t="str">
        <f>IF(ISBLANK(ФИО_иного),"",должность_иного&amp;" "&amp;орг_иного)</f>
        <v/>
      </c>
      <c r="BM33" s="129" t="str">
        <f>IF(ISBLANK(ФИО_иного),"",ФИО_иного)</f>
        <v/>
      </c>
      <c r="BN33" s="129" t="str">
        <f>IF(ISBLANK(Таблица1[[#This Row],[Исп. схема]]),"",Таблица1[[#This Row],[Исп. схема]]&amp;"@Исполнительная схема. "&amp;Таблица1[[#This Row],[Автоназвание работ]])</f>
        <v/>
      </c>
      <c r="BO33" s="129" t="str">
        <f>Таблица1[[#This Row],[Номер акта]]&amp;IF(ISBLANK(Таблица1[[#This Row],[Дата акта]]),""," от "&amp;TEXT(Таблица1[[#This Row],[Дата акта]],"ДД.ММ.ГГГГ"))&amp;"@Акт освидетельствования скрытых работ. "&amp;Таблица1[[#This Row],[Автоназвание работ]]</f>
        <v>бА-№22А@Акт освидетельствования скрытых работ.  блока А на отм. -4,350 в осях А-Л/1-11</v>
      </c>
      <c r="BP33" s="129" t="str">
        <f>"АОСР "&amp;Таблица1[[#This Row],[Номер акта]]&amp;IF(ISBLANK(Таблица1[[#This Row],[Дата акта]]),""," от "&amp;TEXT(Таблица1[[#This Row],[Дата акта]],"ДД.ММ.ГГГГ"))&amp;" ("&amp;Таблица1[[#This Row],[Наименование работ]]&amp;IF(ISBLANK(Таблица1[[#This Row],[Отм.]]),""," на отм."&amp;Таблица1[[#This Row],[Отм.]])&amp;")"</f>
        <v>АОСР бА-№22А ( на отм.-4,350)</v>
      </c>
      <c r="BQ33" s="129" t="str">
        <f>IF(ISBLANK(Таблица1[[#This Row],[Уровень1]]),"",Пербуква1&amp;Таблица1[[#This Row],[Уровень1]]&amp;"-")&amp;IF(ISBLANK(Таблица1[[#This Row],[Уровень2]]),"",Пербуква2&amp;Таблица1[[#This Row],[Уровень2]]&amp;"-")&amp;"№"&amp;Таблица1[[#This Row],[Номер п/п]]&amp;Таблица1[[#This Row],[Суффикс акта]]</f>
        <v>бА-№22А</v>
      </c>
      <c r="BR33" s="169"/>
      <c r="BS33" s="170"/>
      <c r="BT33" s="129"/>
      <c r="BU33" s="129"/>
      <c r="BV33" s="129"/>
      <c r="BW33" s="129"/>
    </row>
    <row r="34" spans="1:75" customFormat="1" ht="38.25" x14ac:dyDescent="0.2">
      <c r="A34" s="142">
        <v>23</v>
      </c>
      <c r="B34" s="179" t="s">
        <v>259</v>
      </c>
      <c r="C34" s="165"/>
      <c r="D34" s="178"/>
      <c r="E34" s="178" t="s">
        <v>259</v>
      </c>
      <c r="F34" s="178"/>
      <c r="G34" s="178" t="s">
        <v>262</v>
      </c>
      <c r="H34" s="178" t="s">
        <v>276</v>
      </c>
      <c r="I34" s="104"/>
      <c r="J34" s="104"/>
      <c r="K34" s="102"/>
      <c r="L34" s="115"/>
      <c r="M34" s="115"/>
      <c r="N34" s="100" t="s">
        <v>235</v>
      </c>
      <c r="O34" s="135" t="str">
        <f>Таблица1[[#This Row],[Наименование работ]]&amp;(IF(ISBLANK(Таблица1[[#This Row],[Уровень3]]),""," "&amp;Таблица1[[#This Row],[Уровень3]]&amp;"-го "&amp;ур3род))&amp;(IF(ISBLANK(Таблица1[[#This Row],[Уровень2]]),""," "&amp;ур2род&amp;" "&amp;Таблица1[[#This Row],[Уровень2]]))&amp;(IF(ISBLANK(Таблица1[[#This Row],[Уровень1]]),""," "&amp;ур1род&amp;" "&amp;Таблица1[[#This Row],[Уровень1]]))&amp;(IF(ISBLANK(Таблица1[[#This Row],[Отм.]]),""," на отм. "&amp;Таблица1[[#This Row],[Отм.]]))&amp;(IF(ISBLANK(Таблица1[[#This Row],[В осях]]),""," в осях "&amp;Таблица1[[#This Row],[В осях]]))</f>
        <v xml:space="preserve"> блока А на отм. -4,350 в осях А-Л/1-11</v>
      </c>
      <c r="P34" s="101" t="str">
        <f t="array" ref="P34">IFERROR(INDEX(Таблица6[вид работ],MATCH(1,SEARCH(Таблица6[вид работ],Таблица1[[#This Row],[Наименование работ]]),0)+1)&amp;(IF(ISBLANK(Таблица1[[#This Row],[Уровень3]]),""," "&amp;Таблица1[[#This Row],[Уровень3]]&amp;"-го "&amp;ур3род))&amp;(IF(ISBLANK(Таблица1[[#This Row],[Уровень2]]),""," "&amp;ур2род&amp;" "&amp;Таблица1[[#This Row],[Уровень2]]))&amp;(IF(ISBLANK(Таблица1[[#This Row],[Уровень1]]),""," "&amp;ур1род&amp;" "&amp;Таблица1[[#This Row],[Уровень1]]))&amp;(IF(ISBLANK(Таблица1[[#This Row],[Отм.]]),""," на отм. "&amp;Таблица1[[#This Row],[Отм.]]))&amp;(IF(ISBLANK(Таблица1[[#This Row],[В осях]]),""," в осях "&amp;Таблица1[[#This Row],[В осях]])),"")</f>
        <v/>
      </c>
      <c r="Q34" s="150"/>
      <c r="R34" s="99"/>
      <c r="S34" s="103"/>
      <c r="T34" s="100"/>
      <c r="U34" s="103"/>
      <c r="V34" s="103">
        <f>2</f>
        <v>2</v>
      </c>
      <c r="W34" s="103" t="str">
        <f>"согласно п. 3, 4"</f>
        <v>согласно п. 3, 4</v>
      </c>
      <c r="X34" s="103" t="str">
        <f>IF(ISERROR(SEARCH("арм",Таблица1[[#This Row],[Наименование работ]])),"",1)</f>
        <v/>
      </c>
      <c r="Y34" s="128" t="str">
        <f>IF(ISBLANK(Таблица1[[#This Row],[Дата начала]]),"",TEXT(DAY(Таблица1[[#This Row],[Дата начала]]),"00"))</f>
        <v/>
      </c>
      <c r="Z34" s="129" t="str">
        <f>IF(ISBLANK(Таблица1[[#This Row],[Дата начала]]),"",CHOOSE(MONTH(Таблица1[[#This Row],[Дата начала]]),"января","февраля","марта","апреля","мая","июня","июля","августа","сентября","октября","ноября","декабря"))</f>
        <v/>
      </c>
      <c r="AA34" s="129" t="str">
        <f>IF(ISBLANK(Таблица1[[#This Row],[Дата начала]]),"",YEAR(Таблица1[[#This Row],[Дата начала]]))</f>
        <v/>
      </c>
      <c r="AB34" s="128" t="str">
        <f>IF(ISBLANK(Таблица1[[#This Row],[Дата окончания]]),"",TEXT(DAY(Таблица1[[#This Row],[Дата окончания]]),"00"))</f>
        <v/>
      </c>
      <c r="AC34" s="129" t="str">
        <f>IF(ISBLANK(Таблица1[[#This Row],[Дата окончания]]),"",CHOOSE(MONTH(Таблица1[[#This Row],[Дата окончания]]),"января","февраля","марта","апреля","мая","июня","июля","августа","сентября","октября","ноября","декабря"))</f>
        <v/>
      </c>
      <c r="AD34" s="129" t="str">
        <f>IF(ISBLANK(Таблица1[[#This Row],[Дата окончания]]),"",YEAR(Таблица1[[#This Row],[Дата окончания]]))</f>
        <v/>
      </c>
      <c r="AE34" s="131" t="str">
        <f>IF(ISBLANK(Таблица1[[#This Row],[Дата акта]]),"",TEXT(DAY(Таблица1[[#This Row],[Дата акта]]),"00"))</f>
        <v/>
      </c>
      <c r="AF34" s="130" t="str">
        <f>IF(ISBLANK(Таблица1[[#This Row],[Дата акта]]),"",CHOOSE(MONTH(Таблица1[[#This Row],[Дата акта]]),"января","февраля","марта","апреля","мая","июня","июля","августа","сентября","октября","ноября","декабря"))</f>
        <v/>
      </c>
      <c r="AG34" s="130" t="str">
        <f>IF(ISBLANK(Таблица1[[#This Row],[Дата акта]]),"",YEAR(Таблица1[[#This Row],[Дата акта]]))</f>
        <v/>
      </c>
      <c r="AH34" s="130" t="str">
        <f>IF(ISBLANK(Таблица1[[#This Row],[Материалы вручную]]),"","; "&amp;Таблица1[[#This Row],[Материалы вручную]])</f>
        <v/>
      </c>
      <c r="AI34" s="129" t="str">
        <f>IF(ISBLANK(наименование_объекта),"",наименование_объекта)</f>
        <v/>
      </c>
      <c r="AJ34" s="129" t="str">
        <f>IF(ISBLANK(Наименование_заказчика),"",Наименование_заказчика)&amp;IF(ISBLANK(реквизиты_заказчика),"",". "&amp;реквизиты_заказчика)</f>
        <v/>
      </c>
      <c r="AK34" s="129" t="str">
        <f>IF(ISBLANK(наименование_генподрядчика),"",наименование_генподрядчика)&amp;IF(ISBLANK(реквизиты_генподрядчика),"",". "&amp;реквизиты_генподрядчика)</f>
        <v/>
      </c>
      <c r="AL34" s="129" t="str">
        <f>IF(ISBLANK(наименование_проектировщика),"",наименование_проектировщика)&amp;IF(ISBLANK(реквизиты_проектировщика),"",". "&amp;реквизиты_проектировщика)</f>
        <v/>
      </c>
      <c r="AM34" s="129" t="str">
        <f>IF(ISBLANK(наименование_подрядчика),"",наименование_подрядчика)&amp;IF(ISBLANK(реквизиты_подрядчика),"",". "&amp;реквизиты_подрядчика)</f>
        <v/>
      </c>
      <c r="AN34" s="130" t="str">
        <f>IF(ISBLANK(ФИО_заказчика),"",должность_заказчика&amp;" "&amp;орг_заказчика&amp;" "&amp;ФИО_заказчика&amp;IF(ISBLANK(приказ_заказчика),"",", приказ "&amp;приказ_заказчика))</f>
        <v/>
      </c>
      <c r="AO34" s="129" t="str">
        <f>IF(ISBLANK(ФИО_ТНзаказчика),"",должность_ТНзаказчика&amp;" "&amp;орг_ТНзаказчика&amp;" "&amp;ФИО_ТНзаказчика&amp;IF(ISBLANK(приказ_ТНзаказчика),"",", приказ "&amp;приказ_ТНзаказчика))</f>
        <v/>
      </c>
      <c r="AP34" s="129" t="str">
        <f>IF(ISBLANK(ФИО_генподрядчика),"",должность_генподрядчика&amp;" "&amp;наименование_генподрядчика&amp;" "&amp;ФИО_генподрядчика&amp;IF(ISBLANK(приказ_генподрядчика),"",", приказ "&amp;приказ_генподрядчика))</f>
        <v/>
      </c>
      <c r="AQ34" s="129" t="str">
        <f>IF(ISBLANK(ФИО_ТНгенподрядчика),"",должность_ТНгенподрядчика&amp;" "&amp;наименование_генподрядчика&amp;" "&amp;ФИО_ТНгенподрядчика&amp;IF(ISBLANK(приказ_ТНгенподрядчика),"",", приказ "&amp;приказ_ТНгенподрядчика))</f>
        <v/>
      </c>
      <c r="AR34" s="129" t="str">
        <f>IF(ISBLANK(ФИО_проектировщика),"",должность_проектировщика&amp;" "&amp;наименование_проектировщика&amp;" "&amp;ФИО_проектировщика&amp;IF(ISBLANK(приказ_проектировщика),"",", приказ "&amp;приказ_проектировщика))</f>
        <v/>
      </c>
      <c r="AS34" s="129" t="str">
        <f>IF(ISBLANK(ФИО_подрядчика),"",должность_подрядчика&amp;" "&amp;наименование_подрядчика&amp;" "&amp;ФИО_подрядчика&amp;IF(ISBLANK(приказ_подрядчика),"",", приказ "&amp;приказ_подрядчика))</f>
        <v/>
      </c>
      <c r="AT34" s="129" t="str">
        <f>IF(ISBLANK(ФИО_иного),"",должность_иного&amp;" "&amp;орг_иного&amp;" "&amp;ФИО_иного&amp;IF(ISBLANK(приказ_иного),"",", приказ "&amp;приказ_иного))</f>
        <v/>
      </c>
      <c r="AU34" s="129" t="str">
        <f>IF(ISBLANK(наименование_подрядчика),"",наименование_подрядчика)</f>
        <v/>
      </c>
      <c r="AV34" s="129" t="str">
        <f>IF(ISBLANK(Реквизиты!$B$6),"",Реквизиты!$B$6)</f>
        <v/>
      </c>
      <c r="AW34" s="129" t="str">
        <f>IF(ISBLANK(наименование_проектировщика),"",наименование_проектировщика)</f>
        <v/>
      </c>
      <c r="AX34" s="129">
        <f>Таблица1[[#This Row],[Проект]]</f>
        <v>0</v>
      </c>
      <c r="AY34" s="129" t="str">
        <f>IF(ISBLANK(ФИО_заказчика),"",должность_заказчика&amp;" "&amp;орг_заказчика)</f>
        <v/>
      </c>
      <c r="AZ34" s="129" t="str">
        <f>IF(ISBLANK(ФИО_заказчика),"",ФИО_заказчика)</f>
        <v/>
      </c>
      <c r="BA34" s="129" t="str">
        <f>IF(ISBLANK(ФИО_ТНзаказчика),"",должность_ТНзаказчика&amp;" "&amp;орг_ТНзаказчика)</f>
        <v/>
      </c>
      <c r="BB34" s="129" t="str">
        <f>IF(ISBLANK(ФИО_ТНзаказчика),"",ФИО_ТНзаказчика)</f>
        <v/>
      </c>
      <c r="BC34" s="129" t="str">
        <f>IF(ISBLANK(ФИО_генподрядчика),"",должность_генподрядчика&amp;" "&amp;наименование_генподрядчика)</f>
        <v/>
      </c>
      <c r="BD34" s="129" t="str">
        <f>IF(ISBLANK(ФИО_генподрядчика),"",ФИО_генподрядчика)</f>
        <v/>
      </c>
      <c r="BE34" s="129" t="str">
        <f>IF(ISBLANK(ФИО_ТНгенподрядчика),"",должность_ТНгенподрядчика&amp;" "&amp;наименование_генподрядчика)</f>
        <v/>
      </c>
      <c r="BF34" s="129" t="str">
        <f>IF(ISBLANK(ФИО_ТНгенподрядчика),"",ФИО_ТНгенподрядчика)</f>
        <v/>
      </c>
      <c r="BG34" s="129" t="str">
        <f>IF(ISBLANK(ФИО_генподрядчика),"",ФИО_генподрядчика)</f>
        <v/>
      </c>
      <c r="BH34" s="129" t="str">
        <f>IF(Таблица1[Проектировщик нужен?]=1,IF(ISBLANK(ФИО_проектировщика),"",должность_проектировщика&amp;" "&amp;наименование_проектировщика),"")</f>
        <v/>
      </c>
      <c r="BI34" s="129" t="str">
        <f>IF(Таблица1[Проектировщик нужен?]=1,IF(ISBLANK(ФИО_проектировщика),"",ФИО_проектировщика),"")</f>
        <v/>
      </c>
      <c r="BJ34" s="129" t="str">
        <f>IF(ISBLANK(ФИО_подрядчика),"",должность_подрядчика&amp;" "&amp;наименование_подрядчика)</f>
        <v/>
      </c>
      <c r="BK34" s="129" t="str">
        <f>IF(ISBLANK(ФИО_подрядчика),"",ФИО_подрядчика)</f>
        <v/>
      </c>
      <c r="BL34" s="129" t="str">
        <f>IF(ISBLANK(ФИО_иного),"",должность_иного&amp;" "&amp;орг_иного)</f>
        <v/>
      </c>
      <c r="BM34" s="129" t="str">
        <f>IF(ISBLANK(ФИО_иного),"",ФИО_иного)</f>
        <v/>
      </c>
      <c r="BN34" s="129" t="str">
        <f>IF(ISBLANK(Таблица1[[#This Row],[Исп. схема]]),"",Таблица1[[#This Row],[Исп. схема]]&amp;"@Исполнительная схема. "&amp;Таблица1[[#This Row],[Автоназвание работ]])</f>
        <v/>
      </c>
      <c r="BO34" s="129" t="str">
        <f>Таблица1[[#This Row],[Номер акта]]&amp;IF(ISBLANK(Таблица1[[#This Row],[Дата акта]]),""," от "&amp;TEXT(Таблица1[[#This Row],[Дата акта]],"ДД.ММ.ГГГГ"))&amp;"@Акт освидетельствования скрытых работ. "&amp;Таблица1[[#This Row],[Автоназвание работ]]</f>
        <v>бА-№23А@Акт освидетельствования скрытых работ.  блока А на отм. -4,350 в осях А-Л/1-11</v>
      </c>
      <c r="BP34" s="129" t="str">
        <f>"АОСР "&amp;Таблица1[[#This Row],[Номер акта]]&amp;IF(ISBLANK(Таблица1[[#This Row],[Дата акта]]),""," от "&amp;TEXT(Таблица1[[#This Row],[Дата акта]],"ДД.ММ.ГГГГ"))&amp;" ("&amp;Таблица1[[#This Row],[Наименование работ]]&amp;IF(ISBLANK(Таблица1[[#This Row],[Отм.]]),""," на отм."&amp;Таблица1[[#This Row],[Отм.]])&amp;")"</f>
        <v>АОСР бА-№23А ( на отм.-4,350)</v>
      </c>
      <c r="BQ34" s="129" t="str">
        <f>IF(ISBLANK(Таблица1[[#This Row],[Уровень1]]),"",Пербуква1&amp;Таблица1[[#This Row],[Уровень1]]&amp;"-")&amp;IF(ISBLANK(Таблица1[[#This Row],[Уровень2]]),"",Пербуква2&amp;Таблица1[[#This Row],[Уровень2]]&amp;"-")&amp;"№"&amp;Таблица1[[#This Row],[Номер п/п]]&amp;Таблица1[[#This Row],[Суффикс акта]]</f>
        <v>бА-№23А</v>
      </c>
      <c r="BR34" s="169"/>
      <c r="BS34" s="170"/>
      <c r="BT34" s="129"/>
      <c r="BU34" s="129"/>
      <c r="BV34" s="129"/>
      <c r="BW34" s="129"/>
    </row>
    <row r="35" spans="1:75" customFormat="1" ht="38.25" x14ac:dyDescent="0.2">
      <c r="A35" s="142">
        <v>24</v>
      </c>
      <c r="B35" s="179" t="s">
        <v>259</v>
      </c>
      <c r="C35" s="165"/>
      <c r="D35" s="178"/>
      <c r="E35" s="178" t="s">
        <v>259</v>
      </c>
      <c r="F35" s="178"/>
      <c r="G35" s="178" t="s">
        <v>262</v>
      </c>
      <c r="H35" s="178" t="s">
        <v>276</v>
      </c>
      <c r="I35" s="104"/>
      <c r="J35" s="104"/>
      <c r="K35" s="102"/>
      <c r="L35" s="115"/>
      <c r="M35" s="115"/>
      <c r="N35" s="100" t="s">
        <v>235</v>
      </c>
      <c r="O35" s="135" t="str">
        <f>Таблица1[[#This Row],[Наименование работ]]&amp;(IF(ISBLANK(Таблица1[[#This Row],[Уровень3]]),""," "&amp;Таблица1[[#This Row],[Уровень3]]&amp;"-го "&amp;ур3род))&amp;(IF(ISBLANK(Таблица1[[#This Row],[Уровень2]]),""," "&amp;ур2род&amp;" "&amp;Таблица1[[#This Row],[Уровень2]]))&amp;(IF(ISBLANK(Таблица1[[#This Row],[Уровень1]]),""," "&amp;ур1род&amp;" "&amp;Таблица1[[#This Row],[Уровень1]]))&amp;(IF(ISBLANK(Таблица1[[#This Row],[Отм.]]),""," на отм. "&amp;Таблица1[[#This Row],[Отм.]]))&amp;(IF(ISBLANK(Таблица1[[#This Row],[В осях]]),""," в осях "&amp;Таблица1[[#This Row],[В осях]]))</f>
        <v xml:space="preserve"> блока А на отм. -4,350 в осях А-Л/1-11</v>
      </c>
      <c r="P35" s="101" t="str">
        <f t="array" ref="P35">IFERROR(INDEX(Таблица6[вид работ],MATCH(1,SEARCH(Таблица6[вид работ],Таблица1[[#This Row],[Наименование работ]]),0)+1)&amp;(IF(ISBLANK(Таблица1[[#This Row],[Уровень3]]),""," "&amp;Таблица1[[#This Row],[Уровень3]]&amp;"-го "&amp;ур3род))&amp;(IF(ISBLANK(Таблица1[[#This Row],[Уровень2]]),""," "&amp;ур2род&amp;" "&amp;Таблица1[[#This Row],[Уровень2]]))&amp;(IF(ISBLANK(Таблица1[[#This Row],[Уровень1]]),""," "&amp;ур1род&amp;" "&amp;Таблица1[[#This Row],[Уровень1]]))&amp;(IF(ISBLANK(Таблица1[[#This Row],[Отм.]]),""," на отм. "&amp;Таблица1[[#This Row],[Отм.]]))&amp;(IF(ISBLANK(Таблица1[[#This Row],[В осях]]),""," в осях "&amp;Таблица1[[#This Row],[В осях]])),"")</f>
        <v/>
      </c>
      <c r="Q35" s="150"/>
      <c r="R35" s="99"/>
      <c r="S35" s="103"/>
      <c r="T35" s="100"/>
      <c r="U35" s="103"/>
      <c r="V35" s="103">
        <f>2</f>
        <v>2</v>
      </c>
      <c r="W35" s="103" t="str">
        <f t="shared" si="56"/>
        <v>согласно п. 3, 4</v>
      </c>
      <c r="X35" s="103" t="str">
        <f>IF(ISERROR(SEARCH("арм",Таблица1[[#This Row],[Наименование работ]])),"",1)</f>
        <v/>
      </c>
      <c r="Y35" s="128" t="str">
        <f>IF(ISBLANK(Таблица1[[#This Row],[Дата начала]]),"",TEXT(DAY(Таблица1[[#This Row],[Дата начала]]),"00"))</f>
        <v/>
      </c>
      <c r="Z35" s="129" t="str">
        <f>IF(ISBLANK(Таблица1[[#This Row],[Дата начала]]),"",CHOOSE(MONTH(Таблица1[[#This Row],[Дата начала]]),"января","февраля","марта","апреля","мая","июня","июля","августа","сентября","октября","ноября","декабря"))</f>
        <v/>
      </c>
      <c r="AA35" s="129" t="str">
        <f>IF(ISBLANK(Таблица1[[#This Row],[Дата начала]]),"",YEAR(Таблица1[[#This Row],[Дата начала]]))</f>
        <v/>
      </c>
      <c r="AB35" s="128" t="str">
        <f>IF(ISBLANK(Таблица1[[#This Row],[Дата окончания]]),"",TEXT(DAY(Таблица1[[#This Row],[Дата окончания]]),"00"))</f>
        <v/>
      </c>
      <c r="AC35" s="129" t="str">
        <f>IF(ISBLANK(Таблица1[[#This Row],[Дата окончания]]),"",CHOOSE(MONTH(Таблица1[[#This Row],[Дата окончания]]),"января","февраля","марта","апреля","мая","июня","июля","августа","сентября","октября","ноября","декабря"))</f>
        <v/>
      </c>
      <c r="AD35" s="129" t="str">
        <f>IF(ISBLANK(Таблица1[[#This Row],[Дата окончания]]),"",YEAR(Таблица1[[#This Row],[Дата окончания]]))</f>
        <v/>
      </c>
      <c r="AE35" s="131" t="str">
        <f>IF(ISBLANK(Таблица1[[#This Row],[Дата акта]]),"",TEXT(DAY(Таблица1[[#This Row],[Дата акта]]),"00"))</f>
        <v/>
      </c>
      <c r="AF35" s="130" t="str">
        <f>IF(ISBLANK(Таблица1[[#This Row],[Дата акта]]),"",CHOOSE(MONTH(Таблица1[[#This Row],[Дата акта]]),"января","февраля","марта","апреля","мая","июня","июля","августа","сентября","октября","ноября","декабря"))</f>
        <v/>
      </c>
      <c r="AG35" s="130" t="str">
        <f>IF(ISBLANK(Таблица1[[#This Row],[Дата акта]]),"",YEAR(Таблица1[[#This Row],[Дата акта]]))</f>
        <v/>
      </c>
      <c r="AH35" s="130" t="str">
        <f>IF(ISBLANK(Таблица1[[#This Row],[Материалы вручную]]),"","; "&amp;Таблица1[[#This Row],[Материалы вручную]])</f>
        <v/>
      </c>
      <c r="AI35" s="129" t="str">
        <f t="shared" si="57"/>
        <v/>
      </c>
      <c r="AJ35" s="129" t="str">
        <f t="shared" si="58"/>
        <v/>
      </c>
      <c r="AK35" s="129" t="str">
        <f t="shared" si="59"/>
        <v/>
      </c>
      <c r="AL35" s="129" t="str">
        <f t="shared" si="60"/>
        <v/>
      </c>
      <c r="AM35" s="129" t="str">
        <f t="shared" si="61"/>
        <v/>
      </c>
      <c r="AN35" s="130" t="str">
        <f t="shared" si="62"/>
        <v/>
      </c>
      <c r="AO35" s="129" t="str">
        <f t="shared" si="63"/>
        <v/>
      </c>
      <c r="AP35" s="129" t="str">
        <f t="shared" si="64"/>
        <v/>
      </c>
      <c r="AQ35" s="129" t="str">
        <f t="shared" si="65"/>
        <v/>
      </c>
      <c r="AR35" s="129" t="str">
        <f t="shared" si="66"/>
        <v/>
      </c>
      <c r="AS35" s="129" t="str">
        <f t="shared" si="67"/>
        <v/>
      </c>
      <c r="AT35" s="129" t="str">
        <f t="shared" si="68"/>
        <v/>
      </c>
      <c r="AU35" s="129" t="str">
        <f t="shared" si="69"/>
        <v/>
      </c>
      <c r="AV35" s="129" t="str">
        <f>IF(ISBLANK(Реквизиты!$B$6),"",Реквизиты!$B$6)</f>
        <v/>
      </c>
      <c r="AW35" s="129" t="str">
        <f t="shared" si="70"/>
        <v/>
      </c>
      <c r="AX35" s="129">
        <f>Таблица1[[#This Row],[Проект]]</f>
        <v>0</v>
      </c>
      <c r="AY35" s="129" t="str">
        <f t="shared" si="71"/>
        <v/>
      </c>
      <c r="AZ35" s="129" t="str">
        <f t="shared" si="72"/>
        <v/>
      </c>
      <c r="BA35" s="129" t="str">
        <f t="shared" si="73"/>
        <v/>
      </c>
      <c r="BB35" s="129" t="str">
        <f t="shared" si="74"/>
        <v/>
      </c>
      <c r="BC35" s="129" t="str">
        <f t="shared" si="75"/>
        <v/>
      </c>
      <c r="BD35" s="129" t="str">
        <f t="shared" si="76"/>
        <v/>
      </c>
      <c r="BE35" s="129" t="str">
        <f t="shared" si="77"/>
        <v/>
      </c>
      <c r="BF35" s="129" t="str">
        <f t="shared" si="78"/>
        <v/>
      </c>
      <c r="BG35" s="129" t="str">
        <f t="shared" si="79"/>
        <v/>
      </c>
      <c r="BH35" s="129" t="str">
        <f>IF(Таблица1[Проектировщик нужен?]=1,IF(ISBLANK(ФИО_проектировщика),"",должность_проектировщика&amp;" "&amp;наименование_проектировщика),"")</f>
        <v/>
      </c>
      <c r="BI35" s="129" t="str">
        <f>IF(Таблица1[Проектировщик нужен?]=1,IF(ISBLANK(ФИО_проектировщика),"",ФИО_проектировщика),"")</f>
        <v/>
      </c>
      <c r="BJ35" s="129" t="str">
        <f t="shared" si="80"/>
        <v/>
      </c>
      <c r="BK35" s="129" t="str">
        <f t="shared" si="81"/>
        <v/>
      </c>
      <c r="BL35" s="129" t="str">
        <f t="shared" si="82"/>
        <v/>
      </c>
      <c r="BM35" s="129" t="str">
        <f t="shared" si="83"/>
        <v/>
      </c>
      <c r="BN35" s="129" t="str">
        <f>IF(ISBLANK(Таблица1[[#This Row],[Исп. схема]]),"",Таблица1[[#This Row],[Исп. схема]]&amp;"@Исполнительная схема. "&amp;Таблица1[[#This Row],[Автоназвание работ]])</f>
        <v/>
      </c>
      <c r="BO35" s="129" t="str">
        <f>Таблица1[[#This Row],[Номер акта]]&amp;IF(ISBLANK(Таблица1[[#This Row],[Дата акта]]),""," от "&amp;TEXT(Таблица1[[#This Row],[Дата акта]],"ДД.ММ.ГГГГ"))&amp;"@Акт освидетельствования скрытых работ. "&amp;Таблица1[[#This Row],[Автоназвание работ]]</f>
        <v>бА-№24А@Акт освидетельствования скрытых работ.  блока А на отм. -4,350 в осях А-Л/1-11</v>
      </c>
      <c r="BP35" s="129" t="str">
        <f>"АОСР "&amp;Таблица1[[#This Row],[Номер акта]]&amp;IF(ISBLANK(Таблица1[[#This Row],[Дата акта]]),""," от "&amp;TEXT(Таблица1[[#This Row],[Дата акта]],"ДД.ММ.ГГГГ"))&amp;" ("&amp;Таблица1[[#This Row],[Наименование работ]]&amp;IF(ISBLANK(Таблица1[[#This Row],[Отм.]]),""," на отм."&amp;Таблица1[[#This Row],[Отм.]])&amp;")"</f>
        <v>АОСР бА-№24А ( на отм.-4,350)</v>
      </c>
      <c r="BQ35" s="129" t="str">
        <f>IF(ISBLANK(Таблица1[[#This Row],[Уровень1]]),"",Пербуква1&amp;Таблица1[[#This Row],[Уровень1]]&amp;"-")&amp;IF(ISBLANK(Таблица1[[#This Row],[Уровень2]]),"",Пербуква2&amp;Таблица1[[#This Row],[Уровень2]]&amp;"-")&amp;"№"&amp;Таблица1[[#This Row],[Номер п/п]]&amp;Таблица1[[#This Row],[Суффикс акта]]</f>
        <v>бА-№24А</v>
      </c>
      <c r="BR35" s="169"/>
      <c r="BS35" s="170"/>
      <c r="BT35" s="129"/>
      <c r="BU35" s="129"/>
      <c r="BV35" s="129"/>
      <c r="BW35" s="129"/>
    </row>
    <row r="36" spans="1:75" customFormat="1" ht="38.25" x14ac:dyDescent="0.2">
      <c r="A36" s="142">
        <v>25</v>
      </c>
      <c r="B36" s="179" t="s">
        <v>259</v>
      </c>
      <c r="C36" s="165"/>
      <c r="D36" s="178"/>
      <c r="E36" s="178" t="s">
        <v>259</v>
      </c>
      <c r="F36" s="178"/>
      <c r="G36" s="178" t="s">
        <v>262</v>
      </c>
      <c r="H36" s="178" t="s">
        <v>276</v>
      </c>
      <c r="I36" s="104"/>
      <c r="J36" s="104"/>
      <c r="K36" s="102"/>
      <c r="L36" s="115"/>
      <c r="M36" s="115"/>
      <c r="N36" s="100" t="s">
        <v>235</v>
      </c>
      <c r="O36" s="135" t="str">
        <f>Таблица1[[#This Row],[Наименование работ]]&amp;(IF(ISBLANK(Таблица1[[#This Row],[Уровень3]]),""," "&amp;Таблица1[[#This Row],[Уровень3]]&amp;"-го "&amp;ур3род))&amp;(IF(ISBLANK(Таблица1[[#This Row],[Уровень2]]),""," "&amp;ур2род&amp;" "&amp;Таблица1[[#This Row],[Уровень2]]))&amp;(IF(ISBLANK(Таблица1[[#This Row],[Уровень1]]),""," "&amp;ур1род&amp;" "&amp;Таблица1[[#This Row],[Уровень1]]))&amp;(IF(ISBLANK(Таблица1[[#This Row],[Отм.]]),""," на отм. "&amp;Таблица1[[#This Row],[Отм.]]))&amp;(IF(ISBLANK(Таблица1[[#This Row],[В осях]]),""," в осях "&amp;Таблица1[[#This Row],[В осях]]))</f>
        <v xml:space="preserve"> блока А на отм. -4,350 в осях А-Л/1-11</v>
      </c>
      <c r="P36" s="101" t="str">
        <f t="array" ref="P36">IFERROR(INDEX(Таблица6[вид работ],MATCH(1,SEARCH(Таблица6[вид работ],Таблица1[[#This Row],[Наименование работ]]),0)+1)&amp;(IF(ISBLANK(Таблица1[[#This Row],[Уровень3]]),""," "&amp;Таблица1[[#This Row],[Уровень3]]&amp;"-го "&amp;ур3род))&amp;(IF(ISBLANK(Таблица1[[#This Row],[Уровень2]]),""," "&amp;ур2род&amp;" "&amp;Таблица1[[#This Row],[Уровень2]]))&amp;(IF(ISBLANK(Таблица1[[#This Row],[Уровень1]]),""," "&amp;ур1род&amp;" "&amp;Таблица1[[#This Row],[Уровень1]]))&amp;(IF(ISBLANK(Таблица1[[#This Row],[Отм.]]),""," на отм. "&amp;Таблица1[[#This Row],[Отм.]]))&amp;(IF(ISBLANK(Таблица1[[#This Row],[В осях]]),""," в осях "&amp;Таблица1[[#This Row],[В осях]])),"")</f>
        <v/>
      </c>
      <c r="Q36" s="150"/>
      <c r="R36" s="99"/>
      <c r="S36" s="103"/>
      <c r="T36" s="100"/>
      <c r="U36" s="103"/>
      <c r="V36" s="103">
        <f>2</f>
        <v>2</v>
      </c>
      <c r="W36" s="103" t="str">
        <f t="shared" si="56"/>
        <v>согласно п. 3, 4</v>
      </c>
      <c r="X36" s="103" t="str">
        <f>IF(ISERROR(SEARCH("арм",Таблица1[[#This Row],[Наименование работ]])),"",1)</f>
        <v/>
      </c>
      <c r="Y36" s="128" t="str">
        <f>IF(ISBLANK(Таблица1[[#This Row],[Дата начала]]),"",TEXT(DAY(Таблица1[[#This Row],[Дата начала]]),"00"))</f>
        <v/>
      </c>
      <c r="Z36" s="129" t="str">
        <f>IF(ISBLANK(Таблица1[[#This Row],[Дата начала]]),"",CHOOSE(MONTH(Таблица1[[#This Row],[Дата начала]]),"января","февраля","марта","апреля","мая","июня","июля","августа","сентября","октября","ноября","декабря"))</f>
        <v/>
      </c>
      <c r="AA36" s="129" t="str">
        <f>IF(ISBLANK(Таблица1[[#This Row],[Дата начала]]),"",YEAR(Таблица1[[#This Row],[Дата начала]]))</f>
        <v/>
      </c>
      <c r="AB36" s="128" t="str">
        <f>IF(ISBLANK(Таблица1[[#This Row],[Дата окончания]]),"",TEXT(DAY(Таблица1[[#This Row],[Дата окончания]]),"00"))</f>
        <v/>
      </c>
      <c r="AC36" s="129" t="str">
        <f>IF(ISBLANK(Таблица1[[#This Row],[Дата окончания]]),"",CHOOSE(MONTH(Таблица1[[#This Row],[Дата окончания]]),"января","февраля","марта","апреля","мая","июня","июля","августа","сентября","октября","ноября","декабря"))</f>
        <v/>
      </c>
      <c r="AD36" s="129" t="str">
        <f>IF(ISBLANK(Таблица1[[#This Row],[Дата окончания]]),"",YEAR(Таблица1[[#This Row],[Дата окончания]]))</f>
        <v/>
      </c>
      <c r="AE36" s="131" t="str">
        <f>IF(ISBLANK(Таблица1[[#This Row],[Дата акта]]),"",TEXT(DAY(Таблица1[[#This Row],[Дата акта]]),"00"))</f>
        <v/>
      </c>
      <c r="AF36" s="130" t="str">
        <f>IF(ISBLANK(Таблица1[[#This Row],[Дата акта]]),"",CHOOSE(MONTH(Таблица1[[#This Row],[Дата акта]]),"января","февраля","марта","апреля","мая","июня","июля","августа","сентября","октября","ноября","декабря"))</f>
        <v/>
      </c>
      <c r="AG36" s="130" t="str">
        <f>IF(ISBLANK(Таблица1[[#This Row],[Дата акта]]),"",YEAR(Таблица1[[#This Row],[Дата акта]]))</f>
        <v/>
      </c>
      <c r="AH36" s="130" t="str">
        <f>IF(ISBLANK(Таблица1[[#This Row],[Материалы вручную]]),"","; "&amp;Таблица1[[#This Row],[Материалы вручную]])</f>
        <v/>
      </c>
      <c r="AI36" s="129" t="str">
        <f t="shared" si="57"/>
        <v/>
      </c>
      <c r="AJ36" s="129" t="str">
        <f t="shared" si="58"/>
        <v/>
      </c>
      <c r="AK36" s="129" t="str">
        <f t="shared" si="59"/>
        <v/>
      </c>
      <c r="AL36" s="129" t="str">
        <f t="shared" si="60"/>
        <v/>
      </c>
      <c r="AM36" s="129" t="str">
        <f t="shared" si="61"/>
        <v/>
      </c>
      <c r="AN36" s="130" t="str">
        <f t="shared" si="62"/>
        <v/>
      </c>
      <c r="AO36" s="129" t="str">
        <f t="shared" si="63"/>
        <v/>
      </c>
      <c r="AP36" s="129" t="str">
        <f t="shared" si="64"/>
        <v/>
      </c>
      <c r="AQ36" s="129" t="str">
        <f t="shared" si="65"/>
        <v/>
      </c>
      <c r="AR36" s="129" t="str">
        <f t="shared" si="66"/>
        <v/>
      </c>
      <c r="AS36" s="129" t="str">
        <f t="shared" si="67"/>
        <v/>
      </c>
      <c r="AT36" s="129" t="str">
        <f t="shared" si="68"/>
        <v/>
      </c>
      <c r="AU36" s="129" t="str">
        <f t="shared" si="69"/>
        <v/>
      </c>
      <c r="AV36" s="129" t="str">
        <f>IF(ISBLANK(Реквизиты!$B$6),"",Реквизиты!$B$6)</f>
        <v/>
      </c>
      <c r="AW36" s="129" t="str">
        <f t="shared" si="70"/>
        <v/>
      </c>
      <c r="AX36" s="129">
        <f>Таблица1[[#This Row],[Проект]]</f>
        <v>0</v>
      </c>
      <c r="AY36" s="129" t="str">
        <f t="shared" si="71"/>
        <v/>
      </c>
      <c r="AZ36" s="129" t="str">
        <f t="shared" si="72"/>
        <v/>
      </c>
      <c r="BA36" s="129" t="str">
        <f t="shared" si="73"/>
        <v/>
      </c>
      <c r="BB36" s="129" t="str">
        <f t="shared" si="74"/>
        <v/>
      </c>
      <c r="BC36" s="129" t="str">
        <f t="shared" si="75"/>
        <v/>
      </c>
      <c r="BD36" s="129" t="str">
        <f t="shared" si="76"/>
        <v/>
      </c>
      <c r="BE36" s="129" t="str">
        <f t="shared" si="77"/>
        <v/>
      </c>
      <c r="BF36" s="129" t="str">
        <f t="shared" si="78"/>
        <v/>
      </c>
      <c r="BG36" s="129" t="str">
        <f t="shared" si="79"/>
        <v/>
      </c>
      <c r="BH36" s="129" t="str">
        <f>IF(Таблица1[Проектировщик нужен?]=1,IF(ISBLANK(ФИО_проектировщика),"",должность_проектировщика&amp;" "&amp;наименование_проектировщика),"")</f>
        <v/>
      </c>
      <c r="BI36" s="129" t="str">
        <f>IF(Таблица1[Проектировщик нужен?]=1,IF(ISBLANK(ФИО_проектировщика),"",ФИО_проектировщика),"")</f>
        <v/>
      </c>
      <c r="BJ36" s="129" t="str">
        <f t="shared" si="80"/>
        <v/>
      </c>
      <c r="BK36" s="129" t="str">
        <f t="shared" si="81"/>
        <v/>
      </c>
      <c r="BL36" s="129" t="str">
        <f t="shared" si="82"/>
        <v/>
      </c>
      <c r="BM36" s="129" t="str">
        <f t="shared" si="83"/>
        <v/>
      </c>
      <c r="BN36" s="129" t="str">
        <f>IF(ISBLANK(Таблица1[[#This Row],[Исп. схема]]),"",Таблица1[[#This Row],[Исп. схема]]&amp;"@Исполнительная схема. "&amp;Таблица1[[#This Row],[Автоназвание работ]])</f>
        <v/>
      </c>
      <c r="BO36" s="129" t="str">
        <f>Таблица1[[#This Row],[Номер акта]]&amp;IF(ISBLANK(Таблица1[[#This Row],[Дата акта]]),""," от "&amp;TEXT(Таблица1[[#This Row],[Дата акта]],"ДД.ММ.ГГГГ"))&amp;"@Акт освидетельствования скрытых работ. "&amp;Таблица1[[#This Row],[Автоназвание работ]]</f>
        <v>бА-№25А@Акт освидетельствования скрытых работ.  блока А на отм. -4,350 в осях А-Л/1-11</v>
      </c>
      <c r="BP36" s="129" t="str">
        <f>"АОСР "&amp;Таблица1[[#This Row],[Номер акта]]&amp;IF(ISBLANK(Таблица1[[#This Row],[Дата акта]]),""," от "&amp;TEXT(Таблица1[[#This Row],[Дата акта]],"ДД.ММ.ГГГГ"))&amp;" ("&amp;Таблица1[[#This Row],[Наименование работ]]&amp;IF(ISBLANK(Таблица1[[#This Row],[Отм.]]),""," на отм."&amp;Таблица1[[#This Row],[Отм.]])&amp;")"</f>
        <v>АОСР бА-№25А ( на отм.-4,350)</v>
      </c>
      <c r="BQ36" s="129" t="str">
        <f>IF(ISBLANK(Таблица1[[#This Row],[Уровень1]]),"",Пербуква1&amp;Таблица1[[#This Row],[Уровень1]]&amp;"-")&amp;IF(ISBLANK(Таблица1[[#This Row],[Уровень2]]),"",Пербуква2&amp;Таблица1[[#This Row],[Уровень2]]&amp;"-")&amp;"№"&amp;Таблица1[[#This Row],[Номер п/п]]&amp;Таблица1[[#This Row],[Суффикс акта]]</f>
        <v>бА-№25А</v>
      </c>
      <c r="BR36" s="169"/>
      <c r="BS36" s="170"/>
      <c r="BT36" s="129"/>
      <c r="BU36" s="129"/>
      <c r="BV36" s="129"/>
      <c r="BW36" s="129"/>
    </row>
    <row r="37" spans="1:75" customFormat="1" ht="38.25" x14ac:dyDescent="0.2">
      <c r="A37" s="142">
        <v>26</v>
      </c>
      <c r="B37" s="179" t="s">
        <v>259</v>
      </c>
      <c r="C37" s="165"/>
      <c r="D37" s="178"/>
      <c r="E37" s="178" t="s">
        <v>259</v>
      </c>
      <c r="F37" s="178"/>
      <c r="G37" s="178" t="s">
        <v>262</v>
      </c>
      <c r="H37" s="178" t="s">
        <v>276</v>
      </c>
      <c r="I37" s="104"/>
      <c r="J37" s="104"/>
      <c r="K37" s="102"/>
      <c r="L37" s="115"/>
      <c r="M37" s="115"/>
      <c r="N37" s="100" t="s">
        <v>235</v>
      </c>
      <c r="O37" s="135" t="str">
        <f>Таблица1[[#This Row],[Наименование работ]]&amp;(IF(ISBLANK(Таблица1[[#This Row],[Уровень3]]),""," "&amp;Таблица1[[#This Row],[Уровень3]]&amp;"-го "&amp;ур3род))&amp;(IF(ISBLANK(Таблица1[[#This Row],[Уровень2]]),""," "&amp;ур2род&amp;" "&amp;Таблица1[[#This Row],[Уровень2]]))&amp;(IF(ISBLANK(Таблица1[[#This Row],[Уровень1]]),""," "&amp;ур1род&amp;" "&amp;Таблица1[[#This Row],[Уровень1]]))&amp;(IF(ISBLANK(Таблица1[[#This Row],[Отм.]]),""," на отм. "&amp;Таблица1[[#This Row],[Отм.]]))&amp;(IF(ISBLANK(Таблица1[[#This Row],[В осях]]),""," в осях "&amp;Таблица1[[#This Row],[В осях]]))</f>
        <v xml:space="preserve"> блока А на отм. -4,350 в осях А-Л/1-11</v>
      </c>
      <c r="P37" s="101" t="str">
        <f t="array" ref="P37">IFERROR(INDEX(Таблица6[вид работ],MATCH(1,SEARCH(Таблица6[вид работ],Таблица1[[#This Row],[Наименование работ]]),0)+1)&amp;(IF(ISBLANK(Таблица1[[#This Row],[Уровень3]]),""," "&amp;Таблица1[[#This Row],[Уровень3]]&amp;"-го "&amp;ур3род))&amp;(IF(ISBLANK(Таблица1[[#This Row],[Уровень2]]),""," "&amp;ур2род&amp;" "&amp;Таблица1[[#This Row],[Уровень2]]))&amp;(IF(ISBLANK(Таблица1[[#This Row],[Уровень1]]),""," "&amp;ур1род&amp;" "&amp;Таблица1[[#This Row],[Уровень1]]))&amp;(IF(ISBLANK(Таблица1[[#This Row],[Отм.]]),""," на отм. "&amp;Таблица1[[#This Row],[Отм.]]))&amp;(IF(ISBLANK(Таблица1[[#This Row],[В осях]]),""," в осях "&amp;Таблица1[[#This Row],[В осях]])),"")</f>
        <v/>
      </c>
      <c r="Q37" s="150"/>
      <c r="R37" s="99"/>
      <c r="S37" s="103"/>
      <c r="T37" s="100"/>
      <c r="U37" s="103"/>
      <c r="V37" s="103">
        <f>2</f>
        <v>2</v>
      </c>
      <c r="W37" s="103" t="str">
        <f t="shared" si="56"/>
        <v>согласно п. 3, 4</v>
      </c>
      <c r="X37" s="103" t="str">
        <f>IF(ISERROR(SEARCH("арм",Таблица1[[#This Row],[Наименование работ]])),"",1)</f>
        <v/>
      </c>
      <c r="Y37" s="128" t="str">
        <f>IF(ISBLANK(Таблица1[[#This Row],[Дата начала]]),"",TEXT(DAY(Таблица1[[#This Row],[Дата начала]]),"00"))</f>
        <v/>
      </c>
      <c r="Z37" s="129" t="str">
        <f>IF(ISBLANK(Таблица1[[#This Row],[Дата начала]]),"",CHOOSE(MONTH(Таблица1[[#This Row],[Дата начала]]),"января","февраля","марта","апреля","мая","июня","июля","августа","сентября","октября","ноября","декабря"))</f>
        <v/>
      </c>
      <c r="AA37" s="129" t="str">
        <f>IF(ISBLANK(Таблица1[[#This Row],[Дата начала]]),"",YEAR(Таблица1[[#This Row],[Дата начала]]))</f>
        <v/>
      </c>
      <c r="AB37" s="128" t="str">
        <f>IF(ISBLANK(Таблица1[[#This Row],[Дата окончания]]),"",TEXT(DAY(Таблица1[[#This Row],[Дата окончания]]),"00"))</f>
        <v/>
      </c>
      <c r="AC37" s="129" t="str">
        <f>IF(ISBLANK(Таблица1[[#This Row],[Дата окончания]]),"",CHOOSE(MONTH(Таблица1[[#This Row],[Дата окончания]]),"января","февраля","марта","апреля","мая","июня","июля","августа","сентября","октября","ноября","декабря"))</f>
        <v/>
      </c>
      <c r="AD37" s="129" t="str">
        <f>IF(ISBLANK(Таблица1[[#This Row],[Дата окончания]]),"",YEAR(Таблица1[[#This Row],[Дата окончания]]))</f>
        <v/>
      </c>
      <c r="AE37" s="131" t="str">
        <f>IF(ISBLANK(Таблица1[[#This Row],[Дата акта]]),"",TEXT(DAY(Таблица1[[#This Row],[Дата акта]]),"00"))</f>
        <v/>
      </c>
      <c r="AF37" s="130" t="str">
        <f>IF(ISBLANK(Таблица1[[#This Row],[Дата акта]]),"",CHOOSE(MONTH(Таблица1[[#This Row],[Дата акта]]),"января","февраля","марта","апреля","мая","июня","июля","августа","сентября","октября","ноября","декабря"))</f>
        <v/>
      </c>
      <c r="AG37" s="130" t="str">
        <f>IF(ISBLANK(Таблица1[[#This Row],[Дата акта]]),"",YEAR(Таблица1[[#This Row],[Дата акта]]))</f>
        <v/>
      </c>
      <c r="AH37" s="130" t="str">
        <f>IF(ISBLANK(Таблица1[[#This Row],[Материалы вручную]]),"","; "&amp;Таблица1[[#This Row],[Материалы вручную]])</f>
        <v/>
      </c>
      <c r="AI37" s="129" t="str">
        <f t="shared" si="57"/>
        <v/>
      </c>
      <c r="AJ37" s="129" t="str">
        <f t="shared" si="58"/>
        <v/>
      </c>
      <c r="AK37" s="129" t="str">
        <f t="shared" si="59"/>
        <v/>
      </c>
      <c r="AL37" s="129" t="str">
        <f t="shared" si="60"/>
        <v/>
      </c>
      <c r="AM37" s="129" t="str">
        <f t="shared" si="61"/>
        <v/>
      </c>
      <c r="AN37" s="130" t="str">
        <f t="shared" si="62"/>
        <v/>
      </c>
      <c r="AO37" s="129" t="str">
        <f t="shared" si="63"/>
        <v/>
      </c>
      <c r="AP37" s="129" t="str">
        <f t="shared" si="64"/>
        <v/>
      </c>
      <c r="AQ37" s="129" t="str">
        <f t="shared" si="65"/>
        <v/>
      </c>
      <c r="AR37" s="129" t="str">
        <f t="shared" si="66"/>
        <v/>
      </c>
      <c r="AS37" s="129" t="str">
        <f t="shared" si="67"/>
        <v/>
      </c>
      <c r="AT37" s="129" t="str">
        <f t="shared" si="68"/>
        <v/>
      </c>
      <c r="AU37" s="129" t="str">
        <f t="shared" si="69"/>
        <v/>
      </c>
      <c r="AV37" s="129" t="str">
        <f>IF(ISBLANK(Реквизиты!$B$6),"",Реквизиты!$B$6)</f>
        <v/>
      </c>
      <c r="AW37" s="129" t="str">
        <f t="shared" si="70"/>
        <v/>
      </c>
      <c r="AX37" s="129">
        <f>Таблица1[[#This Row],[Проект]]</f>
        <v>0</v>
      </c>
      <c r="AY37" s="129" t="str">
        <f t="shared" si="71"/>
        <v/>
      </c>
      <c r="AZ37" s="129" t="str">
        <f t="shared" si="72"/>
        <v/>
      </c>
      <c r="BA37" s="129" t="str">
        <f t="shared" si="73"/>
        <v/>
      </c>
      <c r="BB37" s="129" t="str">
        <f t="shared" si="74"/>
        <v/>
      </c>
      <c r="BC37" s="129" t="str">
        <f t="shared" si="75"/>
        <v/>
      </c>
      <c r="BD37" s="129" t="str">
        <f t="shared" si="76"/>
        <v/>
      </c>
      <c r="BE37" s="129" t="str">
        <f t="shared" si="77"/>
        <v/>
      </c>
      <c r="BF37" s="129" t="str">
        <f t="shared" si="78"/>
        <v/>
      </c>
      <c r="BG37" s="129" t="str">
        <f t="shared" si="79"/>
        <v/>
      </c>
      <c r="BH37" s="129" t="str">
        <f>IF(Таблица1[Проектировщик нужен?]=1,IF(ISBLANK(ФИО_проектировщика),"",должность_проектировщика&amp;" "&amp;наименование_проектировщика),"")</f>
        <v/>
      </c>
      <c r="BI37" s="129" t="str">
        <f>IF(Таблица1[Проектировщик нужен?]=1,IF(ISBLANK(ФИО_проектировщика),"",ФИО_проектировщика),"")</f>
        <v/>
      </c>
      <c r="BJ37" s="129" t="str">
        <f t="shared" si="80"/>
        <v/>
      </c>
      <c r="BK37" s="129" t="str">
        <f t="shared" si="81"/>
        <v/>
      </c>
      <c r="BL37" s="129" t="str">
        <f t="shared" si="82"/>
        <v/>
      </c>
      <c r="BM37" s="129" t="str">
        <f t="shared" si="83"/>
        <v/>
      </c>
      <c r="BN37" s="129" t="str">
        <f>IF(ISBLANK(Таблица1[[#This Row],[Исп. схема]]),"",Таблица1[[#This Row],[Исп. схема]]&amp;"@Исполнительная схема. "&amp;Таблица1[[#This Row],[Автоназвание работ]])</f>
        <v/>
      </c>
      <c r="BO37" s="129" t="str">
        <f>Таблица1[[#This Row],[Номер акта]]&amp;IF(ISBLANK(Таблица1[[#This Row],[Дата акта]]),""," от "&amp;TEXT(Таблица1[[#This Row],[Дата акта]],"ДД.ММ.ГГГГ"))&amp;"@Акт освидетельствования скрытых работ. "&amp;Таблица1[[#This Row],[Автоназвание работ]]</f>
        <v>бА-№26А@Акт освидетельствования скрытых работ.  блока А на отм. -4,350 в осях А-Л/1-11</v>
      </c>
      <c r="BP37" s="129" t="str">
        <f>"АОСР "&amp;Таблица1[[#This Row],[Номер акта]]&amp;IF(ISBLANK(Таблица1[[#This Row],[Дата акта]]),""," от "&amp;TEXT(Таблица1[[#This Row],[Дата акта]],"ДД.ММ.ГГГГ"))&amp;" ("&amp;Таблица1[[#This Row],[Наименование работ]]&amp;IF(ISBLANK(Таблица1[[#This Row],[Отм.]]),""," на отм."&amp;Таблица1[[#This Row],[Отм.]])&amp;")"</f>
        <v>АОСР бА-№26А ( на отм.-4,350)</v>
      </c>
      <c r="BQ37" s="129" t="str">
        <f>IF(ISBLANK(Таблица1[[#This Row],[Уровень1]]),"",Пербуква1&amp;Таблица1[[#This Row],[Уровень1]]&amp;"-")&amp;IF(ISBLANK(Таблица1[[#This Row],[Уровень2]]),"",Пербуква2&amp;Таблица1[[#This Row],[Уровень2]]&amp;"-")&amp;"№"&amp;Таблица1[[#This Row],[Номер п/п]]&amp;Таблица1[[#This Row],[Суффикс акта]]</f>
        <v>бА-№26А</v>
      </c>
      <c r="BR37" s="169"/>
      <c r="BS37" s="170"/>
      <c r="BT37" s="129"/>
      <c r="BU37" s="129"/>
      <c r="BV37" s="129"/>
      <c r="BW37" s="129"/>
    </row>
    <row r="38" spans="1:75" customFormat="1" ht="38.25" x14ac:dyDescent="0.2">
      <c r="A38" s="142">
        <v>27</v>
      </c>
      <c r="B38" s="179" t="s">
        <v>259</v>
      </c>
      <c r="C38" s="165"/>
      <c r="D38" s="178"/>
      <c r="E38" s="178" t="s">
        <v>259</v>
      </c>
      <c r="F38" s="178"/>
      <c r="G38" s="178" t="s">
        <v>310</v>
      </c>
      <c r="H38" s="178" t="s">
        <v>276</v>
      </c>
      <c r="I38" s="104"/>
      <c r="J38" s="104"/>
      <c r="K38" s="102"/>
      <c r="L38" s="115"/>
      <c r="M38" s="115"/>
      <c r="N38" s="100" t="s">
        <v>235</v>
      </c>
      <c r="O38" s="135" t="str">
        <f>Таблица1[[#This Row],[Наименование работ]]&amp;(IF(ISBLANK(Таблица1[[#This Row],[Уровень3]]),""," "&amp;Таблица1[[#This Row],[Уровень3]]&amp;"-го "&amp;ур3род))&amp;(IF(ISBLANK(Таблица1[[#This Row],[Уровень2]]),""," "&amp;ур2род&amp;" "&amp;Таблица1[[#This Row],[Уровень2]]))&amp;(IF(ISBLANK(Таблица1[[#This Row],[Уровень1]]),""," "&amp;ур1род&amp;" "&amp;Таблица1[[#This Row],[Уровень1]]))&amp;(IF(ISBLANK(Таблица1[[#This Row],[Отм.]]),""," на отм. "&amp;Таблица1[[#This Row],[Отм.]]))&amp;(IF(ISBLANK(Таблица1[[#This Row],[В осях]]),""," в осях "&amp;Таблица1[[#This Row],[В осях]]))</f>
        <v xml:space="preserve"> блока А на отм. -4,250 в осях А-Л/1-11</v>
      </c>
      <c r="P38" s="101" t="str">
        <f t="array" ref="P38">IFERROR(INDEX(Таблица6[вид работ],MATCH(1,SEARCH(Таблица6[вид работ],Таблица1[[#This Row],[Наименование работ]]),0)+1)&amp;(IF(ISBLANK(Таблица1[[#This Row],[Уровень3]]),""," "&amp;Таблица1[[#This Row],[Уровень3]]&amp;"-го "&amp;ур3род))&amp;(IF(ISBLANK(Таблица1[[#This Row],[Уровень2]]),""," "&amp;ур2род&amp;" "&amp;Таблица1[[#This Row],[Уровень2]]))&amp;(IF(ISBLANK(Таблица1[[#This Row],[Уровень1]]),""," "&amp;ур1род&amp;" "&amp;Таблица1[[#This Row],[Уровень1]]))&amp;(IF(ISBLANK(Таблица1[[#This Row],[Отм.]]),""," на отм. "&amp;Таблица1[[#This Row],[Отм.]]))&amp;(IF(ISBLANK(Таблица1[[#This Row],[В осях]]),""," в осях "&amp;Таблица1[[#This Row],[В осях]])),"")</f>
        <v/>
      </c>
      <c r="Q38" s="150"/>
      <c r="R38" s="99"/>
      <c r="S38" s="103"/>
      <c r="T38" s="100"/>
      <c r="U38" s="103"/>
      <c r="V38" s="103">
        <f>2</f>
        <v>2</v>
      </c>
      <c r="W38" s="103" t="str">
        <f t="shared" si="56"/>
        <v>согласно п. 3, 4</v>
      </c>
      <c r="X38" s="103" t="str">
        <f>IF(ISERROR(SEARCH("арм",Таблица1[[#This Row],[Наименование работ]])),"",1)</f>
        <v/>
      </c>
      <c r="Y38" s="128" t="str">
        <f>IF(ISBLANK(Таблица1[[#This Row],[Дата начала]]),"",TEXT(DAY(Таблица1[[#This Row],[Дата начала]]),"00"))</f>
        <v/>
      </c>
      <c r="Z38" s="129" t="str">
        <f>IF(ISBLANK(Таблица1[[#This Row],[Дата начала]]),"",CHOOSE(MONTH(Таблица1[[#This Row],[Дата начала]]),"января","февраля","марта","апреля","мая","июня","июля","августа","сентября","октября","ноября","декабря"))</f>
        <v/>
      </c>
      <c r="AA38" s="129" t="str">
        <f>IF(ISBLANK(Таблица1[[#This Row],[Дата начала]]),"",YEAR(Таблица1[[#This Row],[Дата начала]]))</f>
        <v/>
      </c>
      <c r="AB38" s="128" t="str">
        <f>IF(ISBLANK(Таблица1[[#This Row],[Дата окончания]]),"",TEXT(DAY(Таблица1[[#This Row],[Дата окончания]]),"00"))</f>
        <v/>
      </c>
      <c r="AC38" s="129" t="str">
        <f>IF(ISBLANK(Таблица1[[#This Row],[Дата окончания]]),"",CHOOSE(MONTH(Таблица1[[#This Row],[Дата окончания]]),"января","февраля","марта","апреля","мая","июня","июля","августа","сентября","октября","ноября","декабря"))</f>
        <v/>
      </c>
      <c r="AD38" s="129" t="str">
        <f>IF(ISBLANK(Таблица1[[#This Row],[Дата окончания]]),"",YEAR(Таблица1[[#This Row],[Дата окончания]]))</f>
        <v/>
      </c>
      <c r="AE38" s="131" t="str">
        <f>IF(ISBLANK(Таблица1[[#This Row],[Дата акта]]),"",TEXT(DAY(Таблица1[[#This Row],[Дата акта]]),"00"))</f>
        <v/>
      </c>
      <c r="AF38" s="130" t="str">
        <f>IF(ISBLANK(Таблица1[[#This Row],[Дата акта]]),"",CHOOSE(MONTH(Таблица1[[#This Row],[Дата акта]]),"января","февраля","марта","апреля","мая","июня","июля","августа","сентября","октября","ноября","декабря"))</f>
        <v/>
      </c>
      <c r="AG38" s="130" t="str">
        <f>IF(ISBLANK(Таблица1[[#This Row],[Дата акта]]),"",YEAR(Таблица1[[#This Row],[Дата акта]]))</f>
        <v/>
      </c>
      <c r="AH38" s="130" t="str">
        <f>IF(ISBLANK(Таблица1[[#This Row],[Материалы вручную]]),"","; "&amp;Таблица1[[#This Row],[Материалы вручную]])</f>
        <v/>
      </c>
      <c r="AI38" s="129" t="str">
        <f t="shared" si="57"/>
        <v/>
      </c>
      <c r="AJ38" s="129" t="str">
        <f t="shared" si="58"/>
        <v/>
      </c>
      <c r="AK38" s="129" t="str">
        <f t="shared" si="59"/>
        <v/>
      </c>
      <c r="AL38" s="129" t="str">
        <f t="shared" si="60"/>
        <v/>
      </c>
      <c r="AM38" s="129" t="str">
        <f t="shared" si="61"/>
        <v/>
      </c>
      <c r="AN38" s="130" t="str">
        <f t="shared" si="62"/>
        <v/>
      </c>
      <c r="AO38" s="129" t="str">
        <f t="shared" si="63"/>
        <v/>
      </c>
      <c r="AP38" s="129" t="str">
        <f t="shared" si="64"/>
        <v/>
      </c>
      <c r="AQ38" s="129" t="str">
        <f t="shared" si="65"/>
        <v/>
      </c>
      <c r="AR38" s="129" t="str">
        <f t="shared" si="66"/>
        <v/>
      </c>
      <c r="AS38" s="129" t="str">
        <f t="shared" si="67"/>
        <v/>
      </c>
      <c r="AT38" s="129" t="str">
        <f t="shared" si="68"/>
        <v/>
      </c>
      <c r="AU38" s="129" t="str">
        <f t="shared" si="69"/>
        <v/>
      </c>
      <c r="AV38" s="129" t="str">
        <f>IF(ISBLANK(Реквизиты!$B$6),"",Реквизиты!$B$6)</f>
        <v/>
      </c>
      <c r="AW38" s="129" t="str">
        <f t="shared" si="70"/>
        <v/>
      </c>
      <c r="AX38" s="129">
        <f>Таблица1[[#This Row],[Проект]]</f>
        <v>0</v>
      </c>
      <c r="AY38" s="129" t="str">
        <f t="shared" si="71"/>
        <v/>
      </c>
      <c r="AZ38" s="129" t="str">
        <f t="shared" si="72"/>
        <v/>
      </c>
      <c r="BA38" s="129" t="str">
        <f t="shared" si="73"/>
        <v/>
      </c>
      <c r="BB38" s="129" t="str">
        <f t="shared" si="74"/>
        <v/>
      </c>
      <c r="BC38" s="129" t="str">
        <f t="shared" si="75"/>
        <v/>
      </c>
      <c r="BD38" s="129" t="str">
        <f t="shared" si="76"/>
        <v/>
      </c>
      <c r="BE38" s="129" t="str">
        <f t="shared" si="77"/>
        <v/>
      </c>
      <c r="BF38" s="129" t="str">
        <f t="shared" si="78"/>
        <v/>
      </c>
      <c r="BG38" s="129" t="str">
        <f t="shared" si="79"/>
        <v/>
      </c>
      <c r="BH38" s="129" t="str">
        <f>IF(Таблица1[Проектировщик нужен?]=1,IF(ISBLANK(ФИО_проектировщика),"",должность_проектировщика&amp;" "&amp;наименование_проектировщика),"")</f>
        <v/>
      </c>
      <c r="BI38" s="129" t="str">
        <f>IF(Таблица1[Проектировщик нужен?]=1,IF(ISBLANK(ФИО_проектировщика),"",ФИО_проектировщика),"")</f>
        <v/>
      </c>
      <c r="BJ38" s="129" t="str">
        <f t="shared" si="80"/>
        <v/>
      </c>
      <c r="BK38" s="129" t="str">
        <f t="shared" si="81"/>
        <v/>
      </c>
      <c r="BL38" s="129" t="str">
        <f t="shared" si="82"/>
        <v/>
      </c>
      <c r="BM38" s="129" t="str">
        <f t="shared" si="83"/>
        <v/>
      </c>
      <c r="BN38" s="129" t="str">
        <f>IF(ISBLANK(Таблица1[[#This Row],[Исп. схема]]),"",Таблица1[[#This Row],[Исп. схема]]&amp;"@Исполнительная схема. "&amp;Таблица1[[#This Row],[Автоназвание работ]])</f>
        <v/>
      </c>
      <c r="BO38" s="129" t="str">
        <f>Таблица1[[#This Row],[Номер акта]]&amp;IF(ISBLANK(Таблица1[[#This Row],[Дата акта]]),""," от "&amp;TEXT(Таблица1[[#This Row],[Дата акта]],"ДД.ММ.ГГГГ"))&amp;"@Акт освидетельствования скрытых работ. "&amp;Таблица1[[#This Row],[Автоназвание работ]]</f>
        <v>бА-№27А@Акт освидетельствования скрытых работ.  блока А на отм. -4,250 в осях А-Л/1-11</v>
      </c>
      <c r="BP38" s="129" t="str">
        <f>"АОСР "&amp;Таблица1[[#This Row],[Номер акта]]&amp;IF(ISBLANK(Таблица1[[#This Row],[Дата акта]]),""," от "&amp;TEXT(Таблица1[[#This Row],[Дата акта]],"ДД.ММ.ГГГГ"))&amp;" ("&amp;Таблица1[[#This Row],[Наименование работ]]&amp;IF(ISBLANK(Таблица1[[#This Row],[Отм.]]),""," на отм."&amp;Таблица1[[#This Row],[Отм.]])&amp;")"</f>
        <v>АОСР бА-№27А ( на отм.-4,250)</v>
      </c>
      <c r="BQ38" s="129" t="str">
        <f>IF(ISBLANK(Таблица1[[#This Row],[Уровень1]]),"",Пербуква1&amp;Таблица1[[#This Row],[Уровень1]]&amp;"-")&amp;IF(ISBLANK(Таблица1[[#This Row],[Уровень2]]),"",Пербуква2&amp;Таблица1[[#This Row],[Уровень2]]&amp;"-")&amp;"№"&amp;Таблица1[[#This Row],[Номер п/п]]&amp;Таблица1[[#This Row],[Суффикс акта]]</f>
        <v>бА-№27А</v>
      </c>
      <c r="BR38" s="169"/>
      <c r="BS38" s="170"/>
      <c r="BT38" s="129"/>
      <c r="BU38" s="129"/>
      <c r="BV38" s="129"/>
      <c r="BW38" s="129"/>
    </row>
    <row r="39" spans="1:75" customFormat="1" ht="38.25" x14ac:dyDescent="0.2">
      <c r="A39" s="142">
        <v>28</v>
      </c>
      <c r="B39" s="179" t="s">
        <v>259</v>
      </c>
      <c r="C39" s="165"/>
      <c r="D39" s="178"/>
      <c r="E39" s="178" t="s">
        <v>259</v>
      </c>
      <c r="F39" s="178"/>
      <c r="G39" s="178" t="s">
        <v>310</v>
      </c>
      <c r="H39" s="178" t="s">
        <v>276</v>
      </c>
      <c r="I39" s="104"/>
      <c r="J39" s="104"/>
      <c r="K39" s="102"/>
      <c r="L39" s="115"/>
      <c r="M39" s="115"/>
      <c r="N39" s="100" t="s">
        <v>235</v>
      </c>
      <c r="O39" s="135" t="str">
        <f>Таблица1[[#This Row],[Наименование работ]]&amp;(IF(ISBLANK(Таблица1[[#This Row],[Уровень3]]),""," "&amp;Таблица1[[#This Row],[Уровень3]]&amp;"-го "&amp;ур3род))&amp;(IF(ISBLANK(Таблица1[[#This Row],[Уровень2]]),""," "&amp;ур2род&amp;" "&amp;Таблица1[[#This Row],[Уровень2]]))&amp;(IF(ISBLANK(Таблица1[[#This Row],[Уровень1]]),""," "&amp;ур1род&amp;" "&amp;Таблица1[[#This Row],[Уровень1]]))&amp;(IF(ISBLANK(Таблица1[[#This Row],[Отм.]]),""," на отм. "&amp;Таблица1[[#This Row],[Отм.]]))&amp;(IF(ISBLANK(Таблица1[[#This Row],[В осях]]),""," в осях "&amp;Таблица1[[#This Row],[В осях]]))</f>
        <v xml:space="preserve"> блока А на отм. -4,250 в осях А-Л/1-11</v>
      </c>
      <c r="P39" s="101" t="str">
        <f t="array" ref="P39">IFERROR(INDEX(Таблица6[вид работ],MATCH(1,SEARCH(Таблица6[вид работ],Таблица1[[#This Row],[Наименование работ]]),0)+1)&amp;(IF(ISBLANK(Таблица1[[#This Row],[Уровень3]]),""," "&amp;Таблица1[[#This Row],[Уровень3]]&amp;"-го "&amp;ур3род))&amp;(IF(ISBLANK(Таблица1[[#This Row],[Уровень2]]),""," "&amp;ур2род&amp;" "&amp;Таблица1[[#This Row],[Уровень2]]))&amp;(IF(ISBLANK(Таблица1[[#This Row],[Уровень1]]),""," "&amp;ур1род&amp;" "&amp;Таблица1[[#This Row],[Уровень1]]))&amp;(IF(ISBLANK(Таблица1[[#This Row],[Отм.]]),""," на отм. "&amp;Таблица1[[#This Row],[Отм.]]))&amp;(IF(ISBLANK(Таблица1[[#This Row],[В осях]]),""," в осях "&amp;Таблица1[[#This Row],[В осях]])),"")</f>
        <v/>
      </c>
      <c r="Q39" s="150"/>
      <c r="R39" s="99"/>
      <c r="S39" s="103"/>
      <c r="T39" s="100"/>
      <c r="U39" s="103"/>
      <c r="V39" s="103">
        <f>2</f>
        <v>2</v>
      </c>
      <c r="W39" s="103" t="str">
        <f t="shared" si="56"/>
        <v>согласно п. 3, 4</v>
      </c>
      <c r="X39" s="103" t="str">
        <f>IF(ISERROR(SEARCH("арм",Таблица1[[#This Row],[Наименование работ]])),"",1)</f>
        <v/>
      </c>
      <c r="Y39" s="128" t="str">
        <f>IF(ISBLANK(Таблица1[[#This Row],[Дата начала]]),"",TEXT(DAY(Таблица1[[#This Row],[Дата начала]]),"00"))</f>
        <v/>
      </c>
      <c r="Z39" s="129" t="str">
        <f>IF(ISBLANK(Таблица1[[#This Row],[Дата начала]]),"",CHOOSE(MONTH(Таблица1[[#This Row],[Дата начала]]),"января","февраля","марта","апреля","мая","июня","июля","августа","сентября","октября","ноября","декабря"))</f>
        <v/>
      </c>
      <c r="AA39" s="129" t="str">
        <f>IF(ISBLANK(Таблица1[[#This Row],[Дата начала]]),"",YEAR(Таблица1[[#This Row],[Дата начала]]))</f>
        <v/>
      </c>
      <c r="AB39" s="128" t="str">
        <f>IF(ISBLANK(Таблица1[[#This Row],[Дата окончания]]),"",TEXT(DAY(Таблица1[[#This Row],[Дата окончания]]),"00"))</f>
        <v/>
      </c>
      <c r="AC39" s="129" t="str">
        <f>IF(ISBLANK(Таблица1[[#This Row],[Дата окончания]]),"",CHOOSE(MONTH(Таблица1[[#This Row],[Дата окончания]]),"января","февраля","марта","апреля","мая","июня","июля","августа","сентября","октября","ноября","декабря"))</f>
        <v/>
      </c>
      <c r="AD39" s="129" t="str">
        <f>IF(ISBLANK(Таблица1[[#This Row],[Дата окончания]]),"",YEAR(Таблица1[[#This Row],[Дата окончания]]))</f>
        <v/>
      </c>
      <c r="AE39" s="131" t="str">
        <f>IF(ISBLANK(Таблица1[[#This Row],[Дата акта]]),"",TEXT(DAY(Таблица1[[#This Row],[Дата акта]]),"00"))</f>
        <v/>
      </c>
      <c r="AF39" s="130" t="str">
        <f>IF(ISBLANK(Таблица1[[#This Row],[Дата акта]]),"",CHOOSE(MONTH(Таблица1[[#This Row],[Дата акта]]),"января","февраля","марта","апреля","мая","июня","июля","августа","сентября","октября","ноября","декабря"))</f>
        <v/>
      </c>
      <c r="AG39" s="130" t="str">
        <f>IF(ISBLANK(Таблица1[[#This Row],[Дата акта]]),"",YEAR(Таблица1[[#This Row],[Дата акта]]))</f>
        <v/>
      </c>
      <c r="AH39" s="130" t="str">
        <f>IF(ISBLANK(Таблица1[[#This Row],[Материалы вручную]]),"","; "&amp;Таблица1[[#This Row],[Материалы вручную]])</f>
        <v/>
      </c>
      <c r="AI39" s="129" t="str">
        <f t="shared" si="57"/>
        <v/>
      </c>
      <c r="AJ39" s="129" t="str">
        <f t="shared" si="58"/>
        <v/>
      </c>
      <c r="AK39" s="129" t="str">
        <f t="shared" si="59"/>
        <v/>
      </c>
      <c r="AL39" s="129" t="str">
        <f t="shared" si="60"/>
        <v/>
      </c>
      <c r="AM39" s="129" t="str">
        <f t="shared" si="61"/>
        <v/>
      </c>
      <c r="AN39" s="130" t="str">
        <f t="shared" si="62"/>
        <v/>
      </c>
      <c r="AO39" s="129" t="str">
        <f t="shared" si="63"/>
        <v/>
      </c>
      <c r="AP39" s="129" t="str">
        <f t="shared" si="64"/>
        <v/>
      </c>
      <c r="AQ39" s="129" t="str">
        <f t="shared" si="65"/>
        <v/>
      </c>
      <c r="AR39" s="129" t="str">
        <f t="shared" si="66"/>
        <v/>
      </c>
      <c r="AS39" s="129" t="str">
        <f t="shared" si="67"/>
        <v/>
      </c>
      <c r="AT39" s="129" t="str">
        <f t="shared" si="68"/>
        <v/>
      </c>
      <c r="AU39" s="129" t="str">
        <f t="shared" si="69"/>
        <v/>
      </c>
      <c r="AV39" s="129" t="str">
        <f>IF(ISBLANK(Реквизиты!$B$6),"",Реквизиты!$B$6)</f>
        <v/>
      </c>
      <c r="AW39" s="129" t="str">
        <f t="shared" si="70"/>
        <v/>
      </c>
      <c r="AX39" s="129">
        <f>Таблица1[[#This Row],[Проект]]</f>
        <v>0</v>
      </c>
      <c r="AY39" s="129" t="str">
        <f t="shared" si="71"/>
        <v/>
      </c>
      <c r="AZ39" s="129" t="str">
        <f t="shared" si="72"/>
        <v/>
      </c>
      <c r="BA39" s="129" t="str">
        <f t="shared" si="73"/>
        <v/>
      </c>
      <c r="BB39" s="129" t="str">
        <f t="shared" si="74"/>
        <v/>
      </c>
      <c r="BC39" s="129" t="str">
        <f t="shared" si="75"/>
        <v/>
      </c>
      <c r="BD39" s="129" t="str">
        <f t="shared" si="76"/>
        <v/>
      </c>
      <c r="BE39" s="129" t="str">
        <f t="shared" si="77"/>
        <v/>
      </c>
      <c r="BF39" s="129" t="str">
        <f t="shared" si="78"/>
        <v/>
      </c>
      <c r="BG39" s="129" t="str">
        <f t="shared" si="79"/>
        <v/>
      </c>
      <c r="BH39" s="129" t="str">
        <f>IF(Таблица1[Проектировщик нужен?]=1,IF(ISBLANK(ФИО_проектировщика),"",должность_проектировщика&amp;" "&amp;наименование_проектировщика),"")</f>
        <v/>
      </c>
      <c r="BI39" s="129" t="str">
        <f>IF(Таблица1[Проектировщик нужен?]=1,IF(ISBLANK(ФИО_проектировщика),"",ФИО_проектировщика),"")</f>
        <v/>
      </c>
      <c r="BJ39" s="129" t="str">
        <f t="shared" si="80"/>
        <v/>
      </c>
      <c r="BK39" s="129" t="str">
        <f t="shared" si="81"/>
        <v/>
      </c>
      <c r="BL39" s="129" t="str">
        <f t="shared" si="82"/>
        <v/>
      </c>
      <c r="BM39" s="129" t="str">
        <f t="shared" si="83"/>
        <v/>
      </c>
      <c r="BN39" s="129" t="str">
        <f>IF(ISBLANK(Таблица1[[#This Row],[Исп. схема]]),"",Таблица1[[#This Row],[Исп. схема]]&amp;"@Исполнительная схема. "&amp;Таблица1[[#This Row],[Автоназвание работ]])</f>
        <v/>
      </c>
      <c r="BO39" s="129" t="str">
        <f>Таблица1[[#This Row],[Номер акта]]&amp;IF(ISBLANK(Таблица1[[#This Row],[Дата акта]]),""," от "&amp;TEXT(Таблица1[[#This Row],[Дата акта]],"ДД.ММ.ГГГГ"))&amp;"@Акт освидетельствования скрытых работ. "&amp;Таблица1[[#This Row],[Автоназвание работ]]</f>
        <v>бА-№28А@Акт освидетельствования скрытых работ.  блока А на отм. -4,250 в осях А-Л/1-11</v>
      </c>
      <c r="BP39" s="129" t="str">
        <f>"АОСР "&amp;Таблица1[[#This Row],[Номер акта]]&amp;IF(ISBLANK(Таблица1[[#This Row],[Дата акта]]),""," от "&amp;TEXT(Таблица1[[#This Row],[Дата акта]],"ДД.ММ.ГГГГ"))&amp;" ("&amp;Таблица1[[#This Row],[Наименование работ]]&amp;IF(ISBLANK(Таблица1[[#This Row],[Отм.]]),""," на отм."&amp;Таблица1[[#This Row],[Отм.]])&amp;")"</f>
        <v>АОСР бА-№28А ( на отм.-4,250)</v>
      </c>
      <c r="BQ39" s="129" t="str">
        <f>IF(ISBLANK(Таблица1[[#This Row],[Уровень1]]),"",Пербуква1&amp;Таблица1[[#This Row],[Уровень1]]&amp;"-")&amp;IF(ISBLANK(Таблица1[[#This Row],[Уровень2]]),"",Пербуква2&amp;Таблица1[[#This Row],[Уровень2]]&amp;"-")&amp;"№"&amp;Таблица1[[#This Row],[Номер п/п]]&amp;Таблица1[[#This Row],[Суффикс акта]]</f>
        <v>бА-№28А</v>
      </c>
      <c r="BR39" s="169"/>
      <c r="BS39" s="170"/>
      <c r="BT39" s="129"/>
      <c r="BU39" s="129"/>
      <c r="BV39" s="129"/>
      <c r="BW39" s="129"/>
    </row>
    <row r="40" spans="1:75" customFormat="1" ht="38.25" x14ac:dyDescent="0.2">
      <c r="A40" s="142">
        <v>29</v>
      </c>
      <c r="B40" s="179" t="s">
        <v>259</v>
      </c>
      <c r="C40" s="165"/>
      <c r="D40" s="178"/>
      <c r="E40" s="178" t="s">
        <v>259</v>
      </c>
      <c r="F40" s="178"/>
      <c r="G40" s="178" t="s">
        <v>311</v>
      </c>
      <c r="H40" s="178" t="s">
        <v>276</v>
      </c>
      <c r="I40" s="104"/>
      <c r="J40" s="104"/>
      <c r="K40" s="102"/>
      <c r="L40" s="115"/>
      <c r="M40" s="115"/>
      <c r="N40" s="100" t="s">
        <v>235</v>
      </c>
      <c r="O40" s="135" t="str">
        <f>Таблица1[[#This Row],[Наименование работ]]&amp;(IF(ISBLANK(Таблица1[[#This Row],[Уровень3]]),""," "&amp;Таблица1[[#This Row],[Уровень3]]&amp;"-го "&amp;ур3род))&amp;(IF(ISBLANK(Таблица1[[#This Row],[Уровень2]]),""," "&amp;ур2род&amp;" "&amp;Таблица1[[#This Row],[Уровень2]]))&amp;(IF(ISBLANK(Таблица1[[#This Row],[Уровень1]]),""," "&amp;ур1род&amp;" "&amp;Таблица1[[#This Row],[Уровень1]]))&amp;(IF(ISBLANK(Таблица1[[#This Row],[Отм.]]),""," на отм. "&amp;Таблица1[[#This Row],[Отм.]]))&amp;(IF(ISBLANK(Таблица1[[#This Row],[В осях]]),""," в осях "&amp;Таблица1[[#This Row],[В осях]]))</f>
        <v xml:space="preserve"> блока А на отм. -4,150 в осях А-Л/1-11</v>
      </c>
      <c r="P40" s="101" t="str">
        <f t="array" ref="P40">IFERROR(INDEX(Таблица6[вид работ],MATCH(1,SEARCH(Таблица6[вид работ],Таблица1[[#This Row],[Наименование работ]]),0)+1)&amp;(IF(ISBLANK(Таблица1[[#This Row],[Уровень3]]),""," "&amp;Таблица1[[#This Row],[Уровень3]]&amp;"-го "&amp;ур3род))&amp;(IF(ISBLANK(Таблица1[[#This Row],[Уровень2]]),""," "&amp;ур2род&amp;" "&amp;Таблица1[[#This Row],[Уровень2]]))&amp;(IF(ISBLANK(Таблица1[[#This Row],[Уровень1]]),""," "&amp;ур1род&amp;" "&amp;Таблица1[[#This Row],[Уровень1]]))&amp;(IF(ISBLANK(Таблица1[[#This Row],[Отм.]]),""," на отм. "&amp;Таблица1[[#This Row],[Отм.]]))&amp;(IF(ISBLANK(Таблица1[[#This Row],[В осях]]),""," в осях "&amp;Таблица1[[#This Row],[В осях]])),"")</f>
        <v/>
      </c>
      <c r="Q40" s="150"/>
      <c r="R40" s="99"/>
      <c r="S40" s="103"/>
      <c r="T40" s="100"/>
      <c r="U40" s="103"/>
      <c r="V40" s="103">
        <f>2</f>
        <v>2</v>
      </c>
      <c r="W40" s="103" t="str">
        <f t="shared" si="56"/>
        <v>согласно п. 3, 4</v>
      </c>
      <c r="X40" s="103" t="str">
        <f>IF(ISERROR(SEARCH("арм",Таблица1[[#This Row],[Наименование работ]])),"",1)</f>
        <v/>
      </c>
      <c r="Y40" s="128" t="str">
        <f>IF(ISBLANK(Таблица1[[#This Row],[Дата начала]]),"",TEXT(DAY(Таблица1[[#This Row],[Дата начала]]),"00"))</f>
        <v/>
      </c>
      <c r="Z40" s="129" t="str">
        <f>IF(ISBLANK(Таблица1[[#This Row],[Дата начала]]),"",CHOOSE(MONTH(Таблица1[[#This Row],[Дата начала]]),"января","февраля","марта","апреля","мая","июня","июля","августа","сентября","октября","ноября","декабря"))</f>
        <v/>
      </c>
      <c r="AA40" s="129" t="str">
        <f>IF(ISBLANK(Таблица1[[#This Row],[Дата начала]]),"",YEAR(Таблица1[[#This Row],[Дата начала]]))</f>
        <v/>
      </c>
      <c r="AB40" s="128" t="str">
        <f>IF(ISBLANK(Таблица1[[#This Row],[Дата окончания]]),"",TEXT(DAY(Таблица1[[#This Row],[Дата окончания]]),"00"))</f>
        <v/>
      </c>
      <c r="AC40" s="129" t="str">
        <f>IF(ISBLANK(Таблица1[[#This Row],[Дата окончания]]),"",CHOOSE(MONTH(Таблица1[[#This Row],[Дата окончания]]),"января","февраля","марта","апреля","мая","июня","июля","августа","сентября","октября","ноября","декабря"))</f>
        <v/>
      </c>
      <c r="AD40" s="129" t="str">
        <f>IF(ISBLANK(Таблица1[[#This Row],[Дата окончания]]),"",YEAR(Таблица1[[#This Row],[Дата окончания]]))</f>
        <v/>
      </c>
      <c r="AE40" s="131" t="str">
        <f>IF(ISBLANK(Таблица1[[#This Row],[Дата акта]]),"",TEXT(DAY(Таблица1[[#This Row],[Дата акта]]),"00"))</f>
        <v/>
      </c>
      <c r="AF40" s="130" t="str">
        <f>IF(ISBLANK(Таблица1[[#This Row],[Дата акта]]),"",CHOOSE(MONTH(Таблица1[[#This Row],[Дата акта]]),"января","февраля","марта","апреля","мая","июня","июля","августа","сентября","октября","ноября","декабря"))</f>
        <v/>
      </c>
      <c r="AG40" s="130" t="str">
        <f>IF(ISBLANK(Таблица1[[#This Row],[Дата акта]]),"",YEAR(Таблица1[[#This Row],[Дата акта]]))</f>
        <v/>
      </c>
      <c r="AH40" s="130" t="str">
        <f>IF(ISBLANK(Таблица1[[#This Row],[Материалы вручную]]),"","; "&amp;Таблица1[[#This Row],[Материалы вручную]])</f>
        <v/>
      </c>
      <c r="AI40" s="129" t="str">
        <f t="shared" si="57"/>
        <v/>
      </c>
      <c r="AJ40" s="129" t="str">
        <f t="shared" si="58"/>
        <v/>
      </c>
      <c r="AK40" s="129" t="str">
        <f t="shared" si="59"/>
        <v/>
      </c>
      <c r="AL40" s="129" t="str">
        <f t="shared" si="60"/>
        <v/>
      </c>
      <c r="AM40" s="129" t="str">
        <f t="shared" si="61"/>
        <v/>
      </c>
      <c r="AN40" s="130" t="str">
        <f t="shared" si="62"/>
        <v/>
      </c>
      <c r="AO40" s="129" t="str">
        <f t="shared" si="63"/>
        <v/>
      </c>
      <c r="AP40" s="129" t="str">
        <f t="shared" si="64"/>
        <v/>
      </c>
      <c r="AQ40" s="129" t="str">
        <f t="shared" si="65"/>
        <v/>
      </c>
      <c r="AR40" s="129" t="str">
        <f t="shared" si="66"/>
        <v/>
      </c>
      <c r="AS40" s="129" t="str">
        <f t="shared" si="67"/>
        <v/>
      </c>
      <c r="AT40" s="129" t="str">
        <f t="shared" si="68"/>
        <v/>
      </c>
      <c r="AU40" s="129" t="str">
        <f t="shared" si="69"/>
        <v/>
      </c>
      <c r="AV40" s="129" t="str">
        <f>IF(ISBLANK(Реквизиты!$B$6),"",Реквизиты!$B$6)</f>
        <v/>
      </c>
      <c r="AW40" s="129" t="str">
        <f t="shared" si="70"/>
        <v/>
      </c>
      <c r="AX40" s="129">
        <f>Таблица1[[#This Row],[Проект]]</f>
        <v>0</v>
      </c>
      <c r="AY40" s="129" t="str">
        <f t="shared" si="71"/>
        <v/>
      </c>
      <c r="AZ40" s="129" t="str">
        <f t="shared" si="72"/>
        <v/>
      </c>
      <c r="BA40" s="129" t="str">
        <f t="shared" si="73"/>
        <v/>
      </c>
      <c r="BB40" s="129" t="str">
        <f t="shared" si="74"/>
        <v/>
      </c>
      <c r="BC40" s="129" t="str">
        <f t="shared" si="75"/>
        <v/>
      </c>
      <c r="BD40" s="129" t="str">
        <f t="shared" si="76"/>
        <v/>
      </c>
      <c r="BE40" s="129" t="str">
        <f t="shared" si="77"/>
        <v/>
      </c>
      <c r="BF40" s="129" t="str">
        <f t="shared" si="78"/>
        <v/>
      </c>
      <c r="BG40" s="129" t="str">
        <f t="shared" si="79"/>
        <v/>
      </c>
      <c r="BH40" s="129" t="str">
        <f>IF(Таблица1[Проектировщик нужен?]=1,IF(ISBLANK(ФИО_проектировщика),"",должность_проектировщика&amp;" "&amp;наименование_проектировщика),"")</f>
        <v/>
      </c>
      <c r="BI40" s="129" t="str">
        <f>IF(Таблица1[Проектировщик нужен?]=1,IF(ISBLANK(ФИО_проектировщика),"",ФИО_проектировщика),"")</f>
        <v/>
      </c>
      <c r="BJ40" s="129" t="str">
        <f t="shared" si="80"/>
        <v/>
      </c>
      <c r="BK40" s="129" t="str">
        <f t="shared" si="81"/>
        <v/>
      </c>
      <c r="BL40" s="129" t="str">
        <f t="shared" si="82"/>
        <v/>
      </c>
      <c r="BM40" s="129" t="str">
        <f t="shared" si="83"/>
        <v/>
      </c>
      <c r="BN40" s="129" t="str">
        <f>IF(ISBLANK(Таблица1[[#This Row],[Исп. схема]]),"",Таблица1[[#This Row],[Исп. схема]]&amp;"@Исполнительная схема. "&amp;Таблица1[[#This Row],[Автоназвание работ]])</f>
        <v/>
      </c>
      <c r="BO40" s="129" t="str">
        <f>Таблица1[[#This Row],[Номер акта]]&amp;IF(ISBLANK(Таблица1[[#This Row],[Дата акта]]),""," от "&amp;TEXT(Таблица1[[#This Row],[Дата акта]],"ДД.ММ.ГГГГ"))&amp;"@Акт освидетельствования скрытых работ. "&amp;Таблица1[[#This Row],[Автоназвание работ]]</f>
        <v>бА-№29А@Акт освидетельствования скрытых работ.  блока А на отм. -4,150 в осях А-Л/1-11</v>
      </c>
      <c r="BP40" s="129" t="str">
        <f>"АОСР "&amp;Таблица1[[#This Row],[Номер акта]]&amp;IF(ISBLANK(Таблица1[[#This Row],[Дата акта]]),""," от "&amp;TEXT(Таблица1[[#This Row],[Дата акта]],"ДД.ММ.ГГГГ"))&amp;" ("&amp;Таблица1[[#This Row],[Наименование работ]]&amp;IF(ISBLANK(Таблица1[[#This Row],[Отм.]]),""," на отм."&amp;Таблица1[[#This Row],[Отм.]])&amp;")"</f>
        <v>АОСР бА-№29А ( на отм.-4,150)</v>
      </c>
      <c r="BQ40" s="129" t="str">
        <f>IF(ISBLANK(Таблица1[[#This Row],[Уровень1]]),"",Пербуква1&amp;Таблица1[[#This Row],[Уровень1]]&amp;"-")&amp;IF(ISBLANK(Таблица1[[#This Row],[Уровень2]]),"",Пербуква2&amp;Таблица1[[#This Row],[Уровень2]]&amp;"-")&amp;"№"&amp;Таблица1[[#This Row],[Номер п/п]]&amp;Таблица1[[#This Row],[Суффикс акта]]</f>
        <v>бА-№29А</v>
      </c>
      <c r="BR40" s="169"/>
      <c r="BS40" s="170"/>
      <c r="BT40" s="129"/>
      <c r="BU40" s="129"/>
      <c r="BV40" s="129"/>
      <c r="BW40" s="129"/>
    </row>
    <row r="41" spans="1:75" customFormat="1" ht="38.25" x14ac:dyDescent="0.2">
      <c r="A41" s="142">
        <v>30</v>
      </c>
      <c r="B41" s="179" t="s">
        <v>259</v>
      </c>
      <c r="C41" s="165"/>
      <c r="D41" s="178"/>
      <c r="E41" s="178" t="s">
        <v>259</v>
      </c>
      <c r="F41" s="178"/>
      <c r="G41" s="178" t="s">
        <v>309</v>
      </c>
      <c r="H41" s="178" t="s">
        <v>276</v>
      </c>
      <c r="I41" s="104"/>
      <c r="J41" s="104"/>
      <c r="K41" s="102"/>
      <c r="L41" s="115"/>
      <c r="M41" s="115"/>
      <c r="N41" s="100" t="s">
        <v>235</v>
      </c>
      <c r="O41" s="135" t="str">
        <f>Таблица1[[#This Row],[Наименование работ]]&amp;(IF(ISBLANK(Таблица1[[#This Row],[Уровень3]]),""," "&amp;Таблица1[[#This Row],[Уровень3]]&amp;"-го "&amp;ур3род))&amp;(IF(ISBLANK(Таблица1[[#This Row],[Уровень2]]),""," "&amp;ур2род&amp;" "&amp;Таблица1[[#This Row],[Уровень2]]))&amp;(IF(ISBLANK(Таблица1[[#This Row],[Уровень1]]),""," "&amp;ур1род&amp;" "&amp;Таблица1[[#This Row],[Уровень1]]))&amp;(IF(ISBLANK(Таблица1[[#This Row],[Отм.]]),""," на отм. "&amp;Таблица1[[#This Row],[Отм.]]))&amp;(IF(ISBLANK(Таблица1[[#This Row],[В осях]]),""," в осях "&amp;Таблица1[[#This Row],[В осях]]))</f>
        <v xml:space="preserve"> блока А на отм. -4,000 в осях А-Л/1-11</v>
      </c>
      <c r="P41" s="101" t="str">
        <f t="array" ref="P41">IFERROR(INDEX(Таблица6[вид работ],MATCH(1,SEARCH(Таблица6[вид работ],Таблица1[[#This Row],[Наименование работ]]),0)+1)&amp;(IF(ISBLANK(Таблица1[[#This Row],[Уровень3]]),""," "&amp;Таблица1[[#This Row],[Уровень3]]&amp;"-го "&amp;ур3род))&amp;(IF(ISBLANK(Таблица1[[#This Row],[Уровень2]]),""," "&amp;ур2род&amp;" "&amp;Таблица1[[#This Row],[Уровень2]]))&amp;(IF(ISBLANK(Таблица1[[#This Row],[Уровень1]]),""," "&amp;ур1род&amp;" "&amp;Таблица1[[#This Row],[Уровень1]]))&amp;(IF(ISBLANK(Таблица1[[#This Row],[Отм.]]),""," на отм. "&amp;Таблица1[[#This Row],[Отм.]]))&amp;(IF(ISBLANK(Таблица1[[#This Row],[В осях]]),""," в осях "&amp;Таблица1[[#This Row],[В осях]])),"")</f>
        <v/>
      </c>
      <c r="Q41" s="150"/>
      <c r="R41" s="99"/>
      <c r="S41" s="103"/>
      <c r="T41" s="100"/>
      <c r="U41" s="103"/>
      <c r="V41" s="103">
        <f>2</f>
        <v>2</v>
      </c>
      <c r="W41" s="103" t="str">
        <f t="shared" si="56"/>
        <v>согласно п. 3, 4</v>
      </c>
      <c r="X41" s="103" t="str">
        <f>IF(ISERROR(SEARCH("арм",Таблица1[[#This Row],[Наименование работ]])),"",1)</f>
        <v/>
      </c>
      <c r="Y41" s="128" t="str">
        <f>IF(ISBLANK(Таблица1[[#This Row],[Дата начала]]),"",TEXT(DAY(Таблица1[[#This Row],[Дата начала]]),"00"))</f>
        <v/>
      </c>
      <c r="Z41" s="129" t="str">
        <f>IF(ISBLANK(Таблица1[[#This Row],[Дата начала]]),"",CHOOSE(MONTH(Таблица1[[#This Row],[Дата начала]]),"января","февраля","марта","апреля","мая","июня","июля","августа","сентября","октября","ноября","декабря"))</f>
        <v/>
      </c>
      <c r="AA41" s="129" t="str">
        <f>IF(ISBLANK(Таблица1[[#This Row],[Дата начала]]),"",YEAR(Таблица1[[#This Row],[Дата начала]]))</f>
        <v/>
      </c>
      <c r="AB41" s="128" t="str">
        <f>IF(ISBLANK(Таблица1[[#This Row],[Дата окончания]]),"",TEXT(DAY(Таблица1[[#This Row],[Дата окончания]]),"00"))</f>
        <v/>
      </c>
      <c r="AC41" s="129" t="str">
        <f>IF(ISBLANK(Таблица1[[#This Row],[Дата окончания]]),"",CHOOSE(MONTH(Таблица1[[#This Row],[Дата окончания]]),"января","февраля","марта","апреля","мая","июня","июля","августа","сентября","октября","ноября","декабря"))</f>
        <v/>
      </c>
      <c r="AD41" s="129" t="str">
        <f>IF(ISBLANK(Таблица1[[#This Row],[Дата окончания]]),"",YEAR(Таблица1[[#This Row],[Дата окончания]]))</f>
        <v/>
      </c>
      <c r="AE41" s="131" t="str">
        <f>IF(ISBLANK(Таблица1[[#This Row],[Дата акта]]),"",TEXT(DAY(Таблица1[[#This Row],[Дата акта]]),"00"))</f>
        <v/>
      </c>
      <c r="AF41" s="130" t="str">
        <f>IF(ISBLANK(Таблица1[[#This Row],[Дата акта]]),"",CHOOSE(MONTH(Таблица1[[#This Row],[Дата акта]]),"января","февраля","марта","апреля","мая","июня","июля","августа","сентября","октября","ноября","декабря"))</f>
        <v/>
      </c>
      <c r="AG41" s="130" t="str">
        <f>IF(ISBLANK(Таблица1[[#This Row],[Дата акта]]),"",YEAR(Таблица1[[#This Row],[Дата акта]]))</f>
        <v/>
      </c>
      <c r="AH41" s="130" t="str">
        <f>IF(ISBLANK(Таблица1[[#This Row],[Материалы вручную]]),"","; "&amp;Таблица1[[#This Row],[Материалы вручную]])</f>
        <v/>
      </c>
      <c r="AI41" s="129" t="str">
        <f t="shared" si="57"/>
        <v/>
      </c>
      <c r="AJ41" s="129" t="str">
        <f t="shared" si="58"/>
        <v/>
      </c>
      <c r="AK41" s="129" t="str">
        <f t="shared" si="59"/>
        <v/>
      </c>
      <c r="AL41" s="129" t="str">
        <f t="shared" si="60"/>
        <v/>
      </c>
      <c r="AM41" s="129" t="str">
        <f t="shared" si="61"/>
        <v/>
      </c>
      <c r="AN41" s="130" t="str">
        <f t="shared" si="62"/>
        <v/>
      </c>
      <c r="AO41" s="129" t="str">
        <f t="shared" si="63"/>
        <v/>
      </c>
      <c r="AP41" s="129" t="str">
        <f t="shared" si="64"/>
        <v/>
      </c>
      <c r="AQ41" s="129" t="str">
        <f t="shared" si="65"/>
        <v/>
      </c>
      <c r="AR41" s="129" t="str">
        <f t="shared" si="66"/>
        <v/>
      </c>
      <c r="AS41" s="129" t="str">
        <f t="shared" si="67"/>
        <v/>
      </c>
      <c r="AT41" s="129" t="str">
        <f t="shared" si="68"/>
        <v/>
      </c>
      <c r="AU41" s="129" t="str">
        <f t="shared" si="69"/>
        <v/>
      </c>
      <c r="AV41" s="129" t="str">
        <f>IF(ISBLANK(Реквизиты!$B$6),"",Реквизиты!$B$6)</f>
        <v/>
      </c>
      <c r="AW41" s="129" t="str">
        <f t="shared" si="70"/>
        <v/>
      </c>
      <c r="AX41" s="129">
        <f>Таблица1[[#This Row],[Проект]]</f>
        <v>0</v>
      </c>
      <c r="AY41" s="129" t="str">
        <f t="shared" si="71"/>
        <v/>
      </c>
      <c r="AZ41" s="129" t="str">
        <f t="shared" si="72"/>
        <v/>
      </c>
      <c r="BA41" s="129" t="str">
        <f t="shared" si="73"/>
        <v/>
      </c>
      <c r="BB41" s="129" t="str">
        <f t="shared" si="74"/>
        <v/>
      </c>
      <c r="BC41" s="129" t="str">
        <f t="shared" si="75"/>
        <v/>
      </c>
      <c r="BD41" s="129" t="str">
        <f t="shared" si="76"/>
        <v/>
      </c>
      <c r="BE41" s="129" t="str">
        <f t="shared" si="77"/>
        <v/>
      </c>
      <c r="BF41" s="129" t="str">
        <f t="shared" si="78"/>
        <v/>
      </c>
      <c r="BG41" s="129" t="str">
        <f t="shared" si="79"/>
        <v/>
      </c>
      <c r="BH41" s="129" t="str">
        <f>IF(Таблица1[Проектировщик нужен?]=1,IF(ISBLANK(ФИО_проектировщика),"",должность_проектировщика&amp;" "&amp;наименование_проектировщика),"")</f>
        <v/>
      </c>
      <c r="BI41" s="129" t="str">
        <f>IF(Таблица1[Проектировщик нужен?]=1,IF(ISBLANK(ФИО_проектировщика),"",ФИО_проектировщика),"")</f>
        <v/>
      </c>
      <c r="BJ41" s="129" t="str">
        <f t="shared" si="80"/>
        <v/>
      </c>
      <c r="BK41" s="129" t="str">
        <f t="shared" si="81"/>
        <v/>
      </c>
      <c r="BL41" s="129" t="str">
        <f t="shared" si="82"/>
        <v/>
      </c>
      <c r="BM41" s="129" t="str">
        <f t="shared" si="83"/>
        <v/>
      </c>
      <c r="BN41" s="129" t="str">
        <f>IF(ISBLANK(Таблица1[[#This Row],[Исп. схема]]),"",Таблица1[[#This Row],[Исп. схема]]&amp;"@Исполнительная схема. "&amp;Таблица1[[#This Row],[Автоназвание работ]])</f>
        <v/>
      </c>
      <c r="BO41" s="129" t="str">
        <f>Таблица1[[#This Row],[Номер акта]]&amp;IF(ISBLANK(Таблица1[[#This Row],[Дата акта]]),""," от "&amp;TEXT(Таблица1[[#This Row],[Дата акта]],"ДД.ММ.ГГГГ"))&amp;"@Акт освидетельствования скрытых работ. "&amp;Таблица1[[#This Row],[Автоназвание работ]]</f>
        <v>бА-№30А@Акт освидетельствования скрытых работ.  блока А на отм. -4,000 в осях А-Л/1-11</v>
      </c>
      <c r="BP41" s="129" t="str">
        <f>"АОСР "&amp;Таблица1[[#This Row],[Номер акта]]&amp;IF(ISBLANK(Таблица1[[#This Row],[Дата акта]]),""," от "&amp;TEXT(Таблица1[[#This Row],[Дата акта]],"ДД.ММ.ГГГГ"))&amp;" ("&amp;Таблица1[[#This Row],[Наименование работ]]&amp;IF(ISBLANK(Таблица1[[#This Row],[Отм.]]),""," на отм."&amp;Таблица1[[#This Row],[Отм.]])&amp;")"</f>
        <v>АОСР бА-№30А ( на отм.-4,000)</v>
      </c>
      <c r="BQ41" s="129" t="str">
        <f>IF(ISBLANK(Таблица1[[#This Row],[Уровень1]]),"",Пербуква1&amp;Таблица1[[#This Row],[Уровень1]]&amp;"-")&amp;IF(ISBLANK(Таблица1[[#This Row],[Уровень2]]),"",Пербуква2&amp;Таблица1[[#This Row],[Уровень2]]&amp;"-")&amp;"№"&amp;Таблица1[[#This Row],[Номер п/п]]&amp;Таблица1[[#This Row],[Суффикс акта]]</f>
        <v>бА-№30А</v>
      </c>
      <c r="BR41" s="169"/>
      <c r="BS41" s="170"/>
      <c r="BT41" s="129"/>
      <c r="BU41" s="129"/>
      <c r="BV41" s="129"/>
      <c r="BW41" s="129"/>
    </row>
    <row r="42" spans="1:75" customFormat="1" ht="38.25" x14ac:dyDescent="0.2">
      <c r="A42" s="142">
        <v>31</v>
      </c>
      <c r="B42" s="185" t="s">
        <v>259</v>
      </c>
      <c r="C42" s="165"/>
      <c r="D42" s="186"/>
      <c r="E42" s="186" t="s">
        <v>259</v>
      </c>
      <c r="F42" s="186"/>
      <c r="G42" s="186" t="s">
        <v>310</v>
      </c>
      <c r="H42" s="186" t="s">
        <v>276</v>
      </c>
      <c r="I42" s="104"/>
      <c r="J42" s="104"/>
      <c r="K42" s="102"/>
      <c r="L42" s="115"/>
      <c r="M42" s="115"/>
      <c r="N42" s="100" t="s">
        <v>235</v>
      </c>
      <c r="O42" s="135" t="str">
        <f>Таблица1[[#This Row],[Наименование работ]]&amp;(IF(ISBLANK(Таблица1[[#This Row],[Уровень3]]),""," "&amp;Таблица1[[#This Row],[Уровень3]]&amp;"-го "&amp;ур3род))&amp;(IF(ISBLANK(Таблица1[[#This Row],[Уровень2]]),""," "&amp;ур2род&amp;" "&amp;Таблица1[[#This Row],[Уровень2]]))&amp;(IF(ISBLANK(Таблица1[[#This Row],[Уровень1]]),""," "&amp;ур1род&amp;" "&amp;Таблица1[[#This Row],[Уровень1]]))&amp;(IF(ISBLANK(Таблица1[[#This Row],[Отм.]]),""," на отм. "&amp;Таблица1[[#This Row],[Отм.]]))&amp;(IF(ISBLANK(Таблица1[[#This Row],[В осях]]),""," в осях "&amp;Таблица1[[#This Row],[В осях]]))</f>
        <v xml:space="preserve"> блока А на отм. -4,250 в осях А-Л/1-11</v>
      </c>
      <c r="P42" s="101" t="str">
        <f t="array" ref="P42">IFERROR(INDEX(Таблица6[вид работ],MATCH(1,SEARCH(Таблица6[вид работ],Таблица1[[#This Row],[Наименование работ]]),0)+1)&amp;(IF(ISBLANK(Таблица1[[#This Row],[Уровень3]]),""," "&amp;Таблица1[[#This Row],[Уровень3]]&amp;"-го "&amp;ур3род))&amp;(IF(ISBLANK(Таблица1[[#This Row],[Уровень2]]),""," "&amp;ур2род&amp;" "&amp;Таблица1[[#This Row],[Уровень2]]))&amp;(IF(ISBLANK(Таблица1[[#This Row],[Уровень1]]),""," "&amp;ур1род&amp;" "&amp;Таблица1[[#This Row],[Уровень1]]))&amp;(IF(ISBLANK(Таблица1[[#This Row],[Отм.]]),""," на отм. "&amp;Таблица1[[#This Row],[Отм.]]))&amp;(IF(ISBLANK(Таблица1[[#This Row],[В осях]]),""," в осях "&amp;Таблица1[[#This Row],[В осях]])),"")</f>
        <v/>
      </c>
      <c r="Q42" s="150"/>
      <c r="R42" s="99"/>
      <c r="S42" s="103"/>
      <c r="T42" s="100"/>
      <c r="U42" s="103"/>
      <c r="V42" s="103">
        <f>2</f>
        <v>2</v>
      </c>
      <c r="W42" s="103" t="str">
        <f t="shared" si="56"/>
        <v>согласно п. 3, 4</v>
      </c>
      <c r="X42" s="103" t="str">
        <f>IF(ISERROR(SEARCH("арм",Таблица1[[#This Row],[Наименование работ]])),"",1)</f>
        <v/>
      </c>
      <c r="Y42" s="128" t="str">
        <f>IF(ISBLANK(Таблица1[[#This Row],[Дата начала]]),"",TEXT(DAY(Таблица1[[#This Row],[Дата начала]]),"00"))</f>
        <v/>
      </c>
      <c r="Z42" s="129" t="str">
        <f>IF(ISBLANK(Таблица1[[#This Row],[Дата начала]]),"",CHOOSE(MONTH(Таблица1[[#This Row],[Дата начала]]),"января","февраля","марта","апреля","мая","июня","июля","августа","сентября","октября","ноября","декабря"))</f>
        <v/>
      </c>
      <c r="AA42" s="129" t="str">
        <f>IF(ISBLANK(Таблица1[[#This Row],[Дата начала]]),"",YEAR(Таблица1[[#This Row],[Дата начала]]))</f>
        <v/>
      </c>
      <c r="AB42" s="128" t="str">
        <f>IF(ISBLANK(Таблица1[[#This Row],[Дата окончания]]),"",TEXT(DAY(Таблица1[[#This Row],[Дата окончания]]),"00"))</f>
        <v/>
      </c>
      <c r="AC42" s="129" t="str">
        <f>IF(ISBLANK(Таблица1[[#This Row],[Дата окончания]]),"",CHOOSE(MONTH(Таблица1[[#This Row],[Дата окончания]]),"января","февраля","марта","апреля","мая","июня","июля","августа","сентября","октября","ноября","декабря"))</f>
        <v/>
      </c>
      <c r="AD42" s="129" t="str">
        <f>IF(ISBLANK(Таблица1[[#This Row],[Дата окончания]]),"",YEAR(Таблица1[[#This Row],[Дата окончания]]))</f>
        <v/>
      </c>
      <c r="AE42" s="131" t="str">
        <f>IF(ISBLANK(Таблица1[[#This Row],[Дата акта]]),"",TEXT(DAY(Таблица1[[#This Row],[Дата акта]]),"00"))</f>
        <v/>
      </c>
      <c r="AF42" s="130" t="str">
        <f>IF(ISBLANK(Таблица1[[#This Row],[Дата акта]]),"",CHOOSE(MONTH(Таблица1[[#This Row],[Дата акта]]),"января","февраля","марта","апреля","мая","июня","июля","августа","сентября","октября","ноября","декабря"))</f>
        <v/>
      </c>
      <c r="AG42" s="130" t="str">
        <f>IF(ISBLANK(Таблица1[[#This Row],[Дата акта]]),"",YEAR(Таблица1[[#This Row],[Дата акта]]))</f>
        <v/>
      </c>
      <c r="AH42" s="130" t="str">
        <f>IF(ISBLANK(Таблица1[[#This Row],[Материалы вручную]]),"","; "&amp;Таблица1[[#This Row],[Материалы вручную]])</f>
        <v/>
      </c>
      <c r="AI42" s="129" t="str">
        <f t="shared" si="57"/>
        <v/>
      </c>
      <c r="AJ42" s="129" t="str">
        <f t="shared" si="58"/>
        <v/>
      </c>
      <c r="AK42" s="129" t="str">
        <f t="shared" si="59"/>
        <v/>
      </c>
      <c r="AL42" s="129" t="str">
        <f t="shared" si="60"/>
        <v/>
      </c>
      <c r="AM42" s="129" t="str">
        <f t="shared" si="61"/>
        <v/>
      </c>
      <c r="AN42" s="130" t="str">
        <f t="shared" si="62"/>
        <v/>
      </c>
      <c r="AO42" s="129" t="str">
        <f t="shared" si="63"/>
        <v/>
      </c>
      <c r="AP42" s="129" t="str">
        <f t="shared" si="64"/>
        <v/>
      </c>
      <c r="AQ42" s="129" t="str">
        <f t="shared" si="65"/>
        <v/>
      </c>
      <c r="AR42" s="129" t="str">
        <f t="shared" si="66"/>
        <v/>
      </c>
      <c r="AS42" s="129" t="str">
        <f t="shared" si="67"/>
        <v/>
      </c>
      <c r="AT42" s="129" t="str">
        <f t="shared" si="68"/>
        <v/>
      </c>
      <c r="AU42" s="129" t="str">
        <f t="shared" si="69"/>
        <v/>
      </c>
      <c r="AV42" s="129" t="str">
        <f>IF(ISBLANK(Реквизиты!$B$6),"",Реквизиты!$B$6)</f>
        <v/>
      </c>
      <c r="AW42" s="129" t="str">
        <f t="shared" si="70"/>
        <v/>
      </c>
      <c r="AX42" s="129">
        <f>Таблица1[[#This Row],[Проект]]</f>
        <v>0</v>
      </c>
      <c r="AY42" s="129" t="str">
        <f t="shared" si="71"/>
        <v/>
      </c>
      <c r="AZ42" s="129" t="str">
        <f t="shared" si="72"/>
        <v/>
      </c>
      <c r="BA42" s="129" t="str">
        <f t="shared" si="73"/>
        <v/>
      </c>
      <c r="BB42" s="129" t="str">
        <f t="shared" si="74"/>
        <v/>
      </c>
      <c r="BC42" s="129" t="str">
        <f t="shared" si="75"/>
        <v/>
      </c>
      <c r="BD42" s="129" t="str">
        <f t="shared" si="76"/>
        <v/>
      </c>
      <c r="BE42" s="129" t="str">
        <f t="shared" si="77"/>
        <v/>
      </c>
      <c r="BF42" s="129" t="str">
        <f t="shared" si="78"/>
        <v/>
      </c>
      <c r="BG42" s="129" t="str">
        <f t="shared" si="79"/>
        <v/>
      </c>
      <c r="BH42" s="129" t="str">
        <f>IF(Таблица1[Проектировщик нужен?]=1,IF(ISBLANK(ФИО_проектировщика),"",должность_проектировщика&amp;" "&amp;наименование_проектировщика),"")</f>
        <v/>
      </c>
      <c r="BI42" s="129" t="str">
        <f>IF(Таблица1[Проектировщик нужен?]=1,IF(ISBLANK(ФИО_проектировщика),"",ФИО_проектировщика),"")</f>
        <v/>
      </c>
      <c r="BJ42" s="129" t="str">
        <f t="shared" si="80"/>
        <v/>
      </c>
      <c r="BK42" s="129" t="str">
        <f t="shared" si="81"/>
        <v/>
      </c>
      <c r="BL42" s="129" t="str">
        <f t="shared" si="82"/>
        <v/>
      </c>
      <c r="BM42" s="129" t="str">
        <f t="shared" si="83"/>
        <v/>
      </c>
      <c r="BN42" s="129" t="str">
        <f>IF(ISBLANK(Таблица1[[#This Row],[Исп. схема]]),"",Таблица1[[#This Row],[Исп. схема]]&amp;"@Исполнительная схема. "&amp;Таблица1[[#This Row],[Автоназвание работ]])</f>
        <v/>
      </c>
      <c r="BO42" s="129" t="str">
        <f>Таблица1[[#This Row],[Номер акта]]&amp;IF(ISBLANK(Таблица1[[#This Row],[Дата акта]]),""," от "&amp;TEXT(Таблица1[[#This Row],[Дата акта]],"ДД.ММ.ГГГГ"))&amp;"@Акт освидетельствования скрытых работ. "&amp;Таблица1[[#This Row],[Автоназвание работ]]</f>
        <v>бА-№31А@Акт освидетельствования скрытых работ.  блока А на отм. -4,250 в осях А-Л/1-11</v>
      </c>
      <c r="BP42" s="129" t="str">
        <f>"АОСР "&amp;Таблица1[[#This Row],[Номер акта]]&amp;IF(ISBLANK(Таблица1[[#This Row],[Дата акта]]),""," от "&amp;TEXT(Таблица1[[#This Row],[Дата акта]],"ДД.ММ.ГГГГ"))&amp;" ("&amp;Таблица1[[#This Row],[Наименование работ]]&amp;IF(ISBLANK(Таблица1[[#This Row],[Отм.]]),""," на отм."&amp;Таблица1[[#This Row],[Отм.]])&amp;")"</f>
        <v>АОСР бА-№31А ( на отм.-4,250)</v>
      </c>
      <c r="BQ42" s="129" t="str">
        <f>IF(ISBLANK(Таблица1[[#This Row],[Уровень1]]),"",Пербуква1&amp;Таблица1[[#This Row],[Уровень1]]&amp;"-")&amp;IF(ISBLANK(Таблица1[[#This Row],[Уровень2]]),"",Пербуква2&amp;Таблица1[[#This Row],[Уровень2]]&amp;"-")&amp;"№"&amp;Таблица1[[#This Row],[Номер п/п]]&amp;Таблица1[[#This Row],[Суффикс акта]]</f>
        <v>бА-№31А</v>
      </c>
      <c r="BR42" s="169"/>
      <c r="BS42" s="170"/>
      <c r="BT42" s="129"/>
      <c r="BU42" s="129"/>
      <c r="BV42" s="129"/>
      <c r="BW42" s="129"/>
    </row>
    <row r="43" spans="1:75" customFormat="1" ht="38.25" x14ac:dyDescent="0.2">
      <c r="A43" s="142">
        <v>32</v>
      </c>
      <c r="B43" s="185"/>
      <c r="C43" s="185"/>
      <c r="D43" s="186"/>
      <c r="E43" s="186"/>
      <c r="F43" s="186"/>
      <c r="G43" s="186"/>
      <c r="H43" s="186"/>
      <c r="I43" s="104"/>
      <c r="J43" s="104"/>
      <c r="K43" s="102"/>
      <c r="L43" s="115"/>
      <c r="M43" s="115"/>
      <c r="N43" s="100" t="s">
        <v>235</v>
      </c>
      <c r="O43" s="135" t="str">
        <f>Таблица1[[#This Row],[Наименование работ]]&amp;(IF(ISBLANK(Таблица1[[#This Row],[Уровень3]]),""," "&amp;Таблица1[[#This Row],[Уровень3]]&amp;"-го "&amp;ур3род))&amp;(IF(ISBLANK(Таблица1[[#This Row],[Уровень2]]),""," "&amp;ур2род&amp;" "&amp;Таблица1[[#This Row],[Уровень2]]))&amp;(IF(ISBLANK(Таблица1[[#This Row],[Уровень1]]),""," "&amp;ур1род&amp;" "&amp;Таблица1[[#This Row],[Уровень1]]))&amp;(IF(ISBLANK(Таблица1[[#This Row],[Отм.]]),""," на отм. "&amp;Таблица1[[#This Row],[Отм.]]))&amp;(IF(ISBLANK(Таблица1[[#This Row],[В осях]]),""," в осях "&amp;Таблица1[[#This Row],[В осях]]))</f>
        <v/>
      </c>
      <c r="P43" s="101" t="str">
        <f t="array" ref="P43">IFERROR(INDEX(Таблица6[вид работ],MATCH(1,SEARCH(Таблица6[вид работ],Таблица1[[#This Row],[Наименование работ]]),0)+1)&amp;(IF(ISBLANK(Таблица1[[#This Row],[Уровень3]]),""," "&amp;Таблица1[[#This Row],[Уровень3]]&amp;"-го "&amp;ур3род))&amp;(IF(ISBLANK(Таблица1[[#This Row],[Уровень2]]),""," "&amp;ур2род&amp;" "&amp;Таблица1[[#This Row],[Уровень2]]))&amp;(IF(ISBLANK(Таблица1[[#This Row],[Уровень1]]),""," "&amp;ур1род&amp;" "&amp;Таблица1[[#This Row],[Уровень1]]))&amp;(IF(ISBLANK(Таблица1[[#This Row],[Отм.]]),""," на отм. "&amp;Таблица1[[#This Row],[Отм.]]))&amp;(IF(ISBLANK(Таблица1[[#This Row],[В осях]]),""," в осях "&amp;Таблица1[[#This Row],[В осях]])),"")</f>
        <v/>
      </c>
      <c r="Q43" s="150"/>
      <c r="R43" s="99"/>
      <c r="S43" s="103"/>
      <c r="T43" s="100"/>
      <c r="U43" s="103"/>
      <c r="V43" s="103">
        <f>2</f>
        <v>2</v>
      </c>
      <c r="W43" s="103" t="str">
        <f t="shared" si="56"/>
        <v>согласно п. 3, 4</v>
      </c>
      <c r="X43" s="103" t="str">
        <f>IF(ISERROR(SEARCH("арм",Таблица1[[#This Row],[Наименование работ]])),"",1)</f>
        <v/>
      </c>
      <c r="Y43" s="128" t="str">
        <f>IF(ISBLANK(Таблица1[[#This Row],[Дата начала]]),"",TEXT(DAY(Таблица1[[#This Row],[Дата начала]]),"00"))</f>
        <v/>
      </c>
      <c r="Z43" s="129" t="str">
        <f>IF(ISBLANK(Таблица1[[#This Row],[Дата начала]]),"",CHOOSE(MONTH(Таблица1[[#This Row],[Дата начала]]),"января","февраля","марта","апреля","мая","июня","июля","августа","сентября","октября","ноября","декабря"))</f>
        <v/>
      </c>
      <c r="AA43" s="129" t="str">
        <f>IF(ISBLANK(Таблица1[[#This Row],[Дата начала]]),"",YEAR(Таблица1[[#This Row],[Дата начала]]))</f>
        <v/>
      </c>
      <c r="AB43" s="128" t="str">
        <f>IF(ISBLANK(Таблица1[[#This Row],[Дата окончания]]),"",TEXT(DAY(Таблица1[[#This Row],[Дата окончания]]),"00"))</f>
        <v/>
      </c>
      <c r="AC43" s="129" t="str">
        <f>IF(ISBLANK(Таблица1[[#This Row],[Дата окончания]]),"",CHOOSE(MONTH(Таблица1[[#This Row],[Дата окончания]]),"января","февраля","марта","апреля","мая","июня","июля","августа","сентября","октября","ноября","декабря"))</f>
        <v/>
      </c>
      <c r="AD43" s="129" t="str">
        <f>IF(ISBLANK(Таблица1[[#This Row],[Дата окончания]]),"",YEAR(Таблица1[[#This Row],[Дата окончания]]))</f>
        <v/>
      </c>
      <c r="AE43" s="131" t="str">
        <f>IF(ISBLANK(Таблица1[[#This Row],[Дата акта]]),"",TEXT(DAY(Таблица1[[#This Row],[Дата акта]]),"00"))</f>
        <v/>
      </c>
      <c r="AF43" s="130" t="str">
        <f>IF(ISBLANK(Таблица1[[#This Row],[Дата акта]]),"",CHOOSE(MONTH(Таблица1[[#This Row],[Дата акта]]),"января","февраля","марта","апреля","мая","июня","июля","августа","сентября","октября","ноября","декабря"))</f>
        <v/>
      </c>
      <c r="AG43" s="130" t="str">
        <f>IF(ISBLANK(Таблица1[[#This Row],[Дата акта]]),"",YEAR(Таблица1[[#This Row],[Дата акта]]))</f>
        <v/>
      </c>
      <c r="AH43" s="130" t="str">
        <f>IF(ISBLANK(Таблица1[[#This Row],[Материалы вручную]]),"","; "&amp;Таблица1[[#This Row],[Материалы вручную]])</f>
        <v/>
      </c>
      <c r="AI43" s="129" t="str">
        <f t="shared" si="57"/>
        <v/>
      </c>
      <c r="AJ43" s="129" t="str">
        <f t="shared" si="58"/>
        <v/>
      </c>
      <c r="AK43" s="129" t="str">
        <f t="shared" si="59"/>
        <v/>
      </c>
      <c r="AL43" s="129" t="str">
        <f t="shared" si="60"/>
        <v/>
      </c>
      <c r="AM43" s="129" t="str">
        <f t="shared" si="61"/>
        <v/>
      </c>
      <c r="AN43" s="130" t="str">
        <f t="shared" si="62"/>
        <v/>
      </c>
      <c r="AO43" s="129" t="str">
        <f t="shared" si="63"/>
        <v/>
      </c>
      <c r="AP43" s="129" t="str">
        <f t="shared" si="64"/>
        <v/>
      </c>
      <c r="AQ43" s="129" t="str">
        <f t="shared" si="65"/>
        <v/>
      </c>
      <c r="AR43" s="129" t="str">
        <f t="shared" si="66"/>
        <v/>
      </c>
      <c r="AS43" s="129" t="str">
        <f t="shared" si="67"/>
        <v/>
      </c>
      <c r="AT43" s="129" t="str">
        <f t="shared" si="68"/>
        <v/>
      </c>
      <c r="AU43" s="129" t="str">
        <f t="shared" si="69"/>
        <v/>
      </c>
      <c r="AV43" s="129" t="str">
        <f>IF(ISBLANK(Реквизиты!$B$6),"",Реквизиты!$B$6)</f>
        <v/>
      </c>
      <c r="AW43" s="129" t="str">
        <f t="shared" si="70"/>
        <v/>
      </c>
      <c r="AX43" s="129">
        <f>Таблица1[[#This Row],[Проект]]</f>
        <v>0</v>
      </c>
      <c r="AY43" s="129" t="str">
        <f t="shared" si="71"/>
        <v/>
      </c>
      <c r="AZ43" s="129" t="str">
        <f t="shared" si="72"/>
        <v/>
      </c>
      <c r="BA43" s="129" t="str">
        <f t="shared" si="73"/>
        <v/>
      </c>
      <c r="BB43" s="129" t="str">
        <f t="shared" si="74"/>
        <v/>
      </c>
      <c r="BC43" s="129" t="str">
        <f t="shared" si="75"/>
        <v/>
      </c>
      <c r="BD43" s="129" t="str">
        <f t="shared" si="76"/>
        <v/>
      </c>
      <c r="BE43" s="129" t="str">
        <f t="shared" si="77"/>
        <v/>
      </c>
      <c r="BF43" s="129" t="str">
        <f t="shared" si="78"/>
        <v/>
      </c>
      <c r="BG43" s="129" t="str">
        <f t="shared" si="79"/>
        <v/>
      </c>
      <c r="BH43" s="129" t="str">
        <f>IF(Таблица1[Проектировщик нужен?]=1,IF(ISBLANK(ФИО_проектировщика),"",должность_проектировщика&amp;" "&amp;наименование_проектировщика),"")</f>
        <v/>
      </c>
      <c r="BI43" s="129" t="str">
        <f>IF(Таблица1[Проектировщик нужен?]=1,IF(ISBLANK(ФИО_проектировщика),"",ФИО_проектировщика),"")</f>
        <v/>
      </c>
      <c r="BJ43" s="129" t="str">
        <f t="shared" si="80"/>
        <v/>
      </c>
      <c r="BK43" s="129" t="str">
        <f t="shared" si="81"/>
        <v/>
      </c>
      <c r="BL43" s="129" t="str">
        <f t="shared" si="82"/>
        <v/>
      </c>
      <c r="BM43" s="129" t="str">
        <f t="shared" si="83"/>
        <v/>
      </c>
      <c r="BN43" s="129" t="str">
        <f>IF(ISBLANK(Таблица1[[#This Row],[Исп. схема]]),"",Таблица1[[#This Row],[Исп. схема]]&amp;"@Исполнительная схема. "&amp;Таблица1[[#This Row],[Автоназвание работ]])</f>
        <v/>
      </c>
      <c r="BO43" s="129" t="str">
        <f>Таблица1[[#This Row],[Номер акта]]&amp;IF(ISBLANK(Таблица1[[#This Row],[Дата акта]]),""," от "&amp;TEXT(Таблица1[[#This Row],[Дата акта]],"ДД.ММ.ГГГГ"))&amp;"@Акт освидетельствования скрытых работ. "&amp;Таблица1[[#This Row],[Автоназвание работ]]</f>
        <v xml:space="preserve">№32@Акт освидетельствования скрытых работ. </v>
      </c>
      <c r="BP43" s="129" t="str">
        <f>"АОСР "&amp;Таблица1[[#This Row],[Номер акта]]&amp;IF(ISBLANK(Таблица1[[#This Row],[Дата акта]]),""," от "&amp;TEXT(Таблица1[[#This Row],[Дата акта]],"ДД.ММ.ГГГГ"))&amp;" ("&amp;Таблица1[[#This Row],[Наименование работ]]&amp;IF(ISBLANK(Таблица1[[#This Row],[Отм.]]),""," на отм."&amp;Таблица1[[#This Row],[Отм.]])&amp;")"</f>
        <v>АОСР №32 ()</v>
      </c>
      <c r="BQ43" s="129" t="str">
        <f>IF(ISBLANK(Таблица1[[#This Row],[Уровень1]]),"",Пербуква1&amp;Таблица1[[#This Row],[Уровень1]]&amp;"-")&amp;IF(ISBLANK(Таблица1[[#This Row],[Уровень2]]),"",Пербуква2&amp;Таблица1[[#This Row],[Уровень2]]&amp;"-")&amp;"№"&amp;Таблица1[[#This Row],[Номер п/п]]&amp;Таблица1[[#This Row],[Суффикс акта]]</f>
        <v>№32</v>
      </c>
      <c r="BR43" s="169"/>
      <c r="BS43" s="170"/>
      <c r="BT43" s="129"/>
      <c r="BU43" s="129"/>
      <c r="BV43" s="129"/>
      <c r="BW43" s="129"/>
    </row>
    <row r="44" spans="1:75" customFormat="1" ht="38.25" x14ac:dyDescent="0.2">
      <c r="A44" s="142">
        <v>33</v>
      </c>
      <c r="B44" s="185"/>
      <c r="C44" s="185"/>
      <c r="D44" s="186"/>
      <c r="E44" s="186"/>
      <c r="F44" s="186"/>
      <c r="G44" s="186"/>
      <c r="H44" s="186"/>
      <c r="I44" s="104"/>
      <c r="J44" s="104"/>
      <c r="K44" s="102"/>
      <c r="L44" s="115"/>
      <c r="M44" s="115"/>
      <c r="N44" s="100" t="s">
        <v>235</v>
      </c>
      <c r="O44" s="135" t="str">
        <f>Таблица1[[#This Row],[Наименование работ]]&amp;(IF(ISBLANK(Таблица1[[#This Row],[Уровень3]]),""," "&amp;Таблица1[[#This Row],[Уровень3]]&amp;"-го "&amp;ур3род))&amp;(IF(ISBLANK(Таблица1[[#This Row],[Уровень2]]),""," "&amp;ур2род&amp;" "&amp;Таблица1[[#This Row],[Уровень2]]))&amp;(IF(ISBLANK(Таблица1[[#This Row],[Уровень1]]),""," "&amp;ур1род&amp;" "&amp;Таблица1[[#This Row],[Уровень1]]))&amp;(IF(ISBLANK(Таблица1[[#This Row],[Отм.]]),""," на отм. "&amp;Таблица1[[#This Row],[Отм.]]))&amp;(IF(ISBLANK(Таблица1[[#This Row],[В осях]]),""," в осях "&amp;Таблица1[[#This Row],[В осях]]))</f>
        <v/>
      </c>
      <c r="P44" s="101" t="str">
        <f t="array" ref="P44">IFERROR(INDEX(Таблица6[вид работ],MATCH(1,SEARCH(Таблица6[вид работ],Таблица1[[#This Row],[Наименование работ]]),0)+1)&amp;(IF(ISBLANK(Таблица1[[#This Row],[Уровень3]]),""," "&amp;Таблица1[[#This Row],[Уровень3]]&amp;"-го "&amp;ур3род))&amp;(IF(ISBLANK(Таблица1[[#This Row],[Уровень2]]),""," "&amp;ур2род&amp;" "&amp;Таблица1[[#This Row],[Уровень2]]))&amp;(IF(ISBLANK(Таблица1[[#This Row],[Уровень1]]),""," "&amp;ур1род&amp;" "&amp;Таблица1[[#This Row],[Уровень1]]))&amp;(IF(ISBLANK(Таблица1[[#This Row],[Отм.]]),""," на отм. "&amp;Таблица1[[#This Row],[Отм.]]))&amp;(IF(ISBLANK(Таблица1[[#This Row],[В осях]]),""," в осях "&amp;Таблица1[[#This Row],[В осях]])),"")</f>
        <v/>
      </c>
      <c r="Q44" s="150"/>
      <c r="R44" s="99"/>
      <c r="S44" s="103"/>
      <c r="T44" s="100"/>
      <c r="U44" s="103"/>
      <c r="V44" s="103">
        <f>2</f>
        <v>2</v>
      </c>
      <c r="W44" s="103" t="str">
        <f t="shared" si="56"/>
        <v>согласно п. 3, 4</v>
      </c>
      <c r="X44" s="103" t="str">
        <f>IF(ISERROR(SEARCH("арм",Таблица1[[#This Row],[Наименование работ]])),"",1)</f>
        <v/>
      </c>
      <c r="Y44" s="128" t="str">
        <f>IF(ISBLANK(Таблица1[[#This Row],[Дата начала]]),"",TEXT(DAY(Таблица1[[#This Row],[Дата начала]]),"00"))</f>
        <v/>
      </c>
      <c r="Z44" s="129" t="str">
        <f>IF(ISBLANK(Таблица1[[#This Row],[Дата начала]]),"",CHOOSE(MONTH(Таблица1[[#This Row],[Дата начала]]),"января","февраля","марта","апреля","мая","июня","июля","августа","сентября","октября","ноября","декабря"))</f>
        <v/>
      </c>
      <c r="AA44" s="129" t="str">
        <f>IF(ISBLANK(Таблица1[[#This Row],[Дата начала]]),"",YEAR(Таблица1[[#This Row],[Дата начала]]))</f>
        <v/>
      </c>
      <c r="AB44" s="128" t="str">
        <f>IF(ISBLANK(Таблица1[[#This Row],[Дата окончания]]),"",TEXT(DAY(Таблица1[[#This Row],[Дата окончания]]),"00"))</f>
        <v/>
      </c>
      <c r="AC44" s="129" t="str">
        <f>IF(ISBLANK(Таблица1[[#This Row],[Дата окончания]]),"",CHOOSE(MONTH(Таблица1[[#This Row],[Дата окончания]]),"января","февраля","марта","апреля","мая","июня","июля","августа","сентября","октября","ноября","декабря"))</f>
        <v/>
      </c>
      <c r="AD44" s="129" t="str">
        <f>IF(ISBLANK(Таблица1[[#This Row],[Дата окончания]]),"",YEAR(Таблица1[[#This Row],[Дата окончания]]))</f>
        <v/>
      </c>
      <c r="AE44" s="131" t="str">
        <f>IF(ISBLANK(Таблица1[[#This Row],[Дата акта]]),"",TEXT(DAY(Таблица1[[#This Row],[Дата акта]]),"00"))</f>
        <v/>
      </c>
      <c r="AF44" s="130" t="str">
        <f>IF(ISBLANK(Таблица1[[#This Row],[Дата акта]]),"",CHOOSE(MONTH(Таблица1[[#This Row],[Дата акта]]),"января","февраля","марта","апреля","мая","июня","июля","августа","сентября","октября","ноября","декабря"))</f>
        <v/>
      </c>
      <c r="AG44" s="130" t="str">
        <f>IF(ISBLANK(Таблица1[[#This Row],[Дата акта]]),"",YEAR(Таблица1[[#This Row],[Дата акта]]))</f>
        <v/>
      </c>
      <c r="AH44" s="130" t="str">
        <f>IF(ISBLANK(Таблица1[[#This Row],[Материалы вручную]]),"","; "&amp;Таблица1[[#This Row],[Материалы вручную]])</f>
        <v/>
      </c>
      <c r="AI44" s="129" t="str">
        <f t="shared" si="57"/>
        <v/>
      </c>
      <c r="AJ44" s="129" t="str">
        <f t="shared" si="58"/>
        <v/>
      </c>
      <c r="AK44" s="129" t="str">
        <f t="shared" si="59"/>
        <v/>
      </c>
      <c r="AL44" s="129" t="str">
        <f t="shared" si="60"/>
        <v/>
      </c>
      <c r="AM44" s="129" t="str">
        <f t="shared" si="61"/>
        <v/>
      </c>
      <c r="AN44" s="130" t="str">
        <f t="shared" si="62"/>
        <v/>
      </c>
      <c r="AO44" s="129" t="str">
        <f t="shared" si="63"/>
        <v/>
      </c>
      <c r="AP44" s="129" t="str">
        <f t="shared" si="64"/>
        <v/>
      </c>
      <c r="AQ44" s="129" t="str">
        <f t="shared" si="65"/>
        <v/>
      </c>
      <c r="AR44" s="129" t="str">
        <f t="shared" si="66"/>
        <v/>
      </c>
      <c r="AS44" s="129" t="str">
        <f t="shared" si="67"/>
        <v/>
      </c>
      <c r="AT44" s="129" t="str">
        <f t="shared" si="68"/>
        <v/>
      </c>
      <c r="AU44" s="129" t="str">
        <f t="shared" si="69"/>
        <v/>
      </c>
      <c r="AV44" s="129" t="str">
        <f>IF(ISBLANK(Реквизиты!$B$6),"",Реквизиты!$B$6)</f>
        <v/>
      </c>
      <c r="AW44" s="129" t="str">
        <f t="shared" si="70"/>
        <v/>
      </c>
      <c r="AX44" s="129">
        <f>Таблица1[[#This Row],[Проект]]</f>
        <v>0</v>
      </c>
      <c r="AY44" s="129" t="str">
        <f t="shared" si="71"/>
        <v/>
      </c>
      <c r="AZ44" s="129" t="str">
        <f t="shared" si="72"/>
        <v/>
      </c>
      <c r="BA44" s="129" t="str">
        <f t="shared" si="73"/>
        <v/>
      </c>
      <c r="BB44" s="129" t="str">
        <f t="shared" si="74"/>
        <v/>
      </c>
      <c r="BC44" s="129" t="str">
        <f t="shared" si="75"/>
        <v/>
      </c>
      <c r="BD44" s="129" t="str">
        <f t="shared" si="76"/>
        <v/>
      </c>
      <c r="BE44" s="129" t="str">
        <f t="shared" si="77"/>
        <v/>
      </c>
      <c r="BF44" s="129" t="str">
        <f t="shared" si="78"/>
        <v/>
      </c>
      <c r="BG44" s="129" t="str">
        <f t="shared" si="79"/>
        <v/>
      </c>
      <c r="BH44" s="129" t="str">
        <f>IF(Таблица1[Проектировщик нужен?]=1,IF(ISBLANK(ФИО_проектировщика),"",должность_проектировщика&amp;" "&amp;наименование_проектировщика),"")</f>
        <v/>
      </c>
      <c r="BI44" s="129" t="str">
        <f>IF(Таблица1[Проектировщик нужен?]=1,IF(ISBLANK(ФИО_проектировщика),"",ФИО_проектировщика),"")</f>
        <v/>
      </c>
      <c r="BJ44" s="129" t="str">
        <f t="shared" si="80"/>
        <v/>
      </c>
      <c r="BK44" s="129" t="str">
        <f t="shared" si="81"/>
        <v/>
      </c>
      <c r="BL44" s="129" t="str">
        <f t="shared" si="82"/>
        <v/>
      </c>
      <c r="BM44" s="129" t="str">
        <f t="shared" si="83"/>
        <v/>
      </c>
      <c r="BN44" s="129" t="str">
        <f>IF(ISBLANK(Таблица1[[#This Row],[Исп. схема]]),"",Таблица1[[#This Row],[Исп. схема]]&amp;"@Исполнительная схема. "&amp;Таблица1[[#This Row],[Автоназвание работ]])</f>
        <v/>
      </c>
      <c r="BO44" s="129" t="str">
        <f>Таблица1[[#This Row],[Номер акта]]&amp;IF(ISBLANK(Таблица1[[#This Row],[Дата акта]]),""," от "&amp;TEXT(Таблица1[[#This Row],[Дата акта]],"ДД.ММ.ГГГГ"))&amp;"@Акт освидетельствования скрытых работ. "&amp;Таблица1[[#This Row],[Автоназвание работ]]</f>
        <v xml:space="preserve">№33@Акт освидетельствования скрытых работ. </v>
      </c>
      <c r="BP44" s="129" t="str">
        <f>"АОСР "&amp;Таблица1[[#This Row],[Номер акта]]&amp;IF(ISBLANK(Таблица1[[#This Row],[Дата акта]]),""," от "&amp;TEXT(Таблица1[[#This Row],[Дата акта]],"ДД.ММ.ГГГГ"))&amp;" ("&amp;Таблица1[[#This Row],[Наименование работ]]&amp;IF(ISBLANK(Таблица1[[#This Row],[Отм.]]),""," на отм."&amp;Таблица1[[#This Row],[Отм.]])&amp;")"</f>
        <v>АОСР №33 ()</v>
      </c>
      <c r="BQ44" s="129" t="str">
        <f>IF(ISBLANK(Таблица1[[#This Row],[Уровень1]]),"",Пербуква1&amp;Таблица1[[#This Row],[Уровень1]]&amp;"-")&amp;IF(ISBLANK(Таблица1[[#This Row],[Уровень2]]),"",Пербуква2&amp;Таблица1[[#This Row],[Уровень2]]&amp;"-")&amp;"№"&amp;Таблица1[[#This Row],[Номер п/п]]&amp;Таблица1[[#This Row],[Суффикс акта]]</f>
        <v>№33</v>
      </c>
      <c r="BR44" s="169"/>
      <c r="BS44" s="170"/>
      <c r="BT44" s="129"/>
      <c r="BU44" s="129"/>
      <c r="BV44" s="129"/>
      <c r="BW44" s="129"/>
    </row>
    <row r="45" spans="1:75" customFormat="1" ht="38.25" x14ac:dyDescent="0.2">
      <c r="A45" s="142">
        <v>34</v>
      </c>
      <c r="B45" s="185"/>
      <c r="C45" s="185"/>
      <c r="D45" s="186"/>
      <c r="E45" s="186"/>
      <c r="F45" s="186"/>
      <c r="G45" s="186"/>
      <c r="H45" s="186"/>
      <c r="I45" s="104"/>
      <c r="J45" s="104"/>
      <c r="K45" s="102"/>
      <c r="L45" s="115"/>
      <c r="M45" s="115"/>
      <c r="N45" s="100" t="s">
        <v>235</v>
      </c>
      <c r="O45" s="135" t="str">
        <f>Таблица1[[#This Row],[Наименование работ]]&amp;(IF(ISBLANK(Таблица1[[#This Row],[Уровень3]]),""," "&amp;Таблица1[[#This Row],[Уровень3]]&amp;"-го "&amp;ур3род))&amp;(IF(ISBLANK(Таблица1[[#This Row],[Уровень2]]),""," "&amp;ур2род&amp;" "&amp;Таблица1[[#This Row],[Уровень2]]))&amp;(IF(ISBLANK(Таблица1[[#This Row],[Уровень1]]),""," "&amp;ур1род&amp;" "&amp;Таблица1[[#This Row],[Уровень1]]))&amp;(IF(ISBLANK(Таблица1[[#This Row],[Отм.]]),""," на отм. "&amp;Таблица1[[#This Row],[Отм.]]))&amp;(IF(ISBLANK(Таблица1[[#This Row],[В осях]]),""," в осях "&amp;Таблица1[[#This Row],[В осях]]))</f>
        <v/>
      </c>
      <c r="P45" s="101" t="str">
        <f t="array" ref="P45">IFERROR(INDEX(Таблица6[вид работ],MATCH(1,SEARCH(Таблица6[вид работ],Таблица1[[#This Row],[Наименование работ]]),0)+1)&amp;(IF(ISBLANK(Таблица1[[#This Row],[Уровень3]]),""," "&amp;Таблица1[[#This Row],[Уровень3]]&amp;"-го "&amp;ур3род))&amp;(IF(ISBLANK(Таблица1[[#This Row],[Уровень2]]),""," "&amp;ур2род&amp;" "&amp;Таблица1[[#This Row],[Уровень2]]))&amp;(IF(ISBLANK(Таблица1[[#This Row],[Уровень1]]),""," "&amp;ур1род&amp;" "&amp;Таблица1[[#This Row],[Уровень1]]))&amp;(IF(ISBLANK(Таблица1[[#This Row],[Отм.]]),""," на отм. "&amp;Таблица1[[#This Row],[Отм.]]))&amp;(IF(ISBLANK(Таблица1[[#This Row],[В осях]]),""," в осях "&amp;Таблица1[[#This Row],[В осях]])),"")</f>
        <v/>
      </c>
      <c r="Q45" s="150"/>
      <c r="R45" s="99"/>
      <c r="S45" s="103"/>
      <c r="T45" s="100"/>
      <c r="U45" s="103"/>
      <c r="V45" s="103">
        <f>2</f>
        <v>2</v>
      </c>
      <c r="W45" s="103" t="str">
        <f t="shared" si="56"/>
        <v>согласно п. 3, 4</v>
      </c>
      <c r="X45" s="103" t="str">
        <f>IF(ISERROR(SEARCH("арм",Таблица1[[#This Row],[Наименование работ]])),"",1)</f>
        <v/>
      </c>
      <c r="Y45" s="128" t="str">
        <f>IF(ISBLANK(Таблица1[[#This Row],[Дата начала]]),"",TEXT(DAY(Таблица1[[#This Row],[Дата начала]]),"00"))</f>
        <v/>
      </c>
      <c r="Z45" s="129" t="str">
        <f>IF(ISBLANK(Таблица1[[#This Row],[Дата начала]]),"",CHOOSE(MONTH(Таблица1[[#This Row],[Дата начала]]),"января","февраля","марта","апреля","мая","июня","июля","августа","сентября","октября","ноября","декабря"))</f>
        <v/>
      </c>
      <c r="AA45" s="129" t="str">
        <f>IF(ISBLANK(Таблица1[[#This Row],[Дата начала]]),"",YEAR(Таблица1[[#This Row],[Дата начала]]))</f>
        <v/>
      </c>
      <c r="AB45" s="128" t="str">
        <f>IF(ISBLANK(Таблица1[[#This Row],[Дата окончания]]),"",TEXT(DAY(Таблица1[[#This Row],[Дата окончания]]),"00"))</f>
        <v/>
      </c>
      <c r="AC45" s="129" t="str">
        <f>IF(ISBLANK(Таблица1[[#This Row],[Дата окончания]]),"",CHOOSE(MONTH(Таблица1[[#This Row],[Дата окончания]]),"января","февраля","марта","апреля","мая","июня","июля","августа","сентября","октября","ноября","декабря"))</f>
        <v/>
      </c>
      <c r="AD45" s="129" t="str">
        <f>IF(ISBLANK(Таблица1[[#This Row],[Дата окончания]]),"",YEAR(Таблица1[[#This Row],[Дата окончания]]))</f>
        <v/>
      </c>
      <c r="AE45" s="131" t="str">
        <f>IF(ISBLANK(Таблица1[[#This Row],[Дата акта]]),"",TEXT(DAY(Таблица1[[#This Row],[Дата акта]]),"00"))</f>
        <v/>
      </c>
      <c r="AF45" s="130" t="str">
        <f>IF(ISBLANK(Таблица1[[#This Row],[Дата акта]]),"",CHOOSE(MONTH(Таблица1[[#This Row],[Дата акта]]),"января","февраля","марта","апреля","мая","июня","июля","августа","сентября","октября","ноября","декабря"))</f>
        <v/>
      </c>
      <c r="AG45" s="130" t="str">
        <f>IF(ISBLANK(Таблица1[[#This Row],[Дата акта]]),"",YEAR(Таблица1[[#This Row],[Дата акта]]))</f>
        <v/>
      </c>
      <c r="AH45" s="130" t="str">
        <f>IF(ISBLANK(Таблица1[[#This Row],[Материалы вручную]]),"","; "&amp;Таблица1[[#This Row],[Материалы вручную]])</f>
        <v/>
      </c>
      <c r="AI45" s="129" t="str">
        <f t="shared" si="57"/>
        <v/>
      </c>
      <c r="AJ45" s="129" t="str">
        <f t="shared" si="58"/>
        <v/>
      </c>
      <c r="AK45" s="129" t="str">
        <f t="shared" si="59"/>
        <v/>
      </c>
      <c r="AL45" s="129" t="str">
        <f t="shared" si="60"/>
        <v/>
      </c>
      <c r="AM45" s="129" t="str">
        <f t="shared" si="61"/>
        <v/>
      </c>
      <c r="AN45" s="130" t="str">
        <f t="shared" si="62"/>
        <v/>
      </c>
      <c r="AO45" s="129" t="str">
        <f t="shared" si="63"/>
        <v/>
      </c>
      <c r="AP45" s="129" t="str">
        <f t="shared" si="64"/>
        <v/>
      </c>
      <c r="AQ45" s="129" t="str">
        <f t="shared" si="65"/>
        <v/>
      </c>
      <c r="AR45" s="129" t="str">
        <f t="shared" si="66"/>
        <v/>
      </c>
      <c r="AS45" s="129" t="str">
        <f t="shared" si="67"/>
        <v/>
      </c>
      <c r="AT45" s="129" t="str">
        <f t="shared" si="68"/>
        <v/>
      </c>
      <c r="AU45" s="129" t="str">
        <f t="shared" si="69"/>
        <v/>
      </c>
      <c r="AV45" s="129" t="str">
        <f>IF(ISBLANK(Реквизиты!$B$6),"",Реквизиты!$B$6)</f>
        <v/>
      </c>
      <c r="AW45" s="129" t="str">
        <f t="shared" si="70"/>
        <v/>
      </c>
      <c r="AX45" s="129">
        <f>Таблица1[[#This Row],[Проект]]</f>
        <v>0</v>
      </c>
      <c r="AY45" s="129" t="str">
        <f t="shared" si="71"/>
        <v/>
      </c>
      <c r="AZ45" s="129" t="str">
        <f t="shared" si="72"/>
        <v/>
      </c>
      <c r="BA45" s="129" t="str">
        <f t="shared" si="73"/>
        <v/>
      </c>
      <c r="BB45" s="129" t="str">
        <f t="shared" si="74"/>
        <v/>
      </c>
      <c r="BC45" s="129" t="str">
        <f t="shared" si="75"/>
        <v/>
      </c>
      <c r="BD45" s="129" t="str">
        <f t="shared" si="76"/>
        <v/>
      </c>
      <c r="BE45" s="129" t="str">
        <f t="shared" si="77"/>
        <v/>
      </c>
      <c r="BF45" s="129" t="str">
        <f t="shared" si="78"/>
        <v/>
      </c>
      <c r="BG45" s="129" t="str">
        <f t="shared" si="79"/>
        <v/>
      </c>
      <c r="BH45" s="129" t="str">
        <f>IF(Таблица1[Проектировщик нужен?]=1,IF(ISBLANK(ФИО_проектировщика),"",должность_проектировщика&amp;" "&amp;наименование_проектировщика),"")</f>
        <v/>
      </c>
      <c r="BI45" s="129" t="str">
        <f>IF(Таблица1[Проектировщик нужен?]=1,IF(ISBLANK(ФИО_проектировщика),"",ФИО_проектировщика),"")</f>
        <v/>
      </c>
      <c r="BJ45" s="129" t="str">
        <f t="shared" si="80"/>
        <v/>
      </c>
      <c r="BK45" s="129" t="str">
        <f t="shared" si="81"/>
        <v/>
      </c>
      <c r="BL45" s="129" t="str">
        <f t="shared" si="82"/>
        <v/>
      </c>
      <c r="BM45" s="129" t="str">
        <f t="shared" si="83"/>
        <v/>
      </c>
      <c r="BN45" s="129" t="str">
        <f>IF(ISBLANK(Таблица1[[#This Row],[Исп. схема]]),"",Таблица1[[#This Row],[Исп. схема]]&amp;"@Исполнительная схема. "&amp;Таблица1[[#This Row],[Автоназвание работ]])</f>
        <v/>
      </c>
      <c r="BO45" s="129" t="str">
        <f>Таблица1[[#This Row],[Номер акта]]&amp;IF(ISBLANK(Таблица1[[#This Row],[Дата акта]]),""," от "&amp;TEXT(Таблица1[[#This Row],[Дата акта]],"ДД.ММ.ГГГГ"))&amp;"@Акт освидетельствования скрытых работ. "&amp;Таблица1[[#This Row],[Автоназвание работ]]</f>
        <v xml:space="preserve">№34@Акт освидетельствования скрытых работ. </v>
      </c>
      <c r="BP45" s="129" t="str">
        <f>"АОСР "&amp;Таблица1[[#This Row],[Номер акта]]&amp;IF(ISBLANK(Таблица1[[#This Row],[Дата акта]]),""," от "&amp;TEXT(Таблица1[[#This Row],[Дата акта]],"ДД.ММ.ГГГГ"))&amp;" ("&amp;Таблица1[[#This Row],[Наименование работ]]&amp;IF(ISBLANK(Таблица1[[#This Row],[Отм.]]),""," на отм."&amp;Таблица1[[#This Row],[Отм.]])&amp;")"</f>
        <v>АОСР №34 ()</v>
      </c>
      <c r="BQ45" s="129" t="str">
        <f>IF(ISBLANK(Таблица1[[#This Row],[Уровень1]]),"",Пербуква1&amp;Таблица1[[#This Row],[Уровень1]]&amp;"-")&amp;IF(ISBLANK(Таблица1[[#This Row],[Уровень2]]),"",Пербуква2&amp;Таблица1[[#This Row],[Уровень2]]&amp;"-")&amp;"№"&amp;Таблица1[[#This Row],[Номер п/п]]&amp;Таблица1[[#This Row],[Суффикс акта]]</f>
        <v>№34</v>
      </c>
      <c r="BR45" s="169"/>
      <c r="BS45" s="170"/>
      <c r="BT45" s="129"/>
      <c r="BU45" s="129"/>
      <c r="BV45" s="129"/>
      <c r="BW45" s="129"/>
    </row>
    <row r="46" spans="1:75" customFormat="1" ht="38.25" x14ac:dyDescent="0.2">
      <c r="A46" s="142">
        <v>35</v>
      </c>
      <c r="B46" s="185"/>
      <c r="C46" s="185"/>
      <c r="D46" s="186"/>
      <c r="E46" s="186"/>
      <c r="F46" s="186"/>
      <c r="G46" s="186"/>
      <c r="H46" s="186"/>
      <c r="I46" s="104"/>
      <c r="J46" s="104"/>
      <c r="K46" s="102"/>
      <c r="L46" s="115"/>
      <c r="M46" s="115"/>
      <c r="N46" s="100" t="s">
        <v>235</v>
      </c>
      <c r="O46" s="135" t="str">
        <f>Таблица1[[#This Row],[Наименование работ]]&amp;(IF(ISBLANK(Таблица1[[#This Row],[Уровень3]]),""," "&amp;Таблица1[[#This Row],[Уровень3]]&amp;"-го "&amp;ур3род))&amp;(IF(ISBLANK(Таблица1[[#This Row],[Уровень2]]),""," "&amp;ур2род&amp;" "&amp;Таблица1[[#This Row],[Уровень2]]))&amp;(IF(ISBLANK(Таблица1[[#This Row],[Уровень1]]),""," "&amp;ур1род&amp;" "&amp;Таблица1[[#This Row],[Уровень1]]))&amp;(IF(ISBLANK(Таблица1[[#This Row],[Отм.]]),""," на отм. "&amp;Таблица1[[#This Row],[Отм.]]))&amp;(IF(ISBLANK(Таблица1[[#This Row],[В осях]]),""," в осях "&amp;Таблица1[[#This Row],[В осях]]))</f>
        <v/>
      </c>
      <c r="P46" s="101" t="str">
        <f t="array" ref="P46">IFERROR(INDEX(Таблица6[вид работ],MATCH(1,SEARCH(Таблица6[вид работ],Таблица1[[#This Row],[Наименование работ]]),0)+1)&amp;(IF(ISBLANK(Таблица1[[#This Row],[Уровень3]]),""," "&amp;Таблица1[[#This Row],[Уровень3]]&amp;"-го "&amp;ур3род))&amp;(IF(ISBLANK(Таблица1[[#This Row],[Уровень2]]),""," "&amp;ур2род&amp;" "&amp;Таблица1[[#This Row],[Уровень2]]))&amp;(IF(ISBLANK(Таблица1[[#This Row],[Уровень1]]),""," "&amp;ур1род&amp;" "&amp;Таблица1[[#This Row],[Уровень1]]))&amp;(IF(ISBLANK(Таблица1[[#This Row],[Отм.]]),""," на отм. "&amp;Таблица1[[#This Row],[Отм.]]))&amp;(IF(ISBLANK(Таблица1[[#This Row],[В осях]]),""," в осях "&amp;Таблица1[[#This Row],[В осях]])),"")</f>
        <v/>
      </c>
      <c r="Q46" s="150"/>
      <c r="R46" s="99"/>
      <c r="S46" s="103"/>
      <c r="T46" s="100"/>
      <c r="U46" s="103"/>
      <c r="V46" s="103">
        <f>2</f>
        <v>2</v>
      </c>
      <c r="W46" s="103" t="str">
        <f t="shared" si="56"/>
        <v>согласно п. 3, 4</v>
      </c>
      <c r="X46" s="103" t="str">
        <f>IF(ISERROR(SEARCH("арм",Таблица1[[#This Row],[Наименование работ]])),"",1)</f>
        <v/>
      </c>
      <c r="Y46" s="128" t="str">
        <f>IF(ISBLANK(Таблица1[[#This Row],[Дата начала]]),"",TEXT(DAY(Таблица1[[#This Row],[Дата начала]]),"00"))</f>
        <v/>
      </c>
      <c r="Z46" s="129" t="str">
        <f>IF(ISBLANK(Таблица1[[#This Row],[Дата начала]]),"",CHOOSE(MONTH(Таблица1[[#This Row],[Дата начала]]),"января","февраля","марта","апреля","мая","июня","июля","августа","сентября","октября","ноября","декабря"))</f>
        <v/>
      </c>
      <c r="AA46" s="129" t="str">
        <f>IF(ISBLANK(Таблица1[[#This Row],[Дата начала]]),"",YEAR(Таблица1[[#This Row],[Дата начала]]))</f>
        <v/>
      </c>
      <c r="AB46" s="128" t="str">
        <f>IF(ISBLANK(Таблица1[[#This Row],[Дата окончания]]),"",TEXT(DAY(Таблица1[[#This Row],[Дата окончания]]),"00"))</f>
        <v/>
      </c>
      <c r="AC46" s="129" t="str">
        <f>IF(ISBLANK(Таблица1[[#This Row],[Дата окончания]]),"",CHOOSE(MONTH(Таблица1[[#This Row],[Дата окончания]]),"января","февраля","марта","апреля","мая","июня","июля","августа","сентября","октября","ноября","декабря"))</f>
        <v/>
      </c>
      <c r="AD46" s="129" t="str">
        <f>IF(ISBLANK(Таблица1[[#This Row],[Дата окончания]]),"",YEAR(Таблица1[[#This Row],[Дата окончания]]))</f>
        <v/>
      </c>
      <c r="AE46" s="131" t="str">
        <f>IF(ISBLANK(Таблица1[[#This Row],[Дата акта]]),"",TEXT(DAY(Таблица1[[#This Row],[Дата акта]]),"00"))</f>
        <v/>
      </c>
      <c r="AF46" s="130" t="str">
        <f>IF(ISBLANK(Таблица1[[#This Row],[Дата акта]]),"",CHOOSE(MONTH(Таблица1[[#This Row],[Дата акта]]),"января","февраля","марта","апреля","мая","июня","июля","августа","сентября","октября","ноября","декабря"))</f>
        <v/>
      </c>
      <c r="AG46" s="130" t="str">
        <f>IF(ISBLANK(Таблица1[[#This Row],[Дата акта]]),"",YEAR(Таблица1[[#This Row],[Дата акта]]))</f>
        <v/>
      </c>
      <c r="AH46" s="130" t="str">
        <f>IF(ISBLANK(Таблица1[[#This Row],[Материалы вручную]]),"","; "&amp;Таблица1[[#This Row],[Материалы вручную]])</f>
        <v/>
      </c>
      <c r="AI46" s="129" t="str">
        <f t="shared" si="57"/>
        <v/>
      </c>
      <c r="AJ46" s="129" t="str">
        <f t="shared" si="58"/>
        <v/>
      </c>
      <c r="AK46" s="129" t="str">
        <f t="shared" si="59"/>
        <v/>
      </c>
      <c r="AL46" s="129" t="str">
        <f t="shared" si="60"/>
        <v/>
      </c>
      <c r="AM46" s="129" t="str">
        <f t="shared" si="61"/>
        <v/>
      </c>
      <c r="AN46" s="130" t="str">
        <f t="shared" si="62"/>
        <v/>
      </c>
      <c r="AO46" s="129" t="str">
        <f t="shared" si="63"/>
        <v/>
      </c>
      <c r="AP46" s="129" t="str">
        <f t="shared" si="64"/>
        <v/>
      </c>
      <c r="AQ46" s="129" t="str">
        <f t="shared" si="65"/>
        <v/>
      </c>
      <c r="AR46" s="129" t="str">
        <f t="shared" si="66"/>
        <v/>
      </c>
      <c r="AS46" s="129" t="str">
        <f t="shared" si="67"/>
        <v/>
      </c>
      <c r="AT46" s="129" t="str">
        <f t="shared" si="68"/>
        <v/>
      </c>
      <c r="AU46" s="129" t="str">
        <f t="shared" si="69"/>
        <v/>
      </c>
      <c r="AV46" s="129" t="str">
        <f>IF(ISBLANK(Реквизиты!$B$6),"",Реквизиты!$B$6)</f>
        <v/>
      </c>
      <c r="AW46" s="129" t="str">
        <f t="shared" si="70"/>
        <v/>
      </c>
      <c r="AX46" s="129">
        <f>Таблица1[[#This Row],[Проект]]</f>
        <v>0</v>
      </c>
      <c r="AY46" s="129" t="str">
        <f t="shared" si="71"/>
        <v/>
      </c>
      <c r="AZ46" s="129" t="str">
        <f t="shared" si="72"/>
        <v/>
      </c>
      <c r="BA46" s="129" t="str">
        <f t="shared" si="73"/>
        <v/>
      </c>
      <c r="BB46" s="129" t="str">
        <f t="shared" si="74"/>
        <v/>
      </c>
      <c r="BC46" s="129" t="str">
        <f t="shared" si="75"/>
        <v/>
      </c>
      <c r="BD46" s="129" t="str">
        <f t="shared" si="76"/>
        <v/>
      </c>
      <c r="BE46" s="129" t="str">
        <f t="shared" si="77"/>
        <v/>
      </c>
      <c r="BF46" s="129" t="str">
        <f t="shared" si="78"/>
        <v/>
      </c>
      <c r="BG46" s="129" t="str">
        <f t="shared" si="79"/>
        <v/>
      </c>
      <c r="BH46" s="129" t="str">
        <f>IF(Таблица1[Проектировщик нужен?]=1,IF(ISBLANK(ФИО_проектировщика),"",должность_проектировщика&amp;" "&amp;наименование_проектировщика),"")</f>
        <v/>
      </c>
      <c r="BI46" s="129" t="str">
        <f>IF(Таблица1[Проектировщик нужен?]=1,IF(ISBLANK(ФИО_проектировщика),"",ФИО_проектировщика),"")</f>
        <v/>
      </c>
      <c r="BJ46" s="129" t="str">
        <f t="shared" si="80"/>
        <v/>
      </c>
      <c r="BK46" s="129" t="str">
        <f t="shared" si="81"/>
        <v/>
      </c>
      <c r="BL46" s="129" t="str">
        <f t="shared" si="82"/>
        <v/>
      </c>
      <c r="BM46" s="129" t="str">
        <f t="shared" si="83"/>
        <v/>
      </c>
      <c r="BN46" s="129" t="str">
        <f>IF(ISBLANK(Таблица1[[#This Row],[Исп. схема]]),"",Таблица1[[#This Row],[Исп. схема]]&amp;"@Исполнительная схема. "&amp;Таблица1[[#This Row],[Автоназвание работ]])</f>
        <v/>
      </c>
      <c r="BO46" s="129" t="str">
        <f>Таблица1[[#This Row],[Номер акта]]&amp;IF(ISBLANK(Таблица1[[#This Row],[Дата акта]]),""," от "&amp;TEXT(Таблица1[[#This Row],[Дата акта]],"ДД.ММ.ГГГГ"))&amp;"@Акт освидетельствования скрытых работ. "&amp;Таблица1[[#This Row],[Автоназвание работ]]</f>
        <v xml:space="preserve">№35@Акт освидетельствования скрытых работ. </v>
      </c>
      <c r="BP46" s="129" t="str">
        <f>"АОСР "&amp;Таблица1[[#This Row],[Номер акта]]&amp;IF(ISBLANK(Таблица1[[#This Row],[Дата акта]]),""," от "&amp;TEXT(Таблица1[[#This Row],[Дата акта]],"ДД.ММ.ГГГГ"))&amp;" ("&amp;Таблица1[[#This Row],[Наименование работ]]&amp;IF(ISBLANK(Таблица1[[#This Row],[Отм.]]),""," на отм."&amp;Таблица1[[#This Row],[Отм.]])&amp;")"</f>
        <v>АОСР №35 ()</v>
      </c>
      <c r="BQ46" s="129" t="str">
        <f>IF(ISBLANK(Таблица1[[#This Row],[Уровень1]]),"",Пербуква1&amp;Таблица1[[#This Row],[Уровень1]]&amp;"-")&amp;IF(ISBLANK(Таблица1[[#This Row],[Уровень2]]),"",Пербуква2&amp;Таблица1[[#This Row],[Уровень2]]&amp;"-")&amp;"№"&amp;Таблица1[[#This Row],[Номер п/п]]&amp;Таблица1[[#This Row],[Суффикс акта]]</f>
        <v>№35</v>
      </c>
      <c r="BR46" s="169"/>
      <c r="BS46" s="170"/>
      <c r="BT46" s="129"/>
      <c r="BU46" s="129"/>
      <c r="BV46" s="129"/>
      <c r="BW46" s="129"/>
    </row>
    <row r="47" spans="1:75" customFormat="1" ht="38.25" x14ac:dyDescent="0.2">
      <c r="A47" s="142">
        <v>36</v>
      </c>
      <c r="B47" s="185"/>
      <c r="C47" s="185"/>
      <c r="D47" s="186"/>
      <c r="E47" s="186"/>
      <c r="F47" s="186"/>
      <c r="G47" s="186"/>
      <c r="H47" s="186"/>
      <c r="I47" s="104"/>
      <c r="J47" s="104"/>
      <c r="K47" s="102"/>
      <c r="L47" s="115"/>
      <c r="M47" s="115"/>
      <c r="N47" s="100" t="s">
        <v>235</v>
      </c>
      <c r="O47" s="135" t="str">
        <f>Таблица1[[#This Row],[Наименование работ]]&amp;(IF(ISBLANK(Таблица1[[#This Row],[Уровень3]]),""," "&amp;Таблица1[[#This Row],[Уровень3]]&amp;"-го "&amp;ур3род))&amp;(IF(ISBLANK(Таблица1[[#This Row],[Уровень2]]),""," "&amp;ур2род&amp;" "&amp;Таблица1[[#This Row],[Уровень2]]))&amp;(IF(ISBLANK(Таблица1[[#This Row],[Уровень1]]),""," "&amp;ур1род&amp;" "&amp;Таблица1[[#This Row],[Уровень1]]))&amp;(IF(ISBLANK(Таблица1[[#This Row],[Отм.]]),""," на отм. "&amp;Таблица1[[#This Row],[Отм.]]))&amp;(IF(ISBLANK(Таблица1[[#This Row],[В осях]]),""," в осях "&amp;Таблица1[[#This Row],[В осях]]))</f>
        <v/>
      </c>
      <c r="P47" s="101" t="str">
        <f t="array" ref="P47">IFERROR(INDEX(Таблица6[вид работ],MATCH(1,SEARCH(Таблица6[вид работ],Таблица1[[#This Row],[Наименование работ]]),0)+1)&amp;(IF(ISBLANK(Таблица1[[#This Row],[Уровень3]]),""," "&amp;Таблица1[[#This Row],[Уровень3]]&amp;"-го "&amp;ур3род))&amp;(IF(ISBLANK(Таблица1[[#This Row],[Уровень2]]),""," "&amp;ур2род&amp;" "&amp;Таблица1[[#This Row],[Уровень2]]))&amp;(IF(ISBLANK(Таблица1[[#This Row],[Уровень1]]),""," "&amp;ур1род&amp;" "&amp;Таблица1[[#This Row],[Уровень1]]))&amp;(IF(ISBLANK(Таблица1[[#This Row],[Отм.]]),""," на отм. "&amp;Таблица1[[#This Row],[Отм.]]))&amp;(IF(ISBLANK(Таблица1[[#This Row],[В осях]]),""," в осях "&amp;Таблица1[[#This Row],[В осях]])),"")</f>
        <v/>
      </c>
      <c r="Q47" s="150"/>
      <c r="R47" s="99"/>
      <c r="S47" s="103"/>
      <c r="T47" s="100"/>
      <c r="U47" s="103"/>
      <c r="V47" s="103">
        <f>2</f>
        <v>2</v>
      </c>
      <c r="W47" s="103" t="str">
        <f t="shared" si="56"/>
        <v>согласно п. 3, 4</v>
      </c>
      <c r="X47" s="103" t="str">
        <f>IF(ISERROR(SEARCH("арм",Таблица1[[#This Row],[Наименование работ]])),"",1)</f>
        <v/>
      </c>
      <c r="Y47" s="128" t="str">
        <f>IF(ISBLANK(Таблица1[[#This Row],[Дата начала]]),"",TEXT(DAY(Таблица1[[#This Row],[Дата начала]]),"00"))</f>
        <v/>
      </c>
      <c r="Z47" s="129" t="str">
        <f>IF(ISBLANK(Таблица1[[#This Row],[Дата начала]]),"",CHOOSE(MONTH(Таблица1[[#This Row],[Дата начала]]),"января","февраля","марта","апреля","мая","июня","июля","августа","сентября","октября","ноября","декабря"))</f>
        <v/>
      </c>
      <c r="AA47" s="129" t="str">
        <f>IF(ISBLANK(Таблица1[[#This Row],[Дата начала]]),"",YEAR(Таблица1[[#This Row],[Дата начала]]))</f>
        <v/>
      </c>
      <c r="AB47" s="128" t="str">
        <f>IF(ISBLANK(Таблица1[[#This Row],[Дата окончания]]),"",TEXT(DAY(Таблица1[[#This Row],[Дата окончания]]),"00"))</f>
        <v/>
      </c>
      <c r="AC47" s="129" t="str">
        <f>IF(ISBLANK(Таблица1[[#This Row],[Дата окончания]]),"",CHOOSE(MONTH(Таблица1[[#This Row],[Дата окончания]]),"января","февраля","марта","апреля","мая","июня","июля","августа","сентября","октября","ноября","декабря"))</f>
        <v/>
      </c>
      <c r="AD47" s="129" t="str">
        <f>IF(ISBLANK(Таблица1[[#This Row],[Дата окончания]]),"",YEAR(Таблица1[[#This Row],[Дата окончания]]))</f>
        <v/>
      </c>
      <c r="AE47" s="131" t="str">
        <f>IF(ISBLANK(Таблица1[[#This Row],[Дата акта]]),"",TEXT(DAY(Таблица1[[#This Row],[Дата акта]]),"00"))</f>
        <v/>
      </c>
      <c r="AF47" s="130" t="str">
        <f>IF(ISBLANK(Таблица1[[#This Row],[Дата акта]]),"",CHOOSE(MONTH(Таблица1[[#This Row],[Дата акта]]),"января","февраля","марта","апреля","мая","июня","июля","августа","сентября","октября","ноября","декабря"))</f>
        <v/>
      </c>
      <c r="AG47" s="130" t="str">
        <f>IF(ISBLANK(Таблица1[[#This Row],[Дата акта]]),"",YEAR(Таблица1[[#This Row],[Дата акта]]))</f>
        <v/>
      </c>
      <c r="AH47" s="130" t="str">
        <f>IF(ISBLANK(Таблица1[[#This Row],[Материалы вручную]]),"","; "&amp;Таблица1[[#This Row],[Материалы вручную]])</f>
        <v/>
      </c>
      <c r="AI47" s="129" t="str">
        <f t="shared" si="57"/>
        <v/>
      </c>
      <c r="AJ47" s="129" t="str">
        <f t="shared" si="58"/>
        <v/>
      </c>
      <c r="AK47" s="129" t="str">
        <f t="shared" si="59"/>
        <v/>
      </c>
      <c r="AL47" s="129" t="str">
        <f t="shared" si="60"/>
        <v/>
      </c>
      <c r="AM47" s="129" t="str">
        <f t="shared" si="61"/>
        <v/>
      </c>
      <c r="AN47" s="130" t="str">
        <f t="shared" si="62"/>
        <v/>
      </c>
      <c r="AO47" s="129" t="str">
        <f t="shared" si="63"/>
        <v/>
      </c>
      <c r="AP47" s="129" t="str">
        <f t="shared" si="64"/>
        <v/>
      </c>
      <c r="AQ47" s="129" t="str">
        <f t="shared" si="65"/>
        <v/>
      </c>
      <c r="AR47" s="129" t="str">
        <f t="shared" si="66"/>
        <v/>
      </c>
      <c r="AS47" s="129" t="str">
        <f t="shared" si="67"/>
        <v/>
      </c>
      <c r="AT47" s="129" t="str">
        <f t="shared" si="68"/>
        <v/>
      </c>
      <c r="AU47" s="129" t="str">
        <f t="shared" si="69"/>
        <v/>
      </c>
      <c r="AV47" s="129" t="str">
        <f>IF(ISBLANK(Реквизиты!$B$6),"",Реквизиты!$B$6)</f>
        <v/>
      </c>
      <c r="AW47" s="129" t="str">
        <f t="shared" si="70"/>
        <v/>
      </c>
      <c r="AX47" s="129">
        <f>Таблица1[[#This Row],[Проект]]</f>
        <v>0</v>
      </c>
      <c r="AY47" s="129" t="str">
        <f t="shared" si="71"/>
        <v/>
      </c>
      <c r="AZ47" s="129" t="str">
        <f t="shared" si="72"/>
        <v/>
      </c>
      <c r="BA47" s="129" t="str">
        <f t="shared" si="73"/>
        <v/>
      </c>
      <c r="BB47" s="129" t="str">
        <f t="shared" si="74"/>
        <v/>
      </c>
      <c r="BC47" s="129" t="str">
        <f t="shared" si="75"/>
        <v/>
      </c>
      <c r="BD47" s="129" t="str">
        <f t="shared" si="76"/>
        <v/>
      </c>
      <c r="BE47" s="129" t="str">
        <f t="shared" si="77"/>
        <v/>
      </c>
      <c r="BF47" s="129" t="str">
        <f t="shared" si="78"/>
        <v/>
      </c>
      <c r="BG47" s="129" t="str">
        <f t="shared" si="79"/>
        <v/>
      </c>
      <c r="BH47" s="129" t="str">
        <f>IF(Таблица1[Проектировщик нужен?]=1,IF(ISBLANK(ФИО_проектировщика),"",должность_проектировщика&amp;" "&amp;наименование_проектировщика),"")</f>
        <v/>
      </c>
      <c r="BI47" s="129" t="str">
        <f>IF(Таблица1[Проектировщик нужен?]=1,IF(ISBLANK(ФИО_проектировщика),"",ФИО_проектировщика),"")</f>
        <v/>
      </c>
      <c r="BJ47" s="129" t="str">
        <f t="shared" si="80"/>
        <v/>
      </c>
      <c r="BK47" s="129" t="str">
        <f t="shared" si="81"/>
        <v/>
      </c>
      <c r="BL47" s="129" t="str">
        <f t="shared" si="82"/>
        <v/>
      </c>
      <c r="BM47" s="129" t="str">
        <f t="shared" si="83"/>
        <v/>
      </c>
      <c r="BN47" s="129" t="str">
        <f>IF(ISBLANK(Таблица1[[#This Row],[Исп. схема]]),"",Таблица1[[#This Row],[Исп. схема]]&amp;"@Исполнительная схема. "&amp;Таблица1[[#This Row],[Автоназвание работ]])</f>
        <v/>
      </c>
      <c r="BO47" s="129" t="str">
        <f>Таблица1[[#This Row],[Номер акта]]&amp;IF(ISBLANK(Таблица1[[#This Row],[Дата акта]]),""," от "&amp;TEXT(Таблица1[[#This Row],[Дата акта]],"ДД.ММ.ГГГГ"))&amp;"@Акт освидетельствования скрытых работ. "&amp;Таблица1[[#This Row],[Автоназвание работ]]</f>
        <v xml:space="preserve">№36@Акт освидетельствования скрытых работ. </v>
      </c>
      <c r="BP47" s="129" t="str">
        <f>"АОСР "&amp;Таблица1[[#This Row],[Номер акта]]&amp;IF(ISBLANK(Таблица1[[#This Row],[Дата акта]]),""," от "&amp;TEXT(Таблица1[[#This Row],[Дата акта]],"ДД.ММ.ГГГГ"))&amp;" ("&amp;Таблица1[[#This Row],[Наименование работ]]&amp;IF(ISBLANK(Таблица1[[#This Row],[Отм.]]),""," на отм."&amp;Таблица1[[#This Row],[Отм.]])&amp;")"</f>
        <v>АОСР №36 ()</v>
      </c>
      <c r="BQ47" s="129" t="str">
        <f>IF(ISBLANK(Таблица1[[#This Row],[Уровень1]]),"",Пербуква1&amp;Таблица1[[#This Row],[Уровень1]]&amp;"-")&amp;IF(ISBLANK(Таблица1[[#This Row],[Уровень2]]),"",Пербуква2&amp;Таблица1[[#This Row],[Уровень2]]&amp;"-")&amp;"№"&amp;Таблица1[[#This Row],[Номер п/п]]&amp;Таблица1[[#This Row],[Суффикс акта]]</f>
        <v>№36</v>
      </c>
      <c r="BR47" s="169"/>
      <c r="BS47" s="170"/>
      <c r="BT47" s="129"/>
      <c r="BU47" s="129"/>
      <c r="BV47" s="129"/>
      <c r="BW47" s="129"/>
    </row>
    <row r="48" spans="1:75" customFormat="1" ht="38.25" x14ac:dyDescent="0.2">
      <c r="A48" s="142">
        <v>37</v>
      </c>
      <c r="B48" s="185"/>
      <c r="C48" s="185"/>
      <c r="D48" s="186"/>
      <c r="E48" s="186"/>
      <c r="F48" s="186"/>
      <c r="G48" s="186"/>
      <c r="H48" s="186"/>
      <c r="I48" s="104"/>
      <c r="J48" s="104"/>
      <c r="K48" s="102"/>
      <c r="L48" s="115"/>
      <c r="M48" s="115"/>
      <c r="N48" s="100" t="s">
        <v>235</v>
      </c>
      <c r="O48" s="135" t="str">
        <f>Таблица1[[#This Row],[Наименование работ]]&amp;(IF(ISBLANK(Таблица1[[#This Row],[Уровень3]]),""," "&amp;Таблица1[[#This Row],[Уровень3]]&amp;"-го "&amp;ур3род))&amp;(IF(ISBLANK(Таблица1[[#This Row],[Уровень2]]),""," "&amp;ур2род&amp;" "&amp;Таблица1[[#This Row],[Уровень2]]))&amp;(IF(ISBLANK(Таблица1[[#This Row],[Уровень1]]),""," "&amp;ур1род&amp;" "&amp;Таблица1[[#This Row],[Уровень1]]))&amp;(IF(ISBLANK(Таблица1[[#This Row],[Отм.]]),""," на отм. "&amp;Таблица1[[#This Row],[Отм.]]))&amp;(IF(ISBLANK(Таблица1[[#This Row],[В осях]]),""," в осях "&amp;Таблица1[[#This Row],[В осях]]))</f>
        <v/>
      </c>
      <c r="P48" s="101" t="str">
        <f t="array" ref="P48">IFERROR(INDEX(Таблица6[вид работ],MATCH(1,SEARCH(Таблица6[вид работ],Таблица1[[#This Row],[Наименование работ]]),0)+1)&amp;(IF(ISBLANK(Таблица1[[#This Row],[Уровень3]]),""," "&amp;Таблица1[[#This Row],[Уровень3]]&amp;"-го "&amp;ур3род))&amp;(IF(ISBLANK(Таблица1[[#This Row],[Уровень2]]),""," "&amp;ур2род&amp;" "&amp;Таблица1[[#This Row],[Уровень2]]))&amp;(IF(ISBLANK(Таблица1[[#This Row],[Уровень1]]),""," "&amp;ур1род&amp;" "&amp;Таблица1[[#This Row],[Уровень1]]))&amp;(IF(ISBLANK(Таблица1[[#This Row],[Отм.]]),""," на отм. "&amp;Таблица1[[#This Row],[Отм.]]))&amp;(IF(ISBLANK(Таблица1[[#This Row],[В осях]]),""," в осях "&amp;Таблица1[[#This Row],[В осях]])),"")</f>
        <v/>
      </c>
      <c r="Q48" s="150"/>
      <c r="R48" s="99"/>
      <c r="S48" s="103"/>
      <c r="T48" s="100"/>
      <c r="U48" s="103"/>
      <c r="V48" s="103">
        <f>2</f>
        <v>2</v>
      </c>
      <c r="W48" s="103" t="str">
        <f t="shared" si="56"/>
        <v>согласно п. 3, 4</v>
      </c>
      <c r="X48" s="103" t="str">
        <f>IF(ISERROR(SEARCH("арм",Таблица1[[#This Row],[Наименование работ]])),"",1)</f>
        <v/>
      </c>
      <c r="Y48" s="128" t="str">
        <f>IF(ISBLANK(Таблица1[[#This Row],[Дата начала]]),"",TEXT(DAY(Таблица1[[#This Row],[Дата начала]]),"00"))</f>
        <v/>
      </c>
      <c r="Z48" s="129" t="str">
        <f>IF(ISBLANK(Таблица1[[#This Row],[Дата начала]]),"",CHOOSE(MONTH(Таблица1[[#This Row],[Дата начала]]),"января","февраля","марта","апреля","мая","июня","июля","августа","сентября","октября","ноября","декабря"))</f>
        <v/>
      </c>
      <c r="AA48" s="129" t="str">
        <f>IF(ISBLANK(Таблица1[[#This Row],[Дата начала]]),"",YEAR(Таблица1[[#This Row],[Дата начала]]))</f>
        <v/>
      </c>
      <c r="AB48" s="128" t="str">
        <f>IF(ISBLANK(Таблица1[[#This Row],[Дата окончания]]),"",TEXT(DAY(Таблица1[[#This Row],[Дата окончания]]),"00"))</f>
        <v/>
      </c>
      <c r="AC48" s="129" t="str">
        <f>IF(ISBLANK(Таблица1[[#This Row],[Дата окончания]]),"",CHOOSE(MONTH(Таблица1[[#This Row],[Дата окончания]]),"января","февраля","марта","апреля","мая","июня","июля","августа","сентября","октября","ноября","декабря"))</f>
        <v/>
      </c>
      <c r="AD48" s="129" t="str">
        <f>IF(ISBLANK(Таблица1[[#This Row],[Дата окончания]]),"",YEAR(Таблица1[[#This Row],[Дата окончания]]))</f>
        <v/>
      </c>
      <c r="AE48" s="131" t="str">
        <f>IF(ISBLANK(Таблица1[[#This Row],[Дата акта]]),"",TEXT(DAY(Таблица1[[#This Row],[Дата акта]]),"00"))</f>
        <v/>
      </c>
      <c r="AF48" s="130" t="str">
        <f>IF(ISBLANK(Таблица1[[#This Row],[Дата акта]]),"",CHOOSE(MONTH(Таблица1[[#This Row],[Дата акта]]),"января","февраля","марта","апреля","мая","июня","июля","августа","сентября","октября","ноября","декабря"))</f>
        <v/>
      </c>
      <c r="AG48" s="130" t="str">
        <f>IF(ISBLANK(Таблица1[[#This Row],[Дата акта]]),"",YEAR(Таблица1[[#This Row],[Дата акта]]))</f>
        <v/>
      </c>
      <c r="AH48" s="130" t="str">
        <f>IF(ISBLANK(Таблица1[[#This Row],[Материалы вручную]]),"","; "&amp;Таблица1[[#This Row],[Материалы вручную]])</f>
        <v/>
      </c>
      <c r="AI48" s="129" t="str">
        <f t="shared" si="57"/>
        <v/>
      </c>
      <c r="AJ48" s="129" t="str">
        <f t="shared" si="58"/>
        <v/>
      </c>
      <c r="AK48" s="129" t="str">
        <f t="shared" si="59"/>
        <v/>
      </c>
      <c r="AL48" s="129" t="str">
        <f t="shared" si="60"/>
        <v/>
      </c>
      <c r="AM48" s="129" t="str">
        <f t="shared" si="61"/>
        <v/>
      </c>
      <c r="AN48" s="130" t="str">
        <f t="shared" si="62"/>
        <v/>
      </c>
      <c r="AO48" s="129" t="str">
        <f t="shared" si="63"/>
        <v/>
      </c>
      <c r="AP48" s="129" t="str">
        <f t="shared" si="64"/>
        <v/>
      </c>
      <c r="AQ48" s="129" t="str">
        <f t="shared" si="65"/>
        <v/>
      </c>
      <c r="AR48" s="129" t="str">
        <f t="shared" si="66"/>
        <v/>
      </c>
      <c r="AS48" s="129" t="str">
        <f t="shared" si="67"/>
        <v/>
      </c>
      <c r="AT48" s="129" t="str">
        <f t="shared" si="68"/>
        <v/>
      </c>
      <c r="AU48" s="129" t="str">
        <f t="shared" si="69"/>
        <v/>
      </c>
      <c r="AV48" s="129" t="str">
        <f>IF(ISBLANK(Реквизиты!$B$6),"",Реквизиты!$B$6)</f>
        <v/>
      </c>
      <c r="AW48" s="129" t="str">
        <f t="shared" si="70"/>
        <v/>
      </c>
      <c r="AX48" s="129">
        <f>Таблица1[[#This Row],[Проект]]</f>
        <v>0</v>
      </c>
      <c r="AY48" s="129" t="str">
        <f t="shared" si="71"/>
        <v/>
      </c>
      <c r="AZ48" s="129" t="str">
        <f t="shared" si="72"/>
        <v/>
      </c>
      <c r="BA48" s="129" t="str">
        <f t="shared" si="73"/>
        <v/>
      </c>
      <c r="BB48" s="129" t="str">
        <f t="shared" si="74"/>
        <v/>
      </c>
      <c r="BC48" s="129" t="str">
        <f t="shared" si="75"/>
        <v/>
      </c>
      <c r="BD48" s="129" t="str">
        <f t="shared" si="76"/>
        <v/>
      </c>
      <c r="BE48" s="129" t="str">
        <f t="shared" si="77"/>
        <v/>
      </c>
      <c r="BF48" s="129" t="str">
        <f t="shared" si="78"/>
        <v/>
      </c>
      <c r="BG48" s="129" t="str">
        <f t="shared" si="79"/>
        <v/>
      </c>
      <c r="BH48" s="129" t="str">
        <f>IF(Таблица1[Проектировщик нужен?]=1,IF(ISBLANK(ФИО_проектировщика),"",должность_проектировщика&amp;" "&amp;наименование_проектировщика),"")</f>
        <v/>
      </c>
      <c r="BI48" s="129" t="str">
        <f>IF(Таблица1[Проектировщик нужен?]=1,IF(ISBLANK(ФИО_проектировщика),"",ФИО_проектировщика),"")</f>
        <v/>
      </c>
      <c r="BJ48" s="129" t="str">
        <f t="shared" si="80"/>
        <v/>
      </c>
      <c r="BK48" s="129" t="str">
        <f t="shared" si="81"/>
        <v/>
      </c>
      <c r="BL48" s="129" t="str">
        <f t="shared" si="82"/>
        <v/>
      </c>
      <c r="BM48" s="129" t="str">
        <f t="shared" si="83"/>
        <v/>
      </c>
      <c r="BN48" s="129" t="str">
        <f>IF(ISBLANK(Таблица1[[#This Row],[Исп. схема]]),"",Таблица1[[#This Row],[Исп. схема]]&amp;"@Исполнительная схема. "&amp;Таблица1[[#This Row],[Автоназвание работ]])</f>
        <v/>
      </c>
      <c r="BO48" s="129" t="str">
        <f>Таблица1[[#This Row],[Номер акта]]&amp;IF(ISBLANK(Таблица1[[#This Row],[Дата акта]]),""," от "&amp;TEXT(Таблица1[[#This Row],[Дата акта]],"ДД.ММ.ГГГГ"))&amp;"@Акт освидетельствования скрытых работ. "&amp;Таблица1[[#This Row],[Автоназвание работ]]</f>
        <v xml:space="preserve">№37@Акт освидетельствования скрытых работ. </v>
      </c>
      <c r="BP48" s="129" t="str">
        <f>"АОСР "&amp;Таблица1[[#This Row],[Номер акта]]&amp;IF(ISBLANK(Таблица1[[#This Row],[Дата акта]]),""," от "&amp;TEXT(Таблица1[[#This Row],[Дата акта]],"ДД.ММ.ГГГГ"))&amp;" ("&amp;Таблица1[[#This Row],[Наименование работ]]&amp;IF(ISBLANK(Таблица1[[#This Row],[Отм.]]),""," на отм."&amp;Таблица1[[#This Row],[Отм.]])&amp;")"</f>
        <v>АОСР №37 ()</v>
      </c>
      <c r="BQ48" s="129" t="str">
        <f>IF(ISBLANK(Таблица1[[#This Row],[Уровень1]]),"",Пербуква1&amp;Таблица1[[#This Row],[Уровень1]]&amp;"-")&amp;IF(ISBLANK(Таблица1[[#This Row],[Уровень2]]),"",Пербуква2&amp;Таблица1[[#This Row],[Уровень2]]&amp;"-")&amp;"№"&amp;Таблица1[[#This Row],[Номер п/п]]&amp;Таблица1[[#This Row],[Суффикс акта]]</f>
        <v>№37</v>
      </c>
      <c r="BR48" s="169"/>
      <c r="BS48" s="170"/>
      <c r="BT48" s="129"/>
      <c r="BU48" s="129"/>
      <c r="BV48" s="129"/>
      <c r="BW48" s="129"/>
    </row>
    <row r="49" spans="1:75" customFormat="1" ht="38.25" x14ac:dyDescent="0.2">
      <c r="A49" s="142">
        <v>38</v>
      </c>
      <c r="B49" s="185"/>
      <c r="C49" s="185"/>
      <c r="D49" s="186"/>
      <c r="E49" s="186"/>
      <c r="F49" s="186"/>
      <c r="G49" s="186"/>
      <c r="H49" s="186"/>
      <c r="I49" s="104"/>
      <c r="J49" s="104"/>
      <c r="K49" s="102"/>
      <c r="L49" s="115"/>
      <c r="M49" s="115"/>
      <c r="N49" s="100" t="s">
        <v>235</v>
      </c>
      <c r="O49" s="135" t="str">
        <f>Таблица1[[#This Row],[Наименование работ]]&amp;(IF(ISBLANK(Таблица1[[#This Row],[Уровень3]]),""," "&amp;Таблица1[[#This Row],[Уровень3]]&amp;"-го "&amp;ур3род))&amp;(IF(ISBLANK(Таблица1[[#This Row],[Уровень2]]),""," "&amp;ур2род&amp;" "&amp;Таблица1[[#This Row],[Уровень2]]))&amp;(IF(ISBLANK(Таблица1[[#This Row],[Уровень1]]),""," "&amp;ур1род&amp;" "&amp;Таблица1[[#This Row],[Уровень1]]))&amp;(IF(ISBLANK(Таблица1[[#This Row],[Отм.]]),""," на отм. "&amp;Таблица1[[#This Row],[Отм.]]))&amp;(IF(ISBLANK(Таблица1[[#This Row],[В осях]]),""," в осях "&amp;Таблица1[[#This Row],[В осях]]))</f>
        <v/>
      </c>
      <c r="P49" s="101" t="str">
        <f t="array" ref="P49">IFERROR(INDEX(Таблица6[вид работ],MATCH(1,SEARCH(Таблица6[вид работ],Таблица1[[#This Row],[Наименование работ]]),0)+1)&amp;(IF(ISBLANK(Таблица1[[#This Row],[Уровень3]]),""," "&amp;Таблица1[[#This Row],[Уровень3]]&amp;"-го "&amp;ур3род))&amp;(IF(ISBLANK(Таблица1[[#This Row],[Уровень2]]),""," "&amp;ур2род&amp;" "&amp;Таблица1[[#This Row],[Уровень2]]))&amp;(IF(ISBLANK(Таблица1[[#This Row],[Уровень1]]),""," "&amp;ур1род&amp;" "&amp;Таблица1[[#This Row],[Уровень1]]))&amp;(IF(ISBLANK(Таблица1[[#This Row],[Отм.]]),""," на отм. "&amp;Таблица1[[#This Row],[Отм.]]))&amp;(IF(ISBLANK(Таблица1[[#This Row],[В осях]]),""," в осях "&amp;Таблица1[[#This Row],[В осях]])),"")</f>
        <v/>
      </c>
      <c r="Q49" s="150"/>
      <c r="R49" s="99"/>
      <c r="S49" s="103"/>
      <c r="T49" s="100"/>
      <c r="U49" s="103"/>
      <c r="V49" s="103">
        <f>2</f>
        <v>2</v>
      </c>
      <c r="W49" s="103" t="str">
        <f t="shared" si="56"/>
        <v>согласно п. 3, 4</v>
      </c>
      <c r="X49" s="103" t="str">
        <f>IF(ISERROR(SEARCH("арм",Таблица1[[#This Row],[Наименование работ]])),"",1)</f>
        <v/>
      </c>
      <c r="Y49" s="128" t="str">
        <f>IF(ISBLANK(Таблица1[[#This Row],[Дата начала]]),"",TEXT(DAY(Таблица1[[#This Row],[Дата начала]]),"00"))</f>
        <v/>
      </c>
      <c r="Z49" s="129" t="str">
        <f>IF(ISBLANK(Таблица1[[#This Row],[Дата начала]]),"",CHOOSE(MONTH(Таблица1[[#This Row],[Дата начала]]),"января","февраля","марта","апреля","мая","июня","июля","августа","сентября","октября","ноября","декабря"))</f>
        <v/>
      </c>
      <c r="AA49" s="129" t="str">
        <f>IF(ISBLANK(Таблица1[[#This Row],[Дата начала]]),"",YEAR(Таблица1[[#This Row],[Дата начала]]))</f>
        <v/>
      </c>
      <c r="AB49" s="128" t="str">
        <f>IF(ISBLANK(Таблица1[[#This Row],[Дата окончания]]),"",TEXT(DAY(Таблица1[[#This Row],[Дата окончания]]),"00"))</f>
        <v/>
      </c>
      <c r="AC49" s="129" t="str">
        <f>IF(ISBLANK(Таблица1[[#This Row],[Дата окончания]]),"",CHOOSE(MONTH(Таблица1[[#This Row],[Дата окончания]]),"января","февраля","марта","апреля","мая","июня","июля","августа","сентября","октября","ноября","декабря"))</f>
        <v/>
      </c>
      <c r="AD49" s="129" t="str">
        <f>IF(ISBLANK(Таблица1[[#This Row],[Дата окончания]]),"",YEAR(Таблица1[[#This Row],[Дата окончания]]))</f>
        <v/>
      </c>
      <c r="AE49" s="131" t="str">
        <f>IF(ISBLANK(Таблица1[[#This Row],[Дата акта]]),"",TEXT(DAY(Таблица1[[#This Row],[Дата акта]]),"00"))</f>
        <v/>
      </c>
      <c r="AF49" s="130" t="str">
        <f>IF(ISBLANK(Таблица1[[#This Row],[Дата акта]]),"",CHOOSE(MONTH(Таблица1[[#This Row],[Дата акта]]),"января","февраля","марта","апреля","мая","июня","июля","августа","сентября","октября","ноября","декабря"))</f>
        <v/>
      </c>
      <c r="AG49" s="130" t="str">
        <f>IF(ISBLANK(Таблица1[[#This Row],[Дата акта]]),"",YEAR(Таблица1[[#This Row],[Дата акта]]))</f>
        <v/>
      </c>
      <c r="AH49" s="130" t="str">
        <f>IF(ISBLANK(Таблица1[[#This Row],[Материалы вручную]]),"","; "&amp;Таблица1[[#This Row],[Материалы вручную]])</f>
        <v/>
      </c>
      <c r="AI49" s="129" t="str">
        <f t="shared" si="57"/>
        <v/>
      </c>
      <c r="AJ49" s="129" t="str">
        <f t="shared" si="58"/>
        <v/>
      </c>
      <c r="AK49" s="129" t="str">
        <f t="shared" si="59"/>
        <v/>
      </c>
      <c r="AL49" s="129" t="str">
        <f t="shared" si="60"/>
        <v/>
      </c>
      <c r="AM49" s="129" t="str">
        <f t="shared" si="61"/>
        <v/>
      </c>
      <c r="AN49" s="130" t="str">
        <f t="shared" si="62"/>
        <v/>
      </c>
      <c r="AO49" s="129" t="str">
        <f t="shared" si="63"/>
        <v/>
      </c>
      <c r="AP49" s="129" t="str">
        <f t="shared" si="64"/>
        <v/>
      </c>
      <c r="AQ49" s="129" t="str">
        <f t="shared" si="65"/>
        <v/>
      </c>
      <c r="AR49" s="129" t="str">
        <f t="shared" si="66"/>
        <v/>
      </c>
      <c r="AS49" s="129" t="str">
        <f t="shared" si="67"/>
        <v/>
      </c>
      <c r="AT49" s="129" t="str">
        <f t="shared" si="68"/>
        <v/>
      </c>
      <c r="AU49" s="129" t="str">
        <f t="shared" si="69"/>
        <v/>
      </c>
      <c r="AV49" s="129" t="str">
        <f>IF(ISBLANK(Реквизиты!$B$6),"",Реквизиты!$B$6)</f>
        <v/>
      </c>
      <c r="AW49" s="129" t="str">
        <f t="shared" si="70"/>
        <v/>
      </c>
      <c r="AX49" s="129">
        <f>Таблица1[[#This Row],[Проект]]</f>
        <v>0</v>
      </c>
      <c r="AY49" s="129" t="str">
        <f t="shared" si="71"/>
        <v/>
      </c>
      <c r="AZ49" s="129" t="str">
        <f t="shared" si="72"/>
        <v/>
      </c>
      <c r="BA49" s="129" t="str">
        <f t="shared" si="73"/>
        <v/>
      </c>
      <c r="BB49" s="129" t="str">
        <f t="shared" si="74"/>
        <v/>
      </c>
      <c r="BC49" s="129" t="str">
        <f t="shared" si="75"/>
        <v/>
      </c>
      <c r="BD49" s="129" t="str">
        <f t="shared" si="76"/>
        <v/>
      </c>
      <c r="BE49" s="129" t="str">
        <f t="shared" si="77"/>
        <v/>
      </c>
      <c r="BF49" s="129" t="str">
        <f t="shared" si="78"/>
        <v/>
      </c>
      <c r="BG49" s="129" t="str">
        <f t="shared" si="79"/>
        <v/>
      </c>
      <c r="BH49" s="129" t="str">
        <f>IF(Таблица1[Проектировщик нужен?]=1,IF(ISBLANK(ФИО_проектировщика),"",должность_проектировщика&amp;" "&amp;наименование_проектировщика),"")</f>
        <v/>
      </c>
      <c r="BI49" s="129" t="str">
        <f>IF(Таблица1[Проектировщик нужен?]=1,IF(ISBLANK(ФИО_проектировщика),"",ФИО_проектировщика),"")</f>
        <v/>
      </c>
      <c r="BJ49" s="129" t="str">
        <f t="shared" si="80"/>
        <v/>
      </c>
      <c r="BK49" s="129" t="str">
        <f t="shared" si="81"/>
        <v/>
      </c>
      <c r="BL49" s="129" t="str">
        <f t="shared" si="82"/>
        <v/>
      </c>
      <c r="BM49" s="129" t="str">
        <f t="shared" si="83"/>
        <v/>
      </c>
      <c r="BN49" s="129" t="str">
        <f>IF(ISBLANK(Таблица1[[#This Row],[Исп. схема]]),"",Таблица1[[#This Row],[Исп. схема]]&amp;"@Исполнительная схема. "&amp;Таблица1[[#This Row],[Автоназвание работ]])</f>
        <v/>
      </c>
      <c r="BO49" s="129" t="str">
        <f>Таблица1[[#This Row],[Номер акта]]&amp;IF(ISBLANK(Таблица1[[#This Row],[Дата акта]]),""," от "&amp;TEXT(Таблица1[[#This Row],[Дата акта]],"ДД.ММ.ГГГГ"))&amp;"@Акт освидетельствования скрытых работ. "&amp;Таблица1[[#This Row],[Автоназвание работ]]</f>
        <v xml:space="preserve">№38@Акт освидетельствования скрытых работ. </v>
      </c>
      <c r="BP49" s="129" t="str">
        <f>"АОСР "&amp;Таблица1[[#This Row],[Номер акта]]&amp;IF(ISBLANK(Таблица1[[#This Row],[Дата акта]]),""," от "&amp;TEXT(Таблица1[[#This Row],[Дата акта]],"ДД.ММ.ГГГГ"))&amp;" ("&amp;Таблица1[[#This Row],[Наименование работ]]&amp;IF(ISBLANK(Таблица1[[#This Row],[Отм.]]),""," на отм."&amp;Таблица1[[#This Row],[Отм.]])&amp;")"</f>
        <v>АОСР №38 ()</v>
      </c>
      <c r="BQ49" s="129" t="str">
        <f>IF(ISBLANK(Таблица1[[#This Row],[Уровень1]]),"",Пербуква1&amp;Таблица1[[#This Row],[Уровень1]]&amp;"-")&amp;IF(ISBLANK(Таблица1[[#This Row],[Уровень2]]),"",Пербуква2&amp;Таблица1[[#This Row],[Уровень2]]&amp;"-")&amp;"№"&amp;Таблица1[[#This Row],[Номер п/п]]&amp;Таблица1[[#This Row],[Суффикс акта]]</f>
        <v>№38</v>
      </c>
      <c r="BR49" s="169"/>
      <c r="BS49" s="170"/>
      <c r="BT49" s="129"/>
      <c r="BU49" s="129"/>
      <c r="BV49" s="129"/>
      <c r="BW49" s="129"/>
    </row>
    <row r="50" spans="1:75" customFormat="1" ht="38.25" x14ac:dyDescent="0.2">
      <c r="A50" s="142">
        <v>39</v>
      </c>
      <c r="B50" s="185"/>
      <c r="C50" s="185"/>
      <c r="D50" s="186"/>
      <c r="E50" s="186"/>
      <c r="F50" s="186"/>
      <c r="G50" s="186"/>
      <c r="H50" s="186"/>
      <c r="I50" s="104"/>
      <c r="J50" s="104"/>
      <c r="K50" s="102"/>
      <c r="L50" s="115"/>
      <c r="M50" s="115"/>
      <c r="N50" s="100" t="s">
        <v>235</v>
      </c>
      <c r="O50" s="135" t="str">
        <f>Таблица1[[#This Row],[Наименование работ]]&amp;(IF(ISBLANK(Таблица1[[#This Row],[Уровень3]]),""," "&amp;Таблица1[[#This Row],[Уровень3]]&amp;"-го "&amp;ур3род))&amp;(IF(ISBLANK(Таблица1[[#This Row],[Уровень2]]),""," "&amp;ур2род&amp;" "&amp;Таблица1[[#This Row],[Уровень2]]))&amp;(IF(ISBLANK(Таблица1[[#This Row],[Уровень1]]),""," "&amp;ур1род&amp;" "&amp;Таблица1[[#This Row],[Уровень1]]))&amp;(IF(ISBLANK(Таблица1[[#This Row],[Отм.]]),""," на отм. "&amp;Таблица1[[#This Row],[Отм.]]))&amp;(IF(ISBLANK(Таблица1[[#This Row],[В осях]]),""," в осях "&amp;Таблица1[[#This Row],[В осях]]))</f>
        <v/>
      </c>
      <c r="P50" s="101" t="str">
        <f t="array" ref="P50">IFERROR(INDEX(Таблица6[вид работ],MATCH(1,SEARCH(Таблица6[вид работ],Таблица1[[#This Row],[Наименование работ]]),0)+1)&amp;(IF(ISBLANK(Таблица1[[#This Row],[Уровень3]]),""," "&amp;Таблица1[[#This Row],[Уровень3]]&amp;"-го "&amp;ур3род))&amp;(IF(ISBLANK(Таблица1[[#This Row],[Уровень2]]),""," "&amp;ур2род&amp;" "&amp;Таблица1[[#This Row],[Уровень2]]))&amp;(IF(ISBLANK(Таблица1[[#This Row],[Уровень1]]),""," "&amp;ур1род&amp;" "&amp;Таблица1[[#This Row],[Уровень1]]))&amp;(IF(ISBLANK(Таблица1[[#This Row],[Отм.]]),""," на отм. "&amp;Таблица1[[#This Row],[Отм.]]))&amp;(IF(ISBLANK(Таблица1[[#This Row],[В осях]]),""," в осях "&amp;Таблица1[[#This Row],[В осях]])),"")</f>
        <v/>
      </c>
      <c r="Q50" s="150"/>
      <c r="R50" s="99"/>
      <c r="S50" s="103"/>
      <c r="T50" s="100"/>
      <c r="U50" s="103"/>
      <c r="V50" s="103">
        <f>2</f>
        <v>2</v>
      </c>
      <c r="W50" s="103" t="str">
        <f t="shared" si="56"/>
        <v>согласно п. 3, 4</v>
      </c>
      <c r="X50" s="103" t="str">
        <f>IF(ISERROR(SEARCH("арм",Таблица1[[#This Row],[Наименование работ]])),"",1)</f>
        <v/>
      </c>
      <c r="Y50" s="128" t="str">
        <f>IF(ISBLANK(Таблица1[[#This Row],[Дата начала]]),"",TEXT(DAY(Таблица1[[#This Row],[Дата начала]]),"00"))</f>
        <v/>
      </c>
      <c r="Z50" s="129" t="str">
        <f>IF(ISBLANK(Таблица1[[#This Row],[Дата начала]]),"",CHOOSE(MONTH(Таблица1[[#This Row],[Дата начала]]),"января","февраля","марта","апреля","мая","июня","июля","августа","сентября","октября","ноября","декабря"))</f>
        <v/>
      </c>
      <c r="AA50" s="129" t="str">
        <f>IF(ISBLANK(Таблица1[[#This Row],[Дата начала]]),"",YEAR(Таблица1[[#This Row],[Дата начала]]))</f>
        <v/>
      </c>
      <c r="AB50" s="128" t="str">
        <f>IF(ISBLANK(Таблица1[[#This Row],[Дата окончания]]),"",TEXT(DAY(Таблица1[[#This Row],[Дата окончания]]),"00"))</f>
        <v/>
      </c>
      <c r="AC50" s="129" t="str">
        <f>IF(ISBLANK(Таблица1[[#This Row],[Дата окончания]]),"",CHOOSE(MONTH(Таблица1[[#This Row],[Дата окончания]]),"января","февраля","марта","апреля","мая","июня","июля","августа","сентября","октября","ноября","декабря"))</f>
        <v/>
      </c>
      <c r="AD50" s="129" t="str">
        <f>IF(ISBLANK(Таблица1[[#This Row],[Дата окончания]]),"",YEAR(Таблица1[[#This Row],[Дата окончания]]))</f>
        <v/>
      </c>
      <c r="AE50" s="131" t="str">
        <f>IF(ISBLANK(Таблица1[[#This Row],[Дата акта]]),"",TEXT(DAY(Таблица1[[#This Row],[Дата акта]]),"00"))</f>
        <v/>
      </c>
      <c r="AF50" s="130" t="str">
        <f>IF(ISBLANK(Таблица1[[#This Row],[Дата акта]]),"",CHOOSE(MONTH(Таблица1[[#This Row],[Дата акта]]),"января","февраля","марта","апреля","мая","июня","июля","августа","сентября","октября","ноября","декабря"))</f>
        <v/>
      </c>
      <c r="AG50" s="130" t="str">
        <f>IF(ISBLANK(Таблица1[[#This Row],[Дата акта]]),"",YEAR(Таблица1[[#This Row],[Дата акта]]))</f>
        <v/>
      </c>
      <c r="AH50" s="130" t="str">
        <f>IF(ISBLANK(Таблица1[[#This Row],[Материалы вручную]]),"","; "&amp;Таблица1[[#This Row],[Материалы вручную]])</f>
        <v/>
      </c>
      <c r="AI50" s="129" t="str">
        <f t="shared" si="57"/>
        <v/>
      </c>
      <c r="AJ50" s="129" t="str">
        <f t="shared" si="58"/>
        <v/>
      </c>
      <c r="AK50" s="129" t="str">
        <f t="shared" si="59"/>
        <v/>
      </c>
      <c r="AL50" s="129" t="str">
        <f t="shared" si="60"/>
        <v/>
      </c>
      <c r="AM50" s="129" t="str">
        <f t="shared" si="61"/>
        <v/>
      </c>
      <c r="AN50" s="130" t="str">
        <f t="shared" si="62"/>
        <v/>
      </c>
      <c r="AO50" s="129" t="str">
        <f t="shared" si="63"/>
        <v/>
      </c>
      <c r="AP50" s="129" t="str">
        <f t="shared" si="64"/>
        <v/>
      </c>
      <c r="AQ50" s="129" t="str">
        <f t="shared" si="65"/>
        <v/>
      </c>
      <c r="AR50" s="129" t="str">
        <f t="shared" si="66"/>
        <v/>
      </c>
      <c r="AS50" s="129" t="str">
        <f t="shared" si="67"/>
        <v/>
      </c>
      <c r="AT50" s="129" t="str">
        <f t="shared" si="68"/>
        <v/>
      </c>
      <c r="AU50" s="129" t="str">
        <f t="shared" si="69"/>
        <v/>
      </c>
      <c r="AV50" s="129" t="str">
        <f>IF(ISBLANK(Реквизиты!$B$6),"",Реквизиты!$B$6)</f>
        <v/>
      </c>
      <c r="AW50" s="129" t="str">
        <f t="shared" si="70"/>
        <v/>
      </c>
      <c r="AX50" s="129">
        <f>Таблица1[[#This Row],[Проект]]</f>
        <v>0</v>
      </c>
      <c r="AY50" s="129" t="str">
        <f t="shared" si="71"/>
        <v/>
      </c>
      <c r="AZ50" s="129" t="str">
        <f t="shared" si="72"/>
        <v/>
      </c>
      <c r="BA50" s="129" t="str">
        <f t="shared" si="73"/>
        <v/>
      </c>
      <c r="BB50" s="129" t="str">
        <f t="shared" si="74"/>
        <v/>
      </c>
      <c r="BC50" s="129" t="str">
        <f t="shared" si="75"/>
        <v/>
      </c>
      <c r="BD50" s="129" t="str">
        <f t="shared" si="76"/>
        <v/>
      </c>
      <c r="BE50" s="129" t="str">
        <f t="shared" si="77"/>
        <v/>
      </c>
      <c r="BF50" s="129" t="str">
        <f t="shared" si="78"/>
        <v/>
      </c>
      <c r="BG50" s="129" t="str">
        <f t="shared" si="79"/>
        <v/>
      </c>
      <c r="BH50" s="129" t="str">
        <f>IF(Таблица1[Проектировщик нужен?]=1,IF(ISBLANK(ФИО_проектировщика),"",должность_проектировщика&amp;" "&amp;наименование_проектировщика),"")</f>
        <v/>
      </c>
      <c r="BI50" s="129" t="str">
        <f>IF(Таблица1[Проектировщик нужен?]=1,IF(ISBLANK(ФИО_проектировщика),"",ФИО_проектировщика),"")</f>
        <v/>
      </c>
      <c r="BJ50" s="129" t="str">
        <f t="shared" si="80"/>
        <v/>
      </c>
      <c r="BK50" s="129" t="str">
        <f t="shared" si="81"/>
        <v/>
      </c>
      <c r="BL50" s="129" t="str">
        <f t="shared" si="82"/>
        <v/>
      </c>
      <c r="BM50" s="129" t="str">
        <f t="shared" si="83"/>
        <v/>
      </c>
      <c r="BN50" s="129" t="str">
        <f>IF(ISBLANK(Таблица1[[#This Row],[Исп. схема]]),"",Таблица1[[#This Row],[Исп. схема]]&amp;"@Исполнительная схема. "&amp;Таблица1[[#This Row],[Автоназвание работ]])</f>
        <v/>
      </c>
      <c r="BO50" s="129" t="str">
        <f>Таблица1[[#This Row],[Номер акта]]&amp;IF(ISBLANK(Таблица1[[#This Row],[Дата акта]]),""," от "&amp;TEXT(Таблица1[[#This Row],[Дата акта]],"ДД.ММ.ГГГГ"))&amp;"@Акт освидетельствования скрытых работ. "&amp;Таблица1[[#This Row],[Автоназвание работ]]</f>
        <v xml:space="preserve">№39@Акт освидетельствования скрытых работ. </v>
      </c>
      <c r="BP50" s="129" t="str">
        <f>"АОСР "&amp;Таблица1[[#This Row],[Номер акта]]&amp;IF(ISBLANK(Таблица1[[#This Row],[Дата акта]]),""," от "&amp;TEXT(Таблица1[[#This Row],[Дата акта]],"ДД.ММ.ГГГГ"))&amp;" ("&amp;Таблица1[[#This Row],[Наименование работ]]&amp;IF(ISBLANK(Таблица1[[#This Row],[Отм.]]),""," на отм."&amp;Таблица1[[#This Row],[Отм.]])&amp;")"</f>
        <v>АОСР №39 ()</v>
      </c>
      <c r="BQ50" s="129" t="str">
        <f>IF(ISBLANK(Таблица1[[#This Row],[Уровень1]]),"",Пербуква1&amp;Таблица1[[#This Row],[Уровень1]]&amp;"-")&amp;IF(ISBLANK(Таблица1[[#This Row],[Уровень2]]),"",Пербуква2&amp;Таблица1[[#This Row],[Уровень2]]&amp;"-")&amp;"№"&amp;Таблица1[[#This Row],[Номер п/п]]&amp;Таблица1[[#This Row],[Суффикс акта]]</f>
        <v>№39</v>
      </c>
      <c r="BR50" s="169"/>
      <c r="BS50" s="170"/>
      <c r="BT50" s="129"/>
      <c r="BU50" s="129"/>
      <c r="BV50" s="129"/>
      <c r="BW50" s="129"/>
    </row>
    <row r="51" spans="1:75" customFormat="1" ht="38.25" x14ac:dyDescent="0.2">
      <c r="A51" s="142">
        <v>40</v>
      </c>
      <c r="B51" s="185"/>
      <c r="C51" s="185"/>
      <c r="D51" s="186"/>
      <c r="E51" s="186"/>
      <c r="F51" s="186"/>
      <c r="G51" s="186"/>
      <c r="H51" s="186"/>
      <c r="I51" s="104"/>
      <c r="J51" s="104"/>
      <c r="K51" s="102"/>
      <c r="L51" s="115"/>
      <c r="M51" s="115"/>
      <c r="N51" s="100" t="s">
        <v>235</v>
      </c>
      <c r="O51" s="135" t="str">
        <f>Таблица1[[#This Row],[Наименование работ]]&amp;(IF(ISBLANK(Таблица1[[#This Row],[Уровень3]]),""," "&amp;Таблица1[[#This Row],[Уровень3]]&amp;"-го "&amp;ур3род))&amp;(IF(ISBLANK(Таблица1[[#This Row],[Уровень2]]),""," "&amp;ур2род&amp;" "&amp;Таблица1[[#This Row],[Уровень2]]))&amp;(IF(ISBLANK(Таблица1[[#This Row],[Уровень1]]),""," "&amp;ур1род&amp;" "&amp;Таблица1[[#This Row],[Уровень1]]))&amp;(IF(ISBLANK(Таблица1[[#This Row],[Отм.]]),""," на отм. "&amp;Таблица1[[#This Row],[Отм.]]))&amp;(IF(ISBLANK(Таблица1[[#This Row],[В осях]]),""," в осях "&amp;Таблица1[[#This Row],[В осях]]))</f>
        <v/>
      </c>
      <c r="P51" s="101" t="str">
        <f t="array" ref="P51">IFERROR(INDEX(Таблица6[вид работ],MATCH(1,SEARCH(Таблица6[вид работ],Таблица1[[#This Row],[Наименование работ]]),0)+1)&amp;(IF(ISBLANK(Таблица1[[#This Row],[Уровень3]]),""," "&amp;Таблица1[[#This Row],[Уровень3]]&amp;"-го "&amp;ур3род))&amp;(IF(ISBLANK(Таблица1[[#This Row],[Уровень2]]),""," "&amp;ур2род&amp;" "&amp;Таблица1[[#This Row],[Уровень2]]))&amp;(IF(ISBLANK(Таблица1[[#This Row],[Уровень1]]),""," "&amp;ур1род&amp;" "&amp;Таблица1[[#This Row],[Уровень1]]))&amp;(IF(ISBLANK(Таблица1[[#This Row],[Отм.]]),""," на отм. "&amp;Таблица1[[#This Row],[Отм.]]))&amp;(IF(ISBLANK(Таблица1[[#This Row],[В осях]]),""," в осях "&amp;Таблица1[[#This Row],[В осях]])),"")</f>
        <v/>
      </c>
      <c r="Q51" s="150"/>
      <c r="R51" s="99"/>
      <c r="S51" s="103"/>
      <c r="T51" s="100"/>
      <c r="U51" s="103"/>
      <c r="V51" s="103">
        <f>2</f>
        <v>2</v>
      </c>
      <c r="W51" s="103" t="str">
        <f t="shared" si="56"/>
        <v>согласно п. 3, 4</v>
      </c>
      <c r="X51" s="103" t="str">
        <f>IF(ISERROR(SEARCH("арм",Таблица1[[#This Row],[Наименование работ]])),"",1)</f>
        <v/>
      </c>
      <c r="Y51" s="128" t="str">
        <f>IF(ISBLANK(Таблица1[[#This Row],[Дата начала]]),"",TEXT(DAY(Таблица1[[#This Row],[Дата начала]]),"00"))</f>
        <v/>
      </c>
      <c r="Z51" s="129" t="str">
        <f>IF(ISBLANK(Таблица1[[#This Row],[Дата начала]]),"",CHOOSE(MONTH(Таблица1[[#This Row],[Дата начала]]),"января","февраля","марта","апреля","мая","июня","июля","августа","сентября","октября","ноября","декабря"))</f>
        <v/>
      </c>
      <c r="AA51" s="129" t="str">
        <f>IF(ISBLANK(Таблица1[[#This Row],[Дата начала]]),"",YEAR(Таблица1[[#This Row],[Дата начала]]))</f>
        <v/>
      </c>
      <c r="AB51" s="128" t="str">
        <f>IF(ISBLANK(Таблица1[[#This Row],[Дата окончания]]),"",TEXT(DAY(Таблица1[[#This Row],[Дата окончания]]),"00"))</f>
        <v/>
      </c>
      <c r="AC51" s="129" t="str">
        <f>IF(ISBLANK(Таблица1[[#This Row],[Дата окончания]]),"",CHOOSE(MONTH(Таблица1[[#This Row],[Дата окончания]]),"января","февраля","марта","апреля","мая","июня","июля","августа","сентября","октября","ноября","декабря"))</f>
        <v/>
      </c>
      <c r="AD51" s="129" t="str">
        <f>IF(ISBLANK(Таблица1[[#This Row],[Дата окончания]]),"",YEAR(Таблица1[[#This Row],[Дата окончания]]))</f>
        <v/>
      </c>
      <c r="AE51" s="131" t="str">
        <f>IF(ISBLANK(Таблица1[[#This Row],[Дата акта]]),"",TEXT(DAY(Таблица1[[#This Row],[Дата акта]]),"00"))</f>
        <v/>
      </c>
      <c r="AF51" s="130" t="str">
        <f>IF(ISBLANK(Таблица1[[#This Row],[Дата акта]]),"",CHOOSE(MONTH(Таблица1[[#This Row],[Дата акта]]),"января","февраля","марта","апреля","мая","июня","июля","августа","сентября","октября","ноября","декабря"))</f>
        <v/>
      </c>
      <c r="AG51" s="130" t="str">
        <f>IF(ISBLANK(Таблица1[[#This Row],[Дата акта]]),"",YEAR(Таблица1[[#This Row],[Дата акта]]))</f>
        <v/>
      </c>
      <c r="AH51" s="130" t="str">
        <f>IF(ISBLANK(Таблица1[[#This Row],[Материалы вручную]]),"","; "&amp;Таблица1[[#This Row],[Материалы вручную]])</f>
        <v/>
      </c>
      <c r="AI51" s="129" t="str">
        <f t="shared" si="57"/>
        <v/>
      </c>
      <c r="AJ51" s="129" t="str">
        <f t="shared" si="58"/>
        <v/>
      </c>
      <c r="AK51" s="129" t="str">
        <f t="shared" si="59"/>
        <v/>
      </c>
      <c r="AL51" s="129" t="str">
        <f t="shared" si="60"/>
        <v/>
      </c>
      <c r="AM51" s="129" t="str">
        <f t="shared" si="61"/>
        <v/>
      </c>
      <c r="AN51" s="130" t="str">
        <f t="shared" si="62"/>
        <v/>
      </c>
      <c r="AO51" s="129" t="str">
        <f t="shared" si="63"/>
        <v/>
      </c>
      <c r="AP51" s="129" t="str">
        <f t="shared" si="64"/>
        <v/>
      </c>
      <c r="AQ51" s="129" t="str">
        <f t="shared" si="65"/>
        <v/>
      </c>
      <c r="AR51" s="129" t="str">
        <f t="shared" si="66"/>
        <v/>
      </c>
      <c r="AS51" s="129" t="str">
        <f t="shared" si="67"/>
        <v/>
      </c>
      <c r="AT51" s="129" t="str">
        <f t="shared" si="68"/>
        <v/>
      </c>
      <c r="AU51" s="129" t="str">
        <f t="shared" si="69"/>
        <v/>
      </c>
      <c r="AV51" s="129" t="str">
        <f>IF(ISBLANK(Реквизиты!$B$6),"",Реквизиты!$B$6)</f>
        <v/>
      </c>
      <c r="AW51" s="129" t="str">
        <f t="shared" si="70"/>
        <v/>
      </c>
      <c r="AX51" s="129">
        <f>Таблица1[[#This Row],[Проект]]</f>
        <v>0</v>
      </c>
      <c r="AY51" s="129" t="str">
        <f t="shared" si="71"/>
        <v/>
      </c>
      <c r="AZ51" s="129" t="str">
        <f t="shared" si="72"/>
        <v/>
      </c>
      <c r="BA51" s="129" t="str">
        <f t="shared" si="73"/>
        <v/>
      </c>
      <c r="BB51" s="129" t="str">
        <f t="shared" si="74"/>
        <v/>
      </c>
      <c r="BC51" s="129" t="str">
        <f t="shared" si="75"/>
        <v/>
      </c>
      <c r="BD51" s="129" t="str">
        <f t="shared" si="76"/>
        <v/>
      </c>
      <c r="BE51" s="129" t="str">
        <f t="shared" si="77"/>
        <v/>
      </c>
      <c r="BF51" s="129" t="str">
        <f t="shared" si="78"/>
        <v/>
      </c>
      <c r="BG51" s="129" t="str">
        <f t="shared" si="79"/>
        <v/>
      </c>
      <c r="BH51" s="129" t="str">
        <f>IF(Таблица1[Проектировщик нужен?]=1,IF(ISBLANK(ФИО_проектировщика),"",должность_проектировщика&amp;" "&amp;наименование_проектировщика),"")</f>
        <v/>
      </c>
      <c r="BI51" s="129" t="str">
        <f>IF(Таблица1[Проектировщик нужен?]=1,IF(ISBLANK(ФИО_проектировщика),"",ФИО_проектировщика),"")</f>
        <v/>
      </c>
      <c r="BJ51" s="129" t="str">
        <f t="shared" si="80"/>
        <v/>
      </c>
      <c r="BK51" s="129" t="str">
        <f t="shared" si="81"/>
        <v/>
      </c>
      <c r="BL51" s="129" t="str">
        <f t="shared" si="82"/>
        <v/>
      </c>
      <c r="BM51" s="129" t="str">
        <f t="shared" si="83"/>
        <v/>
      </c>
      <c r="BN51" s="129" t="str">
        <f>IF(ISBLANK(Таблица1[[#This Row],[Исп. схема]]),"",Таблица1[[#This Row],[Исп. схема]]&amp;"@Исполнительная схема. "&amp;Таблица1[[#This Row],[Автоназвание работ]])</f>
        <v/>
      </c>
      <c r="BO51" s="129" t="str">
        <f>Таблица1[[#This Row],[Номер акта]]&amp;IF(ISBLANK(Таблица1[[#This Row],[Дата акта]]),""," от "&amp;TEXT(Таблица1[[#This Row],[Дата акта]],"ДД.ММ.ГГГГ"))&amp;"@Акт освидетельствования скрытых работ. "&amp;Таблица1[[#This Row],[Автоназвание работ]]</f>
        <v xml:space="preserve">№40@Акт освидетельствования скрытых работ. </v>
      </c>
      <c r="BP51" s="129" t="str">
        <f>"АОСР "&amp;Таблица1[[#This Row],[Номер акта]]&amp;IF(ISBLANK(Таблица1[[#This Row],[Дата акта]]),""," от "&amp;TEXT(Таблица1[[#This Row],[Дата акта]],"ДД.ММ.ГГГГ"))&amp;" ("&amp;Таблица1[[#This Row],[Наименование работ]]&amp;IF(ISBLANK(Таблица1[[#This Row],[Отм.]]),""," на отм."&amp;Таблица1[[#This Row],[Отм.]])&amp;")"</f>
        <v>АОСР №40 ()</v>
      </c>
      <c r="BQ51" s="129" t="str">
        <f>IF(ISBLANK(Таблица1[[#This Row],[Уровень1]]),"",Пербуква1&amp;Таблица1[[#This Row],[Уровень1]]&amp;"-")&amp;IF(ISBLANK(Таблица1[[#This Row],[Уровень2]]),"",Пербуква2&amp;Таблица1[[#This Row],[Уровень2]]&amp;"-")&amp;"№"&amp;Таблица1[[#This Row],[Номер п/п]]&amp;Таблица1[[#This Row],[Суффикс акта]]</f>
        <v>№40</v>
      </c>
      <c r="BR51" s="169"/>
      <c r="BS51" s="170"/>
      <c r="BT51" s="129"/>
      <c r="BU51" s="129"/>
      <c r="BV51" s="129"/>
      <c r="BW51" s="129"/>
    </row>
    <row r="52" spans="1:75" customFormat="1" ht="38.25" x14ac:dyDescent="0.2">
      <c r="A52" s="142">
        <v>41</v>
      </c>
      <c r="B52" s="185"/>
      <c r="C52" s="185"/>
      <c r="D52" s="186"/>
      <c r="E52" s="186"/>
      <c r="F52" s="186"/>
      <c r="G52" s="186"/>
      <c r="H52" s="186"/>
      <c r="I52" s="104"/>
      <c r="J52" s="104"/>
      <c r="K52" s="102"/>
      <c r="L52" s="115"/>
      <c r="M52" s="115"/>
      <c r="N52" s="100" t="s">
        <v>235</v>
      </c>
      <c r="O52" s="135" t="str">
        <f>Таблица1[[#This Row],[Наименование работ]]&amp;(IF(ISBLANK(Таблица1[[#This Row],[Уровень3]]),""," "&amp;Таблица1[[#This Row],[Уровень3]]&amp;"-го "&amp;ур3род))&amp;(IF(ISBLANK(Таблица1[[#This Row],[Уровень2]]),""," "&amp;ур2род&amp;" "&amp;Таблица1[[#This Row],[Уровень2]]))&amp;(IF(ISBLANK(Таблица1[[#This Row],[Уровень1]]),""," "&amp;ур1род&amp;" "&amp;Таблица1[[#This Row],[Уровень1]]))&amp;(IF(ISBLANK(Таблица1[[#This Row],[Отм.]]),""," на отм. "&amp;Таблица1[[#This Row],[Отм.]]))&amp;(IF(ISBLANK(Таблица1[[#This Row],[В осях]]),""," в осях "&amp;Таблица1[[#This Row],[В осях]]))</f>
        <v/>
      </c>
      <c r="P52" s="101" t="str">
        <f t="array" ref="P52">IFERROR(INDEX(Таблица6[вид работ],MATCH(1,SEARCH(Таблица6[вид работ],Таблица1[[#This Row],[Наименование работ]]),0)+1)&amp;(IF(ISBLANK(Таблица1[[#This Row],[Уровень3]]),""," "&amp;Таблица1[[#This Row],[Уровень3]]&amp;"-го "&amp;ур3род))&amp;(IF(ISBLANK(Таблица1[[#This Row],[Уровень2]]),""," "&amp;ур2род&amp;" "&amp;Таблица1[[#This Row],[Уровень2]]))&amp;(IF(ISBLANK(Таблица1[[#This Row],[Уровень1]]),""," "&amp;ур1род&amp;" "&amp;Таблица1[[#This Row],[Уровень1]]))&amp;(IF(ISBLANK(Таблица1[[#This Row],[Отм.]]),""," на отм. "&amp;Таблица1[[#This Row],[Отм.]]))&amp;(IF(ISBLANK(Таблица1[[#This Row],[В осях]]),""," в осях "&amp;Таблица1[[#This Row],[В осях]])),"")</f>
        <v/>
      </c>
      <c r="Q52" s="150"/>
      <c r="R52" s="99"/>
      <c r="S52" s="103"/>
      <c r="T52" s="100"/>
      <c r="U52" s="103"/>
      <c r="V52" s="103">
        <f>2</f>
        <v>2</v>
      </c>
      <c r="W52" s="103" t="str">
        <f t="shared" si="56"/>
        <v>согласно п. 3, 4</v>
      </c>
      <c r="X52" s="103" t="str">
        <f>IF(ISERROR(SEARCH("арм",Таблица1[[#This Row],[Наименование работ]])),"",1)</f>
        <v/>
      </c>
      <c r="Y52" s="128" t="str">
        <f>IF(ISBLANK(Таблица1[[#This Row],[Дата начала]]),"",TEXT(DAY(Таблица1[[#This Row],[Дата начала]]),"00"))</f>
        <v/>
      </c>
      <c r="Z52" s="129" t="str">
        <f>IF(ISBLANK(Таблица1[[#This Row],[Дата начала]]),"",CHOOSE(MONTH(Таблица1[[#This Row],[Дата начала]]),"января","февраля","марта","апреля","мая","июня","июля","августа","сентября","октября","ноября","декабря"))</f>
        <v/>
      </c>
      <c r="AA52" s="129" t="str">
        <f>IF(ISBLANK(Таблица1[[#This Row],[Дата начала]]),"",YEAR(Таблица1[[#This Row],[Дата начала]]))</f>
        <v/>
      </c>
      <c r="AB52" s="128" t="str">
        <f>IF(ISBLANK(Таблица1[[#This Row],[Дата окончания]]),"",TEXT(DAY(Таблица1[[#This Row],[Дата окончания]]),"00"))</f>
        <v/>
      </c>
      <c r="AC52" s="129" t="str">
        <f>IF(ISBLANK(Таблица1[[#This Row],[Дата окончания]]),"",CHOOSE(MONTH(Таблица1[[#This Row],[Дата окончания]]),"января","февраля","марта","апреля","мая","июня","июля","августа","сентября","октября","ноября","декабря"))</f>
        <v/>
      </c>
      <c r="AD52" s="129" t="str">
        <f>IF(ISBLANK(Таблица1[[#This Row],[Дата окончания]]),"",YEAR(Таблица1[[#This Row],[Дата окончания]]))</f>
        <v/>
      </c>
      <c r="AE52" s="131" t="str">
        <f>IF(ISBLANK(Таблица1[[#This Row],[Дата акта]]),"",TEXT(DAY(Таблица1[[#This Row],[Дата акта]]),"00"))</f>
        <v/>
      </c>
      <c r="AF52" s="130" t="str">
        <f>IF(ISBLANK(Таблица1[[#This Row],[Дата акта]]),"",CHOOSE(MONTH(Таблица1[[#This Row],[Дата акта]]),"января","февраля","марта","апреля","мая","июня","июля","августа","сентября","октября","ноября","декабря"))</f>
        <v/>
      </c>
      <c r="AG52" s="130" t="str">
        <f>IF(ISBLANK(Таблица1[[#This Row],[Дата акта]]),"",YEAR(Таблица1[[#This Row],[Дата акта]]))</f>
        <v/>
      </c>
      <c r="AH52" s="130" t="str">
        <f>IF(ISBLANK(Таблица1[[#This Row],[Материалы вручную]]),"","; "&amp;Таблица1[[#This Row],[Материалы вручную]])</f>
        <v/>
      </c>
      <c r="AI52" s="129" t="str">
        <f t="shared" si="57"/>
        <v/>
      </c>
      <c r="AJ52" s="129" t="str">
        <f t="shared" si="58"/>
        <v/>
      </c>
      <c r="AK52" s="129" t="str">
        <f t="shared" si="59"/>
        <v/>
      </c>
      <c r="AL52" s="129" t="str">
        <f t="shared" si="60"/>
        <v/>
      </c>
      <c r="AM52" s="129" t="str">
        <f t="shared" si="61"/>
        <v/>
      </c>
      <c r="AN52" s="130" t="str">
        <f t="shared" si="62"/>
        <v/>
      </c>
      <c r="AO52" s="129" t="str">
        <f t="shared" si="63"/>
        <v/>
      </c>
      <c r="AP52" s="129" t="str">
        <f t="shared" si="64"/>
        <v/>
      </c>
      <c r="AQ52" s="129" t="str">
        <f t="shared" si="65"/>
        <v/>
      </c>
      <c r="AR52" s="129" t="str">
        <f t="shared" si="66"/>
        <v/>
      </c>
      <c r="AS52" s="129" t="str">
        <f t="shared" si="67"/>
        <v/>
      </c>
      <c r="AT52" s="129" t="str">
        <f t="shared" si="68"/>
        <v/>
      </c>
      <c r="AU52" s="129" t="str">
        <f t="shared" si="69"/>
        <v/>
      </c>
      <c r="AV52" s="129" t="str">
        <f>IF(ISBLANK(Реквизиты!$B$6),"",Реквизиты!$B$6)</f>
        <v/>
      </c>
      <c r="AW52" s="129" t="str">
        <f t="shared" si="70"/>
        <v/>
      </c>
      <c r="AX52" s="129">
        <f>Таблица1[[#This Row],[Проект]]</f>
        <v>0</v>
      </c>
      <c r="AY52" s="129" t="str">
        <f t="shared" si="71"/>
        <v/>
      </c>
      <c r="AZ52" s="129" t="str">
        <f t="shared" si="72"/>
        <v/>
      </c>
      <c r="BA52" s="129" t="str">
        <f t="shared" si="73"/>
        <v/>
      </c>
      <c r="BB52" s="129" t="str">
        <f t="shared" si="74"/>
        <v/>
      </c>
      <c r="BC52" s="129" t="str">
        <f t="shared" si="75"/>
        <v/>
      </c>
      <c r="BD52" s="129" t="str">
        <f t="shared" si="76"/>
        <v/>
      </c>
      <c r="BE52" s="129" t="str">
        <f t="shared" si="77"/>
        <v/>
      </c>
      <c r="BF52" s="129" t="str">
        <f t="shared" si="78"/>
        <v/>
      </c>
      <c r="BG52" s="129" t="str">
        <f t="shared" si="79"/>
        <v/>
      </c>
      <c r="BH52" s="129" t="str">
        <f>IF(Таблица1[Проектировщик нужен?]=1,IF(ISBLANK(ФИО_проектировщика),"",должность_проектировщика&amp;" "&amp;наименование_проектировщика),"")</f>
        <v/>
      </c>
      <c r="BI52" s="129" t="str">
        <f>IF(Таблица1[Проектировщик нужен?]=1,IF(ISBLANK(ФИО_проектировщика),"",ФИО_проектировщика),"")</f>
        <v/>
      </c>
      <c r="BJ52" s="129" t="str">
        <f t="shared" si="80"/>
        <v/>
      </c>
      <c r="BK52" s="129" t="str">
        <f t="shared" si="81"/>
        <v/>
      </c>
      <c r="BL52" s="129" t="str">
        <f t="shared" si="82"/>
        <v/>
      </c>
      <c r="BM52" s="129" t="str">
        <f t="shared" si="83"/>
        <v/>
      </c>
      <c r="BN52" s="129" t="str">
        <f>IF(ISBLANK(Таблица1[[#This Row],[Исп. схема]]),"",Таблица1[[#This Row],[Исп. схема]]&amp;"@Исполнительная схема. "&amp;Таблица1[[#This Row],[Автоназвание работ]])</f>
        <v/>
      </c>
      <c r="BO52" s="129" t="str">
        <f>Таблица1[[#This Row],[Номер акта]]&amp;IF(ISBLANK(Таблица1[[#This Row],[Дата акта]]),""," от "&amp;TEXT(Таблица1[[#This Row],[Дата акта]],"ДД.ММ.ГГГГ"))&amp;"@Акт освидетельствования скрытых работ. "&amp;Таблица1[[#This Row],[Автоназвание работ]]</f>
        <v xml:space="preserve">№41@Акт освидетельствования скрытых работ. </v>
      </c>
      <c r="BP52" s="129" t="str">
        <f>"АОСР "&amp;Таблица1[[#This Row],[Номер акта]]&amp;IF(ISBLANK(Таблица1[[#This Row],[Дата акта]]),""," от "&amp;TEXT(Таблица1[[#This Row],[Дата акта]],"ДД.ММ.ГГГГ"))&amp;" ("&amp;Таблица1[[#This Row],[Наименование работ]]&amp;IF(ISBLANK(Таблица1[[#This Row],[Отм.]]),""," на отм."&amp;Таблица1[[#This Row],[Отм.]])&amp;")"</f>
        <v>АОСР №41 ()</v>
      </c>
      <c r="BQ52" s="129" t="str">
        <f>IF(ISBLANK(Таблица1[[#This Row],[Уровень1]]),"",Пербуква1&amp;Таблица1[[#This Row],[Уровень1]]&amp;"-")&amp;IF(ISBLANK(Таблица1[[#This Row],[Уровень2]]),"",Пербуква2&amp;Таблица1[[#This Row],[Уровень2]]&amp;"-")&amp;"№"&amp;Таблица1[[#This Row],[Номер п/п]]&amp;Таблица1[[#This Row],[Суффикс акта]]</f>
        <v>№41</v>
      </c>
      <c r="BR52" s="169"/>
      <c r="BS52" s="170"/>
      <c r="BT52" s="129"/>
      <c r="BU52" s="129"/>
      <c r="BV52" s="129"/>
      <c r="BW52" s="129"/>
    </row>
    <row r="53" spans="1:75" customFormat="1" ht="38.25" x14ac:dyDescent="0.2">
      <c r="A53" s="142">
        <v>42</v>
      </c>
      <c r="B53" s="185"/>
      <c r="C53" s="185"/>
      <c r="D53" s="186"/>
      <c r="E53" s="186"/>
      <c r="F53" s="186"/>
      <c r="G53" s="186"/>
      <c r="H53" s="186"/>
      <c r="I53" s="104"/>
      <c r="J53" s="104"/>
      <c r="K53" s="102"/>
      <c r="L53" s="115"/>
      <c r="M53" s="115"/>
      <c r="N53" s="100" t="s">
        <v>235</v>
      </c>
      <c r="O53" s="135" t="str">
        <f>Таблица1[[#This Row],[Наименование работ]]&amp;(IF(ISBLANK(Таблица1[[#This Row],[Уровень3]]),""," "&amp;Таблица1[[#This Row],[Уровень3]]&amp;"-го "&amp;ур3род))&amp;(IF(ISBLANK(Таблица1[[#This Row],[Уровень2]]),""," "&amp;ур2род&amp;" "&amp;Таблица1[[#This Row],[Уровень2]]))&amp;(IF(ISBLANK(Таблица1[[#This Row],[Уровень1]]),""," "&amp;ур1род&amp;" "&amp;Таблица1[[#This Row],[Уровень1]]))&amp;(IF(ISBLANK(Таблица1[[#This Row],[Отм.]]),""," на отм. "&amp;Таблица1[[#This Row],[Отм.]]))&amp;(IF(ISBLANK(Таблица1[[#This Row],[В осях]]),""," в осях "&amp;Таблица1[[#This Row],[В осях]]))</f>
        <v/>
      </c>
      <c r="P53" s="101" t="str">
        <f t="array" ref="P53">IFERROR(INDEX(Таблица6[вид работ],MATCH(1,SEARCH(Таблица6[вид работ],Таблица1[[#This Row],[Наименование работ]]),0)+1)&amp;(IF(ISBLANK(Таблица1[[#This Row],[Уровень3]]),""," "&amp;Таблица1[[#This Row],[Уровень3]]&amp;"-го "&amp;ур3род))&amp;(IF(ISBLANK(Таблица1[[#This Row],[Уровень2]]),""," "&amp;ур2род&amp;" "&amp;Таблица1[[#This Row],[Уровень2]]))&amp;(IF(ISBLANK(Таблица1[[#This Row],[Уровень1]]),""," "&amp;ур1род&amp;" "&amp;Таблица1[[#This Row],[Уровень1]]))&amp;(IF(ISBLANK(Таблица1[[#This Row],[Отм.]]),""," на отм. "&amp;Таблица1[[#This Row],[Отм.]]))&amp;(IF(ISBLANK(Таблица1[[#This Row],[В осях]]),""," в осях "&amp;Таблица1[[#This Row],[В осях]])),"")</f>
        <v/>
      </c>
      <c r="Q53" s="150"/>
      <c r="R53" s="99"/>
      <c r="S53" s="103"/>
      <c r="T53" s="100"/>
      <c r="U53" s="103"/>
      <c r="V53" s="103">
        <f>2</f>
        <v>2</v>
      </c>
      <c r="W53" s="103" t="str">
        <f t="shared" si="56"/>
        <v>согласно п. 3, 4</v>
      </c>
      <c r="X53" s="103" t="str">
        <f>IF(ISERROR(SEARCH("арм",Таблица1[[#This Row],[Наименование работ]])),"",1)</f>
        <v/>
      </c>
      <c r="Y53" s="128" t="str">
        <f>IF(ISBLANK(Таблица1[[#This Row],[Дата начала]]),"",TEXT(DAY(Таблица1[[#This Row],[Дата начала]]),"00"))</f>
        <v/>
      </c>
      <c r="Z53" s="129" t="str">
        <f>IF(ISBLANK(Таблица1[[#This Row],[Дата начала]]),"",CHOOSE(MONTH(Таблица1[[#This Row],[Дата начала]]),"января","февраля","марта","апреля","мая","июня","июля","августа","сентября","октября","ноября","декабря"))</f>
        <v/>
      </c>
      <c r="AA53" s="129" t="str">
        <f>IF(ISBLANK(Таблица1[[#This Row],[Дата начала]]),"",YEAR(Таблица1[[#This Row],[Дата начала]]))</f>
        <v/>
      </c>
      <c r="AB53" s="128" t="str">
        <f>IF(ISBLANK(Таблица1[[#This Row],[Дата окончания]]),"",TEXT(DAY(Таблица1[[#This Row],[Дата окончания]]),"00"))</f>
        <v/>
      </c>
      <c r="AC53" s="129" t="str">
        <f>IF(ISBLANK(Таблица1[[#This Row],[Дата окончания]]),"",CHOOSE(MONTH(Таблица1[[#This Row],[Дата окончания]]),"января","февраля","марта","апреля","мая","июня","июля","августа","сентября","октября","ноября","декабря"))</f>
        <v/>
      </c>
      <c r="AD53" s="129" t="str">
        <f>IF(ISBLANK(Таблица1[[#This Row],[Дата окончания]]),"",YEAR(Таблица1[[#This Row],[Дата окончания]]))</f>
        <v/>
      </c>
      <c r="AE53" s="131" t="str">
        <f>IF(ISBLANK(Таблица1[[#This Row],[Дата акта]]),"",TEXT(DAY(Таблица1[[#This Row],[Дата акта]]),"00"))</f>
        <v/>
      </c>
      <c r="AF53" s="130" t="str">
        <f>IF(ISBLANK(Таблица1[[#This Row],[Дата акта]]),"",CHOOSE(MONTH(Таблица1[[#This Row],[Дата акта]]),"января","февраля","марта","апреля","мая","июня","июля","августа","сентября","октября","ноября","декабря"))</f>
        <v/>
      </c>
      <c r="AG53" s="130" t="str">
        <f>IF(ISBLANK(Таблица1[[#This Row],[Дата акта]]),"",YEAR(Таблица1[[#This Row],[Дата акта]]))</f>
        <v/>
      </c>
      <c r="AH53" s="130" t="str">
        <f>IF(ISBLANK(Таблица1[[#This Row],[Материалы вручную]]),"","; "&amp;Таблица1[[#This Row],[Материалы вручную]])</f>
        <v/>
      </c>
      <c r="AI53" s="129" t="str">
        <f t="shared" si="57"/>
        <v/>
      </c>
      <c r="AJ53" s="129" t="str">
        <f t="shared" si="58"/>
        <v/>
      </c>
      <c r="AK53" s="129" t="str">
        <f t="shared" si="59"/>
        <v/>
      </c>
      <c r="AL53" s="129" t="str">
        <f t="shared" si="60"/>
        <v/>
      </c>
      <c r="AM53" s="129" t="str">
        <f t="shared" si="61"/>
        <v/>
      </c>
      <c r="AN53" s="130" t="str">
        <f t="shared" si="62"/>
        <v/>
      </c>
      <c r="AO53" s="129" t="str">
        <f t="shared" si="63"/>
        <v/>
      </c>
      <c r="AP53" s="129" t="str">
        <f t="shared" si="64"/>
        <v/>
      </c>
      <c r="AQ53" s="129" t="str">
        <f t="shared" si="65"/>
        <v/>
      </c>
      <c r="AR53" s="129" t="str">
        <f t="shared" si="66"/>
        <v/>
      </c>
      <c r="AS53" s="129" t="str">
        <f t="shared" si="67"/>
        <v/>
      </c>
      <c r="AT53" s="129" t="str">
        <f t="shared" si="68"/>
        <v/>
      </c>
      <c r="AU53" s="129" t="str">
        <f t="shared" si="69"/>
        <v/>
      </c>
      <c r="AV53" s="129" t="str">
        <f>IF(ISBLANK(Реквизиты!$B$6),"",Реквизиты!$B$6)</f>
        <v/>
      </c>
      <c r="AW53" s="129" t="str">
        <f t="shared" si="70"/>
        <v/>
      </c>
      <c r="AX53" s="129">
        <f>Таблица1[[#This Row],[Проект]]</f>
        <v>0</v>
      </c>
      <c r="AY53" s="129" t="str">
        <f t="shared" si="71"/>
        <v/>
      </c>
      <c r="AZ53" s="129" t="str">
        <f t="shared" si="72"/>
        <v/>
      </c>
      <c r="BA53" s="129" t="str">
        <f t="shared" si="73"/>
        <v/>
      </c>
      <c r="BB53" s="129" t="str">
        <f t="shared" si="74"/>
        <v/>
      </c>
      <c r="BC53" s="129" t="str">
        <f t="shared" si="75"/>
        <v/>
      </c>
      <c r="BD53" s="129" t="str">
        <f t="shared" si="76"/>
        <v/>
      </c>
      <c r="BE53" s="129" t="str">
        <f t="shared" si="77"/>
        <v/>
      </c>
      <c r="BF53" s="129" t="str">
        <f t="shared" si="78"/>
        <v/>
      </c>
      <c r="BG53" s="129" t="str">
        <f t="shared" si="79"/>
        <v/>
      </c>
      <c r="BH53" s="129" t="str">
        <f>IF(Таблица1[Проектировщик нужен?]=1,IF(ISBLANK(ФИО_проектировщика),"",должность_проектировщика&amp;" "&amp;наименование_проектировщика),"")</f>
        <v/>
      </c>
      <c r="BI53" s="129" t="str">
        <f>IF(Таблица1[Проектировщик нужен?]=1,IF(ISBLANK(ФИО_проектировщика),"",ФИО_проектировщика),"")</f>
        <v/>
      </c>
      <c r="BJ53" s="129" t="str">
        <f t="shared" si="80"/>
        <v/>
      </c>
      <c r="BK53" s="129" t="str">
        <f t="shared" si="81"/>
        <v/>
      </c>
      <c r="BL53" s="129" t="str">
        <f t="shared" si="82"/>
        <v/>
      </c>
      <c r="BM53" s="129" t="str">
        <f t="shared" si="83"/>
        <v/>
      </c>
      <c r="BN53" s="129" t="str">
        <f>IF(ISBLANK(Таблица1[[#This Row],[Исп. схема]]),"",Таблица1[[#This Row],[Исп. схема]]&amp;"@Исполнительная схема. "&amp;Таблица1[[#This Row],[Автоназвание работ]])</f>
        <v/>
      </c>
      <c r="BO53" s="129" t="str">
        <f>Таблица1[[#This Row],[Номер акта]]&amp;IF(ISBLANK(Таблица1[[#This Row],[Дата акта]]),""," от "&amp;TEXT(Таблица1[[#This Row],[Дата акта]],"ДД.ММ.ГГГГ"))&amp;"@Акт освидетельствования скрытых работ. "&amp;Таблица1[[#This Row],[Автоназвание работ]]</f>
        <v xml:space="preserve">№42@Акт освидетельствования скрытых работ. </v>
      </c>
      <c r="BP53" s="129" t="str">
        <f>"АОСР "&amp;Таблица1[[#This Row],[Номер акта]]&amp;IF(ISBLANK(Таблица1[[#This Row],[Дата акта]]),""," от "&amp;TEXT(Таблица1[[#This Row],[Дата акта]],"ДД.ММ.ГГГГ"))&amp;" ("&amp;Таблица1[[#This Row],[Наименование работ]]&amp;IF(ISBLANK(Таблица1[[#This Row],[Отм.]]),""," на отм."&amp;Таблица1[[#This Row],[Отм.]])&amp;")"</f>
        <v>АОСР №42 ()</v>
      </c>
      <c r="BQ53" s="129" t="str">
        <f>IF(ISBLANK(Таблица1[[#This Row],[Уровень1]]),"",Пербуква1&amp;Таблица1[[#This Row],[Уровень1]]&amp;"-")&amp;IF(ISBLANK(Таблица1[[#This Row],[Уровень2]]),"",Пербуква2&amp;Таблица1[[#This Row],[Уровень2]]&amp;"-")&amp;"№"&amp;Таблица1[[#This Row],[Номер п/п]]&amp;Таблица1[[#This Row],[Суффикс акта]]</f>
        <v>№42</v>
      </c>
      <c r="BR53" s="169"/>
      <c r="BS53" s="170"/>
      <c r="BT53" s="129"/>
      <c r="BU53" s="129"/>
      <c r="BV53" s="129"/>
      <c r="BW53" s="129"/>
    </row>
    <row r="54" spans="1:75" customFormat="1" ht="38.25" x14ac:dyDescent="0.2">
      <c r="A54" s="142">
        <v>43</v>
      </c>
      <c r="B54" s="185"/>
      <c r="C54" s="185"/>
      <c r="D54" s="186"/>
      <c r="E54" s="186"/>
      <c r="F54" s="186"/>
      <c r="G54" s="186"/>
      <c r="H54" s="186"/>
      <c r="I54" s="104"/>
      <c r="J54" s="104"/>
      <c r="K54" s="102"/>
      <c r="L54" s="115"/>
      <c r="M54" s="115"/>
      <c r="N54" s="100" t="s">
        <v>235</v>
      </c>
      <c r="O54" s="135" t="str">
        <f>Таблица1[[#This Row],[Наименование работ]]&amp;(IF(ISBLANK(Таблица1[[#This Row],[Уровень3]]),""," "&amp;Таблица1[[#This Row],[Уровень3]]&amp;"-го "&amp;ур3род))&amp;(IF(ISBLANK(Таблица1[[#This Row],[Уровень2]]),""," "&amp;ур2род&amp;" "&amp;Таблица1[[#This Row],[Уровень2]]))&amp;(IF(ISBLANK(Таблица1[[#This Row],[Уровень1]]),""," "&amp;ур1род&amp;" "&amp;Таблица1[[#This Row],[Уровень1]]))&amp;(IF(ISBLANK(Таблица1[[#This Row],[Отм.]]),""," на отм. "&amp;Таблица1[[#This Row],[Отм.]]))&amp;(IF(ISBLANK(Таблица1[[#This Row],[В осях]]),""," в осях "&amp;Таблица1[[#This Row],[В осях]]))</f>
        <v/>
      </c>
      <c r="P54" s="101" t="str">
        <f t="array" ref="P54">IFERROR(INDEX(Таблица6[вид работ],MATCH(1,SEARCH(Таблица6[вид работ],Таблица1[[#This Row],[Наименование работ]]),0)+1)&amp;(IF(ISBLANK(Таблица1[[#This Row],[Уровень3]]),""," "&amp;Таблица1[[#This Row],[Уровень3]]&amp;"-го "&amp;ур3род))&amp;(IF(ISBLANK(Таблица1[[#This Row],[Уровень2]]),""," "&amp;ур2род&amp;" "&amp;Таблица1[[#This Row],[Уровень2]]))&amp;(IF(ISBLANK(Таблица1[[#This Row],[Уровень1]]),""," "&amp;ур1род&amp;" "&amp;Таблица1[[#This Row],[Уровень1]]))&amp;(IF(ISBLANK(Таблица1[[#This Row],[Отм.]]),""," на отм. "&amp;Таблица1[[#This Row],[Отм.]]))&amp;(IF(ISBLANK(Таблица1[[#This Row],[В осях]]),""," в осях "&amp;Таблица1[[#This Row],[В осях]])),"")</f>
        <v/>
      </c>
      <c r="Q54" s="150"/>
      <c r="R54" s="99"/>
      <c r="S54" s="103"/>
      <c r="T54" s="100"/>
      <c r="U54" s="103"/>
      <c r="V54" s="103">
        <f>2</f>
        <v>2</v>
      </c>
      <c r="W54" s="103" t="str">
        <f t="shared" si="56"/>
        <v>согласно п. 3, 4</v>
      </c>
      <c r="X54" s="103" t="str">
        <f>IF(ISERROR(SEARCH("арм",Таблица1[[#This Row],[Наименование работ]])),"",1)</f>
        <v/>
      </c>
      <c r="Y54" s="128" t="str">
        <f>IF(ISBLANK(Таблица1[[#This Row],[Дата начала]]),"",TEXT(DAY(Таблица1[[#This Row],[Дата начала]]),"00"))</f>
        <v/>
      </c>
      <c r="Z54" s="129" t="str">
        <f>IF(ISBLANK(Таблица1[[#This Row],[Дата начала]]),"",CHOOSE(MONTH(Таблица1[[#This Row],[Дата начала]]),"января","февраля","марта","апреля","мая","июня","июля","августа","сентября","октября","ноября","декабря"))</f>
        <v/>
      </c>
      <c r="AA54" s="129" t="str">
        <f>IF(ISBLANK(Таблица1[[#This Row],[Дата начала]]),"",YEAR(Таблица1[[#This Row],[Дата начала]]))</f>
        <v/>
      </c>
      <c r="AB54" s="128" t="str">
        <f>IF(ISBLANK(Таблица1[[#This Row],[Дата окончания]]),"",TEXT(DAY(Таблица1[[#This Row],[Дата окончания]]),"00"))</f>
        <v/>
      </c>
      <c r="AC54" s="129" t="str">
        <f>IF(ISBLANK(Таблица1[[#This Row],[Дата окончания]]),"",CHOOSE(MONTH(Таблица1[[#This Row],[Дата окончания]]),"января","февраля","марта","апреля","мая","июня","июля","августа","сентября","октября","ноября","декабря"))</f>
        <v/>
      </c>
      <c r="AD54" s="129" t="str">
        <f>IF(ISBLANK(Таблица1[[#This Row],[Дата окончания]]),"",YEAR(Таблица1[[#This Row],[Дата окончания]]))</f>
        <v/>
      </c>
      <c r="AE54" s="131" t="str">
        <f>IF(ISBLANK(Таблица1[[#This Row],[Дата акта]]),"",TEXT(DAY(Таблица1[[#This Row],[Дата акта]]),"00"))</f>
        <v/>
      </c>
      <c r="AF54" s="130" t="str">
        <f>IF(ISBLANK(Таблица1[[#This Row],[Дата акта]]),"",CHOOSE(MONTH(Таблица1[[#This Row],[Дата акта]]),"января","февраля","марта","апреля","мая","июня","июля","августа","сентября","октября","ноября","декабря"))</f>
        <v/>
      </c>
      <c r="AG54" s="130" t="str">
        <f>IF(ISBLANK(Таблица1[[#This Row],[Дата акта]]),"",YEAR(Таблица1[[#This Row],[Дата акта]]))</f>
        <v/>
      </c>
      <c r="AH54" s="130" t="str">
        <f>IF(ISBLANK(Таблица1[[#This Row],[Материалы вручную]]),"","; "&amp;Таблица1[[#This Row],[Материалы вручную]])</f>
        <v/>
      </c>
      <c r="AI54" s="129" t="str">
        <f t="shared" si="57"/>
        <v/>
      </c>
      <c r="AJ54" s="129" t="str">
        <f t="shared" si="58"/>
        <v/>
      </c>
      <c r="AK54" s="129" t="str">
        <f t="shared" si="59"/>
        <v/>
      </c>
      <c r="AL54" s="129" t="str">
        <f t="shared" si="60"/>
        <v/>
      </c>
      <c r="AM54" s="129" t="str">
        <f t="shared" si="61"/>
        <v/>
      </c>
      <c r="AN54" s="130" t="str">
        <f t="shared" si="62"/>
        <v/>
      </c>
      <c r="AO54" s="129" t="str">
        <f t="shared" si="63"/>
        <v/>
      </c>
      <c r="AP54" s="129" t="str">
        <f t="shared" si="64"/>
        <v/>
      </c>
      <c r="AQ54" s="129" t="str">
        <f t="shared" si="65"/>
        <v/>
      </c>
      <c r="AR54" s="129" t="str">
        <f t="shared" si="66"/>
        <v/>
      </c>
      <c r="AS54" s="129" t="str">
        <f t="shared" si="67"/>
        <v/>
      </c>
      <c r="AT54" s="129" t="str">
        <f t="shared" si="68"/>
        <v/>
      </c>
      <c r="AU54" s="129" t="str">
        <f t="shared" si="69"/>
        <v/>
      </c>
      <c r="AV54" s="129" t="str">
        <f>IF(ISBLANK(Реквизиты!$B$6),"",Реквизиты!$B$6)</f>
        <v/>
      </c>
      <c r="AW54" s="129" t="str">
        <f t="shared" si="70"/>
        <v/>
      </c>
      <c r="AX54" s="129">
        <f>Таблица1[[#This Row],[Проект]]</f>
        <v>0</v>
      </c>
      <c r="AY54" s="129" t="str">
        <f t="shared" si="71"/>
        <v/>
      </c>
      <c r="AZ54" s="129" t="str">
        <f t="shared" si="72"/>
        <v/>
      </c>
      <c r="BA54" s="129" t="str">
        <f t="shared" si="73"/>
        <v/>
      </c>
      <c r="BB54" s="129" t="str">
        <f t="shared" si="74"/>
        <v/>
      </c>
      <c r="BC54" s="129" t="str">
        <f t="shared" si="75"/>
        <v/>
      </c>
      <c r="BD54" s="129" t="str">
        <f t="shared" si="76"/>
        <v/>
      </c>
      <c r="BE54" s="129" t="str">
        <f t="shared" si="77"/>
        <v/>
      </c>
      <c r="BF54" s="129" t="str">
        <f t="shared" si="78"/>
        <v/>
      </c>
      <c r="BG54" s="129" t="str">
        <f t="shared" si="79"/>
        <v/>
      </c>
      <c r="BH54" s="129" t="str">
        <f>IF(Таблица1[Проектировщик нужен?]=1,IF(ISBLANK(ФИО_проектировщика),"",должность_проектировщика&amp;" "&amp;наименование_проектировщика),"")</f>
        <v/>
      </c>
      <c r="BI54" s="129" t="str">
        <f>IF(Таблица1[Проектировщик нужен?]=1,IF(ISBLANK(ФИО_проектировщика),"",ФИО_проектировщика),"")</f>
        <v/>
      </c>
      <c r="BJ54" s="129" t="str">
        <f t="shared" si="80"/>
        <v/>
      </c>
      <c r="BK54" s="129" t="str">
        <f t="shared" si="81"/>
        <v/>
      </c>
      <c r="BL54" s="129" t="str">
        <f t="shared" si="82"/>
        <v/>
      </c>
      <c r="BM54" s="129" t="str">
        <f t="shared" si="83"/>
        <v/>
      </c>
      <c r="BN54" s="129" t="str">
        <f>IF(ISBLANK(Таблица1[[#This Row],[Исп. схема]]),"",Таблица1[[#This Row],[Исп. схема]]&amp;"@Исполнительная схема. "&amp;Таблица1[[#This Row],[Автоназвание работ]])</f>
        <v/>
      </c>
      <c r="BO54" s="129" t="str">
        <f>Таблица1[[#This Row],[Номер акта]]&amp;IF(ISBLANK(Таблица1[[#This Row],[Дата акта]]),""," от "&amp;TEXT(Таблица1[[#This Row],[Дата акта]],"ДД.ММ.ГГГГ"))&amp;"@Акт освидетельствования скрытых работ. "&amp;Таблица1[[#This Row],[Автоназвание работ]]</f>
        <v xml:space="preserve">№43@Акт освидетельствования скрытых работ. </v>
      </c>
      <c r="BP54" s="129" t="str">
        <f>"АОСР "&amp;Таблица1[[#This Row],[Номер акта]]&amp;IF(ISBLANK(Таблица1[[#This Row],[Дата акта]]),""," от "&amp;TEXT(Таблица1[[#This Row],[Дата акта]],"ДД.ММ.ГГГГ"))&amp;" ("&amp;Таблица1[[#This Row],[Наименование работ]]&amp;IF(ISBLANK(Таблица1[[#This Row],[Отм.]]),""," на отм."&amp;Таблица1[[#This Row],[Отм.]])&amp;")"</f>
        <v>АОСР №43 ()</v>
      </c>
      <c r="BQ54" s="129" t="str">
        <f>IF(ISBLANK(Таблица1[[#This Row],[Уровень1]]),"",Пербуква1&amp;Таблица1[[#This Row],[Уровень1]]&amp;"-")&amp;IF(ISBLANK(Таблица1[[#This Row],[Уровень2]]),"",Пербуква2&amp;Таблица1[[#This Row],[Уровень2]]&amp;"-")&amp;"№"&amp;Таблица1[[#This Row],[Номер п/п]]&amp;Таблица1[[#This Row],[Суффикс акта]]</f>
        <v>№43</v>
      </c>
      <c r="BR54" s="169"/>
      <c r="BS54" s="170"/>
      <c r="BT54" s="129"/>
      <c r="BU54" s="129"/>
      <c r="BV54" s="129"/>
      <c r="BW54" s="129"/>
    </row>
    <row r="55" spans="1:75" customFormat="1" ht="38.25" x14ac:dyDescent="0.2">
      <c r="A55" s="142">
        <v>44</v>
      </c>
      <c r="B55" s="185"/>
      <c r="C55" s="185"/>
      <c r="D55" s="186"/>
      <c r="E55" s="186"/>
      <c r="F55" s="186"/>
      <c r="G55" s="186"/>
      <c r="H55" s="186"/>
      <c r="I55" s="104"/>
      <c r="J55" s="104"/>
      <c r="K55" s="102"/>
      <c r="L55" s="115"/>
      <c r="M55" s="115"/>
      <c r="N55" s="100" t="s">
        <v>235</v>
      </c>
      <c r="O55" s="135" t="str">
        <f>Таблица1[[#This Row],[Наименование работ]]&amp;(IF(ISBLANK(Таблица1[[#This Row],[Уровень3]]),""," "&amp;Таблица1[[#This Row],[Уровень3]]&amp;"-го "&amp;ур3род))&amp;(IF(ISBLANK(Таблица1[[#This Row],[Уровень2]]),""," "&amp;ур2род&amp;" "&amp;Таблица1[[#This Row],[Уровень2]]))&amp;(IF(ISBLANK(Таблица1[[#This Row],[Уровень1]]),""," "&amp;ур1род&amp;" "&amp;Таблица1[[#This Row],[Уровень1]]))&amp;(IF(ISBLANK(Таблица1[[#This Row],[Отм.]]),""," на отм. "&amp;Таблица1[[#This Row],[Отм.]]))&amp;(IF(ISBLANK(Таблица1[[#This Row],[В осях]]),""," в осях "&amp;Таблица1[[#This Row],[В осях]]))</f>
        <v/>
      </c>
      <c r="P55" s="101" t="str">
        <f t="array" ref="P55">IFERROR(INDEX(Таблица6[вид работ],MATCH(1,SEARCH(Таблица6[вид работ],Таблица1[[#This Row],[Наименование работ]]),0)+1)&amp;(IF(ISBLANK(Таблица1[[#This Row],[Уровень3]]),""," "&amp;Таблица1[[#This Row],[Уровень3]]&amp;"-го "&amp;ур3род))&amp;(IF(ISBLANK(Таблица1[[#This Row],[Уровень2]]),""," "&amp;ур2род&amp;" "&amp;Таблица1[[#This Row],[Уровень2]]))&amp;(IF(ISBLANK(Таблица1[[#This Row],[Уровень1]]),""," "&amp;ур1род&amp;" "&amp;Таблица1[[#This Row],[Уровень1]]))&amp;(IF(ISBLANK(Таблица1[[#This Row],[Отм.]]),""," на отм. "&amp;Таблица1[[#This Row],[Отм.]]))&amp;(IF(ISBLANK(Таблица1[[#This Row],[В осях]]),""," в осях "&amp;Таблица1[[#This Row],[В осях]])),"")</f>
        <v/>
      </c>
      <c r="Q55" s="150"/>
      <c r="R55" s="99"/>
      <c r="S55" s="103"/>
      <c r="T55" s="100"/>
      <c r="U55" s="103"/>
      <c r="V55" s="103">
        <f>2</f>
        <v>2</v>
      </c>
      <c r="W55" s="103" t="str">
        <f t="shared" si="28"/>
        <v>согласно п. 3, 4</v>
      </c>
      <c r="X55" s="103" t="str">
        <f>IF(ISERROR(SEARCH("арм",Таблица1[[#This Row],[Наименование работ]])),"",1)</f>
        <v/>
      </c>
      <c r="Y55" s="128" t="str">
        <f>IF(ISBLANK(Таблица1[[#This Row],[Дата начала]]),"",TEXT(DAY(Таблица1[[#This Row],[Дата начала]]),"00"))</f>
        <v/>
      </c>
      <c r="Z55" s="129" t="str">
        <f>IF(ISBLANK(Таблица1[[#This Row],[Дата начала]]),"",CHOOSE(MONTH(Таблица1[[#This Row],[Дата начала]]),"января","февраля","марта","апреля","мая","июня","июля","августа","сентября","октября","ноября","декабря"))</f>
        <v/>
      </c>
      <c r="AA55" s="129" t="str">
        <f>IF(ISBLANK(Таблица1[[#This Row],[Дата начала]]),"",YEAR(Таблица1[[#This Row],[Дата начала]]))</f>
        <v/>
      </c>
      <c r="AB55" s="128" t="str">
        <f>IF(ISBLANK(Таблица1[[#This Row],[Дата окончания]]),"",TEXT(DAY(Таблица1[[#This Row],[Дата окончания]]),"00"))</f>
        <v/>
      </c>
      <c r="AC55" s="129" t="str">
        <f>IF(ISBLANK(Таблица1[[#This Row],[Дата окончания]]),"",CHOOSE(MONTH(Таблица1[[#This Row],[Дата окончания]]),"января","февраля","марта","апреля","мая","июня","июля","августа","сентября","октября","ноября","декабря"))</f>
        <v/>
      </c>
      <c r="AD55" s="129" t="str">
        <f>IF(ISBLANK(Таблица1[[#This Row],[Дата окончания]]),"",YEAR(Таблица1[[#This Row],[Дата окончания]]))</f>
        <v/>
      </c>
      <c r="AE55" s="131" t="str">
        <f>IF(ISBLANK(Таблица1[[#This Row],[Дата акта]]),"",TEXT(DAY(Таблица1[[#This Row],[Дата акта]]),"00"))</f>
        <v/>
      </c>
      <c r="AF55" s="130" t="str">
        <f>IF(ISBLANK(Таблица1[[#This Row],[Дата акта]]),"",CHOOSE(MONTH(Таблица1[[#This Row],[Дата акта]]),"января","февраля","марта","апреля","мая","июня","июля","августа","сентября","октября","ноября","декабря"))</f>
        <v/>
      </c>
      <c r="AG55" s="130" t="str">
        <f>IF(ISBLANK(Таблица1[[#This Row],[Дата акта]]),"",YEAR(Таблица1[[#This Row],[Дата акта]]))</f>
        <v/>
      </c>
      <c r="AH55" s="130" t="str">
        <f>IF(ISBLANK(Таблица1[[#This Row],[Материалы вручную]]),"","; "&amp;Таблица1[[#This Row],[Материалы вручную]])</f>
        <v/>
      </c>
      <c r="AI55" s="129" t="str">
        <f t="shared" si="29"/>
        <v/>
      </c>
      <c r="AJ55" s="129" t="str">
        <f t="shared" si="30"/>
        <v/>
      </c>
      <c r="AK55" s="129" t="str">
        <f t="shared" si="31"/>
        <v/>
      </c>
      <c r="AL55" s="129" t="str">
        <f t="shared" si="32"/>
        <v/>
      </c>
      <c r="AM55" s="129" t="str">
        <f t="shared" si="33"/>
        <v/>
      </c>
      <c r="AN55" s="130" t="str">
        <f t="shared" si="34"/>
        <v/>
      </c>
      <c r="AO55" s="129" t="str">
        <f t="shared" si="35"/>
        <v/>
      </c>
      <c r="AP55" s="129" t="str">
        <f t="shared" si="36"/>
        <v/>
      </c>
      <c r="AQ55" s="129" t="str">
        <f t="shared" si="37"/>
        <v/>
      </c>
      <c r="AR55" s="129" t="str">
        <f t="shared" si="38"/>
        <v/>
      </c>
      <c r="AS55" s="129" t="str">
        <f t="shared" si="39"/>
        <v/>
      </c>
      <c r="AT55" s="129" t="str">
        <f t="shared" si="40"/>
        <v/>
      </c>
      <c r="AU55" s="129" t="str">
        <f t="shared" si="41"/>
        <v/>
      </c>
      <c r="AV55" s="129" t="str">
        <f>IF(ISBLANK(Реквизиты!$B$6),"",Реквизиты!$B$6)</f>
        <v/>
      </c>
      <c r="AW55" s="129" t="str">
        <f t="shared" si="42"/>
        <v/>
      </c>
      <c r="AX55" s="129">
        <f>Таблица1[[#This Row],[Проект]]</f>
        <v>0</v>
      </c>
      <c r="AY55" s="129" t="str">
        <f t="shared" si="43"/>
        <v/>
      </c>
      <c r="AZ55" s="129" t="str">
        <f t="shared" si="44"/>
        <v/>
      </c>
      <c r="BA55" s="129" t="str">
        <f t="shared" si="45"/>
        <v/>
      </c>
      <c r="BB55" s="129" t="str">
        <f t="shared" si="46"/>
        <v/>
      </c>
      <c r="BC55" s="129" t="str">
        <f t="shared" si="47"/>
        <v/>
      </c>
      <c r="BD55" s="129" t="str">
        <f t="shared" si="48"/>
        <v/>
      </c>
      <c r="BE55" s="129" t="str">
        <f t="shared" si="49"/>
        <v/>
      </c>
      <c r="BF55" s="129" t="str">
        <f t="shared" si="50"/>
        <v/>
      </c>
      <c r="BG55" s="129" t="str">
        <f t="shared" si="51"/>
        <v/>
      </c>
      <c r="BH55" s="129" t="str">
        <f>IF(Таблица1[Проектировщик нужен?]=1,IF(ISBLANK(ФИО_проектировщика),"",должность_проектировщика&amp;" "&amp;наименование_проектировщика),"")</f>
        <v/>
      </c>
      <c r="BI55" s="129" t="str">
        <f>IF(Таблица1[Проектировщик нужен?]=1,IF(ISBLANK(ФИО_проектировщика),"",ФИО_проектировщика),"")</f>
        <v/>
      </c>
      <c r="BJ55" s="129" t="str">
        <f t="shared" si="52"/>
        <v/>
      </c>
      <c r="BK55" s="129" t="str">
        <f t="shared" si="53"/>
        <v/>
      </c>
      <c r="BL55" s="129" t="str">
        <f t="shared" si="54"/>
        <v/>
      </c>
      <c r="BM55" s="129" t="str">
        <f t="shared" si="55"/>
        <v/>
      </c>
      <c r="BN55" s="129" t="str">
        <f>IF(ISBLANK(Таблица1[[#This Row],[Исп. схема]]),"",Таблица1[[#This Row],[Исп. схема]]&amp;"@Исполнительная схема. "&amp;Таблица1[[#This Row],[Автоназвание работ]])</f>
        <v/>
      </c>
      <c r="BO55" s="129" t="str">
        <f>Таблица1[[#This Row],[Номер акта]]&amp;IF(ISBLANK(Таблица1[[#This Row],[Дата акта]]),""," от "&amp;TEXT(Таблица1[[#This Row],[Дата акта]],"ДД.ММ.ГГГГ"))&amp;"@Акт освидетельствования скрытых работ. "&amp;Таблица1[[#This Row],[Автоназвание работ]]</f>
        <v xml:space="preserve">№44@Акт освидетельствования скрытых работ. </v>
      </c>
      <c r="BP55" s="129" t="str">
        <f>"АОСР "&amp;Таблица1[[#This Row],[Номер акта]]&amp;IF(ISBLANK(Таблица1[[#This Row],[Дата акта]]),""," от "&amp;TEXT(Таблица1[[#This Row],[Дата акта]],"ДД.ММ.ГГГГ"))&amp;" ("&amp;Таблица1[[#This Row],[Наименование работ]]&amp;IF(ISBLANK(Таблица1[[#This Row],[Отм.]]),""," на отм."&amp;Таблица1[[#This Row],[Отм.]])&amp;")"</f>
        <v>АОСР №44 ()</v>
      </c>
      <c r="BQ55" s="129" t="str">
        <f>IF(ISBLANK(Таблица1[[#This Row],[Уровень1]]),"",Пербуква1&amp;Таблица1[[#This Row],[Уровень1]]&amp;"-")&amp;IF(ISBLANK(Таблица1[[#This Row],[Уровень2]]),"",Пербуква2&amp;Таблица1[[#This Row],[Уровень2]]&amp;"-")&amp;"№"&amp;Таблица1[[#This Row],[Номер п/п]]&amp;Таблица1[[#This Row],[Суффикс акта]]</f>
        <v>№44</v>
      </c>
      <c r="BR55" s="169"/>
      <c r="BS55" s="170"/>
      <c r="BT55" s="129"/>
      <c r="BU55" s="129"/>
      <c r="BV55" s="129"/>
      <c r="BW55" s="129"/>
    </row>
    <row r="56" spans="1:75" customFormat="1" ht="38.25" x14ac:dyDescent="0.2">
      <c r="A56" s="142">
        <v>45</v>
      </c>
      <c r="B56" s="185"/>
      <c r="C56" s="185"/>
      <c r="D56" s="186"/>
      <c r="E56" s="186"/>
      <c r="F56" s="186"/>
      <c r="G56" s="186"/>
      <c r="H56" s="186"/>
      <c r="I56" s="104"/>
      <c r="J56" s="104"/>
      <c r="K56" s="102"/>
      <c r="L56" s="115"/>
      <c r="M56" s="115"/>
      <c r="N56" s="100" t="s">
        <v>235</v>
      </c>
      <c r="O56" s="135" t="str">
        <f>Таблица1[[#This Row],[Наименование работ]]&amp;(IF(ISBLANK(Таблица1[[#This Row],[Уровень3]]),""," "&amp;Таблица1[[#This Row],[Уровень3]]&amp;"-го "&amp;ур3род))&amp;(IF(ISBLANK(Таблица1[[#This Row],[Уровень2]]),""," "&amp;ур2род&amp;" "&amp;Таблица1[[#This Row],[Уровень2]]))&amp;(IF(ISBLANK(Таблица1[[#This Row],[Уровень1]]),""," "&amp;ур1род&amp;" "&amp;Таблица1[[#This Row],[Уровень1]]))&amp;(IF(ISBLANK(Таблица1[[#This Row],[Отм.]]),""," на отм. "&amp;Таблица1[[#This Row],[Отм.]]))&amp;(IF(ISBLANK(Таблица1[[#This Row],[В осях]]),""," в осях "&amp;Таблица1[[#This Row],[В осях]]))</f>
        <v/>
      </c>
      <c r="P56" s="101" t="str">
        <f t="array" ref="P56">IFERROR(INDEX(Таблица6[вид работ],MATCH(1,SEARCH(Таблица6[вид работ],Таблица1[[#This Row],[Наименование работ]]),0)+1)&amp;(IF(ISBLANK(Таблица1[[#This Row],[Уровень3]]),""," "&amp;Таблица1[[#This Row],[Уровень3]]&amp;"-го "&amp;ур3род))&amp;(IF(ISBLANK(Таблица1[[#This Row],[Уровень2]]),""," "&amp;ур2род&amp;" "&amp;Таблица1[[#This Row],[Уровень2]]))&amp;(IF(ISBLANK(Таблица1[[#This Row],[Уровень1]]),""," "&amp;ур1род&amp;" "&amp;Таблица1[[#This Row],[Уровень1]]))&amp;(IF(ISBLANK(Таблица1[[#This Row],[Отм.]]),""," на отм. "&amp;Таблица1[[#This Row],[Отм.]]))&amp;(IF(ISBLANK(Таблица1[[#This Row],[В осях]]),""," в осях "&amp;Таблица1[[#This Row],[В осях]])),"")</f>
        <v/>
      </c>
      <c r="Q56" s="150"/>
      <c r="R56" s="99"/>
      <c r="S56" s="103"/>
      <c r="T56" s="100"/>
      <c r="U56" s="103"/>
      <c r="V56" s="103">
        <f>2</f>
        <v>2</v>
      </c>
      <c r="W56" s="103" t="str">
        <f t="shared" si="28"/>
        <v>согласно п. 3, 4</v>
      </c>
      <c r="X56" s="103" t="str">
        <f>IF(ISERROR(SEARCH("арм",Таблица1[[#This Row],[Наименование работ]])),"",1)</f>
        <v/>
      </c>
      <c r="Y56" s="128" t="str">
        <f>IF(ISBLANK(Таблица1[[#This Row],[Дата начала]]),"",TEXT(DAY(Таблица1[[#This Row],[Дата начала]]),"00"))</f>
        <v/>
      </c>
      <c r="Z56" s="129" t="str">
        <f>IF(ISBLANK(Таблица1[[#This Row],[Дата начала]]),"",CHOOSE(MONTH(Таблица1[[#This Row],[Дата начала]]),"января","февраля","марта","апреля","мая","июня","июля","августа","сентября","октября","ноября","декабря"))</f>
        <v/>
      </c>
      <c r="AA56" s="129" t="str">
        <f>IF(ISBLANK(Таблица1[[#This Row],[Дата начала]]),"",YEAR(Таблица1[[#This Row],[Дата начала]]))</f>
        <v/>
      </c>
      <c r="AB56" s="128" t="str">
        <f>IF(ISBLANK(Таблица1[[#This Row],[Дата окончания]]),"",TEXT(DAY(Таблица1[[#This Row],[Дата окончания]]),"00"))</f>
        <v/>
      </c>
      <c r="AC56" s="129" t="str">
        <f>IF(ISBLANK(Таблица1[[#This Row],[Дата окончания]]),"",CHOOSE(MONTH(Таблица1[[#This Row],[Дата окончания]]),"января","февраля","марта","апреля","мая","июня","июля","августа","сентября","октября","ноября","декабря"))</f>
        <v/>
      </c>
      <c r="AD56" s="129" t="str">
        <f>IF(ISBLANK(Таблица1[[#This Row],[Дата окончания]]),"",YEAR(Таблица1[[#This Row],[Дата окончания]]))</f>
        <v/>
      </c>
      <c r="AE56" s="131" t="str">
        <f>IF(ISBLANK(Таблица1[[#This Row],[Дата акта]]),"",TEXT(DAY(Таблица1[[#This Row],[Дата акта]]),"00"))</f>
        <v/>
      </c>
      <c r="AF56" s="130" t="str">
        <f>IF(ISBLANK(Таблица1[[#This Row],[Дата акта]]),"",CHOOSE(MONTH(Таблица1[[#This Row],[Дата акта]]),"января","февраля","марта","апреля","мая","июня","июля","августа","сентября","октября","ноября","декабря"))</f>
        <v/>
      </c>
      <c r="AG56" s="130" t="str">
        <f>IF(ISBLANK(Таблица1[[#This Row],[Дата акта]]),"",YEAR(Таблица1[[#This Row],[Дата акта]]))</f>
        <v/>
      </c>
      <c r="AH56" s="130" t="str">
        <f>IF(ISBLANK(Таблица1[[#This Row],[Материалы вручную]]),"","; "&amp;Таблица1[[#This Row],[Материалы вручную]])</f>
        <v/>
      </c>
      <c r="AI56" s="129" t="str">
        <f t="shared" si="29"/>
        <v/>
      </c>
      <c r="AJ56" s="129" t="str">
        <f t="shared" si="30"/>
        <v/>
      </c>
      <c r="AK56" s="129" t="str">
        <f t="shared" si="31"/>
        <v/>
      </c>
      <c r="AL56" s="129" t="str">
        <f t="shared" si="32"/>
        <v/>
      </c>
      <c r="AM56" s="129" t="str">
        <f t="shared" si="33"/>
        <v/>
      </c>
      <c r="AN56" s="130" t="str">
        <f t="shared" si="34"/>
        <v/>
      </c>
      <c r="AO56" s="129" t="str">
        <f t="shared" si="35"/>
        <v/>
      </c>
      <c r="AP56" s="129" t="str">
        <f t="shared" si="36"/>
        <v/>
      </c>
      <c r="AQ56" s="129" t="str">
        <f t="shared" si="37"/>
        <v/>
      </c>
      <c r="AR56" s="129" t="str">
        <f t="shared" si="38"/>
        <v/>
      </c>
      <c r="AS56" s="129" t="str">
        <f t="shared" si="39"/>
        <v/>
      </c>
      <c r="AT56" s="129" t="str">
        <f t="shared" si="40"/>
        <v/>
      </c>
      <c r="AU56" s="129" t="str">
        <f t="shared" si="41"/>
        <v/>
      </c>
      <c r="AV56" s="129" t="str">
        <f>IF(ISBLANK(Реквизиты!$B$6),"",Реквизиты!$B$6)</f>
        <v/>
      </c>
      <c r="AW56" s="129" t="str">
        <f t="shared" si="42"/>
        <v/>
      </c>
      <c r="AX56" s="129">
        <f>Таблица1[[#This Row],[Проект]]</f>
        <v>0</v>
      </c>
      <c r="AY56" s="129" t="str">
        <f t="shared" si="43"/>
        <v/>
      </c>
      <c r="AZ56" s="129" t="str">
        <f t="shared" si="44"/>
        <v/>
      </c>
      <c r="BA56" s="129" t="str">
        <f t="shared" si="45"/>
        <v/>
      </c>
      <c r="BB56" s="129" t="str">
        <f t="shared" si="46"/>
        <v/>
      </c>
      <c r="BC56" s="129" t="str">
        <f t="shared" si="47"/>
        <v/>
      </c>
      <c r="BD56" s="129" t="str">
        <f t="shared" si="48"/>
        <v/>
      </c>
      <c r="BE56" s="129" t="str">
        <f t="shared" si="49"/>
        <v/>
      </c>
      <c r="BF56" s="129" t="str">
        <f t="shared" si="50"/>
        <v/>
      </c>
      <c r="BG56" s="129" t="str">
        <f t="shared" si="51"/>
        <v/>
      </c>
      <c r="BH56" s="129" t="str">
        <f>IF(Таблица1[Проектировщик нужен?]=1,IF(ISBLANK(ФИО_проектировщика),"",должность_проектировщика&amp;" "&amp;наименование_проектировщика),"")</f>
        <v/>
      </c>
      <c r="BI56" s="129" t="str">
        <f>IF(Таблица1[Проектировщик нужен?]=1,IF(ISBLANK(ФИО_проектировщика),"",ФИО_проектировщика),"")</f>
        <v/>
      </c>
      <c r="BJ56" s="129" t="str">
        <f t="shared" si="52"/>
        <v/>
      </c>
      <c r="BK56" s="129" t="str">
        <f t="shared" si="53"/>
        <v/>
      </c>
      <c r="BL56" s="129" t="str">
        <f t="shared" si="54"/>
        <v/>
      </c>
      <c r="BM56" s="129" t="str">
        <f t="shared" si="55"/>
        <v/>
      </c>
      <c r="BN56" s="129" t="str">
        <f>IF(ISBLANK(Таблица1[[#This Row],[Исп. схема]]),"",Таблица1[[#This Row],[Исп. схема]]&amp;"@Исполнительная схема. "&amp;Таблица1[[#This Row],[Автоназвание работ]])</f>
        <v/>
      </c>
      <c r="BO56" s="129" t="str">
        <f>Таблица1[[#This Row],[Номер акта]]&amp;IF(ISBLANK(Таблица1[[#This Row],[Дата акта]]),""," от "&amp;TEXT(Таблица1[[#This Row],[Дата акта]],"ДД.ММ.ГГГГ"))&amp;"@Акт освидетельствования скрытых работ. "&amp;Таблица1[[#This Row],[Автоназвание работ]]</f>
        <v xml:space="preserve">№45@Акт освидетельствования скрытых работ. </v>
      </c>
      <c r="BP56" s="129" t="str">
        <f>"АОСР "&amp;Таблица1[[#This Row],[Номер акта]]&amp;IF(ISBLANK(Таблица1[[#This Row],[Дата акта]]),""," от "&amp;TEXT(Таблица1[[#This Row],[Дата акта]],"ДД.ММ.ГГГГ"))&amp;" ("&amp;Таблица1[[#This Row],[Наименование работ]]&amp;IF(ISBLANK(Таблица1[[#This Row],[Отм.]]),""," на отм."&amp;Таблица1[[#This Row],[Отм.]])&amp;")"</f>
        <v>АОСР №45 ()</v>
      </c>
      <c r="BQ56" s="129" t="str">
        <f>IF(ISBLANK(Таблица1[[#This Row],[Уровень1]]),"",Пербуква1&amp;Таблица1[[#This Row],[Уровень1]]&amp;"-")&amp;IF(ISBLANK(Таблица1[[#This Row],[Уровень2]]),"",Пербуква2&amp;Таблица1[[#This Row],[Уровень2]]&amp;"-")&amp;"№"&amp;Таблица1[[#This Row],[Номер п/п]]&amp;Таблица1[[#This Row],[Суффикс акта]]</f>
        <v>№45</v>
      </c>
      <c r="BR56" s="169"/>
      <c r="BS56" s="170"/>
      <c r="BT56" s="129"/>
      <c r="BU56" s="129"/>
      <c r="BV56" s="129"/>
      <c r="BW56" s="129"/>
    </row>
    <row r="57" spans="1:75" customFormat="1" ht="38.25" x14ac:dyDescent="0.2">
      <c r="A57" s="142">
        <v>46</v>
      </c>
      <c r="B57" s="185"/>
      <c r="C57" s="185"/>
      <c r="D57" s="186"/>
      <c r="E57" s="186"/>
      <c r="F57" s="186"/>
      <c r="G57" s="186"/>
      <c r="H57" s="186"/>
      <c r="I57" s="104"/>
      <c r="J57" s="104"/>
      <c r="K57" s="102"/>
      <c r="L57" s="115"/>
      <c r="M57" s="115"/>
      <c r="N57" s="100" t="s">
        <v>235</v>
      </c>
      <c r="O57" s="135" t="str">
        <f>Таблица1[[#This Row],[Наименование работ]]&amp;(IF(ISBLANK(Таблица1[[#This Row],[Уровень3]]),""," "&amp;Таблица1[[#This Row],[Уровень3]]&amp;"-го "&amp;ур3род))&amp;(IF(ISBLANK(Таблица1[[#This Row],[Уровень2]]),""," "&amp;ур2род&amp;" "&amp;Таблица1[[#This Row],[Уровень2]]))&amp;(IF(ISBLANK(Таблица1[[#This Row],[Уровень1]]),""," "&amp;ур1род&amp;" "&amp;Таблица1[[#This Row],[Уровень1]]))&amp;(IF(ISBLANK(Таблица1[[#This Row],[Отм.]]),""," на отм. "&amp;Таблица1[[#This Row],[Отм.]]))&amp;(IF(ISBLANK(Таблица1[[#This Row],[В осях]]),""," в осях "&amp;Таблица1[[#This Row],[В осях]]))</f>
        <v/>
      </c>
      <c r="P57" s="101" t="str">
        <f t="array" ref="P57">IFERROR(INDEX(Таблица6[вид работ],MATCH(1,SEARCH(Таблица6[вид работ],Таблица1[[#This Row],[Наименование работ]]),0)+1)&amp;(IF(ISBLANK(Таблица1[[#This Row],[Уровень3]]),""," "&amp;Таблица1[[#This Row],[Уровень3]]&amp;"-го "&amp;ур3род))&amp;(IF(ISBLANK(Таблица1[[#This Row],[Уровень2]]),""," "&amp;ур2род&amp;" "&amp;Таблица1[[#This Row],[Уровень2]]))&amp;(IF(ISBLANK(Таблица1[[#This Row],[Уровень1]]),""," "&amp;ур1род&amp;" "&amp;Таблица1[[#This Row],[Уровень1]]))&amp;(IF(ISBLANK(Таблица1[[#This Row],[Отм.]]),""," на отм. "&amp;Таблица1[[#This Row],[Отм.]]))&amp;(IF(ISBLANK(Таблица1[[#This Row],[В осях]]),""," в осях "&amp;Таблица1[[#This Row],[В осях]])),"")</f>
        <v/>
      </c>
      <c r="Q57" s="150"/>
      <c r="R57" s="99"/>
      <c r="S57" s="103"/>
      <c r="T57" s="100"/>
      <c r="U57" s="103"/>
      <c r="V57" s="103">
        <f>2</f>
        <v>2</v>
      </c>
      <c r="W57" s="103" t="str">
        <f t="shared" si="28"/>
        <v>согласно п. 3, 4</v>
      </c>
      <c r="X57" s="103" t="str">
        <f>IF(ISERROR(SEARCH("арм",Таблица1[[#This Row],[Наименование работ]])),"",1)</f>
        <v/>
      </c>
      <c r="Y57" s="128" t="str">
        <f>IF(ISBLANK(Таблица1[[#This Row],[Дата начала]]),"",TEXT(DAY(Таблица1[[#This Row],[Дата начала]]),"00"))</f>
        <v/>
      </c>
      <c r="Z57" s="129" t="str">
        <f>IF(ISBLANK(Таблица1[[#This Row],[Дата начала]]),"",CHOOSE(MONTH(Таблица1[[#This Row],[Дата начала]]),"января","февраля","марта","апреля","мая","июня","июля","августа","сентября","октября","ноября","декабря"))</f>
        <v/>
      </c>
      <c r="AA57" s="129" t="str">
        <f>IF(ISBLANK(Таблица1[[#This Row],[Дата начала]]),"",YEAR(Таблица1[[#This Row],[Дата начала]]))</f>
        <v/>
      </c>
      <c r="AB57" s="128" t="str">
        <f>IF(ISBLANK(Таблица1[[#This Row],[Дата окончания]]),"",TEXT(DAY(Таблица1[[#This Row],[Дата окончания]]),"00"))</f>
        <v/>
      </c>
      <c r="AC57" s="129" t="str">
        <f>IF(ISBLANK(Таблица1[[#This Row],[Дата окончания]]),"",CHOOSE(MONTH(Таблица1[[#This Row],[Дата окончания]]),"января","февраля","марта","апреля","мая","июня","июля","августа","сентября","октября","ноября","декабря"))</f>
        <v/>
      </c>
      <c r="AD57" s="129" t="str">
        <f>IF(ISBLANK(Таблица1[[#This Row],[Дата окончания]]),"",YEAR(Таблица1[[#This Row],[Дата окончания]]))</f>
        <v/>
      </c>
      <c r="AE57" s="131" t="str">
        <f>IF(ISBLANK(Таблица1[[#This Row],[Дата акта]]),"",TEXT(DAY(Таблица1[[#This Row],[Дата акта]]),"00"))</f>
        <v/>
      </c>
      <c r="AF57" s="130" t="str">
        <f>IF(ISBLANK(Таблица1[[#This Row],[Дата акта]]),"",CHOOSE(MONTH(Таблица1[[#This Row],[Дата акта]]),"января","февраля","марта","апреля","мая","июня","июля","августа","сентября","октября","ноября","декабря"))</f>
        <v/>
      </c>
      <c r="AG57" s="130" t="str">
        <f>IF(ISBLANK(Таблица1[[#This Row],[Дата акта]]),"",YEAR(Таблица1[[#This Row],[Дата акта]]))</f>
        <v/>
      </c>
      <c r="AH57" s="130" t="str">
        <f>IF(ISBLANK(Таблица1[[#This Row],[Материалы вручную]]),"","; "&amp;Таблица1[[#This Row],[Материалы вручную]])</f>
        <v/>
      </c>
      <c r="AI57" s="129" t="str">
        <f t="shared" si="29"/>
        <v/>
      </c>
      <c r="AJ57" s="129" t="str">
        <f t="shared" si="30"/>
        <v/>
      </c>
      <c r="AK57" s="129" t="str">
        <f t="shared" si="31"/>
        <v/>
      </c>
      <c r="AL57" s="129" t="str">
        <f t="shared" si="32"/>
        <v/>
      </c>
      <c r="AM57" s="129" t="str">
        <f t="shared" si="33"/>
        <v/>
      </c>
      <c r="AN57" s="130" t="str">
        <f t="shared" si="34"/>
        <v/>
      </c>
      <c r="AO57" s="129" t="str">
        <f t="shared" si="35"/>
        <v/>
      </c>
      <c r="AP57" s="129" t="str">
        <f t="shared" si="36"/>
        <v/>
      </c>
      <c r="AQ57" s="129" t="str">
        <f t="shared" si="37"/>
        <v/>
      </c>
      <c r="AR57" s="129" t="str">
        <f t="shared" si="38"/>
        <v/>
      </c>
      <c r="AS57" s="129" t="str">
        <f t="shared" si="39"/>
        <v/>
      </c>
      <c r="AT57" s="129" t="str">
        <f t="shared" si="40"/>
        <v/>
      </c>
      <c r="AU57" s="129" t="str">
        <f t="shared" si="41"/>
        <v/>
      </c>
      <c r="AV57" s="129" t="str">
        <f>IF(ISBLANK(Реквизиты!$B$6),"",Реквизиты!$B$6)</f>
        <v/>
      </c>
      <c r="AW57" s="129" t="str">
        <f t="shared" si="42"/>
        <v/>
      </c>
      <c r="AX57" s="129">
        <f>Таблица1[[#This Row],[Проект]]</f>
        <v>0</v>
      </c>
      <c r="AY57" s="129" t="str">
        <f t="shared" si="43"/>
        <v/>
      </c>
      <c r="AZ57" s="129" t="str">
        <f t="shared" si="44"/>
        <v/>
      </c>
      <c r="BA57" s="129" t="str">
        <f t="shared" si="45"/>
        <v/>
      </c>
      <c r="BB57" s="129" t="str">
        <f t="shared" si="46"/>
        <v/>
      </c>
      <c r="BC57" s="129" t="str">
        <f t="shared" si="47"/>
        <v/>
      </c>
      <c r="BD57" s="129" t="str">
        <f t="shared" si="48"/>
        <v/>
      </c>
      <c r="BE57" s="129" t="str">
        <f t="shared" si="49"/>
        <v/>
      </c>
      <c r="BF57" s="129" t="str">
        <f t="shared" si="50"/>
        <v/>
      </c>
      <c r="BG57" s="129" t="str">
        <f t="shared" si="51"/>
        <v/>
      </c>
      <c r="BH57" s="129" t="str">
        <f>IF(Таблица1[Проектировщик нужен?]=1,IF(ISBLANK(ФИО_проектировщика),"",должность_проектировщика&amp;" "&amp;наименование_проектировщика),"")</f>
        <v/>
      </c>
      <c r="BI57" s="129" t="str">
        <f>IF(Таблица1[Проектировщик нужен?]=1,IF(ISBLANK(ФИО_проектировщика),"",ФИО_проектировщика),"")</f>
        <v/>
      </c>
      <c r="BJ57" s="129" t="str">
        <f t="shared" si="52"/>
        <v/>
      </c>
      <c r="BK57" s="129" t="str">
        <f t="shared" si="53"/>
        <v/>
      </c>
      <c r="BL57" s="129" t="str">
        <f t="shared" si="54"/>
        <v/>
      </c>
      <c r="BM57" s="129" t="str">
        <f t="shared" si="55"/>
        <v/>
      </c>
      <c r="BN57" s="129" t="str">
        <f>IF(ISBLANK(Таблица1[[#This Row],[Исп. схема]]),"",Таблица1[[#This Row],[Исп. схема]]&amp;"@Исполнительная схема. "&amp;Таблица1[[#This Row],[Автоназвание работ]])</f>
        <v/>
      </c>
      <c r="BO57" s="129" t="str">
        <f>Таблица1[[#This Row],[Номер акта]]&amp;IF(ISBLANK(Таблица1[[#This Row],[Дата акта]]),""," от "&amp;TEXT(Таблица1[[#This Row],[Дата акта]],"ДД.ММ.ГГГГ"))&amp;"@Акт освидетельствования скрытых работ. "&amp;Таблица1[[#This Row],[Автоназвание работ]]</f>
        <v xml:space="preserve">№46@Акт освидетельствования скрытых работ. </v>
      </c>
      <c r="BP57" s="129" t="str">
        <f>"АОСР "&amp;Таблица1[[#This Row],[Номер акта]]&amp;IF(ISBLANK(Таблица1[[#This Row],[Дата акта]]),""," от "&amp;TEXT(Таблица1[[#This Row],[Дата акта]],"ДД.ММ.ГГГГ"))&amp;" ("&amp;Таблица1[[#This Row],[Наименование работ]]&amp;IF(ISBLANK(Таблица1[[#This Row],[Отм.]]),""," на отм."&amp;Таблица1[[#This Row],[Отм.]])&amp;")"</f>
        <v>АОСР №46 ()</v>
      </c>
      <c r="BQ57" s="129" t="str">
        <f>IF(ISBLANK(Таблица1[[#This Row],[Уровень1]]),"",Пербуква1&amp;Таблица1[[#This Row],[Уровень1]]&amp;"-")&amp;IF(ISBLANK(Таблица1[[#This Row],[Уровень2]]),"",Пербуква2&amp;Таблица1[[#This Row],[Уровень2]]&amp;"-")&amp;"№"&amp;Таблица1[[#This Row],[Номер п/п]]&amp;Таблица1[[#This Row],[Суффикс акта]]</f>
        <v>№46</v>
      </c>
      <c r="BR57" s="169"/>
      <c r="BS57" s="170"/>
      <c r="BT57" s="129"/>
      <c r="BU57" s="129"/>
      <c r="BV57" s="129"/>
      <c r="BW57" s="129"/>
    </row>
    <row r="58" spans="1:75" customFormat="1" ht="38.25" x14ac:dyDescent="0.2">
      <c r="A58" s="142">
        <v>47</v>
      </c>
      <c r="B58" s="185"/>
      <c r="C58" s="185"/>
      <c r="D58" s="186"/>
      <c r="E58" s="186"/>
      <c r="F58" s="186"/>
      <c r="G58" s="186"/>
      <c r="H58" s="186"/>
      <c r="I58" s="104"/>
      <c r="J58" s="104"/>
      <c r="K58" s="102"/>
      <c r="L58" s="115"/>
      <c r="M58" s="115"/>
      <c r="N58" s="100" t="s">
        <v>235</v>
      </c>
      <c r="O58" s="135" t="str">
        <f>Таблица1[[#This Row],[Наименование работ]]&amp;(IF(ISBLANK(Таблица1[[#This Row],[Уровень3]]),""," "&amp;Таблица1[[#This Row],[Уровень3]]&amp;"-го "&amp;ур3род))&amp;(IF(ISBLANK(Таблица1[[#This Row],[Уровень2]]),""," "&amp;ур2род&amp;" "&amp;Таблица1[[#This Row],[Уровень2]]))&amp;(IF(ISBLANK(Таблица1[[#This Row],[Уровень1]]),""," "&amp;ур1род&amp;" "&amp;Таблица1[[#This Row],[Уровень1]]))&amp;(IF(ISBLANK(Таблица1[[#This Row],[Отм.]]),""," на отм. "&amp;Таблица1[[#This Row],[Отм.]]))&amp;(IF(ISBLANK(Таблица1[[#This Row],[В осях]]),""," в осях "&amp;Таблица1[[#This Row],[В осях]]))</f>
        <v/>
      </c>
      <c r="P58" s="101" t="str">
        <f t="array" ref="P58">IFERROR(INDEX(Таблица6[вид работ],MATCH(1,SEARCH(Таблица6[вид работ],Таблица1[[#This Row],[Наименование работ]]),0)+1)&amp;(IF(ISBLANK(Таблица1[[#This Row],[Уровень3]]),""," "&amp;Таблица1[[#This Row],[Уровень3]]&amp;"-го "&amp;ур3род))&amp;(IF(ISBLANK(Таблица1[[#This Row],[Уровень2]]),""," "&amp;ур2род&amp;" "&amp;Таблица1[[#This Row],[Уровень2]]))&amp;(IF(ISBLANK(Таблица1[[#This Row],[Уровень1]]),""," "&amp;ур1род&amp;" "&amp;Таблица1[[#This Row],[Уровень1]]))&amp;(IF(ISBLANK(Таблица1[[#This Row],[Отм.]]),""," на отм. "&amp;Таблица1[[#This Row],[Отм.]]))&amp;(IF(ISBLANK(Таблица1[[#This Row],[В осях]]),""," в осях "&amp;Таблица1[[#This Row],[В осях]])),"")</f>
        <v/>
      </c>
      <c r="Q58" s="150"/>
      <c r="R58" s="99"/>
      <c r="S58" s="103"/>
      <c r="T58" s="100"/>
      <c r="U58" s="103"/>
      <c r="V58" s="103">
        <f>2</f>
        <v>2</v>
      </c>
      <c r="W58" s="103" t="str">
        <f t="shared" si="28"/>
        <v>согласно п. 3, 4</v>
      </c>
      <c r="X58" s="103" t="str">
        <f>IF(ISERROR(SEARCH("арм",Таблица1[[#This Row],[Наименование работ]])),"",1)</f>
        <v/>
      </c>
      <c r="Y58" s="128" t="str">
        <f>IF(ISBLANK(Таблица1[[#This Row],[Дата начала]]),"",TEXT(DAY(Таблица1[[#This Row],[Дата начала]]),"00"))</f>
        <v/>
      </c>
      <c r="Z58" s="129" t="str">
        <f>IF(ISBLANK(Таблица1[[#This Row],[Дата начала]]),"",CHOOSE(MONTH(Таблица1[[#This Row],[Дата начала]]),"января","февраля","марта","апреля","мая","июня","июля","августа","сентября","октября","ноября","декабря"))</f>
        <v/>
      </c>
      <c r="AA58" s="129" t="str">
        <f>IF(ISBLANK(Таблица1[[#This Row],[Дата начала]]),"",YEAR(Таблица1[[#This Row],[Дата начала]]))</f>
        <v/>
      </c>
      <c r="AB58" s="128" t="str">
        <f>IF(ISBLANK(Таблица1[[#This Row],[Дата окончания]]),"",TEXT(DAY(Таблица1[[#This Row],[Дата окончания]]),"00"))</f>
        <v/>
      </c>
      <c r="AC58" s="129" t="str">
        <f>IF(ISBLANK(Таблица1[[#This Row],[Дата окончания]]),"",CHOOSE(MONTH(Таблица1[[#This Row],[Дата окончания]]),"января","февраля","марта","апреля","мая","июня","июля","августа","сентября","октября","ноября","декабря"))</f>
        <v/>
      </c>
      <c r="AD58" s="129" t="str">
        <f>IF(ISBLANK(Таблица1[[#This Row],[Дата окончания]]),"",YEAR(Таблица1[[#This Row],[Дата окончания]]))</f>
        <v/>
      </c>
      <c r="AE58" s="131" t="str">
        <f>IF(ISBLANK(Таблица1[[#This Row],[Дата акта]]),"",TEXT(DAY(Таблица1[[#This Row],[Дата акта]]),"00"))</f>
        <v/>
      </c>
      <c r="AF58" s="130" t="str">
        <f>IF(ISBLANK(Таблица1[[#This Row],[Дата акта]]),"",CHOOSE(MONTH(Таблица1[[#This Row],[Дата акта]]),"января","февраля","марта","апреля","мая","июня","июля","августа","сентября","октября","ноября","декабря"))</f>
        <v/>
      </c>
      <c r="AG58" s="130" t="str">
        <f>IF(ISBLANK(Таблица1[[#This Row],[Дата акта]]),"",YEAR(Таблица1[[#This Row],[Дата акта]]))</f>
        <v/>
      </c>
      <c r="AH58" s="130" t="str">
        <f>IF(ISBLANK(Таблица1[[#This Row],[Материалы вручную]]),"","; "&amp;Таблица1[[#This Row],[Материалы вручную]])</f>
        <v/>
      </c>
      <c r="AI58" s="129" t="str">
        <f t="shared" si="29"/>
        <v/>
      </c>
      <c r="AJ58" s="129" t="str">
        <f t="shared" si="30"/>
        <v/>
      </c>
      <c r="AK58" s="129" t="str">
        <f t="shared" si="31"/>
        <v/>
      </c>
      <c r="AL58" s="129" t="str">
        <f t="shared" si="32"/>
        <v/>
      </c>
      <c r="AM58" s="129" t="str">
        <f t="shared" si="33"/>
        <v/>
      </c>
      <c r="AN58" s="130" t="str">
        <f t="shared" si="34"/>
        <v/>
      </c>
      <c r="AO58" s="129" t="str">
        <f t="shared" si="35"/>
        <v/>
      </c>
      <c r="AP58" s="129" t="str">
        <f t="shared" si="36"/>
        <v/>
      </c>
      <c r="AQ58" s="129" t="str">
        <f t="shared" si="37"/>
        <v/>
      </c>
      <c r="AR58" s="129" t="str">
        <f t="shared" si="38"/>
        <v/>
      </c>
      <c r="AS58" s="129" t="str">
        <f t="shared" si="39"/>
        <v/>
      </c>
      <c r="AT58" s="129" t="str">
        <f t="shared" si="40"/>
        <v/>
      </c>
      <c r="AU58" s="129" t="str">
        <f t="shared" si="41"/>
        <v/>
      </c>
      <c r="AV58" s="129" t="str">
        <f>IF(ISBLANK(Реквизиты!$B$6),"",Реквизиты!$B$6)</f>
        <v/>
      </c>
      <c r="AW58" s="129" t="str">
        <f t="shared" si="42"/>
        <v/>
      </c>
      <c r="AX58" s="129">
        <f>Таблица1[[#This Row],[Проект]]</f>
        <v>0</v>
      </c>
      <c r="AY58" s="129" t="str">
        <f t="shared" si="43"/>
        <v/>
      </c>
      <c r="AZ58" s="129" t="str">
        <f t="shared" si="44"/>
        <v/>
      </c>
      <c r="BA58" s="129" t="str">
        <f t="shared" si="45"/>
        <v/>
      </c>
      <c r="BB58" s="129" t="str">
        <f t="shared" si="46"/>
        <v/>
      </c>
      <c r="BC58" s="129" t="str">
        <f t="shared" si="47"/>
        <v/>
      </c>
      <c r="BD58" s="129" t="str">
        <f t="shared" si="48"/>
        <v/>
      </c>
      <c r="BE58" s="129" t="str">
        <f t="shared" si="49"/>
        <v/>
      </c>
      <c r="BF58" s="129" t="str">
        <f t="shared" si="50"/>
        <v/>
      </c>
      <c r="BG58" s="129" t="str">
        <f t="shared" si="51"/>
        <v/>
      </c>
      <c r="BH58" s="129" t="str">
        <f>IF(Таблица1[Проектировщик нужен?]=1,IF(ISBLANK(ФИО_проектировщика),"",должность_проектировщика&amp;" "&amp;наименование_проектировщика),"")</f>
        <v/>
      </c>
      <c r="BI58" s="129" t="str">
        <f>IF(Таблица1[Проектировщик нужен?]=1,IF(ISBLANK(ФИО_проектировщика),"",ФИО_проектировщика),"")</f>
        <v/>
      </c>
      <c r="BJ58" s="129" t="str">
        <f t="shared" si="52"/>
        <v/>
      </c>
      <c r="BK58" s="129" t="str">
        <f t="shared" si="53"/>
        <v/>
      </c>
      <c r="BL58" s="129" t="str">
        <f t="shared" si="54"/>
        <v/>
      </c>
      <c r="BM58" s="129" t="str">
        <f t="shared" si="55"/>
        <v/>
      </c>
      <c r="BN58" s="129" t="str">
        <f>IF(ISBLANK(Таблица1[[#This Row],[Исп. схема]]),"",Таблица1[[#This Row],[Исп. схема]]&amp;"@Исполнительная схема. "&amp;Таблица1[[#This Row],[Автоназвание работ]])</f>
        <v/>
      </c>
      <c r="BO58" s="129" t="str">
        <f>Таблица1[[#This Row],[Номер акта]]&amp;IF(ISBLANK(Таблица1[[#This Row],[Дата акта]]),""," от "&amp;TEXT(Таблица1[[#This Row],[Дата акта]],"ДД.ММ.ГГГГ"))&amp;"@Акт освидетельствования скрытых работ. "&amp;Таблица1[[#This Row],[Автоназвание работ]]</f>
        <v xml:space="preserve">№47@Акт освидетельствования скрытых работ. </v>
      </c>
      <c r="BP58" s="129" t="str">
        <f>"АОСР "&amp;Таблица1[[#This Row],[Номер акта]]&amp;IF(ISBLANK(Таблица1[[#This Row],[Дата акта]]),""," от "&amp;TEXT(Таблица1[[#This Row],[Дата акта]],"ДД.ММ.ГГГГ"))&amp;" ("&amp;Таблица1[[#This Row],[Наименование работ]]&amp;IF(ISBLANK(Таблица1[[#This Row],[Отм.]]),""," на отм."&amp;Таблица1[[#This Row],[Отм.]])&amp;")"</f>
        <v>АОСР №47 ()</v>
      </c>
      <c r="BQ58" s="129" t="str">
        <f>IF(ISBLANK(Таблица1[[#This Row],[Уровень1]]),"",Пербуква1&amp;Таблица1[[#This Row],[Уровень1]]&amp;"-")&amp;IF(ISBLANK(Таблица1[[#This Row],[Уровень2]]),"",Пербуква2&amp;Таблица1[[#This Row],[Уровень2]]&amp;"-")&amp;"№"&amp;Таблица1[[#This Row],[Номер п/п]]&amp;Таблица1[[#This Row],[Суффикс акта]]</f>
        <v>№47</v>
      </c>
      <c r="BR58" s="169"/>
      <c r="BS58" s="170"/>
      <c r="BT58" s="129"/>
      <c r="BU58" s="129"/>
      <c r="BV58" s="129"/>
      <c r="BW58" s="129"/>
    </row>
    <row r="59" spans="1:75" customFormat="1" ht="38.25" x14ac:dyDescent="0.2">
      <c r="A59" s="142">
        <v>48</v>
      </c>
      <c r="B59" s="185"/>
      <c r="C59" s="185"/>
      <c r="D59" s="186"/>
      <c r="E59" s="186"/>
      <c r="F59" s="186"/>
      <c r="G59" s="186"/>
      <c r="H59" s="186"/>
      <c r="I59" s="104"/>
      <c r="J59" s="104"/>
      <c r="K59" s="102"/>
      <c r="L59" s="115"/>
      <c r="M59" s="115"/>
      <c r="N59" s="100" t="s">
        <v>235</v>
      </c>
      <c r="O59" s="135" t="str">
        <f>Таблица1[[#This Row],[Наименование работ]]&amp;(IF(ISBLANK(Таблица1[[#This Row],[Уровень3]]),""," "&amp;Таблица1[[#This Row],[Уровень3]]&amp;"-го "&amp;ур3род))&amp;(IF(ISBLANK(Таблица1[[#This Row],[Уровень2]]),""," "&amp;ур2род&amp;" "&amp;Таблица1[[#This Row],[Уровень2]]))&amp;(IF(ISBLANK(Таблица1[[#This Row],[Уровень1]]),""," "&amp;ур1род&amp;" "&amp;Таблица1[[#This Row],[Уровень1]]))&amp;(IF(ISBLANK(Таблица1[[#This Row],[Отм.]]),""," на отм. "&amp;Таблица1[[#This Row],[Отм.]]))&amp;(IF(ISBLANK(Таблица1[[#This Row],[В осях]]),""," в осях "&amp;Таблица1[[#This Row],[В осях]]))</f>
        <v/>
      </c>
      <c r="P59" s="101" t="str">
        <f t="array" ref="P59">IFERROR(INDEX(Таблица6[вид работ],MATCH(1,SEARCH(Таблица6[вид работ],Таблица1[[#This Row],[Наименование работ]]),0)+1)&amp;(IF(ISBLANK(Таблица1[[#This Row],[Уровень3]]),""," "&amp;Таблица1[[#This Row],[Уровень3]]&amp;"-го "&amp;ур3род))&amp;(IF(ISBLANK(Таблица1[[#This Row],[Уровень2]]),""," "&amp;ур2род&amp;" "&amp;Таблица1[[#This Row],[Уровень2]]))&amp;(IF(ISBLANK(Таблица1[[#This Row],[Уровень1]]),""," "&amp;ур1род&amp;" "&amp;Таблица1[[#This Row],[Уровень1]]))&amp;(IF(ISBLANK(Таблица1[[#This Row],[Отм.]]),""," на отм. "&amp;Таблица1[[#This Row],[Отм.]]))&amp;(IF(ISBLANK(Таблица1[[#This Row],[В осях]]),""," в осях "&amp;Таблица1[[#This Row],[В осях]])),"")</f>
        <v/>
      </c>
      <c r="Q59" s="150"/>
      <c r="R59" s="99"/>
      <c r="S59" s="103"/>
      <c r="T59" s="100"/>
      <c r="U59" s="103"/>
      <c r="V59" s="103">
        <f>2</f>
        <v>2</v>
      </c>
      <c r="W59" s="103" t="str">
        <f t="shared" si="28"/>
        <v>согласно п. 3, 4</v>
      </c>
      <c r="X59" s="103" t="str">
        <f>IF(ISERROR(SEARCH("арм",Таблица1[[#This Row],[Наименование работ]])),"",1)</f>
        <v/>
      </c>
      <c r="Y59" s="128" t="str">
        <f>IF(ISBLANK(Таблица1[[#This Row],[Дата начала]]),"",TEXT(DAY(Таблица1[[#This Row],[Дата начала]]),"00"))</f>
        <v/>
      </c>
      <c r="Z59" s="129" t="str">
        <f>IF(ISBLANK(Таблица1[[#This Row],[Дата начала]]),"",CHOOSE(MONTH(Таблица1[[#This Row],[Дата начала]]),"января","февраля","марта","апреля","мая","июня","июля","августа","сентября","октября","ноября","декабря"))</f>
        <v/>
      </c>
      <c r="AA59" s="129" t="str">
        <f>IF(ISBLANK(Таблица1[[#This Row],[Дата начала]]),"",YEAR(Таблица1[[#This Row],[Дата начала]]))</f>
        <v/>
      </c>
      <c r="AB59" s="128" t="str">
        <f>IF(ISBLANK(Таблица1[[#This Row],[Дата окончания]]),"",TEXT(DAY(Таблица1[[#This Row],[Дата окончания]]),"00"))</f>
        <v/>
      </c>
      <c r="AC59" s="129" t="str">
        <f>IF(ISBLANK(Таблица1[[#This Row],[Дата окончания]]),"",CHOOSE(MONTH(Таблица1[[#This Row],[Дата окончания]]),"января","февраля","марта","апреля","мая","июня","июля","августа","сентября","октября","ноября","декабря"))</f>
        <v/>
      </c>
      <c r="AD59" s="129" t="str">
        <f>IF(ISBLANK(Таблица1[[#This Row],[Дата окончания]]),"",YEAR(Таблица1[[#This Row],[Дата окончания]]))</f>
        <v/>
      </c>
      <c r="AE59" s="131" t="str">
        <f>IF(ISBLANK(Таблица1[[#This Row],[Дата акта]]),"",TEXT(DAY(Таблица1[[#This Row],[Дата акта]]),"00"))</f>
        <v/>
      </c>
      <c r="AF59" s="130" t="str">
        <f>IF(ISBLANK(Таблица1[[#This Row],[Дата акта]]),"",CHOOSE(MONTH(Таблица1[[#This Row],[Дата акта]]),"января","февраля","марта","апреля","мая","июня","июля","августа","сентября","октября","ноября","декабря"))</f>
        <v/>
      </c>
      <c r="AG59" s="130" t="str">
        <f>IF(ISBLANK(Таблица1[[#This Row],[Дата акта]]),"",YEAR(Таблица1[[#This Row],[Дата акта]]))</f>
        <v/>
      </c>
      <c r="AH59" s="130" t="str">
        <f>IF(ISBLANK(Таблица1[[#This Row],[Материалы вручную]]),"","; "&amp;Таблица1[[#This Row],[Материалы вручную]])</f>
        <v/>
      </c>
      <c r="AI59" s="129" t="str">
        <f t="shared" si="29"/>
        <v/>
      </c>
      <c r="AJ59" s="129" t="str">
        <f t="shared" si="30"/>
        <v/>
      </c>
      <c r="AK59" s="129" t="str">
        <f t="shared" si="31"/>
        <v/>
      </c>
      <c r="AL59" s="129" t="str">
        <f t="shared" si="32"/>
        <v/>
      </c>
      <c r="AM59" s="129" t="str">
        <f t="shared" si="33"/>
        <v/>
      </c>
      <c r="AN59" s="130" t="str">
        <f t="shared" si="34"/>
        <v/>
      </c>
      <c r="AO59" s="129" t="str">
        <f t="shared" si="35"/>
        <v/>
      </c>
      <c r="AP59" s="129" t="str">
        <f t="shared" si="36"/>
        <v/>
      </c>
      <c r="AQ59" s="129" t="str">
        <f t="shared" si="37"/>
        <v/>
      </c>
      <c r="AR59" s="129" t="str">
        <f t="shared" si="38"/>
        <v/>
      </c>
      <c r="AS59" s="129" t="str">
        <f t="shared" si="39"/>
        <v/>
      </c>
      <c r="AT59" s="129" t="str">
        <f t="shared" si="40"/>
        <v/>
      </c>
      <c r="AU59" s="129" t="str">
        <f t="shared" si="41"/>
        <v/>
      </c>
      <c r="AV59" s="129" t="str">
        <f>IF(ISBLANK(Реквизиты!$B$6),"",Реквизиты!$B$6)</f>
        <v/>
      </c>
      <c r="AW59" s="129" t="str">
        <f t="shared" si="42"/>
        <v/>
      </c>
      <c r="AX59" s="129">
        <f>Таблица1[[#This Row],[Проект]]</f>
        <v>0</v>
      </c>
      <c r="AY59" s="129" t="str">
        <f t="shared" si="43"/>
        <v/>
      </c>
      <c r="AZ59" s="129" t="str">
        <f t="shared" si="44"/>
        <v/>
      </c>
      <c r="BA59" s="129" t="str">
        <f t="shared" si="45"/>
        <v/>
      </c>
      <c r="BB59" s="129" t="str">
        <f t="shared" si="46"/>
        <v/>
      </c>
      <c r="BC59" s="129" t="str">
        <f t="shared" si="47"/>
        <v/>
      </c>
      <c r="BD59" s="129" t="str">
        <f t="shared" si="48"/>
        <v/>
      </c>
      <c r="BE59" s="129" t="str">
        <f t="shared" si="49"/>
        <v/>
      </c>
      <c r="BF59" s="129" t="str">
        <f t="shared" si="50"/>
        <v/>
      </c>
      <c r="BG59" s="129" t="str">
        <f t="shared" si="51"/>
        <v/>
      </c>
      <c r="BH59" s="129" t="str">
        <f>IF(Таблица1[Проектировщик нужен?]=1,IF(ISBLANK(ФИО_проектировщика),"",должность_проектировщика&amp;" "&amp;наименование_проектировщика),"")</f>
        <v/>
      </c>
      <c r="BI59" s="129" t="str">
        <f>IF(Таблица1[Проектировщик нужен?]=1,IF(ISBLANK(ФИО_проектировщика),"",ФИО_проектировщика),"")</f>
        <v/>
      </c>
      <c r="BJ59" s="129" t="str">
        <f t="shared" si="52"/>
        <v/>
      </c>
      <c r="BK59" s="129" t="str">
        <f t="shared" si="53"/>
        <v/>
      </c>
      <c r="BL59" s="129" t="str">
        <f t="shared" si="54"/>
        <v/>
      </c>
      <c r="BM59" s="129" t="str">
        <f t="shared" si="55"/>
        <v/>
      </c>
      <c r="BN59" s="129" t="str">
        <f>IF(ISBLANK(Таблица1[[#This Row],[Исп. схема]]),"",Таблица1[[#This Row],[Исп. схема]]&amp;"@Исполнительная схема. "&amp;Таблица1[[#This Row],[Автоназвание работ]])</f>
        <v/>
      </c>
      <c r="BO59" s="129" t="str">
        <f>Таблица1[[#This Row],[Номер акта]]&amp;IF(ISBLANK(Таблица1[[#This Row],[Дата акта]]),""," от "&amp;TEXT(Таблица1[[#This Row],[Дата акта]],"ДД.ММ.ГГГГ"))&amp;"@Акт освидетельствования скрытых работ. "&amp;Таблица1[[#This Row],[Автоназвание работ]]</f>
        <v xml:space="preserve">№48@Акт освидетельствования скрытых работ. </v>
      </c>
      <c r="BP59" s="129" t="str">
        <f>"АОСР "&amp;Таблица1[[#This Row],[Номер акта]]&amp;IF(ISBLANK(Таблица1[[#This Row],[Дата акта]]),""," от "&amp;TEXT(Таблица1[[#This Row],[Дата акта]],"ДД.ММ.ГГГГ"))&amp;" ("&amp;Таблица1[[#This Row],[Наименование работ]]&amp;IF(ISBLANK(Таблица1[[#This Row],[Отм.]]),""," на отм."&amp;Таблица1[[#This Row],[Отм.]])&amp;")"</f>
        <v>АОСР №48 ()</v>
      </c>
      <c r="BQ59" s="129" t="str">
        <f>IF(ISBLANK(Таблица1[[#This Row],[Уровень1]]),"",Пербуква1&amp;Таблица1[[#This Row],[Уровень1]]&amp;"-")&amp;IF(ISBLANK(Таблица1[[#This Row],[Уровень2]]),"",Пербуква2&amp;Таблица1[[#This Row],[Уровень2]]&amp;"-")&amp;"№"&amp;Таблица1[[#This Row],[Номер п/п]]&amp;Таблица1[[#This Row],[Суффикс акта]]</f>
        <v>№48</v>
      </c>
      <c r="BR59" s="169"/>
      <c r="BS59" s="170"/>
      <c r="BT59" s="129"/>
      <c r="BU59" s="129"/>
      <c r="BV59" s="129"/>
      <c r="BW59" s="129"/>
    </row>
    <row r="60" spans="1:75" customFormat="1" ht="38.25" x14ac:dyDescent="0.2">
      <c r="A60" s="142">
        <v>49</v>
      </c>
      <c r="B60" s="185"/>
      <c r="C60" s="185"/>
      <c r="D60" s="186"/>
      <c r="E60" s="186"/>
      <c r="F60" s="186"/>
      <c r="G60" s="186"/>
      <c r="H60" s="186"/>
      <c r="I60" s="104"/>
      <c r="J60" s="104"/>
      <c r="K60" s="102"/>
      <c r="L60" s="115"/>
      <c r="M60" s="115"/>
      <c r="N60" s="100" t="s">
        <v>235</v>
      </c>
      <c r="O60" s="135" t="str">
        <f>Таблица1[[#This Row],[Наименование работ]]&amp;(IF(ISBLANK(Таблица1[[#This Row],[Уровень3]]),""," "&amp;Таблица1[[#This Row],[Уровень3]]&amp;"-го "&amp;ур3род))&amp;(IF(ISBLANK(Таблица1[[#This Row],[Уровень2]]),""," "&amp;ур2род&amp;" "&amp;Таблица1[[#This Row],[Уровень2]]))&amp;(IF(ISBLANK(Таблица1[[#This Row],[Уровень1]]),""," "&amp;ур1род&amp;" "&amp;Таблица1[[#This Row],[Уровень1]]))&amp;(IF(ISBLANK(Таблица1[[#This Row],[Отм.]]),""," на отм. "&amp;Таблица1[[#This Row],[Отм.]]))&amp;(IF(ISBLANK(Таблица1[[#This Row],[В осях]]),""," в осях "&amp;Таблица1[[#This Row],[В осях]]))</f>
        <v/>
      </c>
      <c r="P60" s="101" t="str">
        <f t="array" ref="P60">IFERROR(INDEX(Таблица6[вид работ],MATCH(1,SEARCH(Таблица6[вид работ],Таблица1[[#This Row],[Наименование работ]]),0)+1)&amp;(IF(ISBLANK(Таблица1[[#This Row],[Уровень3]]),""," "&amp;Таблица1[[#This Row],[Уровень3]]&amp;"-го "&amp;ур3род))&amp;(IF(ISBLANK(Таблица1[[#This Row],[Уровень2]]),""," "&amp;ур2род&amp;" "&amp;Таблица1[[#This Row],[Уровень2]]))&amp;(IF(ISBLANK(Таблица1[[#This Row],[Уровень1]]),""," "&amp;ур1род&amp;" "&amp;Таблица1[[#This Row],[Уровень1]]))&amp;(IF(ISBLANK(Таблица1[[#This Row],[Отм.]]),""," на отм. "&amp;Таблица1[[#This Row],[Отм.]]))&amp;(IF(ISBLANK(Таблица1[[#This Row],[В осях]]),""," в осях "&amp;Таблица1[[#This Row],[В осях]])),"")</f>
        <v/>
      </c>
      <c r="Q60" s="150"/>
      <c r="R60" s="99"/>
      <c r="S60" s="103"/>
      <c r="T60" s="100"/>
      <c r="U60" s="103"/>
      <c r="V60" s="103">
        <f>2</f>
        <v>2</v>
      </c>
      <c r="W60" s="103" t="str">
        <f t="shared" si="28"/>
        <v>согласно п. 3, 4</v>
      </c>
      <c r="X60" s="103" t="str">
        <f>IF(ISERROR(SEARCH("арм",Таблица1[[#This Row],[Наименование работ]])),"",1)</f>
        <v/>
      </c>
      <c r="Y60" s="128" t="str">
        <f>IF(ISBLANK(Таблица1[[#This Row],[Дата начала]]),"",TEXT(DAY(Таблица1[[#This Row],[Дата начала]]),"00"))</f>
        <v/>
      </c>
      <c r="Z60" s="129" t="str">
        <f>IF(ISBLANK(Таблица1[[#This Row],[Дата начала]]),"",CHOOSE(MONTH(Таблица1[[#This Row],[Дата начала]]),"января","февраля","марта","апреля","мая","июня","июля","августа","сентября","октября","ноября","декабря"))</f>
        <v/>
      </c>
      <c r="AA60" s="129" t="str">
        <f>IF(ISBLANK(Таблица1[[#This Row],[Дата начала]]),"",YEAR(Таблица1[[#This Row],[Дата начала]]))</f>
        <v/>
      </c>
      <c r="AB60" s="128" t="str">
        <f>IF(ISBLANK(Таблица1[[#This Row],[Дата окончания]]),"",TEXT(DAY(Таблица1[[#This Row],[Дата окончания]]),"00"))</f>
        <v/>
      </c>
      <c r="AC60" s="129" t="str">
        <f>IF(ISBLANK(Таблица1[[#This Row],[Дата окончания]]),"",CHOOSE(MONTH(Таблица1[[#This Row],[Дата окончания]]),"января","февраля","марта","апреля","мая","июня","июля","августа","сентября","октября","ноября","декабря"))</f>
        <v/>
      </c>
      <c r="AD60" s="129" t="str">
        <f>IF(ISBLANK(Таблица1[[#This Row],[Дата окончания]]),"",YEAR(Таблица1[[#This Row],[Дата окончания]]))</f>
        <v/>
      </c>
      <c r="AE60" s="131" t="str">
        <f>IF(ISBLANK(Таблица1[[#This Row],[Дата акта]]),"",TEXT(DAY(Таблица1[[#This Row],[Дата акта]]),"00"))</f>
        <v/>
      </c>
      <c r="AF60" s="130" t="str">
        <f>IF(ISBLANK(Таблица1[[#This Row],[Дата акта]]),"",CHOOSE(MONTH(Таблица1[[#This Row],[Дата акта]]),"января","февраля","марта","апреля","мая","июня","июля","августа","сентября","октября","ноября","декабря"))</f>
        <v/>
      </c>
      <c r="AG60" s="130" t="str">
        <f>IF(ISBLANK(Таблица1[[#This Row],[Дата акта]]),"",YEAR(Таблица1[[#This Row],[Дата акта]]))</f>
        <v/>
      </c>
      <c r="AH60" s="130" t="str">
        <f>IF(ISBLANK(Таблица1[[#This Row],[Материалы вручную]]),"","; "&amp;Таблица1[[#This Row],[Материалы вручную]])</f>
        <v/>
      </c>
      <c r="AI60" s="129" t="str">
        <f t="shared" si="29"/>
        <v/>
      </c>
      <c r="AJ60" s="129" t="str">
        <f t="shared" si="30"/>
        <v/>
      </c>
      <c r="AK60" s="129" t="str">
        <f t="shared" si="31"/>
        <v/>
      </c>
      <c r="AL60" s="129" t="str">
        <f t="shared" si="32"/>
        <v/>
      </c>
      <c r="AM60" s="129" t="str">
        <f t="shared" si="33"/>
        <v/>
      </c>
      <c r="AN60" s="130" t="str">
        <f t="shared" si="34"/>
        <v/>
      </c>
      <c r="AO60" s="129" t="str">
        <f t="shared" si="35"/>
        <v/>
      </c>
      <c r="AP60" s="129" t="str">
        <f t="shared" si="36"/>
        <v/>
      </c>
      <c r="AQ60" s="129" t="str">
        <f t="shared" si="37"/>
        <v/>
      </c>
      <c r="AR60" s="129" t="str">
        <f t="shared" si="38"/>
        <v/>
      </c>
      <c r="AS60" s="129" t="str">
        <f t="shared" si="39"/>
        <v/>
      </c>
      <c r="AT60" s="129" t="str">
        <f t="shared" si="40"/>
        <v/>
      </c>
      <c r="AU60" s="129" t="str">
        <f t="shared" si="41"/>
        <v/>
      </c>
      <c r="AV60" s="129" t="str">
        <f>IF(ISBLANK(Реквизиты!$B$6),"",Реквизиты!$B$6)</f>
        <v/>
      </c>
      <c r="AW60" s="129" t="str">
        <f t="shared" si="42"/>
        <v/>
      </c>
      <c r="AX60" s="129">
        <f>Таблица1[[#This Row],[Проект]]</f>
        <v>0</v>
      </c>
      <c r="AY60" s="129" t="str">
        <f t="shared" si="43"/>
        <v/>
      </c>
      <c r="AZ60" s="129" t="str">
        <f t="shared" si="44"/>
        <v/>
      </c>
      <c r="BA60" s="129" t="str">
        <f t="shared" si="45"/>
        <v/>
      </c>
      <c r="BB60" s="129" t="str">
        <f t="shared" si="46"/>
        <v/>
      </c>
      <c r="BC60" s="129" t="str">
        <f t="shared" si="47"/>
        <v/>
      </c>
      <c r="BD60" s="129" t="str">
        <f t="shared" si="48"/>
        <v/>
      </c>
      <c r="BE60" s="129" t="str">
        <f t="shared" si="49"/>
        <v/>
      </c>
      <c r="BF60" s="129" t="str">
        <f t="shared" si="50"/>
        <v/>
      </c>
      <c r="BG60" s="129" t="str">
        <f t="shared" si="51"/>
        <v/>
      </c>
      <c r="BH60" s="129" t="str">
        <f>IF(Таблица1[Проектировщик нужен?]=1,IF(ISBLANK(ФИО_проектировщика),"",должность_проектировщика&amp;" "&amp;наименование_проектировщика),"")</f>
        <v/>
      </c>
      <c r="BI60" s="129" t="str">
        <f>IF(Таблица1[Проектировщик нужен?]=1,IF(ISBLANK(ФИО_проектировщика),"",ФИО_проектировщика),"")</f>
        <v/>
      </c>
      <c r="BJ60" s="129" t="str">
        <f t="shared" si="52"/>
        <v/>
      </c>
      <c r="BK60" s="129" t="str">
        <f t="shared" si="53"/>
        <v/>
      </c>
      <c r="BL60" s="129" t="str">
        <f t="shared" si="54"/>
        <v/>
      </c>
      <c r="BM60" s="129" t="str">
        <f t="shared" si="55"/>
        <v/>
      </c>
      <c r="BN60" s="129" t="str">
        <f>IF(ISBLANK(Таблица1[[#This Row],[Исп. схема]]),"",Таблица1[[#This Row],[Исп. схема]]&amp;"@Исполнительная схема. "&amp;Таблица1[[#This Row],[Автоназвание работ]])</f>
        <v/>
      </c>
      <c r="BO60" s="129" t="str">
        <f>Таблица1[[#This Row],[Номер акта]]&amp;IF(ISBLANK(Таблица1[[#This Row],[Дата акта]]),""," от "&amp;TEXT(Таблица1[[#This Row],[Дата акта]],"ДД.ММ.ГГГГ"))&amp;"@Акт освидетельствования скрытых работ. "&amp;Таблица1[[#This Row],[Автоназвание работ]]</f>
        <v xml:space="preserve">№49@Акт освидетельствования скрытых работ. </v>
      </c>
      <c r="BP60" s="129" t="str">
        <f>"АОСР "&amp;Таблица1[[#This Row],[Номер акта]]&amp;IF(ISBLANK(Таблица1[[#This Row],[Дата акта]]),""," от "&amp;TEXT(Таблица1[[#This Row],[Дата акта]],"ДД.ММ.ГГГГ"))&amp;" ("&amp;Таблица1[[#This Row],[Наименование работ]]&amp;IF(ISBLANK(Таблица1[[#This Row],[Отм.]]),""," на отм."&amp;Таблица1[[#This Row],[Отм.]])&amp;")"</f>
        <v>АОСР №49 ()</v>
      </c>
      <c r="BQ60" s="129" t="str">
        <f>IF(ISBLANK(Таблица1[[#This Row],[Уровень1]]),"",Пербуква1&amp;Таблица1[[#This Row],[Уровень1]]&amp;"-")&amp;IF(ISBLANK(Таблица1[[#This Row],[Уровень2]]),"",Пербуква2&amp;Таблица1[[#This Row],[Уровень2]]&amp;"-")&amp;"№"&amp;Таблица1[[#This Row],[Номер п/п]]&amp;Таблица1[[#This Row],[Суффикс акта]]</f>
        <v>№49</v>
      </c>
      <c r="BR60" s="169"/>
      <c r="BS60" s="170"/>
      <c r="BT60" s="129"/>
      <c r="BU60" s="129"/>
      <c r="BV60" s="129"/>
      <c r="BW60" s="129"/>
    </row>
    <row r="61" spans="1:75" customFormat="1" ht="38.25" x14ac:dyDescent="0.2">
      <c r="A61" s="142">
        <v>50</v>
      </c>
      <c r="B61" s="185"/>
      <c r="C61" s="185"/>
      <c r="D61" s="186"/>
      <c r="E61" s="186"/>
      <c r="F61" s="186"/>
      <c r="G61" s="186"/>
      <c r="H61" s="186"/>
      <c r="I61" s="104"/>
      <c r="J61" s="104"/>
      <c r="K61" s="102"/>
      <c r="L61" s="115"/>
      <c r="M61" s="115"/>
      <c r="N61" s="100" t="s">
        <v>235</v>
      </c>
      <c r="O61" s="135" t="str">
        <f>Таблица1[[#This Row],[Наименование работ]]&amp;(IF(ISBLANK(Таблица1[[#This Row],[Уровень3]]),""," "&amp;Таблица1[[#This Row],[Уровень3]]&amp;"-го "&amp;ур3род))&amp;(IF(ISBLANK(Таблица1[[#This Row],[Уровень2]]),""," "&amp;ур2род&amp;" "&amp;Таблица1[[#This Row],[Уровень2]]))&amp;(IF(ISBLANK(Таблица1[[#This Row],[Уровень1]]),""," "&amp;ур1род&amp;" "&amp;Таблица1[[#This Row],[Уровень1]]))&amp;(IF(ISBLANK(Таблица1[[#This Row],[Отм.]]),""," на отм. "&amp;Таблица1[[#This Row],[Отм.]]))&amp;(IF(ISBLANK(Таблица1[[#This Row],[В осях]]),""," в осях "&amp;Таблица1[[#This Row],[В осях]]))</f>
        <v/>
      </c>
      <c r="P61" s="101" t="str">
        <f t="array" ref="P61">IFERROR(INDEX(Таблица6[вид работ],MATCH(1,SEARCH(Таблица6[вид работ],Таблица1[[#This Row],[Наименование работ]]),0)+1)&amp;(IF(ISBLANK(Таблица1[[#This Row],[Уровень3]]),""," "&amp;Таблица1[[#This Row],[Уровень3]]&amp;"-го "&amp;ур3род))&amp;(IF(ISBLANK(Таблица1[[#This Row],[Уровень2]]),""," "&amp;ур2род&amp;" "&amp;Таблица1[[#This Row],[Уровень2]]))&amp;(IF(ISBLANK(Таблица1[[#This Row],[Уровень1]]),""," "&amp;ур1род&amp;" "&amp;Таблица1[[#This Row],[Уровень1]]))&amp;(IF(ISBLANK(Таблица1[[#This Row],[Отм.]]),""," на отм. "&amp;Таблица1[[#This Row],[Отм.]]))&amp;(IF(ISBLANK(Таблица1[[#This Row],[В осях]]),""," в осях "&amp;Таблица1[[#This Row],[В осях]])),"")</f>
        <v/>
      </c>
      <c r="Q61" s="150"/>
      <c r="R61" s="99"/>
      <c r="S61" s="103"/>
      <c r="T61" s="100"/>
      <c r="U61" s="103"/>
      <c r="V61" s="103">
        <f>2</f>
        <v>2</v>
      </c>
      <c r="W61" s="103" t="str">
        <f t="shared" si="28"/>
        <v>согласно п. 3, 4</v>
      </c>
      <c r="X61" s="103" t="str">
        <f>IF(ISERROR(SEARCH("арм",Таблица1[[#This Row],[Наименование работ]])),"",1)</f>
        <v/>
      </c>
      <c r="Y61" s="128" t="str">
        <f>IF(ISBLANK(Таблица1[[#This Row],[Дата начала]]),"",TEXT(DAY(Таблица1[[#This Row],[Дата начала]]),"00"))</f>
        <v/>
      </c>
      <c r="Z61" s="129" t="str">
        <f>IF(ISBLANK(Таблица1[[#This Row],[Дата начала]]),"",CHOOSE(MONTH(Таблица1[[#This Row],[Дата начала]]),"января","февраля","марта","апреля","мая","июня","июля","августа","сентября","октября","ноября","декабря"))</f>
        <v/>
      </c>
      <c r="AA61" s="129" t="str">
        <f>IF(ISBLANK(Таблица1[[#This Row],[Дата начала]]),"",YEAR(Таблица1[[#This Row],[Дата начала]]))</f>
        <v/>
      </c>
      <c r="AB61" s="128" t="str">
        <f>IF(ISBLANK(Таблица1[[#This Row],[Дата окончания]]),"",TEXT(DAY(Таблица1[[#This Row],[Дата окончания]]),"00"))</f>
        <v/>
      </c>
      <c r="AC61" s="129" t="str">
        <f>IF(ISBLANK(Таблица1[[#This Row],[Дата окончания]]),"",CHOOSE(MONTH(Таблица1[[#This Row],[Дата окончания]]),"января","февраля","марта","апреля","мая","июня","июля","августа","сентября","октября","ноября","декабря"))</f>
        <v/>
      </c>
      <c r="AD61" s="129" t="str">
        <f>IF(ISBLANK(Таблица1[[#This Row],[Дата окончания]]),"",YEAR(Таблица1[[#This Row],[Дата окончания]]))</f>
        <v/>
      </c>
      <c r="AE61" s="131" t="str">
        <f>IF(ISBLANK(Таблица1[[#This Row],[Дата акта]]),"",TEXT(DAY(Таблица1[[#This Row],[Дата акта]]),"00"))</f>
        <v/>
      </c>
      <c r="AF61" s="130" t="str">
        <f>IF(ISBLANK(Таблица1[[#This Row],[Дата акта]]),"",CHOOSE(MONTH(Таблица1[[#This Row],[Дата акта]]),"января","февраля","марта","апреля","мая","июня","июля","августа","сентября","октября","ноября","декабря"))</f>
        <v/>
      </c>
      <c r="AG61" s="130" t="str">
        <f>IF(ISBLANK(Таблица1[[#This Row],[Дата акта]]),"",YEAR(Таблица1[[#This Row],[Дата акта]]))</f>
        <v/>
      </c>
      <c r="AH61" s="130" t="str">
        <f>IF(ISBLANK(Таблица1[[#This Row],[Материалы вручную]]),"","; "&amp;Таблица1[[#This Row],[Материалы вручную]])</f>
        <v/>
      </c>
      <c r="AI61" s="129" t="str">
        <f t="shared" si="29"/>
        <v/>
      </c>
      <c r="AJ61" s="129" t="str">
        <f t="shared" si="30"/>
        <v/>
      </c>
      <c r="AK61" s="129" t="str">
        <f t="shared" si="31"/>
        <v/>
      </c>
      <c r="AL61" s="129" t="str">
        <f t="shared" si="32"/>
        <v/>
      </c>
      <c r="AM61" s="129" t="str">
        <f t="shared" si="33"/>
        <v/>
      </c>
      <c r="AN61" s="130" t="str">
        <f t="shared" si="34"/>
        <v/>
      </c>
      <c r="AO61" s="129" t="str">
        <f t="shared" si="35"/>
        <v/>
      </c>
      <c r="AP61" s="129" t="str">
        <f t="shared" si="36"/>
        <v/>
      </c>
      <c r="AQ61" s="129" t="str">
        <f t="shared" si="37"/>
        <v/>
      </c>
      <c r="AR61" s="129" t="str">
        <f t="shared" si="38"/>
        <v/>
      </c>
      <c r="AS61" s="129" t="str">
        <f t="shared" si="39"/>
        <v/>
      </c>
      <c r="AT61" s="129" t="str">
        <f t="shared" si="40"/>
        <v/>
      </c>
      <c r="AU61" s="129" t="str">
        <f t="shared" si="41"/>
        <v/>
      </c>
      <c r="AV61" s="129" t="str">
        <f>IF(ISBLANK(Реквизиты!$B$6),"",Реквизиты!$B$6)</f>
        <v/>
      </c>
      <c r="AW61" s="129" t="str">
        <f t="shared" si="42"/>
        <v/>
      </c>
      <c r="AX61" s="129">
        <f>Таблица1[[#This Row],[Проект]]</f>
        <v>0</v>
      </c>
      <c r="AY61" s="129" t="str">
        <f t="shared" si="43"/>
        <v/>
      </c>
      <c r="AZ61" s="129" t="str">
        <f t="shared" si="44"/>
        <v/>
      </c>
      <c r="BA61" s="129" t="str">
        <f t="shared" si="45"/>
        <v/>
      </c>
      <c r="BB61" s="129" t="str">
        <f t="shared" si="46"/>
        <v/>
      </c>
      <c r="BC61" s="129" t="str">
        <f t="shared" si="47"/>
        <v/>
      </c>
      <c r="BD61" s="129" t="str">
        <f t="shared" si="48"/>
        <v/>
      </c>
      <c r="BE61" s="129" t="str">
        <f t="shared" si="49"/>
        <v/>
      </c>
      <c r="BF61" s="129" t="str">
        <f t="shared" si="50"/>
        <v/>
      </c>
      <c r="BG61" s="129" t="str">
        <f t="shared" si="51"/>
        <v/>
      </c>
      <c r="BH61" s="129" t="str">
        <f>IF(Таблица1[Проектировщик нужен?]=1,IF(ISBLANK(ФИО_проектировщика),"",должность_проектировщика&amp;" "&amp;наименование_проектировщика),"")</f>
        <v/>
      </c>
      <c r="BI61" s="129" t="str">
        <f>IF(Таблица1[Проектировщик нужен?]=1,IF(ISBLANK(ФИО_проектировщика),"",ФИО_проектировщика),"")</f>
        <v/>
      </c>
      <c r="BJ61" s="129" t="str">
        <f t="shared" si="52"/>
        <v/>
      </c>
      <c r="BK61" s="129" t="str">
        <f t="shared" si="53"/>
        <v/>
      </c>
      <c r="BL61" s="129" t="str">
        <f t="shared" si="54"/>
        <v/>
      </c>
      <c r="BM61" s="129" t="str">
        <f t="shared" si="55"/>
        <v/>
      </c>
      <c r="BN61" s="129" t="str">
        <f>IF(ISBLANK(Таблица1[[#This Row],[Исп. схема]]),"",Таблица1[[#This Row],[Исп. схема]]&amp;"@Исполнительная схема. "&amp;Таблица1[[#This Row],[Автоназвание работ]])</f>
        <v/>
      </c>
      <c r="BO61" s="129" t="str">
        <f>Таблица1[[#This Row],[Номер акта]]&amp;IF(ISBLANK(Таблица1[[#This Row],[Дата акта]]),""," от "&amp;TEXT(Таблица1[[#This Row],[Дата акта]],"ДД.ММ.ГГГГ"))&amp;"@Акт освидетельствования скрытых работ. "&amp;Таблица1[[#This Row],[Автоназвание работ]]</f>
        <v xml:space="preserve">№50@Акт освидетельствования скрытых работ. </v>
      </c>
      <c r="BP61" s="129" t="str">
        <f>"АОСР "&amp;Таблица1[[#This Row],[Номер акта]]&amp;IF(ISBLANK(Таблица1[[#This Row],[Дата акта]]),""," от "&amp;TEXT(Таблица1[[#This Row],[Дата акта]],"ДД.ММ.ГГГГ"))&amp;" ("&amp;Таблица1[[#This Row],[Наименование работ]]&amp;IF(ISBLANK(Таблица1[[#This Row],[Отм.]]),""," на отм."&amp;Таблица1[[#This Row],[Отм.]])&amp;")"</f>
        <v>АОСР №50 ()</v>
      </c>
      <c r="BQ61" s="129" t="str">
        <f>IF(ISBLANK(Таблица1[[#This Row],[Уровень1]]),"",Пербуква1&amp;Таблица1[[#This Row],[Уровень1]]&amp;"-")&amp;IF(ISBLANK(Таблица1[[#This Row],[Уровень2]]),"",Пербуква2&amp;Таблица1[[#This Row],[Уровень2]]&amp;"-")&amp;"№"&amp;Таблица1[[#This Row],[Номер п/п]]&amp;Таблица1[[#This Row],[Суффикс акта]]</f>
        <v>№50</v>
      </c>
      <c r="BR61" s="169"/>
      <c r="BS61" s="170"/>
      <c r="BT61" s="129"/>
      <c r="BU61" s="129"/>
      <c r="BV61" s="129"/>
      <c r="BW61" s="129"/>
    </row>
    <row r="62" spans="1:75" customFormat="1" ht="38.25" x14ac:dyDescent="0.2">
      <c r="A62" s="142">
        <v>51</v>
      </c>
      <c r="B62" s="185"/>
      <c r="C62" s="185"/>
      <c r="D62" s="186"/>
      <c r="E62" s="186"/>
      <c r="F62" s="186"/>
      <c r="G62" s="186"/>
      <c r="H62" s="186"/>
      <c r="I62" s="104"/>
      <c r="J62" s="104"/>
      <c r="K62" s="102"/>
      <c r="L62" s="115"/>
      <c r="M62" s="115"/>
      <c r="N62" s="100" t="s">
        <v>235</v>
      </c>
      <c r="O62" s="135" t="str">
        <f>Таблица1[[#This Row],[Наименование работ]]&amp;(IF(ISBLANK(Таблица1[[#This Row],[Уровень3]]),""," "&amp;Таблица1[[#This Row],[Уровень3]]&amp;"-го "&amp;ур3род))&amp;(IF(ISBLANK(Таблица1[[#This Row],[Уровень2]]),""," "&amp;ур2род&amp;" "&amp;Таблица1[[#This Row],[Уровень2]]))&amp;(IF(ISBLANK(Таблица1[[#This Row],[Уровень1]]),""," "&amp;ур1род&amp;" "&amp;Таблица1[[#This Row],[Уровень1]]))&amp;(IF(ISBLANK(Таблица1[[#This Row],[Отм.]]),""," на отм. "&amp;Таблица1[[#This Row],[Отм.]]))&amp;(IF(ISBLANK(Таблица1[[#This Row],[В осях]]),""," в осях "&amp;Таблица1[[#This Row],[В осях]]))</f>
        <v/>
      </c>
      <c r="P62" s="101" t="str">
        <f t="array" ref="P62">IFERROR(INDEX(Таблица6[вид работ],MATCH(1,SEARCH(Таблица6[вид работ],Таблица1[[#This Row],[Наименование работ]]),0)+1)&amp;(IF(ISBLANK(Таблица1[[#This Row],[Уровень3]]),""," "&amp;Таблица1[[#This Row],[Уровень3]]&amp;"-го "&amp;ур3род))&amp;(IF(ISBLANK(Таблица1[[#This Row],[Уровень2]]),""," "&amp;ур2род&amp;" "&amp;Таблица1[[#This Row],[Уровень2]]))&amp;(IF(ISBLANK(Таблица1[[#This Row],[Уровень1]]),""," "&amp;ур1род&amp;" "&amp;Таблица1[[#This Row],[Уровень1]]))&amp;(IF(ISBLANK(Таблица1[[#This Row],[Отм.]]),""," на отм. "&amp;Таблица1[[#This Row],[Отм.]]))&amp;(IF(ISBLANK(Таблица1[[#This Row],[В осях]]),""," в осях "&amp;Таблица1[[#This Row],[В осях]])),"")</f>
        <v/>
      </c>
      <c r="Q62" s="150"/>
      <c r="R62" s="99"/>
      <c r="S62" s="103"/>
      <c r="T62" s="100"/>
      <c r="U62" s="103"/>
      <c r="V62" s="103">
        <f>2</f>
        <v>2</v>
      </c>
      <c r="W62" s="103" t="str">
        <f t="shared" si="28"/>
        <v>согласно п. 3, 4</v>
      </c>
      <c r="X62" s="103" t="str">
        <f>IF(ISERROR(SEARCH("арм",Таблица1[[#This Row],[Наименование работ]])),"",1)</f>
        <v/>
      </c>
      <c r="Y62" s="128" t="str">
        <f>IF(ISBLANK(Таблица1[[#This Row],[Дата начала]]),"",TEXT(DAY(Таблица1[[#This Row],[Дата начала]]),"00"))</f>
        <v/>
      </c>
      <c r="Z62" s="129" t="str">
        <f>IF(ISBLANK(Таблица1[[#This Row],[Дата начала]]),"",CHOOSE(MONTH(Таблица1[[#This Row],[Дата начала]]),"января","февраля","марта","апреля","мая","июня","июля","августа","сентября","октября","ноября","декабря"))</f>
        <v/>
      </c>
      <c r="AA62" s="129" t="str">
        <f>IF(ISBLANK(Таблица1[[#This Row],[Дата начала]]),"",YEAR(Таблица1[[#This Row],[Дата начала]]))</f>
        <v/>
      </c>
      <c r="AB62" s="128" t="str">
        <f>IF(ISBLANK(Таблица1[[#This Row],[Дата окончания]]),"",TEXT(DAY(Таблица1[[#This Row],[Дата окончания]]),"00"))</f>
        <v/>
      </c>
      <c r="AC62" s="129" t="str">
        <f>IF(ISBLANK(Таблица1[[#This Row],[Дата окончания]]),"",CHOOSE(MONTH(Таблица1[[#This Row],[Дата окончания]]),"января","февраля","марта","апреля","мая","июня","июля","августа","сентября","октября","ноября","декабря"))</f>
        <v/>
      </c>
      <c r="AD62" s="129" t="str">
        <f>IF(ISBLANK(Таблица1[[#This Row],[Дата окончания]]),"",YEAR(Таблица1[[#This Row],[Дата окончания]]))</f>
        <v/>
      </c>
      <c r="AE62" s="131" t="str">
        <f>IF(ISBLANK(Таблица1[[#This Row],[Дата акта]]),"",TEXT(DAY(Таблица1[[#This Row],[Дата акта]]),"00"))</f>
        <v/>
      </c>
      <c r="AF62" s="130" t="str">
        <f>IF(ISBLANK(Таблица1[[#This Row],[Дата акта]]),"",CHOOSE(MONTH(Таблица1[[#This Row],[Дата акта]]),"января","февраля","марта","апреля","мая","июня","июля","августа","сентября","октября","ноября","декабря"))</f>
        <v/>
      </c>
      <c r="AG62" s="130" t="str">
        <f>IF(ISBLANK(Таблица1[[#This Row],[Дата акта]]),"",YEAR(Таблица1[[#This Row],[Дата акта]]))</f>
        <v/>
      </c>
      <c r="AH62" s="130" t="str">
        <f>IF(ISBLANK(Таблица1[[#This Row],[Материалы вручную]]),"","; "&amp;Таблица1[[#This Row],[Материалы вручную]])</f>
        <v/>
      </c>
      <c r="AI62" s="129" t="str">
        <f t="shared" si="29"/>
        <v/>
      </c>
      <c r="AJ62" s="129" t="str">
        <f t="shared" si="30"/>
        <v/>
      </c>
      <c r="AK62" s="129" t="str">
        <f t="shared" si="31"/>
        <v/>
      </c>
      <c r="AL62" s="129" t="str">
        <f t="shared" si="32"/>
        <v/>
      </c>
      <c r="AM62" s="129" t="str">
        <f t="shared" si="33"/>
        <v/>
      </c>
      <c r="AN62" s="130" t="str">
        <f t="shared" si="34"/>
        <v/>
      </c>
      <c r="AO62" s="129" t="str">
        <f t="shared" si="35"/>
        <v/>
      </c>
      <c r="AP62" s="129" t="str">
        <f t="shared" si="36"/>
        <v/>
      </c>
      <c r="AQ62" s="129" t="str">
        <f t="shared" si="37"/>
        <v/>
      </c>
      <c r="AR62" s="129" t="str">
        <f t="shared" si="38"/>
        <v/>
      </c>
      <c r="AS62" s="129" t="str">
        <f t="shared" si="39"/>
        <v/>
      </c>
      <c r="AT62" s="129" t="str">
        <f t="shared" si="40"/>
        <v/>
      </c>
      <c r="AU62" s="129" t="str">
        <f t="shared" si="41"/>
        <v/>
      </c>
      <c r="AV62" s="129" t="str">
        <f>IF(ISBLANK(Реквизиты!$B$6),"",Реквизиты!$B$6)</f>
        <v/>
      </c>
      <c r="AW62" s="129" t="str">
        <f t="shared" si="42"/>
        <v/>
      </c>
      <c r="AX62" s="129">
        <f>Таблица1[[#This Row],[Проект]]</f>
        <v>0</v>
      </c>
      <c r="AY62" s="129" t="str">
        <f t="shared" si="43"/>
        <v/>
      </c>
      <c r="AZ62" s="129" t="str">
        <f t="shared" si="44"/>
        <v/>
      </c>
      <c r="BA62" s="129" t="str">
        <f t="shared" si="45"/>
        <v/>
      </c>
      <c r="BB62" s="129" t="str">
        <f t="shared" si="46"/>
        <v/>
      </c>
      <c r="BC62" s="129" t="str">
        <f t="shared" si="47"/>
        <v/>
      </c>
      <c r="BD62" s="129" t="str">
        <f t="shared" si="48"/>
        <v/>
      </c>
      <c r="BE62" s="129" t="str">
        <f t="shared" si="49"/>
        <v/>
      </c>
      <c r="BF62" s="129" t="str">
        <f t="shared" si="50"/>
        <v/>
      </c>
      <c r="BG62" s="129" t="str">
        <f t="shared" si="51"/>
        <v/>
      </c>
      <c r="BH62" s="129" t="str">
        <f>IF(Таблица1[Проектировщик нужен?]=1,IF(ISBLANK(ФИО_проектировщика),"",должность_проектировщика&amp;" "&amp;наименование_проектировщика),"")</f>
        <v/>
      </c>
      <c r="BI62" s="129" t="str">
        <f>IF(Таблица1[Проектировщик нужен?]=1,IF(ISBLANK(ФИО_проектировщика),"",ФИО_проектировщика),"")</f>
        <v/>
      </c>
      <c r="BJ62" s="129" t="str">
        <f t="shared" si="52"/>
        <v/>
      </c>
      <c r="BK62" s="129" t="str">
        <f t="shared" si="53"/>
        <v/>
      </c>
      <c r="BL62" s="129" t="str">
        <f t="shared" si="54"/>
        <v/>
      </c>
      <c r="BM62" s="129" t="str">
        <f t="shared" si="55"/>
        <v/>
      </c>
      <c r="BN62" s="129" t="str">
        <f>IF(ISBLANK(Таблица1[[#This Row],[Исп. схема]]),"",Таблица1[[#This Row],[Исп. схема]]&amp;"@Исполнительная схема. "&amp;Таблица1[[#This Row],[Автоназвание работ]])</f>
        <v/>
      </c>
      <c r="BO62" s="129" t="str">
        <f>Таблица1[[#This Row],[Номер акта]]&amp;IF(ISBLANK(Таблица1[[#This Row],[Дата акта]]),""," от "&amp;TEXT(Таблица1[[#This Row],[Дата акта]],"ДД.ММ.ГГГГ"))&amp;"@Акт освидетельствования скрытых работ. "&amp;Таблица1[[#This Row],[Автоназвание работ]]</f>
        <v xml:space="preserve">№51@Акт освидетельствования скрытых работ. </v>
      </c>
      <c r="BP62" s="129" t="str">
        <f>"АОСР "&amp;Таблица1[[#This Row],[Номер акта]]&amp;IF(ISBLANK(Таблица1[[#This Row],[Дата акта]]),""," от "&amp;TEXT(Таблица1[[#This Row],[Дата акта]],"ДД.ММ.ГГГГ"))&amp;" ("&amp;Таблица1[[#This Row],[Наименование работ]]&amp;IF(ISBLANK(Таблица1[[#This Row],[Отм.]]),""," на отм."&amp;Таблица1[[#This Row],[Отм.]])&amp;")"</f>
        <v>АОСР №51 ()</v>
      </c>
      <c r="BQ62" s="129" t="str">
        <f>IF(ISBLANK(Таблица1[[#This Row],[Уровень1]]),"",Пербуква1&amp;Таблица1[[#This Row],[Уровень1]]&amp;"-")&amp;IF(ISBLANK(Таблица1[[#This Row],[Уровень2]]),"",Пербуква2&amp;Таблица1[[#This Row],[Уровень2]]&amp;"-")&amp;"№"&amp;Таблица1[[#This Row],[Номер п/п]]&amp;Таблица1[[#This Row],[Суффикс акта]]</f>
        <v>№51</v>
      </c>
      <c r="BR62" s="169"/>
      <c r="BS62" s="170"/>
      <c r="BT62" s="129"/>
      <c r="BU62" s="129"/>
      <c r="BV62" s="129"/>
      <c r="BW62" s="129"/>
    </row>
    <row r="63" spans="1:75" customFormat="1" ht="38.25" x14ac:dyDescent="0.2">
      <c r="A63" s="142">
        <v>52</v>
      </c>
      <c r="B63" s="185"/>
      <c r="C63" s="185"/>
      <c r="D63" s="186"/>
      <c r="E63" s="186"/>
      <c r="F63" s="186"/>
      <c r="G63" s="186"/>
      <c r="H63" s="186"/>
      <c r="I63" s="104"/>
      <c r="J63" s="104"/>
      <c r="K63" s="102"/>
      <c r="L63" s="115"/>
      <c r="M63" s="115"/>
      <c r="N63" s="100" t="s">
        <v>235</v>
      </c>
      <c r="O63" s="135" t="str">
        <f>Таблица1[[#This Row],[Наименование работ]]&amp;(IF(ISBLANK(Таблица1[[#This Row],[Уровень3]]),""," "&amp;Таблица1[[#This Row],[Уровень3]]&amp;"-го "&amp;ур3род))&amp;(IF(ISBLANK(Таблица1[[#This Row],[Уровень2]]),""," "&amp;ур2род&amp;" "&amp;Таблица1[[#This Row],[Уровень2]]))&amp;(IF(ISBLANK(Таблица1[[#This Row],[Уровень1]]),""," "&amp;ур1род&amp;" "&amp;Таблица1[[#This Row],[Уровень1]]))&amp;(IF(ISBLANK(Таблица1[[#This Row],[Отм.]]),""," на отм. "&amp;Таблица1[[#This Row],[Отм.]]))&amp;(IF(ISBLANK(Таблица1[[#This Row],[В осях]]),""," в осях "&amp;Таблица1[[#This Row],[В осях]]))</f>
        <v/>
      </c>
      <c r="P63" s="101" t="str">
        <f t="array" ref="P63">IFERROR(INDEX(Таблица6[вид работ],MATCH(1,SEARCH(Таблица6[вид работ],Таблица1[[#This Row],[Наименование работ]]),0)+1)&amp;(IF(ISBLANK(Таблица1[[#This Row],[Уровень3]]),""," "&amp;Таблица1[[#This Row],[Уровень3]]&amp;"-го "&amp;ур3род))&amp;(IF(ISBLANK(Таблица1[[#This Row],[Уровень2]]),""," "&amp;ур2род&amp;" "&amp;Таблица1[[#This Row],[Уровень2]]))&amp;(IF(ISBLANK(Таблица1[[#This Row],[Уровень1]]),""," "&amp;ур1род&amp;" "&amp;Таблица1[[#This Row],[Уровень1]]))&amp;(IF(ISBLANK(Таблица1[[#This Row],[Отм.]]),""," на отм. "&amp;Таблица1[[#This Row],[Отм.]]))&amp;(IF(ISBLANK(Таблица1[[#This Row],[В осях]]),""," в осях "&amp;Таблица1[[#This Row],[В осях]])),"")</f>
        <v/>
      </c>
      <c r="Q63" s="150"/>
      <c r="R63" s="99"/>
      <c r="S63" s="103"/>
      <c r="T63" s="100"/>
      <c r="U63" s="103"/>
      <c r="V63" s="103">
        <f>2</f>
        <v>2</v>
      </c>
      <c r="W63" s="103" t="str">
        <f t="shared" si="28"/>
        <v>согласно п. 3, 4</v>
      </c>
      <c r="X63" s="103" t="str">
        <f>IF(ISERROR(SEARCH("арм",Таблица1[[#This Row],[Наименование работ]])),"",1)</f>
        <v/>
      </c>
      <c r="Y63" s="128" t="str">
        <f>IF(ISBLANK(Таблица1[[#This Row],[Дата начала]]),"",TEXT(DAY(Таблица1[[#This Row],[Дата начала]]),"00"))</f>
        <v/>
      </c>
      <c r="Z63" s="129" t="str">
        <f>IF(ISBLANK(Таблица1[[#This Row],[Дата начала]]),"",CHOOSE(MONTH(Таблица1[[#This Row],[Дата начала]]),"января","февраля","марта","апреля","мая","июня","июля","августа","сентября","октября","ноября","декабря"))</f>
        <v/>
      </c>
      <c r="AA63" s="129" t="str">
        <f>IF(ISBLANK(Таблица1[[#This Row],[Дата начала]]),"",YEAR(Таблица1[[#This Row],[Дата начала]]))</f>
        <v/>
      </c>
      <c r="AB63" s="128" t="str">
        <f>IF(ISBLANK(Таблица1[[#This Row],[Дата окончания]]),"",TEXT(DAY(Таблица1[[#This Row],[Дата окончания]]),"00"))</f>
        <v/>
      </c>
      <c r="AC63" s="129" t="str">
        <f>IF(ISBLANK(Таблица1[[#This Row],[Дата окончания]]),"",CHOOSE(MONTH(Таблица1[[#This Row],[Дата окончания]]),"января","февраля","марта","апреля","мая","июня","июля","августа","сентября","октября","ноября","декабря"))</f>
        <v/>
      </c>
      <c r="AD63" s="129" t="str">
        <f>IF(ISBLANK(Таблица1[[#This Row],[Дата окончания]]),"",YEAR(Таблица1[[#This Row],[Дата окончания]]))</f>
        <v/>
      </c>
      <c r="AE63" s="131" t="str">
        <f>IF(ISBLANK(Таблица1[[#This Row],[Дата акта]]),"",TEXT(DAY(Таблица1[[#This Row],[Дата акта]]),"00"))</f>
        <v/>
      </c>
      <c r="AF63" s="130" t="str">
        <f>IF(ISBLANK(Таблица1[[#This Row],[Дата акта]]),"",CHOOSE(MONTH(Таблица1[[#This Row],[Дата акта]]),"января","февраля","марта","апреля","мая","июня","июля","августа","сентября","октября","ноября","декабря"))</f>
        <v/>
      </c>
      <c r="AG63" s="130" t="str">
        <f>IF(ISBLANK(Таблица1[[#This Row],[Дата акта]]),"",YEAR(Таблица1[[#This Row],[Дата акта]]))</f>
        <v/>
      </c>
      <c r="AH63" s="130" t="str">
        <f>IF(ISBLANK(Таблица1[[#This Row],[Материалы вручную]]),"","; "&amp;Таблица1[[#This Row],[Материалы вручную]])</f>
        <v/>
      </c>
      <c r="AI63" s="129" t="str">
        <f t="shared" si="29"/>
        <v/>
      </c>
      <c r="AJ63" s="129" t="str">
        <f t="shared" si="30"/>
        <v/>
      </c>
      <c r="AK63" s="129" t="str">
        <f t="shared" si="31"/>
        <v/>
      </c>
      <c r="AL63" s="129" t="str">
        <f t="shared" si="32"/>
        <v/>
      </c>
      <c r="AM63" s="129" t="str">
        <f t="shared" si="33"/>
        <v/>
      </c>
      <c r="AN63" s="130" t="str">
        <f t="shared" si="34"/>
        <v/>
      </c>
      <c r="AO63" s="129" t="str">
        <f t="shared" si="35"/>
        <v/>
      </c>
      <c r="AP63" s="129" t="str">
        <f t="shared" si="36"/>
        <v/>
      </c>
      <c r="AQ63" s="129" t="str">
        <f t="shared" si="37"/>
        <v/>
      </c>
      <c r="AR63" s="129" t="str">
        <f t="shared" si="38"/>
        <v/>
      </c>
      <c r="AS63" s="129" t="str">
        <f t="shared" si="39"/>
        <v/>
      </c>
      <c r="AT63" s="129" t="str">
        <f t="shared" si="40"/>
        <v/>
      </c>
      <c r="AU63" s="129" t="str">
        <f t="shared" si="41"/>
        <v/>
      </c>
      <c r="AV63" s="129" t="str">
        <f>IF(ISBLANK(Реквизиты!$B$6),"",Реквизиты!$B$6)</f>
        <v/>
      </c>
      <c r="AW63" s="129" t="str">
        <f t="shared" si="42"/>
        <v/>
      </c>
      <c r="AX63" s="129">
        <f>Таблица1[[#This Row],[Проект]]</f>
        <v>0</v>
      </c>
      <c r="AY63" s="129" t="str">
        <f t="shared" si="43"/>
        <v/>
      </c>
      <c r="AZ63" s="129" t="str">
        <f t="shared" si="44"/>
        <v/>
      </c>
      <c r="BA63" s="129" t="str">
        <f t="shared" si="45"/>
        <v/>
      </c>
      <c r="BB63" s="129" t="str">
        <f t="shared" si="46"/>
        <v/>
      </c>
      <c r="BC63" s="129" t="str">
        <f t="shared" si="47"/>
        <v/>
      </c>
      <c r="BD63" s="129" t="str">
        <f t="shared" si="48"/>
        <v/>
      </c>
      <c r="BE63" s="129" t="str">
        <f t="shared" si="49"/>
        <v/>
      </c>
      <c r="BF63" s="129" t="str">
        <f t="shared" si="50"/>
        <v/>
      </c>
      <c r="BG63" s="129" t="str">
        <f t="shared" si="51"/>
        <v/>
      </c>
      <c r="BH63" s="129" t="str">
        <f>IF(Таблица1[Проектировщик нужен?]=1,IF(ISBLANK(ФИО_проектировщика),"",должность_проектировщика&amp;" "&amp;наименование_проектировщика),"")</f>
        <v/>
      </c>
      <c r="BI63" s="129" t="str">
        <f>IF(Таблица1[Проектировщик нужен?]=1,IF(ISBLANK(ФИО_проектировщика),"",ФИО_проектировщика),"")</f>
        <v/>
      </c>
      <c r="BJ63" s="129" t="str">
        <f t="shared" si="52"/>
        <v/>
      </c>
      <c r="BK63" s="129" t="str">
        <f t="shared" si="53"/>
        <v/>
      </c>
      <c r="BL63" s="129" t="str">
        <f t="shared" si="54"/>
        <v/>
      </c>
      <c r="BM63" s="129" t="str">
        <f t="shared" si="55"/>
        <v/>
      </c>
      <c r="BN63" s="129" t="str">
        <f>IF(ISBLANK(Таблица1[[#This Row],[Исп. схема]]),"",Таблица1[[#This Row],[Исп. схема]]&amp;"@Исполнительная схема. "&amp;Таблица1[[#This Row],[Автоназвание работ]])</f>
        <v/>
      </c>
      <c r="BO63" s="129" t="str">
        <f>Таблица1[[#This Row],[Номер акта]]&amp;IF(ISBLANK(Таблица1[[#This Row],[Дата акта]]),""," от "&amp;TEXT(Таблица1[[#This Row],[Дата акта]],"ДД.ММ.ГГГГ"))&amp;"@Акт освидетельствования скрытых работ. "&amp;Таблица1[[#This Row],[Автоназвание работ]]</f>
        <v xml:space="preserve">№52@Акт освидетельствования скрытых работ. </v>
      </c>
      <c r="BP63" s="129" t="str">
        <f>"АОСР "&amp;Таблица1[[#This Row],[Номер акта]]&amp;IF(ISBLANK(Таблица1[[#This Row],[Дата акта]]),""," от "&amp;TEXT(Таблица1[[#This Row],[Дата акта]],"ДД.ММ.ГГГГ"))&amp;" ("&amp;Таблица1[[#This Row],[Наименование работ]]&amp;IF(ISBLANK(Таблица1[[#This Row],[Отм.]]),""," на отм."&amp;Таблица1[[#This Row],[Отм.]])&amp;")"</f>
        <v>АОСР №52 ()</v>
      </c>
      <c r="BQ63" s="129" t="str">
        <f>IF(ISBLANK(Таблица1[[#This Row],[Уровень1]]),"",Пербуква1&amp;Таблица1[[#This Row],[Уровень1]]&amp;"-")&amp;IF(ISBLANK(Таблица1[[#This Row],[Уровень2]]),"",Пербуква2&amp;Таблица1[[#This Row],[Уровень2]]&amp;"-")&amp;"№"&amp;Таблица1[[#This Row],[Номер п/п]]&amp;Таблица1[[#This Row],[Суффикс акта]]</f>
        <v>№52</v>
      </c>
      <c r="BR63" s="169"/>
      <c r="BS63" s="170"/>
      <c r="BT63" s="129"/>
      <c r="BU63" s="129"/>
      <c r="BV63" s="129"/>
      <c r="BW63" s="129"/>
    </row>
    <row r="64" spans="1:75" customFormat="1" ht="38.25" x14ac:dyDescent="0.2">
      <c r="A64" s="142">
        <v>53</v>
      </c>
      <c r="B64" s="185"/>
      <c r="C64" s="185"/>
      <c r="D64" s="186"/>
      <c r="E64" s="186"/>
      <c r="F64" s="186"/>
      <c r="G64" s="186"/>
      <c r="H64" s="186"/>
      <c r="I64" s="104"/>
      <c r="J64" s="104"/>
      <c r="K64" s="102"/>
      <c r="L64" s="115"/>
      <c r="M64" s="115"/>
      <c r="N64" s="100" t="s">
        <v>235</v>
      </c>
      <c r="O64" s="135" t="str">
        <f>Таблица1[[#This Row],[Наименование работ]]&amp;(IF(ISBLANK(Таблица1[[#This Row],[Уровень3]]),""," "&amp;Таблица1[[#This Row],[Уровень3]]&amp;"-го "&amp;ур3род))&amp;(IF(ISBLANK(Таблица1[[#This Row],[Уровень2]]),""," "&amp;ур2род&amp;" "&amp;Таблица1[[#This Row],[Уровень2]]))&amp;(IF(ISBLANK(Таблица1[[#This Row],[Уровень1]]),""," "&amp;ур1род&amp;" "&amp;Таблица1[[#This Row],[Уровень1]]))&amp;(IF(ISBLANK(Таблица1[[#This Row],[Отм.]]),""," на отм. "&amp;Таблица1[[#This Row],[Отм.]]))&amp;(IF(ISBLANK(Таблица1[[#This Row],[В осях]]),""," в осях "&amp;Таблица1[[#This Row],[В осях]]))</f>
        <v/>
      </c>
      <c r="P64" s="101" t="str">
        <f t="array" ref="P64">IFERROR(INDEX(Таблица6[вид работ],MATCH(1,SEARCH(Таблица6[вид работ],Таблица1[[#This Row],[Наименование работ]]),0)+1)&amp;(IF(ISBLANK(Таблица1[[#This Row],[Уровень3]]),""," "&amp;Таблица1[[#This Row],[Уровень3]]&amp;"-го "&amp;ур3род))&amp;(IF(ISBLANK(Таблица1[[#This Row],[Уровень2]]),""," "&amp;ур2род&amp;" "&amp;Таблица1[[#This Row],[Уровень2]]))&amp;(IF(ISBLANK(Таблица1[[#This Row],[Уровень1]]),""," "&amp;ур1род&amp;" "&amp;Таблица1[[#This Row],[Уровень1]]))&amp;(IF(ISBLANK(Таблица1[[#This Row],[Отм.]]),""," на отм. "&amp;Таблица1[[#This Row],[Отм.]]))&amp;(IF(ISBLANK(Таблица1[[#This Row],[В осях]]),""," в осях "&amp;Таблица1[[#This Row],[В осях]])),"")</f>
        <v/>
      </c>
      <c r="Q64" s="150"/>
      <c r="R64" s="99"/>
      <c r="S64" s="103"/>
      <c r="T64" s="100"/>
      <c r="U64" s="103"/>
      <c r="V64" s="103">
        <f>2</f>
        <v>2</v>
      </c>
      <c r="W64" s="103" t="str">
        <f t="shared" si="28"/>
        <v>согласно п. 3, 4</v>
      </c>
      <c r="X64" s="103" t="str">
        <f>IF(ISERROR(SEARCH("арм",Таблица1[[#This Row],[Наименование работ]])),"",1)</f>
        <v/>
      </c>
      <c r="Y64" s="128" t="str">
        <f>IF(ISBLANK(Таблица1[[#This Row],[Дата начала]]),"",TEXT(DAY(Таблица1[[#This Row],[Дата начала]]),"00"))</f>
        <v/>
      </c>
      <c r="Z64" s="129" t="str">
        <f>IF(ISBLANK(Таблица1[[#This Row],[Дата начала]]),"",CHOOSE(MONTH(Таблица1[[#This Row],[Дата начала]]),"января","февраля","марта","апреля","мая","июня","июля","августа","сентября","октября","ноября","декабря"))</f>
        <v/>
      </c>
      <c r="AA64" s="129" t="str">
        <f>IF(ISBLANK(Таблица1[[#This Row],[Дата начала]]),"",YEAR(Таблица1[[#This Row],[Дата начала]]))</f>
        <v/>
      </c>
      <c r="AB64" s="128" t="str">
        <f>IF(ISBLANK(Таблица1[[#This Row],[Дата окончания]]),"",TEXT(DAY(Таблица1[[#This Row],[Дата окончания]]),"00"))</f>
        <v/>
      </c>
      <c r="AC64" s="129" t="str">
        <f>IF(ISBLANK(Таблица1[[#This Row],[Дата окончания]]),"",CHOOSE(MONTH(Таблица1[[#This Row],[Дата окончания]]),"января","февраля","марта","апреля","мая","июня","июля","августа","сентября","октября","ноября","декабря"))</f>
        <v/>
      </c>
      <c r="AD64" s="129" t="str">
        <f>IF(ISBLANK(Таблица1[[#This Row],[Дата окончания]]),"",YEAR(Таблица1[[#This Row],[Дата окончания]]))</f>
        <v/>
      </c>
      <c r="AE64" s="131" t="str">
        <f>IF(ISBLANK(Таблица1[[#This Row],[Дата акта]]),"",TEXT(DAY(Таблица1[[#This Row],[Дата акта]]),"00"))</f>
        <v/>
      </c>
      <c r="AF64" s="130" t="str">
        <f>IF(ISBLANK(Таблица1[[#This Row],[Дата акта]]),"",CHOOSE(MONTH(Таблица1[[#This Row],[Дата акта]]),"января","февраля","марта","апреля","мая","июня","июля","августа","сентября","октября","ноября","декабря"))</f>
        <v/>
      </c>
      <c r="AG64" s="130" t="str">
        <f>IF(ISBLANK(Таблица1[[#This Row],[Дата акта]]),"",YEAR(Таблица1[[#This Row],[Дата акта]]))</f>
        <v/>
      </c>
      <c r="AH64" s="130" t="str">
        <f>IF(ISBLANK(Таблица1[[#This Row],[Материалы вручную]]),"","; "&amp;Таблица1[[#This Row],[Материалы вручную]])</f>
        <v/>
      </c>
      <c r="AI64" s="129" t="str">
        <f t="shared" si="29"/>
        <v/>
      </c>
      <c r="AJ64" s="129" t="str">
        <f t="shared" si="30"/>
        <v/>
      </c>
      <c r="AK64" s="129" t="str">
        <f t="shared" si="31"/>
        <v/>
      </c>
      <c r="AL64" s="129" t="str">
        <f t="shared" si="32"/>
        <v/>
      </c>
      <c r="AM64" s="129" t="str">
        <f t="shared" si="33"/>
        <v/>
      </c>
      <c r="AN64" s="130" t="str">
        <f t="shared" si="34"/>
        <v/>
      </c>
      <c r="AO64" s="129" t="str">
        <f t="shared" si="35"/>
        <v/>
      </c>
      <c r="AP64" s="129" t="str">
        <f t="shared" si="36"/>
        <v/>
      </c>
      <c r="AQ64" s="129" t="str">
        <f t="shared" si="37"/>
        <v/>
      </c>
      <c r="AR64" s="129" t="str">
        <f t="shared" si="38"/>
        <v/>
      </c>
      <c r="AS64" s="129" t="str">
        <f t="shared" si="39"/>
        <v/>
      </c>
      <c r="AT64" s="129" t="str">
        <f t="shared" si="40"/>
        <v/>
      </c>
      <c r="AU64" s="129" t="str">
        <f t="shared" si="41"/>
        <v/>
      </c>
      <c r="AV64" s="129" t="str">
        <f>IF(ISBLANK(Реквизиты!$B$6),"",Реквизиты!$B$6)</f>
        <v/>
      </c>
      <c r="AW64" s="129" t="str">
        <f t="shared" si="42"/>
        <v/>
      </c>
      <c r="AX64" s="129">
        <f>Таблица1[[#This Row],[Проект]]</f>
        <v>0</v>
      </c>
      <c r="AY64" s="129" t="str">
        <f t="shared" si="43"/>
        <v/>
      </c>
      <c r="AZ64" s="129" t="str">
        <f t="shared" si="44"/>
        <v/>
      </c>
      <c r="BA64" s="129" t="str">
        <f t="shared" si="45"/>
        <v/>
      </c>
      <c r="BB64" s="129" t="str">
        <f t="shared" si="46"/>
        <v/>
      </c>
      <c r="BC64" s="129" t="str">
        <f t="shared" si="47"/>
        <v/>
      </c>
      <c r="BD64" s="129" t="str">
        <f t="shared" si="48"/>
        <v/>
      </c>
      <c r="BE64" s="129" t="str">
        <f t="shared" si="49"/>
        <v/>
      </c>
      <c r="BF64" s="129" t="str">
        <f t="shared" si="50"/>
        <v/>
      </c>
      <c r="BG64" s="129" t="str">
        <f t="shared" si="51"/>
        <v/>
      </c>
      <c r="BH64" s="129" t="str">
        <f>IF(Таблица1[Проектировщик нужен?]=1,IF(ISBLANK(ФИО_проектировщика),"",должность_проектировщика&amp;" "&amp;наименование_проектировщика),"")</f>
        <v/>
      </c>
      <c r="BI64" s="129" t="str">
        <f>IF(Таблица1[Проектировщик нужен?]=1,IF(ISBLANK(ФИО_проектировщика),"",ФИО_проектировщика),"")</f>
        <v/>
      </c>
      <c r="BJ64" s="129" t="str">
        <f t="shared" si="52"/>
        <v/>
      </c>
      <c r="BK64" s="129" t="str">
        <f t="shared" si="53"/>
        <v/>
      </c>
      <c r="BL64" s="129" t="str">
        <f t="shared" si="54"/>
        <v/>
      </c>
      <c r="BM64" s="129" t="str">
        <f t="shared" si="55"/>
        <v/>
      </c>
      <c r="BN64" s="129" t="str">
        <f>IF(ISBLANK(Таблица1[[#This Row],[Исп. схема]]),"",Таблица1[[#This Row],[Исп. схема]]&amp;"@Исполнительная схема. "&amp;Таблица1[[#This Row],[Автоназвание работ]])</f>
        <v/>
      </c>
      <c r="BO64" s="129" t="str">
        <f>Таблица1[[#This Row],[Номер акта]]&amp;IF(ISBLANK(Таблица1[[#This Row],[Дата акта]]),""," от "&amp;TEXT(Таблица1[[#This Row],[Дата акта]],"ДД.ММ.ГГГГ"))&amp;"@Акт освидетельствования скрытых работ. "&amp;Таблица1[[#This Row],[Автоназвание работ]]</f>
        <v xml:space="preserve">№53@Акт освидетельствования скрытых работ. </v>
      </c>
      <c r="BP64" s="129" t="str">
        <f>"АОСР "&amp;Таблица1[[#This Row],[Номер акта]]&amp;IF(ISBLANK(Таблица1[[#This Row],[Дата акта]]),""," от "&amp;TEXT(Таблица1[[#This Row],[Дата акта]],"ДД.ММ.ГГГГ"))&amp;" ("&amp;Таблица1[[#This Row],[Наименование работ]]&amp;IF(ISBLANK(Таблица1[[#This Row],[Отм.]]),""," на отм."&amp;Таблица1[[#This Row],[Отм.]])&amp;")"</f>
        <v>АОСР №53 ()</v>
      </c>
      <c r="BQ64" s="129" t="str">
        <f>IF(ISBLANK(Таблица1[[#This Row],[Уровень1]]),"",Пербуква1&amp;Таблица1[[#This Row],[Уровень1]]&amp;"-")&amp;IF(ISBLANK(Таблица1[[#This Row],[Уровень2]]),"",Пербуква2&amp;Таблица1[[#This Row],[Уровень2]]&amp;"-")&amp;"№"&amp;Таблица1[[#This Row],[Номер п/п]]&amp;Таблица1[[#This Row],[Суффикс акта]]</f>
        <v>№53</v>
      </c>
      <c r="BR64" s="169"/>
      <c r="BS64" s="170"/>
      <c r="BT64" s="129"/>
      <c r="BU64" s="129"/>
      <c r="BV64" s="129"/>
      <c r="BW64" s="129"/>
    </row>
    <row r="65" spans="1:75" customFormat="1" ht="38.25" x14ac:dyDescent="0.2">
      <c r="A65" s="142">
        <v>54</v>
      </c>
      <c r="B65" s="185"/>
      <c r="C65" s="185"/>
      <c r="D65" s="186"/>
      <c r="E65" s="186"/>
      <c r="F65" s="186"/>
      <c r="G65" s="186"/>
      <c r="H65" s="186"/>
      <c r="I65" s="104"/>
      <c r="J65" s="104"/>
      <c r="K65" s="102"/>
      <c r="L65" s="115"/>
      <c r="M65" s="115"/>
      <c r="N65" s="100" t="s">
        <v>235</v>
      </c>
      <c r="O65" s="135" t="str">
        <f>Таблица1[[#This Row],[Наименование работ]]&amp;(IF(ISBLANK(Таблица1[[#This Row],[Уровень3]]),""," "&amp;Таблица1[[#This Row],[Уровень3]]&amp;"-го "&amp;ур3род))&amp;(IF(ISBLANK(Таблица1[[#This Row],[Уровень2]]),""," "&amp;ур2род&amp;" "&amp;Таблица1[[#This Row],[Уровень2]]))&amp;(IF(ISBLANK(Таблица1[[#This Row],[Уровень1]]),""," "&amp;ур1род&amp;" "&amp;Таблица1[[#This Row],[Уровень1]]))&amp;(IF(ISBLANK(Таблица1[[#This Row],[Отм.]]),""," на отм. "&amp;Таблица1[[#This Row],[Отм.]]))&amp;(IF(ISBLANK(Таблица1[[#This Row],[В осях]]),""," в осях "&amp;Таблица1[[#This Row],[В осях]]))</f>
        <v/>
      </c>
      <c r="P65" s="101" t="str">
        <f t="array" ref="P65">IFERROR(INDEX(Таблица6[вид работ],MATCH(1,SEARCH(Таблица6[вид работ],Таблица1[[#This Row],[Наименование работ]]),0)+1)&amp;(IF(ISBLANK(Таблица1[[#This Row],[Уровень3]]),""," "&amp;Таблица1[[#This Row],[Уровень3]]&amp;"-го "&amp;ур3род))&amp;(IF(ISBLANK(Таблица1[[#This Row],[Уровень2]]),""," "&amp;ур2род&amp;" "&amp;Таблица1[[#This Row],[Уровень2]]))&amp;(IF(ISBLANK(Таблица1[[#This Row],[Уровень1]]),""," "&amp;ур1род&amp;" "&amp;Таблица1[[#This Row],[Уровень1]]))&amp;(IF(ISBLANK(Таблица1[[#This Row],[Отм.]]),""," на отм. "&amp;Таблица1[[#This Row],[Отм.]]))&amp;(IF(ISBLANK(Таблица1[[#This Row],[В осях]]),""," в осях "&amp;Таблица1[[#This Row],[В осях]])),"")</f>
        <v/>
      </c>
      <c r="Q65" s="150"/>
      <c r="R65" s="99"/>
      <c r="S65" s="103"/>
      <c r="T65" s="100"/>
      <c r="U65" s="103"/>
      <c r="V65" s="103">
        <f>2</f>
        <v>2</v>
      </c>
      <c r="W65" s="103" t="str">
        <f t="shared" si="28"/>
        <v>согласно п. 3, 4</v>
      </c>
      <c r="X65" s="103" t="str">
        <f>IF(ISERROR(SEARCH("арм",Таблица1[[#This Row],[Наименование работ]])),"",1)</f>
        <v/>
      </c>
      <c r="Y65" s="128" t="str">
        <f>IF(ISBLANK(Таблица1[[#This Row],[Дата начала]]),"",TEXT(DAY(Таблица1[[#This Row],[Дата начала]]),"00"))</f>
        <v/>
      </c>
      <c r="Z65" s="129" t="str">
        <f>IF(ISBLANK(Таблица1[[#This Row],[Дата начала]]),"",CHOOSE(MONTH(Таблица1[[#This Row],[Дата начала]]),"января","февраля","марта","апреля","мая","июня","июля","августа","сентября","октября","ноября","декабря"))</f>
        <v/>
      </c>
      <c r="AA65" s="129" t="str">
        <f>IF(ISBLANK(Таблица1[[#This Row],[Дата начала]]),"",YEAR(Таблица1[[#This Row],[Дата начала]]))</f>
        <v/>
      </c>
      <c r="AB65" s="128" t="str">
        <f>IF(ISBLANK(Таблица1[[#This Row],[Дата окончания]]),"",TEXT(DAY(Таблица1[[#This Row],[Дата окончания]]),"00"))</f>
        <v/>
      </c>
      <c r="AC65" s="129" t="str">
        <f>IF(ISBLANK(Таблица1[[#This Row],[Дата окончания]]),"",CHOOSE(MONTH(Таблица1[[#This Row],[Дата окончания]]),"января","февраля","марта","апреля","мая","июня","июля","августа","сентября","октября","ноября","декабря"))</f>
        <v/>
      </c>
      <c r="AD65" s="129" t="str">
        <f>IF(ISBLANK(Таблица1[[#This Row],[Дата окончания]]),"",YEAR(Таблица1[[#This Row],[Дата окончания]]))</f>
        <v/>
      </c>
      <c r="AE65" s="131" t="str">
        <f>IF(ISBLANK(Таблица1[[#This Row],[Дата акта]]),"",TEXT(DAY(Таблица1[[#This Row],[Дата акта]]),"00"))</f>
        <v/>
      </c>
      <c r="AF65" s="130" t="str">
        <f>IF(ISBLANK(Таблица1[[#This Row],[Дата акта]]),"",CHOOSE(MONTH(Таблица1[[#This Row],[Дата акта]]),"января","февраля","марта","апреля","мая","июня","июля","августа","сентября","октября","ноября","декабря"))</f>
        <v/>
      </c>
      <c r="AG65" s="130" t="str">
        <f>IF(ISBLANK(Таблица1[[#This Row],[Дата акта]]),"",YEAR(Таблица1[[#This Row],[Дата акта]]))</f>
        <v/>
      </c>
      <c r="AH65" s="130" t="str">
        <f>IF(ISBLANK(Таблица1[[#This Row],[Материалы вручную]]),"","; "&amp;Таблица1[[#This Row],[Материалы вручную]])</f>
        <v/>
      </c>
      <c r="AI65" s="129" t="str">
        <f t="shared" si="29"/>
        <v/>
      </c>
      <c r="AJ65" s="129" t="str">
        <f t="shared" si="30"/>
        <v/>
      </c>
      <c r="AK65" s="129" t="str">
        <f t="shared" si="31"/>
        <v/>
      </c>
      <c r="AL65" s="129" t="str">
        <f t="shared" si="32"/>
        <v/>
      </c>
      <c r="AM65" s="129" t="str">
        <f t="shared" si="33"/>
        <v/>
      </c>
      <c r="AN65" s="130" t="str">
        <f t="shared" si="34"/>
        <v/>
      </c>
      <c r="AO65" s="129" t="str">
        <f t="shared" si="35"/>
        <v/>
      </c>
      <c r="AP65" s="129" t="str">
        <f t="shared" si="36"/>
        <v/>
      </c>
      <c r="AQ65" s="129" t="str">
        <f t="shared" si="37"/>
        <v/>
      </c>
      <c r="AR65" s="129" t="str">
        <f t="shared" si="38"/>
        <v/>
      </c>
      <c r="AS65" s="129" t="str">
        <f t="shared" si="39"/>
        <v/>
      </c>
      <c r="AT65" s="129" t="str">
        <f t="shared" si="40"/>
        <v/>
      </c>
      <c r="AU65" s="129" t="str">
        <f t="shared" si="41"/>
        <v/>
      </c>
      <c r="AV65" s="129" t="str">
        <f>IF(ISBLANK(Реквизиты!$B$6),"",Реквизиты!$B$6)</f>
        <v/>
      </c>
      <c r="AW65" s="129" t="str">
        <f t="shared" si="42"/>
        <v/>
      </c>
      <c r="AX65" s="129">
        <f>Таблица1[[#This Row],[Проект]]</f>
        <v>0</v>
      </c>
      <c r="AY65" s="129" t="str">
        <f t="shared" si="43"/>
        <v/>
      </c>
      <c r="AZ65" s="129" t="str">
        <f t="shared" si="44"/>
        <v/>
      </c>
      <c r="BA65" s="129" t="str">
        <f t="shared" si="45"/>
        <v/>
      </c>
      <c r="BB65" s="129" t="str">
        <f t="shared" si="46"/>
        <v/>
      </c>
      <c r="BC65" s="129" t="str">
        <f t="shared" si="47"/>
        <v/>
      </c>
      <c r="BD65" s="129" t="str">
        <f t="shared" si="48"/>
        <v/>
      </c>
      <c r="BE65" s="129" t="str">
        <f t="shared" si="49"/>
        <v/>
      </c>
      <c r="BF65" s="129" t="str">
        <f t="shared" si="50"/>
        <v/>
      </c>
      <c r="BG65" s="129" t="str">
        <f t="shared" si="51"/>
        <v/>
      </c>
      <c r="BH65" s="129" t="str">
        <f>IF(Таблица1[Проектировщик нужен?]=1,IF(ISBLANK(ФИО_проектировщика),"",должность_проектировщика&amp;" "&amp;наименование_проектировщика),"")</f>
        <v/>
      </c>
      <c r="BI65" s="129" t="str">
        <f>IF(Таблица1[Проектировщик нужен?]=1,IF(ISBLANK(ФИО_проектировщика),"",ФИО_проектировщика),"")</f>
        <v/>
      </c>
      <c r="BJ65" s="129" t="str">
        <f t="shared" si="52"/>
        <v/>
      </c>
      <c r="BK65" s="129" t="str">
        <f t="shared" si="53"/>
        <v/>
      </c>
      <c r="BL65" s="129" t="str">
        <f t="shared" si="54"/>
        <v/>
      </c>
      <c r="BM65" s="129" t="str">
        <f t="shared" si="55"/>
        <v/>
      </c>
      <c r="BN65" s="129" t="str">
        <f>IF(ISBLANK(Таблица1[[#This Row],[Исп. схема]]),"",Таблица1[[#This Row],[Исп. схема]]&amp;"@Исполнительная схема. "&amp;Таблица1[[#This Row],[Автоназвание работ]])</f>
        <v/>
      </c>
      <c r="BO65" s="129" t="str">
        <f>Таблица1[[#This Row],[Номер акта]]&amp;IF(ISBLANK(Таблица1[[#This Row],[Дата акта]]),""," от "&amp;TEXT(Таблица1[[#This Row],[Дата акта]],"ДД.ММ.ГГГГ"))&amp;"@Акт освидетельствования скрытых работ. "&amp;Таблица1[[#This Row],[Автоназвание работ]]</f>
        <v xml:space="preserve">№54@Акт освидетельствования скрытых работ. </v>
      </c>
      <c r="BP65" s="129" t="str">
        <f>"АОСР "&amp;Таблица1[[#This Row],[Номер акта]]&amp;IF(ISBLANK(Таблица1[[#This Row],[Дата акта]]),""," от "&amp;TEXT(Таблица1[[#This Row],[Дата акта]],"ДД.ММ.ГГГГ"))&amp;" ("&amp;Таблица1[[#This Row],[Наименование работ]]&amp;IF(ISBLANK(Таблица1[[#This Row],[Отм.]]),""," на отм."&amp;Таблица1[[#This Row],[Отм.]])&amp;")"</f>
        <v>АОСР №54 ()</v>
      </c>
      <c r="BQ65" s="129" t="str">
        <f>IF(ISBLANK(Таблица1[[#This Row],[Уровень1]]),"",Пербуква1&amp;Таблица1[[#This Row],[Уровень1]]&amp;"-")&amp;IF(ISBLANK(Таблица1[[#This Row],[Уровень2]]),"",Пербуква2&amp;Таблица1[[#This Row],[Уровень2]]&amp;"-")&amp;"№"&amp;Таблица1[[#This Row],[Номер п/п]]&amp;Таблица1[[#This Row],[Суффикс акта]]</f>
        <v>№54</v>
      </c>
      <c r="BR65" s="169"/>
      <c r="BS65" s="170"/>
      <c r="BT65" s="129"/>
      <c r="BU65" s="129"/>
      <c r="BV65" s="129"/>
      <c r="BW65" s="129"/>
    </row>
    <row r="66" spans="1:75" customFormat="1" ht="38.25" x14ac:dyDescent="0.2">
      <c r="A66" s="142">
        <v>55</v>
      </c>
      <c r="B66" s="185"/>
      <c r="C66" s="185"/>
      <c r="D66" s="186"/>
      <c r="E66" s="186"/>
      <c r="F66" s="186"/>
      <c r="G66" s="186"/>
      <c r="H66" s="186"/>
      <c r="I66" s="104"/>
      <c r="J66" s="104"/>
      <c r="K66" s="102"/>
      <c r="L66" s="115"/>
      <c r="M66" s="115"/>
      <c r="N66" s="100" t="s">
        <v>235</v>
      </c>
      <c r="O66" s="135" t="str">
        <f>Таблица1[[#This Row],[Наименование работ]]&amp;(IF(ISBLANK(Таблица1[[#This Row],[Уровень3]]),""," "&amp;Таблица1[[#This Row],[Уровень3]]&amp;"-го "&amp;ур3род))&amp;(IF(ISBLANK(Таблица1[[#This Row],[Уровень2]]),""," "&amp;ур2род&amp;" "&amp;Таблица1[[#This Row],[Уровень2]]))&amp;(IF(ISBLANK(Таблица1[[#This Row],[Уровень1]]),""," "&amp;ур1род&amp;" "&amp;Таблица1[[#This Row],[Уровень1]]))&amp;(IF(ISBLANK(Таблица1[[#This Row],[Отм.]]),""," на отм. "&amp;Таблица1[[#This Row],[Отм.]]))&amp;(IF(ISBLANK(Таблица1[[#This Row],[В осях]]),""," в осях "&amp;Таблица1[[#This Row],[В осях]]))</f>
        <v/>
      </c>
      <c r="P66" s="101" t="str">
        <f t="array" ref="P66">IFERROR(INDEX(Таблица6[вид работ],MATCH(1,SEARCH(Таблица6[вид работ],Таблица1[[#This Row],[Наименование работ]]),0)+1)&amp;(IF(ISBLANK(Таблица1[[#This Row],[Уровень3]]),""," "&amp;Таблица1[[#This Row],[Уровень3]]&amp;"-го "&amp;ур3род))&amp;(IF(ISBLANK(Таблица1[[#This Row],[Уровень2]]),""," "&amp;ур2род&amp;" "&amp;Таблица1[[#This Row],[Уровень2]]))&amp;(IF(ISBLANK(Таблица1[[#This Row],[Уровень1]]),""," "&amp;ур1род&amp;" "&amp;Таблица1[[#This Row],[Уровень1]]))&amp;(IF(ISBLANK(Таблица1[[#This Row],[Отм.]]),""," на отм. "&amp;Таблица1[[#This Row],[Отм.]]))&amp;(IF(ISBLANK(Таблица1[[#This Row],[В осях]]),""," в осях "&amp;Таблица1[[#This Row],[В осях]])),"")</f>
        <v/>
      </c>
      <c r="Q66" s="150"/>
      <c r="R66" s="99"/>
      <c r="S66" s="103"/>
      <c r="T66" s="100"/>
      <c r="U66" s="103"/>
      <c r="V66" s="103">
        <f>2</f>
        <v>2</v>
      </c>
      <c r="W66" s="103" t="str">
        <f t="shared" si="28"/>
        <v>согласно п. 3, 4</v>
      </c>
      <c r="X66" s="103" t="str">
        <f>IF(ISERROR(SEARCH("арм",Таблица1[[#This Row],[Наименование работ]])),"",1)</f>
        <v/>
      </c>
      <c r="Y66" s="128" t="str">
        <f>IF(ISBLANK(Таблица1[[#This Row],[Дата начала]]),"",TEXT(DAY(Таблица1[[#This Row],[Дата начала]]),"00"))</f>
        <v/>
      </c>
      <c r="Z66" s="129" t="str">
        <f>IF(ISBLANK(Таблица1[[#This Row],[Дата начала]]),"",CHOOSE(MONTH(Таблица1[[#This Row],[Дата начала]]),"января","февраля","марта","апреля","мая","июня","июля","августа","сентября","октября","ноября","декабря"))</f>
        <v/>
      </c>
      <c r="AA66" s="129" t="str">
        <f>IF(ISBLANK(Таблица1[[#This Row],[Дата начала]]),"",YEAR(Таблица1[[#This Row],[Дата начала]]))</f>
        <v/>
      </c>
      <c r="AB66" s="128" t="str">
        <f>IF(ISBLANK(Таблица1[[#This Row],[Дата окончания]]),"",TEXT(DAY(Таблица1[[#This Row],[Дата окончания]]),"00"))</f>
        <v/>
      </c>
      <c r="AC66" s="129" t="str">
        <f>IF(ISBLANK(Таблица1[[#This Row],[Дата окончания]]),"",CHOOSE(MONTH(Таблица1[[#This Row],[Дата окончания]]),"января","февраля","марта","апреля","мая","июня","июля","августа","сентября","октября","ноября","декабря"))</f>
        <v/>
      </c>
      <c r="AD66" s="129" t="str">
        <f>IF(ISBLANK(Таблица1[[#This Row],[Дата окончания]]),"",YEAR(Таблица1[[#This Row],[Дата окончания]]))</f>
        <v/>
      </c>
      <c r="AE66" s="131" t="str">
        <f>IF(ISBLANK(Таблица1[[#This Row],[Дата акта]]),"",TEXT(DAY(Таблица1[[#This Row],[Дата акта]]),"00"))</f>
        <v/>
      </c>
      <c r="AF66" s="130" t="str">
        <f>IF(ISBLANK(Таблица1[[#This Row],[Дата акта]]),"",CHOOSE(MONTH(Таблица1[[#This Row],[Дата акта]]),"января","февраля","марта","апреля","мая","июня","июля","августа","сентября","октября","ноября","декабря"))</f>
        <v/>
      </c>
      <c r="AG66" s="130" t="str">
        <f>IF(ISBLANK(Таблица1[[#This Row],[Дата акта]]),"",YEAR(Таблица1[[#This Row],[Дата акта]]))</f>
        <v/>
      </c>
      <c r="AH66" s="130" t="str">
        <f>IF(ISBLANK(Таблица1[[#This Row],[Материалы вручную]]),"","; "&amp;Таблица1[[#This Row],[Материалы вручную]])</f>
        <v/>
      </c>
      <c r="AI66" s="129" t="str">
        <f t="shared" si="29"/>
        <v/>
      </c>
      <c r="AJ66" s="129" t="str">
        <f t="shared" si="30"/>
        <v/>
      </c>
      <c r="AK66" s="129" t="str">
        <f t="shared" si="31"/>
        <v/>
      </c>
      <c r="AL66" s="129" t="str">
        <f t="shared" si="32"/>
        <v/>
      </c>
      <c r="AM66" s="129" t="str">
        <f t="shared" si="33"/>
        <v/>
      </c>
      <c r="AN66" s="130" t="str">
        <f t="shared" si="34"/>
        <v/>
      </c>
      <c r="AO66" s="129" t="str">
        <f t="shared" si="35"/>
        <v/>
      </c>
      <c r="AP66" s="129" t="str">
        <f t="shared" si="36"/>
        <v/>
      </c>
      <c r="AQ66" s="129" t="str">
        <f t="shared" si="37"/>
        <v/>
      </c>
      <c r="AR66" s="129" t="str">
        <f t="shared" si="38"/>
        <v/>
      </c>
      <c r="AS66" s="129" t="str">
        <f t="shared" si="39"/>
        <v/>
      </c>
      <c r="AT66" s="129" t="str">
        <f t="shared" si="40"/>
        <v/>
      </c>
      <c r="AU66" s="129" t="str">
        <f t="shared" si="41"/>
        <v/>
      </c>
      <c r="AV66" s="129" t="str">
        <f>IF(ISBLANK(Реквизиты!$B$6),"",Реквизиты!$B$6)</f>
        <v/>
      </c>
      <c r="AW66" s="129" t="str">
        <f t="shared" si="42"/>
        <v/>
      </c>
      <c r="AX66" s="129">
        <f>Таблица1[[#This Row],[Проект]]</f>
        <v>0</v>
      </c>
      <c r="AY66" s="129" t="str">
        <f t="shared" si="43"/>
        <v/>
      </c>
      <c r="AZ66" s="129" t="str">
        <f t="shared" si="44"/>
        <v/>
      </c>
      <c r="BA66" s="129" t="str">
        <f t="shared" si="45"/>
        <v/>
      </c>
      <c r="BB66" s="129" t="str">
        <f t="shared" si="46"/>
        <v/>
      </c>
      <c r="BC66" s="129" t="str">
        <f t="shared" si="47"/>
        <v/>
      </c>
      <c r="BD66" s="129" t="str">
        <f t="shared" si="48"/>
        <v/>
      </c>
      <c r="BE66" s="129" t="str">
        <f t="shared" si="49"/>
        <v/>
      </c>
      <c r="BF66" s="129" t="str">
        <f t="shared" si="50"/>
        <v/>
      </c>
      <c r="BG66" s="129" t="str">
        <f t="shared" si="51"/>
        <v/>
      </c>
      <c r="BH66" s="129" t="str">
        <f>IF(Таблица1[Проектировщик нужен?]=1,IF(ISBLANK(ФИО_проектировщика),"",должность_проектировщика&amp;" "&amp;наименование_проектировщика),"")</f>
        <v/>
      </c>
      <c r="BI66" s="129" t="str">
        <f>IF(Таблица1[Проектировщик нужен?]=1,IF(ISBLANK(ФИО_проектировщика),"",ФИО_проектировщика),"")</f>
        <v/>
      </c>
      <c r="BJ66" s="129" t="str">
        <f t="shared" si="52"/>
        <v/>
      </c>
      <c r="BK66" s="129" t="str">
        <f t="shared" si="53"/>
        <v/>
      </c>
      <c r="BL66" s="129" t="str">
        <f t="shared" si="54"/>
        <v/>
      </c>
      <c r="BM66" s="129" t="str">
        <f t="shared" si="55"/>
        <v/>
      </c>
      <c r="BN66" s="129" t="str">
        <f>IF(ISBLANK(Таблица1[[#This Row],[Исп. схема]]),"",Таблица1[[#This Row],[Исп. схема]]&amp;"@Исполнительная схема. "&amp;Таблица1[[#This Row],[Автоназвание работ]])</f>
        <v/>
      </c>
      <c r="BO66" s="129" t="str">
        <f>Таблица1[[#This Row],[Номер акта]]&amp;IF(ISBLANK(Таблица1[[#This Row],[Дата акта]]),""," от "&amp;TEXT(Таблица1[[#This Row],[Дата акта]],"ДД.ММ.ГГГГ"))&amp;"@Акт освидетельствования скрытых работ. "&amp;Таблица1[[#This Row],[Автоназвание работ]]</f>
        <v xml:space="preserve">№55@Акт освидетельствования скрытых работ. </v>
      </c>
      <c r="BP66" s="129" t="str">
        <f>"АОСР "&amp;Таблица1[[#This Row],[Номер акта]]&amp;IF(ISBLANK(Таблица1[[#This Row],[Дата акта]]),""," от "&amp;TEXT(Таблица1[[#This Row],[Дата акта]],"ДД.ММ.ГГГГ"))&amp;" ("&amp;Таблица1[[#This Row],[Наименование работ]]&amp;IF(ISBLANK(Таблица1[[#This Row],[Отм.]]),""," на отм."&amp;Таблица1[[#This Row],[Отм.]])&amp;")"</f>
        <v>АОСР №55 ()</v>
      </c>
      <c r="BQ66" s="129" t="str">
        <f>IF(ISBLANK(Таблица1[[#This Row],[Уровень1]]),"",Пербуква1&amp;Таблица1[[#This Row],[Уровень1]]&amp;"-")&amp;IF(ISBLANK(Таблица1[[#This Row],[Уровень2]]),"",Пербуква2&amp;Таблица1[[#This Row],[Уровень2]]&amp;"-")&amp;"№"&amp;Таблица1[[#This Row],[Номер п/п]]&amp;Таблица1[[#This Row],[Суффикс акта]]</f>
        <v>№55</v>
      </c>
      <c r="BR66" s="169"/>
      <c r="BS66" s="170"/>
      <c r="BT66" s="129"/>
      <c r="BU66" s="129"/>
      <c r="BV66" s="129"/>
      <c r="BW66" s="129"/>
    </row>
    <row r="67" spans="1:75" customFormat="1" ht="38.25" x14ac:dyDescent="0.2">
      <c r="A67" s="142">
        <v>56</v>
      </c>
      <c r="B67" s="185"/>
      <c r="C67" s="185"/>
      <c r="D67" s="186"/>
      <c r="E67" s="186"/>
      <c r="F67" s="186"/>
      <c r="G67" s="186"/>
      <c r="H67" s="186"/>
      <c r="I67" s="104"/>
      <c r="J67" s="104"/>
      <c r="K67" s="102"/>
      <c r="L67" s="115"/>
      <c r="M67" s="115"/>
      <c r="N67" s="100" t="s">
        <v>235</v>
      </c>
      <c r="O67" s="135" t="str">
        <f>Таблица1[[#This Row],[Наименование работ]]&amp;(IF(ISBLANK(Таблица1[[#This Row],[Уровень3]]),""," "&amp;Таблица1[[#This Row],[Уровень3]]&amp;"-го "&amp;ур3род))&amp;(IF(ISBLANK(Таблица1[[#This Row],[Уровень2]]),""," "&amp;ур2род&amp;" "&amp;Таблица1[[#This Row],[Уровень2]]))&amp;(IF(ISBLANK(Таблица1[[#This Row],[Уровень1]]),""," "&amp;ур1род&amp;" "&amp;Таблица1[[#This Row],[Уровень1]]))&amp;(IF(ISBLANK(Таблица1[[#This Row],[Отм.]]),""," на отм. "&amp;Таблица1[[#This Row],[Отм.]]))&amp;(IF(ISBLANK(Таблица1[[#This Row],[В осях]]),""," в осях "&amp;Таблица1[[#This Row],[В осях]]))</f>
        <v/>
      </c>
      <c r="P67" s="101" t="str">
        <f t="array" ref="P67">IFERROR(INDEX(Таблица6[вид работ],MATCH(1,SEARCH(Таблица6[вид работ],Таблица1[[#This Row],[Наименование работ]]),0)+1)&amp;(IF(ISBLANK(Таблица1[[#This Row],[Уровень3]]),""," "&amp;Таблица1[[#This Row],[Уровень3]]&amp;"-го "&amp;ур3род))&amp;(IF(ISBLANK(Таблица1[[#This Row],[Уровень2]]),""," "&amp;ур2род&amp;" "&amp;Таблица1[[#This Row],[Уровень2]]))&amp;(IF(ISBLANK(Таблица1[[#This Row],[Уровень1]]),""," "&amp;ур1род&amp;" "&amp;Таблица1[[#This Row],[Уровень1]]))&amp;(IF(ISBLANK(Таблица1[[#This Row],[Отм.]]),""," на отм. "&amp;Таблица1[[#This Row],[Отм.]]))&amp;(IF(ISBLANK(Таблица1[[#This Row],[В осях]]),""," в осях "&amp;Таблица1[[#This Row],[В осях]])),"")</f>
        <v/>
      </c>
      <c r="Q67" s="150"/>
      <c r="R67" s="99"/>
      <c r="S67" s="103"/>
      <c r="T67" s="100"/>
      <c r="U67" s="103"/>
      <c r="V67" s="103">
        <f>2</f>
        <v>2</v>
      </c>
      <c r="W67" s="103" t="str">
        <f t="shared" si="28"/>
        <v>согласно п. 3, 4</v>
      </c>
      <c r="X67" s="103" t="str">
        <f>IF(ISERROR(SEARCH("арм",Таблица1[[#This Row],[Наименование работ]])),"",1)</f>
        <v/>
      </c>
      <c r="Y67" s="128" t="str">
        <f>IF(ISBLANK(Таблица1[[#This Row],[Дата начала]]),"",TEXT(DAY(Таблица1[[#This Row],[Дата начала]]),"00"))</f>
        <v/>
      </c>
      <c r="Z67" s="129" t="str">
        <f>IF(ISBLANK(Таблица1[[#This Row],[Дата начала]]),"",CHOOSE(MONTH(Таблица1[[#This Row],[Дата начала]]),"января","февраля","марта","апреля","мая","июня","июля","августа","сентября","октября","ноября","декабря"))</f>
        <v/>
      </c>
      <c r="AA67" s="129" t="str">
        <f>IF(ISBLANK(Таблица1[[#This Row],[Дата начала]]),"",YEAR(Таблица1[[#This Row],[Дата начала]]))</f>
        <v/>
      </c>
      <c r="AB67" s="128" t="str">
        <f>IF(ISBLANK(Таблица1[[#This Row],[Дата окончания]]),"",TEXT(DAY(Таблица1[[#This Row],[Дата окончания]]),"00"))</f>
        <v/>
      </c>
      <c r="AC67" s="129" t="str">
        <f>IF(ISBLANK(Таблица1[[#This Row],[Дата окончания]]),"",CHOOSE(MONTH(Таблица1[[#This Row],[Дата окончания]]),"января","февраля","марта","апреля","мая","июня","июля","августа","сентября","октября","ноября","декабря"))</f>
        <v/>
      </c>
      <c r="AD67" s="129" t="str">
        <f>IF(ISBLANK(Таблица1[[#This Row],[Дата окончания]]),"",YEAR(Таблица1[[#This Row],[Дата окончания]]))</f>
        <v/>
      </c>
      <c r="AE67" s="131" t="str">
        <f>IF(ISBLANK(Таблица1[[#This Row],[Дата акта]]),"",TEXT(DAY(Таблица1[[#This Row],[Дата акта]]),"00"))</f>
        <v/>
      </c>
      <c r="AF67" s="130" t="str">
        <f>IF(ISBLANK(Таблица1[[#This Row],[Дата акта]]),"",CHOOSE(MONTH(Таблица1[[#This Row],[Дата акта]]),"января","февраля","марта","апреля","мая","июня","июля","августа","сентября","октября","ноября","декабря"))</f>
        <v/>
      </c>
      <c r="AG67" s="130" t="str">
        <f>IF(ISBLANK(Таблица1[[#This Row],[Дата акта]]),"",YEAR(Таблица1[[#This Row],[Дата акта]]))</f>
        <v/>
      </c>
      <c r="AH67" s="130" t="str">
        <f>IF(ISBLANK(Таблица1[[#This Row],[Материалы вручную]]),"","; "&amp;Таблица1[[#This Row],[Материалы вручную]])</f>
        <v/>
      </c>
      <c r="AI67" s="129" t="str">
        <f t="shared" si="29"/>
        <v/>
      </c>
      <c r="AJ67" s="129" t="str">
        <f t="shared" si="30"/>
        <v/>
      </c>
      <c r="AK67" s="129" t="str">
        <f t="shared" si="31"/>
        <v/>
      </c>
      <c r="AL67" s="129" t="str">
        <f t="shared" si="32"/>
        <v/>
      </c>
      <c r="AM67" s="129" t="str">
        <f t="shared" si="33"/>
        <v/>
      </c>
      <c r="AN67" s="130" t="str">
        <f t="shared" si="34"/>
        <v/>
      </c>
      <c r="AO67" s="129" t="str">
        <f t="shared" si="35"/>
        <v/>
      </c>
      <c r="AP67" s="129" t="str">
        <f t="shared" si="36"/>
        <v/>
      </c>
      <c r="AQ67" s="129" t="str">
        <f t="shared" si="37"/>
        <v/>
      </c>
      <c r="AR67" s="129" t="str">
        <f t="shared" si="38"/>
        <v/>
      </c>
      <c r="AS67" s="129" t="str">
        <f t="shared" si="39"/>
        <v/>
      </c>
      <c r="AT67" s="129" t="str">
        <f t="shared" si="40"/>
        <v/>
      </c>
      <c r="AU67" s="129" t="str">
        <f t="shared" si="41"/>
        <v/>
      </c>
      <c r="AV67" s="129" t="str">
        <f>IF(ISBLANK(Реквизиты!$B$6),"",Реквизиты!$B$6)</f>
        <v/>
      </c>
      <c r="AW67" s="129" t="str">
        <f t="shared" si="42"/>
        <v/>
      </c>
      <c r="AX67" s="129">
        <f>Таблица1[[#This Row],[Проект]]</f>
        <v>0</v>
      </c>
      <c r="AY67" s="129" t="str">
        <f t="shared" si="43"/>
        <v/>
      </c>
      <c r="AZ67" s="129" t="str">
        <f t="shared" si="44"/>
        <v/>
      </c>
      <c r="BA67" s="129" t="str">
        <f t="shared" si="45"/>
        <v/>
      </c>
      <c r="BB67" s="129" t="str">
        <f t="shared" si="46"/>
        <v/>
      </c>
      <c r="BC67" s="129" t="str">
        <f t="shared" si="47"/>
        <v/>
      </c>
      <c r="BD67" s="129" t="str">
        <f t="shared" si="48"/>
        <v/>
      </c>
      <c r="BE67" s="129" t="str">
        <f t="shared" si="49"/>
        <v/>
      </c>
      <c r="BF67" s="129" t="str">
        <f t="shared" si="50"/>
        <v/>
      </c>
      <c r="BG67" s="129" t="str">
        <f t="shared" si="51"/>
        <v/>
      </c>
      <c r="BH67" s="129" t="str">
        <f>IF(Таблица1[Проектировщик нужен?]=1,IF(ISBLANK(ФИО_проектировщика),"",должность_проектировщика&amp;" "&amp;наименование_проектировщика),"")</f>
        <v/>
      </c>
      <c r="BI67" s="129" t="str">
        <f>IF(Таблица1[Проектировщик нужен?]=1,IF(ISBLANK(ФИО_проектировщика),"",ФИО_проектировщика),"")</f>
        <v/>
      </c>
      <c r="BJ67" s="129" t="str">
        <f t="shared" si="52"/>
        <v/>
      </c>
      <c r="BK67" s="129" t="str">
        <f t="shared" si="53"/>
        <v/>
      </c>
      <c r="BL67" s="129" t="str">
        <f t="shared" si="54"/>
        <v/>
      </c>
      <c r="BM67" s="129" t="str">
        <f t="shared" si="55"/>
        <v/>
      </c>
      <c r="BN67" s="129" t="str">
        <f>IF(ISBLANK(Таблица1[[#This Row],[Исп. схема]]),"",Таблица1[[#This Row],[Исп. схема]]&amp;"@Исполнительная схема. "&amp;Таблица1[[#This Row],[Автоназвание работ]])</f>
        <v/>
      </c>
      <c r="BO67" s="129" t="str">
        <f>Таблица1[[#This Row],[Номер акта]]&amp;IF(ISBLANK(Таблица1[[#This Row],[Дата акта]]),""," от "&amp;TEXT(Таблица1[[#This Row],[Дата акта]],"ДД.ММ.ГГГГ"))&amp;"@Акт освидетельствования скрытых работ. "&amp;Таблица1[[#This Row],[Автоназвание работ]]</f>
        <v xml:space="preserve">№56@Акт освидетельствования скрытых работ. </v>
      </c>
      <c r="BP67" s="129" t="str">
        <f>"АОСР "&amp;Таблица1[[#This Row],[Номер акта]]&amp;IF(ISBLANK(Таблица1[[#This Row],[Дата акта]]),""," от "&amp;TEXT(Таблица1[[#This Row],[Дата акта]],"ДД.ММ.ГГГГ"))&amp;" ("&amp;Таблица1[[#This Row],[Наименование работ]]&amp;IF(ISBLANK(Таблица1[[#This Row],[Отм.]]),""," на отм."&amp;Таблица1[[#This Row],[Отм.]])&amp;")"</f>
        <v>АОСР №56 ()</v>
      </c>
      <c r="BQ67" s="129" t="str">
        <f>IF(ISBLANK(Таблица1[[#This Row],[Уровень1]]),"",Пербуква1&amp;Таблица1[[#This Row],[Уровень1]]&amp;"-")&amp;IF(ISBLANK(Таблица1[[#This Row],[Уровень2]]),"",Пербуква2&amp;Таблица1[[#This Row],[Уровень2]]&amp;"-")&amp;"№"&amp;Таблица1[[#This Row],[Номер п/п]]&amp;Таблица1[[#This Row],[Суффикс акта]]</f>
        <v>№56</v>
      </c>
      <c r="BR67" s="169"/>
      <c r="BS67" s="170"/>
      <c r="BT67" s="129"/>
      <c r="BU67" s="129"/>
      <c r="BV67" s="129"/>
      <c r="BW67" s="129"/>
    </row>
    <row r="68" spans="1:75" customFormat="1" ht="38.25" x14ac:dyDescent="0.2">
      <c r="A68" s="142">
        <v>57</v>
      </c>
      <c r="B68" s="185"/>
      <c r="C68" s="185"/>
      <c r="D68" s="186"/>
      <c r="E68" s="186"/>
      <c r="F68" s="186"/>
      <c r="G68" s="186"/>
      <c r="H68" s="186"/>
      <c r="I68" s="104"/>
      <c r="J68" s="104"/>
      <c r="K68" s="102"/>
      <c r="L68" s="115"/>
      <c r="M68" s="115"/>
      <c r="N68" s="100" t="s">
        <v>235</v>
      </c>
      <c r="O68" s="135" t="str">
        <f>Таблица1[[#This Row],[Наименование работ]]&amp;(IF(ISBLANK(Таблица1[[#This Row],[Уровень3]]),""," "&amp;Таблица1[[#This Row],[Уровень3]]&amp;"-го "&amp;ур3род))&amp;(IF(ISBLANK(Таблица1[[#This Row],[Уровень2]]),""," "&amp;ур2род&amp;" "&amp;Таблица1[[#This Row],[Уровень2]]))&amp;(IF(ISBLANK(Таблица1[[#This Row],[Уровень1]]),""," "&amp;ур1род&amp;" "&amp;Таблица1[[#This Row],[Уровень1]]))&amp;(IF(ISBLANK(Таблица1[[#This Row],[Отм.]]),""," на отм. "&amp;Таблица1[[#This Row],[Отм.]]))&amp;(IF(ISBLANK(Таблица1[[#This Row],[В осях]]),""," в осях "&amp;Таблица1[[#This Row],[В осях]]))</f>
        <v/>
      </c>
      <c r="P68" s="101" t="str">
        <f t="array" ref="P68">IFERROR(INDEX(Таблица6[вид работ],MATCH(1,SEARCH(Таблица6[вид работ],Таблица1[[#This Row],[Наименование работ]]),0)+1)&amp;(IF(ISBLANK(Таблица1[[#This Row],[Уровень3]]),""," "&amp;Таблица1[[#This Row],[Уровень3]]&amp;"-го "&amp;ур3род))&amp;(IF(ISBLANK(Таблица1[[#This Row],[Уровень2]]),""," "&amp;ур2род&amp;" "&amp;Таблица1[[#This Row],[Уровень2]]))&amp;(IF(ISBLANK(Таблица1[[#This Row],[Уровень1]]),""," "&amp;ур1род&amp;" "&amp;Таблица1[[#This Row],[Уровень1]]))&amp;(IF(ISBLANK(Таблица1[[#This Row],[Отм.]]),""," на отм. "&amp;Таблица1[[#This Row],[Отм.]]))&amp;(IF(ISBLANK(Таблица1[[#This Row],[В осях]]),""," в осях "&amp;Таблица1[[#This Row],[В осях]])),"")</f>
        <v/>
      </c>
      <c r="Q68" s="150"/>
      <c r="R68" s="99"/>
      <c r="S68" s="103"/>
      <c r="T68" s="100"/>
      <c r="U68" s="103"/>
      <c r="V68" s="103">
        <f>2</f>
        <v>2</v>
      </c>
      <c r="W68" s="103" t="str">
        <f t="shared" si="28"/>
        <v>согласно п. 3, 4</v>
      </c>
      <c r="X68" s="103" t="str">
        <f>IF(ISERROR(SEARCH("арм",Таблица1[[#This Row],[Наименование работ]])),"",1)</f>
        <v/>
      </c>
      <c r="Y68" s="128" t="str">
        <f>IF(ISBLANK(Таблица1[[#This Row],[Дата начала]]),"",TEXT(DAY(Таблица1[[#This Row],[Дата начала]]),"00"))</f>
        <v/>
      </c>
      <c r="Z68" s="129" t="str">
        <f>IF(ISBLANK(Таблица1[[#This Row],[Дата начала]]),"",CHOOSE(MONTH(Таблица1[[#This Row],[Дата начала]]),"января","февраля","марта","апреля","мая","июня","июля","августа","сентября","октября","ноября","декабря"))</f>
        <v/>
      </c>
      <c r="AA68" s="129" t="str">
        <f>IF(ISBLANK(Таблица1[[#This Row],[Дата начала]]),"",YEAR(Таблица1[[#This Row],[Дата начала]]))</f>
        <v/>
      </c>
      <c r="AB68" s="128" t="str">
        <f>IF(ISBLANK(Таблица1[[#This Row],[Дата окончания]]),"",TEXT(DAY(Таблица1[[#This Row],[Дата окончания]]),"00"))</f>
        <v/>
      </c>
      <c r="AC68" s="129" t="str">
        <f>IF(ISBLANK(Таблица1[[#This Row],[Дата окончания]]),"",CHOOSE(MONTH(Таблица1[[#This Row],[Дата окончания]]),"января","февраля","марта","апреля","мая","июня","июля","августа","сентября","октября","ноября","декабря"))</f>
        <v/>
      </c>
      <c r="AD68" s="129" t="str">
        <f>IF(ISBLANK(Таблица1[[#This Row],[Дата окончания]]),"",YEAR(Таблица1[[#This Row],[Дата окончания]]))</f>
        <v/>
      </c>
      <c r="AE68" s="131" t="str">
        <f>IF(ISBLANK(Таблица1[[#This Row],[Дата акта]]),"",TEXT(DAY(Таблица1[[#This Row],[Дата акта]]),"00"))</f>
        <v/>
      </c>
      <c r="AF68" s="130" t="str">
        <f>IF(ISBLANK(Таблица1[[#This Row],[Дата акта]]),"",CHOOSE(MONTH(Таблица1[[#This Row],[Дата акта]]),"января","февраля","марта","апреля","мая","июня","июля","августа","сентября","октября","ноября","декабря"))</f>
        <v/>
      </c>
      <c r="AG68" s="130" t="str">
        <f>IF(ISBLANK(Таблица1[[#This Row],[Дата акта]]),"",YEAR(Таблица1[[#This Row],[Дата акта]]))</f>
        <v/>
      </c>
      <c r="AH68" s="130" t="str">
        <f>IF(ISBLANK(Таблица1[[#This Row],[Материалы вручную]]),"","; "&amp;Таблица1[[#This Row],[Материалы вручную]])</f>
        <v/>
      </c>
      <c r="AI68" s="129" t="str">
        <f t="shared" si="29"/>
        <v/>
      </c>
      <c r="AJ68" s="129" t="str">
        <f t="shared" si="30"/>
        <v/>
      </c>
      <c r="AK68" s="129" t="str">
        <f t="shared" si="31"/>
        <v/>
      </c>
      <c r="AL68" s="129" t="str">
        <f t="shared" si="32"/>
        <v/>
      </c>
      <c r="AM68" s="129" t="str">
        <f t="shared" si="33"/>
        <v/>
      </c>
      <c r="AN68" s="130" t="str">
        <f t="shared" si="34"/>
        <v/>
      </c>
      <c r="AO68" s="129" t="str">
        <f t="shared" si="35"/>
        <v/>
      </c>
      <c r="AP68" s="129" t="str">
        <f t="shared" si="36"/>
        <v/>
      </c>
      <c r="AQ68" s="129" t="str">
        <f t="shared" si="37"/>
        <v/>
      </c>
      <c r="AR68" s="129" t="str">
        <f t="shared" si="38"/>
        <v/>
      </c>
      <c r="AS68" s="129" t="str">
        <f t="shared" si="39"/>
        <v/>
      </c>
      <c r="AT68" s="129" t="str">
        <f t="shared" si="40"/>
        <v/>
      </c>
      <c r="AU68" s="129" t="str">
        <f t="shared" si="41"/>
        <v/>
      </c>
      <c r="AV68" s="129" t="str">
        <f>IF(ISBLANK(Реквизиты!$B$6),"",Реквизиты!$B$6)</f>
        <v/>
      </c>
      <c r="AW68" s="129" t="str">
        <f t="shared" si="42"/>
        <v/>
      </c>
      <c r="AX68" s="129">
        <f>Таблица1[[#This Row],[Проект]]</f>
        <v>0</v>
      </c>
      <c r="AY68" s="129" t="str">
        <f t="shared" si="43"/>
        <v/>
      </c>
      <c r="AZ68" s="129" t="str">
        <f t="shared" si="44"/>
        <v/>
      </c>
      <c r="BA68" s="129" t="str">
        <f t="shared" si="45"/>
        <v/>
      </c>
      <c r="BB68" s="129" t="str">
        <f t="shared" si="46"/>
        <v/>
      </c>
      <c r="BC68" s="129" t="str">
        <f t="shared" si="47"/>
        <v/>
      </c>
      <c r="BD68" s="129" t="str">
        <f t="shared" si="48"/>
        <v/>
      </c>
      <c r="BE68" s="129" t="str">
        <f t="shared" si="49"/>
        <v/>
      </c>
      <c r="BF68" s="129" t="str">
        <f t="shared" si="50"/>
        <v/>
      </c>
      <c r="BG68" s="129" t="str">
        <f t="shared" si="51"/>
        <v/>
      </c>
      <c r="BH68" s="129" t="str">
        <f>IF(Таблица1[Проектировщик нужен?]=1,IF(ISBLANK(ФИО_проектировщика),"",должность_проектировщика&amp;" "&amp;наименование_проектировщика),"")</f>
        <v/>
      </c>
      <c r="BI68" s="129" t="str">
        <f>IF(Таблица1[Проектировщик нужен?]=1,IF(ISBLANK(ФИО_проектировщика),"",ФИО_проектировщика),"")</f>
        <v/>
      </c>
      <c r="BJ68" s="129" t="str">
        <f t="shared" si="52"/>
        <v/>
      </c>
      <c r="BK68" s="129" t="str">
        <f t="shared" si="53"/>
        <v/>
      </c>
      <c r="BL68" s="129" t="str">
        <f t="shared" si="54"/>
        <v/>
      </c>
      <c r="BM68" s="129" t="str">
        <f t="shared" si="55"/>
        <v/>
      </c>
      <c r="BN68" s="129" t="str">
        <f>IF(ISBLANK(Таблица1[[#This Row],[Исп. схема]]),"",Таблица1[[#This Row],[Исп. схема]]&amp;"@Исполнительная схема. "&amp;Таблица1[[#This Row],[Автоназвание работ]])</f>
        <v/>
      </c>
      <c r="BO68" s="129" t="str">
        <f>Таблица1[[#This Row],[Номер акта]]&amp;IF(ISBLANK(Таблица1[[#This Row],[Дата акта]]),""," от "&amp;TEXT(Таблица1[[#This Row],[Дата акта]],"ДД.ММ.ГГГГ"))&amp;"@Акт освидетельствования скрытых работ. "&amp;Таблица1[[#This Row],[Автоназвание работ]]</f>
        <v xml:space="preserve">№57@Акт освидетельствования скрытых работ. </v>
      </c>
      <c r="BP68" s="129" t="str">
        <f>"АОСР "&amp;Таблица1[[#This Row],[Номер акта]]&amp;IF(ISBLANK(Таблица1[[#This Row],[Дата акта]]),""," от "&amp;TEXT(Таблица1[[#This Row],[Дата акта]],"ДД.ММ.ГГГГ"))&amp;" ("&amp;Таблица1[[#This Row],[Наименование работ]]&amp;IF(ISBLANK(Таблица1[[#This Row],[Отм.]]),""," на отм."&amp;Таблица1[[#This Row],[Отм.]])&amp;")"</f>
        <v>АОСР №57 ()</v>
      </c>
      <c r="BQ68" s="129" t="str">
        <f>IF(ISBLANK(Таблица1[[#This Row],[Уровень1]]),"",Пербуква1&amp;Таблица1[[#This Row],[Уровень1]]&amp;"-")&amp;IF(ISBLANK(Таблица1[[#This Row],[Уровень2]]),"",Пербуква2&amp;Таблица1[[#This Row],[Уровень2]]&amp;"-")&amp;"№"&amp;Таблица1[[#This Row],[Номер п/п]]&amp;Таблица1[[#This Row],[Суффикс акта]]</f>
        <v>№57</v>
      </c>
      <c r="BR68" s="169"/>
      <c r="BS68" s="170"/>
      <c r="BT68" s="129"/>
      <c r="BU68" s="129"/>
      <c r="BV68" s="129"/>
      <c r="BW68" s="129"/>
    </row>
    <row r="69" spans="1:75" customFormat="1" ht="38.25" x14ac:dyDescent="0.2">
      <c r="A69" s="142">
        <v>58</v>
      </c>
      <c r="B69" s="185"/>
      <c r="C69" s="185"/>
      <c r="D69" s="186"/>
      <c r="E69" s="186"/>
      <c r="F69" s="186"/>
      <c r="G69" s="186"/>
      <c r="H69" s="186"/>
      <c r="I69" s="104"/>
      <c r="J69" s="104"/>
      <c r="K69" s="102"/>
      <c r="L69" s="115"/>
      <c r="M69" s="115"/>
      <c r="N69" s="100" t="s">
        <v>235</v>
      </c>
      <c r="O69" s="135" t="str">
        <f>Таблица1[[#This Row],[Наименование работ]]&amp;(IF(ISBLANK(Таблица1[[#This Row],[Уровень3]]),""," "&amp;Таблица1[[#This Row],[Уровень3]]&amp;"-го "&amp;ур3род))&amp;(IF(ISBLANK(Таблица1[[#This Row],[Уровень2]]),""," "&amp;ур2род&amp;" "&amp;Таблица1[[#This Row],[Уровень2]]))&amp;(IF(ISBLANK(Таблица1[[#This Row],[Уровень1]]),""," "&amp;ур1род&amp;" "&amp;Таблица1[[#This Row],[Уровень1]]))&amp;(IF(ISBLANK(Таблица1[[#This Row],[Отм.]]),""," на отм. "&amp;Таблица1[[#This Row],[Отм.]]))&amp;(IF(ISBLANK(Таблица1[[#This Row],[В осях]]),""," в осях "&amp;Таблица1[[#This Row],[В осях]]))</f>
        <v/>
      </c>
      <c r="P69" s="101" t="str">
        <f t="array" ref="P69">IFERROR(INDEX(Таблица6[вид работ],MATCH(1,SEARCH(Таблица6[вид работ],Таблица1[[#This Row],[Наименование работ]]),0)+1)&amp;(IF(ISBLANK(Таблица1[[#This Row],[Уровень3]]),""," "&amp;Таблица1[[#This Row],[Уровень3]]&amp;"-го "&amp;ур3род))&amp;(IF(ISBLANK(Таблица1[[#This Row],[Уровень2]]),""," "&amp;ур2род&amp;" "&amp;Таблица1[[#This Row],[Уровень2]]))&amp;(IF(ISBLANK(Таблица1[[#This Row],[Уровень1]]),""," "&amp;ур1род&amp;" "&amp;Таблица1[[#This Row],[Уровень1]]))&amp;(IF(ISBLANK(Таблица1[[#This Row],[Отм.]]),""," на отм. "&amp;Таблица1[[#This Row],[Отм.]]))&amp;(IF(ISBLANK(Таблица1[[#This Row],[В осях]]),""," в осях "&amp;Таблица1[[#This Row],[В осях]])),"")</f>
        <v/>
      </c>
      <c r="Q69" s="150"/>
      <c r="R69" s="99"/>
      <c r="S69" s="103"/>
      <c r="T69" s="100"/>
      <c r="U69" s="103"/>
      <c r="V69" s="103">
        <f>2</f>
        <v>2</v>
      </c>
      <c r="W69" s="103" t="str">
        <f t="shared" si="28"/>
        <v>согласно п. 3, 4</v>
      </c>
      <c r="X69" s="103" t="str">
        <f>IF(ISERROR(SEARCH("арм",Таблица1[[#This Row],[Наименование работ]])),"",1)</f>
        <v/>
      </c>
      <c r="Y69" s="128" t="str">
        <f>IF(ISBLANK(Таблица1[[#This Row],[Дата начала]]),"",TEXT(DAY(Таблица1[[#This Row],[Дата начала]]),"00"))</f>
        <v/>
      </c>
      <c r="Z69" s="129" t="str">
        <f>IF(ISBLANK(Таблица1[[#This Row],[Дата начала]]),"",CHOOSE(MONTH(Таблица1[[#This Row],[Дата начала]]),"января","февраля","марта","апреля","мая","июня","июля","августа","сентября","октября","ноября","декабря"))</f>
        <v/>
      </c>
      <c r="AA69" s="129" t="str">
        <f>IF(ISBLANK(Таблица1[[#This Row],[Дата начала]]),"",YEAR(Таблица1[[#This Row],[Дата начала]]))</f>
        <v/>
      </c>
      <c r="AB69" s="128" t="str">
        <f>IF(ISBLANK(Таблица1[[#This Row],[Дата окончания]]),"",TEXT(DAY(Таблица1[[#This Row],[Дата окончания]]),"00"))</f>
        <v/>
      </c>
      <c r="AC69" s="129" t="str">
        <f>IF(ISBLANK(Таблица1[[#This Row],[Дата окончания]]),"",CHOOSE(MONTH(Таблица1[[#This Row],[Дата окончания]]),"января","февраля","марта","апреля","мая","июня","июля","августа","сентября","октября","ноября","декабря"))</f>
        <v/>
      </c>
      <c r="AD69" s="129" t="str">
        <f>IF(ISBLANK(Таблица1[[#This Row],[Дата окончания]]),"",YEAR(Таблица1[[#This Row],[Дата окончания]]))</f>
        <v/>
      </c>
      <c r="AE69" s="131" t="str">
        <f>IF(ISBLANK(Таблица1[[#This Row],[Дата акта]]),"",TEXT(DAY(Таблица1[[#This Row],[Дата акта]]),"00"))</f>
        <v/>
      </c>
      <c r="AF69" s="130" t="str">
        <f>IF(ISBLANK(Таблица1[[#This Row],[Дата акта]]),"",CHOOSE(MONTH(Таблица1[[#This Row],[Дата акта]]),"января","февраля","марта","апреля","мая","июня","июля","августа","сентября","октября","ноября","декабря"))</f>
        <v/>
      </c>
      <c r="AG69" s="130" t="str">
        <f>IF(ISBLANK(Таблица1[[#This Row],[Дата акта]]),"",YEAR(Таблица1[[#This Row],[Дата акта]]))</f>
        <v/>
      </c>
      <c r="AH69" s="130" t="str">
        <f>IF(ISBLANK(Таблица1[[#This Row],[Материалы вручную]]),"","; "&amp;Таблица1[[#This Row],[Материалы вручную]])</f>
        <v/>
      </c>
      <c r="AI69" s="129" t="str">
        <f t="shared" si="29"/>
        <v/>
      </c>
      <c r="AJ69" s="129" t="str">
        <f t="shared" si="30"/>
        <v/>
      </c>
      <c r="AK69" s="129" t="str">
        <f t="shared" si="31"/>
        <v/>
      </c>
      <c r="AL69" s="129" t="str">
        <f t="shared" si="32"/>
        <v/>
      </c>
      <c r="AM69" s="129" t="str">
        <f t="shared" si="33"/>
        <v/>
      </c>
      <c r="AN69" s="130" t="str">
        <f t="shared" si="34"/>
        <v/>
      </c>
      <c r="AO69" s="129" t="str">
        <f t="shared" si="35"/>
        <v/>
      </c>
      <c r="AP69" s="129" t="str">
        <f t="shared" si="36"/>
        <v/>
      </c>
      <c r="AQ69" s="129" t="str">
        <f t="shared" si="37"/>
        <v/>
      </c>
      <c r="AR69" s="129" t="str">
        <f t="shared" si="38"/>
        <v/>
      </c>
      <c r="AS69" s="129" t="str">
        <f t="shared" si="39"/>
        <v/>
      </c>
      <c r="AT69" s="129" t="str">
        <f t="shared" si="40"/>
        <v/>
      </c>
      <c r="AU69" s="129" t="str">
        <f t="shared" si="41"/>
        <v/>
      </c>
      <c r="AV69" s="129" t="str">
        <f>IF(ISBLANK(Реквизиты!$B$6),"",Реквизиты!$B$6)</f>
        <v/>
      </c>
      <c r="AW69" s="129" t="str">
        <f t="shared" si="42"/>
        <v/>
      </c>
      <c r="AX69" s="129">
        <f>Таблица1[[#This Row],[Проект]]</f>
        <v>0</v>
      </c>
      <c r="AY69" s="129" t="str">
        <f t="shared" si="43"/>
        <v/>
      </c>
      <c r="AZ69" s="129" t="str">
        <f t="shared" si="44"/>
        <v/>
      </c>
      <c r="BA69" s="129" t="str">
        <f t="shared" si="45"/>
        <v/>
      </c>
      <c r="BB69" s="129" t="str">
        <f t="shared" si="46"/>
        <v/>
      </c>
      <c r="BC69" s="129" t="str">
        <f t="shared" si="47"/>
        <v/>
      </c>
      <c r="BD69" s="129" t="str">
        <f t="shared" si="48"/>
        <v/>
      </c>
      <c r="BE69" s="129" t="str">
        <f t="shared" si="49"/>
        <v/>
      </c>
      <c r="BF69" s="129" t="str">
        <f t="shared" si="50"/>
        <v/>
      </c>
      <c r="BG69" s="129" t="str">
        <f t="shared" si="51"/>
        <v/>
      </c>
      <c r="BH69" s="129" t="str">
        <f>IF(Таблица1[Проектировщик нужен?]=1,IF(ISBLANK(ФИО_проектировщика),"",должность_проектировщика&amp;" "&amp;наименование_проектировщика),"")</f>
        <v/>
      </c>
      <c r="BI69" s="129" t="str">
        <f>IF(Таблица1[Проектировщик нужен?]=1,IF(ISBLANK(ФИО_проектировщика),"",ФИО_проектировщика),"")</f>
        <v/>
      </c>
      <c r="BJ69" s="129" t="str">
        <f t="shared" si="52"/>
        <v/>
      </c>
      <c r="BK69" s="129" t="str">
        <f t="shared" si="53"/>
        <v/>
      </c>
      <c r="BL69" s="129" t="str">
        <f t="shared" si="54"/>
        <v/>
      </c>
      <c r="BM69" s="129" t="str">
        <f t="shared" si="55"/>
        <v/>
      </c>
      <c r="BN69" s="129" t="str">
        <f>IF(ISBLANK(Таблица1[[#This Row],[Исп. схема]]),"",Таблица1[[#This Row],[Исп. схема]]&amp;"@Исполнительная схема. "&amp;Таблица1[[#This Row],[Автоназвание работ]])</f>
        <v/>
      </c>
      <c r="BO69" s="129" t="str">
        <f>Таблица1[[#This Row],[Номер акта]]&amp;IF(ISBLANK(Таблица1[[#This Row],[Дата акта]]),""," от "&amp;TEXT(Таблица1[[#This Row],[Дата акта]],"ДД.ММ.ГГГГ"))&amp;"@Акт освидетельствования скрытых работ. "&amp;Таблица1[[#This Row],[Автоназвание работ]]</f>
        <v xml:space="preserve">№58@Акт освидетельствования скрытых работ. </v>
      </c>
      <c r="BP69" s="129" t="str">
        <f>"АОСР "&amp;Таблица1[[#This Row],[Номер акта]]&amp;IF(ISBLANK(Таблица1[[#This Row],[Дата акта]]),""," от "&amp;TEXT(Таблица1[[#This Row],[Дата акта]],"ДД.ММ.ГГГГ"))&amp;" ("&amp;Таблица1[[#This Row],[Наименование работ]]&amp;IF(ISBLANK(Таблица1[[#This Row],[Отм.]]),""," на отм."&amp;Таблица1[[#This Row],[Отм.]])&amp;")"</f>
        <v>АОСР №58 ()</v>
      </c>
      <c r="BQ69" s="129" t="str">
        <f>IF(ISBLANK(Таблица1[[#This Row],[Уровень1]]),"",Пербуква1&amp;Таблица1[[#This Row],[Уровень1]]&amp;"-")&amp;IF(ISBLANK(Таблица1[[#This Row],[Уровень2]]),"",Пербуква2&amp;Таблица1[[#This Row],[Уровень2]]&amp;"-")&amp;"№"&amp;Таблица1[[#This Row],[Номер п/п]]&amp;Таблица1[[#This Row],[Суффикс акта]]</f>
        <v>№58</v>
      </c>
      <c r="BR69" s="169"/>
      <c r="BS69" s="170"/>
      <c r="BT69" s="129"/>
      <c r="BU69" s="129"/>
      <c r="BV69" s="129"/>
      <c r="BW69" s="129"/>
    </row>
    <row r="70" spans="1:75" customFormat="1" ht="38.25" x14ac:dyDescent="0.2">
      <c r="A70" s="142">
        <v>59</v>
      </c>
      <c r="B70" s="185"/>
      <c r="C70" s="185"/>
      <c r="D70" s="186"/>
      <c r="E70" s="186"/>
      <c r="F70" s="186"/>
      <c r="G70" s="186"/>
      <c r="H70" s="186"/>
      <c r="I70" s="104"/>
      <c r="J70" s="104"/>
      <c r="K70" s="102"/>
      <c r="L70" s="115"/>
      <c r="M70" s="115"/>
      <c r="N70" s="100" t="s">
        <v>235</v>
      </c>
      <c r="O70" s="135" t="str">
        <f>Таблица1[[#This Row],[Наименование работ]]&amp;(IF(ISBLANK(Таблица1[[#This Row],[Уровень3]]),""," "&amp;Таблица1[[#This Row],[Уровень3]]&amp;"-го "&amp;ур3род))&amp;(IF(ISBLANK(Таблица1[[#This Row],[Уровень2]]),""," "&amp;ур2род&amp;" "&amp;Таблица1[[#This Row],[Уровень2]]))&amp;(IF(ISBLANK(Таблица1[[#This Row],[Уровень1]]),""," "&amp;ур1род&amp;" "&amp;Таблица1[[#This Row],[Уровень1]]))&amp;(IF(ISBLANK(Таблица1[[#This Row],[Отм.]]),""," на отм. "&amp;Таблица1[[#This Row],[Отм.]]))&amp;(IF(ISBLANK(Таблица1[[#This Row],[В осях]]),""," в осях "&amp;Таблица1[[#This Row],[В осях]]))</f>
        <v/>
      </c>
      <c r="P70" s="101" t="str">
        <f t="array" ref="P70">IFERROR(INDEX(Таблица6[вид работ],MATCH(1,SEARCH(Таблица6[вид работ],Таблица1[[#This Row],[Наименование работ]]),0)+1)&amp;(IF(ISBLANK(Таблица1[[#This Row],[Уровень3]]),""," "&amp;Таблица1[[#This Row],[Уровень3]]&amp;"-го "&amp;ур3род))&amp;(IF(ISBLANK(Таблица1[[#This Row],[Уровень2]]),""," "&amp;ур2род&amp;" "&amp;Таблица1[[#This Row],[Уровень2]]))&amp;(IF(ISBLANK(Таблица1[[#This Row],[Уровень1]]),""," "&amp;ур1род&amp;" "&amp;Таблица1[[#This Row],[Уровень1]]))&amp;(IF(ISBLANK(Таблица1[[#This Row],[Отм.]]),""," на отм. "&amp;Таблица1[[#This Row],[Отм.]]))&amp;(IF(ISBLANK(Таблица1[[#This Row],[В осях]]),""," в осях "&amp;Таблица1[[#This Row],[В осях]])),"")</f>
        <v/>
      </c>
      <c r="Q70" s="150"/>
      <c r="R70" s="99"/>
      <c r="S70" s="103"/>
      <c r="T70" s="100"/>
      <c r="U70" s="103"/>
      <c r="V70" s="103">
        <f>2</f>
        <v>2</v>
      </c>
      <c r="W70" s="103" t="str">
        <f t="shared" si="28"/>
        <v>согласно п. 3, 4</v>
      </c>
      <c r="X70" s="103" t="str">
        <f>IF(ISERROR(SEARCH("арм",Таблица1[[#This Row],[Наименование работ]])),"",1)</f>
        <v/>
      </c>
      <c r="Y70" s="128" t="str">
        <f>IF(ISBLANK(Таблица1[[#This Row],[Дата начала]]),"",TEXT(DAY(Таблица1[[#This Row],[Дата начала]]),"00"))</f>
        <v/>
      </c>
      <c r="Z70" s="129" t="str">
        <f>IF(ISBLANK(Таблица1[[#This Row],[Дата начала]]),"",CHOOSE(MONTH(Таблица1[[#This Row],[Дата начала]]),"января","февраля","марта","апреля","мая","июня","июля","августа","сентября","октября","ноября","декабря"))</f>
        <v/>
      </c>
      <c r="AA70" s="129" t="str">
        <f>IF(ISBLANK(Таблица1[[#This Row],[Дата начала]]),"",YEAR(Таблица1[[#This Row],[Дата начала]]))</f>
        <v/>
      </c>
      <c r="AB70" s="128" t="str">
        <f>IF(ISBLANK(Таблица1[[#This Row],[Дата окончания]]),"",TEXT(DAY(Таблица1[[#This Row],[Дата окончания]]),"00"))</f>
        <v/>
      </c>
      <c r="AC70" s="129" t="str">
        <f>IF(ISBLANK(Таблица1[[#This Row],[Дата окончания]]),"",CHOOSE(MONTH(Таблица1[[#This Row],[Дата окончания]]),"января","февраля","марта","апреля","мая","июня","июля","августа","сентября","октября","ноября","декабря"))</f>
        <v/>
      </c>
      <c r="AD70" s="129" t="str">
        <f>IF(ISBLANK(Таблица1[[#This Row],[Дата окончания]]),"",YEAR(Таблица1[[#This Row],[Дата окончания]]))</f>
        <v/>
      </c>
      <c r="AE70" s="131" t="str">
        <f>IF(ISBLANK(Таблица1[[#This Row],[Дата акта]]),"",TEXT(DAY(Таблица1[[#This Row],[Дата акта]]),"00"))</f>
        <v/>
      </c>
      <c r="AF70" s="130" t="str">
        <f>IF(ISBLANK(Таблица1[[#This Row],[Дата акта]]),"",CHOOSE(MONTH(Таблица1[[#This Row],[Дата акта]]),"января","февраля","марта","апреля","мая","июня","июля","августа","сентября","октября","ноября","декабря"))</f>
        <v/>
      </c>
      <c r="AG70" s="130" t="str">
        <f>IF(ISBLANK(Таблица1[[#This Row],[Дата акта]]),"",YEAR(Таблица1[[#This Row],[Дата акта]]))</f>
        <v/>
      </c>
      <c r="AH70" s="130" t="str">
        <f>IF(ISBLANK(Таблица1[[#This Row],[Материалы вручную]]),"","; "&amp;Таблица1[[#This Row],[Материалы вручную]])</f>
        <v/>
      </c>
      <c r="AI70" s="129" t="str">
        <f t="shared" si="29"/>
        <v/>
      </c>
      <c r="AJ70" s="129" t="str">
        <f t="shared" si="30"/>
        <v/>
      </c>
      <c r="AK70" s="129" t="str">
        <f t="shared" si="31"/>
        <v/>
      </c>
      <c r="AL70" s="129" t="str">
        <f t="shared" si="32"/>
        <v/>
      </c>
      <c r="AM70" s="129" t="str">
        <f t="shared" si="33"/>
        <v/>
      </c>
      <c r="AN70" s="130" t="str">
        <f t="shared" si="34"/>
        <v/>
      </c>
      <c r="AO70" s="129" t="str">
        <f t="shared" si="35"/>
        <v/>
      </c>
      <c r="AP70" s="129" t="str">
        <f t="shared" si="36"/>
        <v/>
      </c>
      <c r="AQ70" s="129" t="str">
        <f t="shared" si="37"/>
        <v/>
      </c>
      <c r="AR70" s="129" t="str">
        <f t="shared" si="38"/>
        <v/>
      </c>
      <c r="AS70" s="129" t="str">
        <f t="shared" si="39"/>
        <v/>
      </c>
      <c r="AT70" s="129" t="str">
        <f t="shared" si="40"/>
        <v/>
      </c>
      <c r="AU70" s="129" t="str">
        <f t="shared" si="41"/>
        <v/>
      </c>
      <c r="AV70" s="129" t="str">
        <f>IF(ISBLANK(Реквизиты!$B$6),"",Реквизиты!$B$6)</f>
        <v/>
      </c>
      <c r="AW70" s="129" t="str">
        <f t="shared" si="42"/>
        <v/>
      </c>
      <c r="AX70" s="129">
        <f>Таблица1[[#This Row],[Проект]]</f>
        <v>0</v>
      </c>
      <c r="AY70" s="129" t="str">
        <f t="shared" si="43"/>
        <v/>
      </c>
      <c r="AZ70" s="129" t="str">
        <f t="shared" si="44"/>
        <v/>
      </c>
      <c r="BA70" s="129" t="str">
        <f t="shared" si="45"/>
        <v/>
      </c>
      <c r="BB70" s="129" t="str">
        <f t="shared" si="46"/>
        <v/>
      </c>
      <c r="BC70" s="129" t="str">
        <f t="shared" si="47"/>
        <v/>
      </c>
      <c r="BD70" s="129" t="str">
        <f t="shared" si="48"/>
        <v/>
      </c>
      <c r="BE70" s="129" t="str">
        <f t="shared" si="49"/>
        <v/>
      </c>
      <c r="BF70" s="129" t="str">
        <f t="shared" si="50"/>
        <v/>
      </c>
      <c r="BG70" s="129" t="str">
        <f t="shared" si="51"/>
        <v/>
      </c>
      <c r="BH70" s="129" t="str">
        <f>IF(Таблица1[Проектировщик нужен?]=1,IF(ISBLANK(ФИО_проектировщика),"",должность_проектировщика&amp;" "&amp;наименование_проектировщика),"")</f>
        <v/>
      </c>
      <c r="BI70" s="129" t="str">
        <f>IF(Таблица1[Проектировщик нужен?]=1,IF(ISBLANK(ФИО_проектировщика),"",ФИО_проектировщика),"")</f>
        <v/>
      </c>
      <c r="BJ70" s="129" t="str">
        <f t="shared" si="52"/>
        <v/>
      </c>
      <c r="BK70" s="129" t="str">
        <f t="shared" si="53"/>
        <v/>
      </c>
      <c r="BL70" s="129" t="str">
        <f t="shared" si="54"/>
        <v/>
      </c>
      <c r="BM70" s="129" t="str">
        <f t="shared" si="55"/>
        <v/>
      </c>
      <c r="BN70" s="129" t="str">
        <f>IF(ISBLANK(Таблица1[[#This Row],[Исп. схема]]),"",Таблица1[[#This Row],[Исп. схема]]&amp;"@Исполнительная схема. "&amp;Таблица1[[#This Row],[Автоназвание работ]])</f>
        <v/>
      </c>
      <c r="BO70" s="129" t="str">
        <f>Таблица1[[#This Row],[Номер акта]]&amp;IF(ISBLANK(Таблица1[[#This Row],[Дата акта]]),""," от "&amp;TEXT(Таблица1[[#This Row],[Дата акта]],"ДД.ММ.ГГГГ"))&amp;"@Акт освидетельствования скрытых работ. "&amp;Таблица1[[#This Row],[Автоназвание работ]]</f>
        <v xml:space="preserve">№59@Акт освидетельствования скрытых работ. </v>
      </c>
      <c r="BP70" s="129" t="str">
        <f>"АОСР "&amp;Таблица1[[#This Row],[Номер акта]]&amp;IF(ISBLANK(Таблица1[[#This Row],[Дата акта]]),""," от "&amp;TEXT(Таблица1[[#This Row],[Дата акта]],"ДД.ММ.ГГГГ"))&amp;" ("&amp;Таблица1[[#This Row],[Наименование работ]]&amp;IF(ISBLANK(Таблица1[[#This Row],[Отм.]]),""," на отм."&amp;Таблица1[[#This Row],[Отм.]])&amp;")"</f>
        <v>АОСР №59 ()</v>
      </c>
      <c r="BQ70" s="129" t="str">
        <f>IF(ISBLANK(Таблица1[[#This Row],[Уровень1]]),"",Пербуква1&amp;Таблица1[[#This Row],[Уровень1]]&amp;"-")&amp;IF(ISBLANK(Таблица1[[#This Row],[Уровень2]]),"",Пербуква2&amp;Таблица1[[#This Row],[Уровень2]]&amp;"-")&amp;"№"&amp;Таблица1[[#This Row],[Номер п/п]]&amp;Таблица1[[#This Row],[Суффикс акта]]</f>
        <v>№59</v>
      </c>
      <c r="BR70" s="169"/>
      <c r="BS70" s="170"/>
      <c r="BT70" s="129"/>
      <c r="BU70" s="129"/>
      <c r="BV70" s="129"/>
      <c r="BW70" s="129"/>
    </row>
    <row r="71" spans="1:75" customFormat="1" ht="38.25" x14ac:dyDescent="0.2">
      <c r="A71" s="142">
        <v>60</v>
      </c>
      <c r="B71" s="185"/>
      <c r="C71" s="187" t="s">
        <v>251</v>
      </c>
      <c r="D71" s="186"/>
      <c r="E71" s="186"/>
      <c r="F71" s="186"/>
      <c r="G71" s="186"/>
      <c r="H71" s="186"/>
      <c r="I71" s="104"/>
      <c r="J71" s="104"/>
      <c r="K71" s="102">
        <v>0</v>
      </c>
      <c r="L71" s="115"/>
      <c r="M71" s="115"/>
      <c r="N71" s="100" t="s">
        <v>235</v>
      </c>
      <c r="O71" s="135" t="str">
        <f>Таблица1[[#This Row],[Наименование работ]]&amp;(IF(ISBLANK(Таблица1[[#This Row],[Уровень3]]),""," "&amp;Таблица1[[#This Row],[Уровень3]]&amp;"-го "&amp;ур3род))&amp;(IF(ISBLANK(Таблица1[[#This Row],[Уровень2]]),""," "&amp;ур2род&amp;" "&amp;Таблица1[[#This Row],[Уровень2]]))&amp;(IF(ISBLANK(Таблица1[[#This Row],[Уровень1]]),""," "&amp;ур1род&amp;" "&amp;Таблица1[[#This Row],[Уровень1]]))&amp;(IF(ISBLANK(Таблица1[[#This Row],[Отм.]]),""," на отм. "&amp;Таблица1[[#This Row],[Отм.]]))&amp;(IF(ISBLANK(Таблица1[[#This Row],[В осях]]),""," в осях "&amp;Таблица1[[#This Row],[В осях]]))</f>
        <v>следующие виды работ</v>
      </c>
      <c r="P71" s="101" t="str">
        <f t="array" ref="P71">IFERROR(INDEX(Таблица6[вид работ],MATCH(1,SEARCH(Таблица6[вид работ],Таблица1[[#This Row],[Наименование работ]]),0)+1)&amp;(IF(ISBLANK(Таблица1[[#This Row],[Уровень3]]),""," "&amp;Таблица1[[#This Row],[Уровень3]]&amp;"-го "&amp;ур3род))&amp;(IF(ISBLANK(Таблица1[[#This Row],[Уровень2]]),""," "&amp;ур2род&amp;" "&amp;Таблица1[[#This Row],[Уровень2]]))&amp;(IF(ISBLANK(Таблица1[[#This Row],[Уровень1]]),""," "&amp;ур1род&amp;" "&amp;Таблица1[[#This Row],[Уровень1]]))&amp;(IF(ISBLANK(Таблица1[[#This Row],[Отм.]]),""," на отм. "&amp;Таблица1[[#This Row],[Отм.]]))&amp;(IF(ISBLANK(Таблица1[[#This Row],[В осях]]),""," в осях "&amp;Таблица1[[#This Row],[В осях]])),"")</f>
        <v/>
      </c>
      <c r="Q71" s="99"/>
      <c r="R71" s="99"/>
      <c r="S71" s="103"/>
      <c r="T71" s="100"/>
      <c r="U71" s="103"/>
      <c r="V71" s="103">
        <v>5</v>
      </c>
      <c r="W71" s="103" t="str">
        <f>"согласно п. 3, 4"</f>
        <v>согласно п. 3, 4</v>
      </c>
      <c r="X71" s="103"/>
      <c r="Y71" s="128" t="str">
        <f>IF(ISBLANK(Таблица1[[#This Row],[Дата начала]]),"",TEXT(DAY(Таблица1[[#This Row],[Дата начала]]),"00"))</f>
        <v/>
      </c>
      <c r="Z71" s="129" t="str">
        <f>IF(ISBLANK(Таблица1[[#This Row],[Дата начала]]),"",CHOOSE(MONTH(Таблица1[[#This Row],[Дата начала]]),"января","февраля","марта","апреля","мая","июня","июля","августа","сентября","октября","ноября","декабря"))</f>
        <v/>
      </c>
      <c r="AA71" s="129" t="str">
        <f>IF(ISBLANK(Таблица1[[#This Row],[Дата начала]]),"",YEAR(Таблица1[[#This Row],[Дата начала]]))</f>
        <v/>
      </c>
      <c r="AB71" s="128" t="str">
        <f>IF(ISBLANK(Таблица1[[#This Row],[Дата окончания]]),"",TEXT(DAY(Таблица1[[#This Row],[Дата окончания]]),"00"))</f>
        <v/>
      </c>
      <c r="AC71" s="129" t="str">
        <f>IF(ISBLANK(Таблица1[[#This Row],[Дата окончания]]),"",CHOOSE(MONTH(Таблица1[[#This Row],[Дата окончания]]),"января","февраля","марта","апреля","мая","июня","июля","августа","сентября","октября","ноября","декабря"))</f>
        <v/>
      </c>
      <c r="AD71" s="129" t="str">
        <f>IF(ISBLANK(Таблица1[[#This Row],[Дата окончания]]),"",YEAR(Таблица1[[#This Row],[Дата окончания]]))</f>
        <v/>
      </c>
      <c r="AE71" s="131" t="str">
        <f>IF(ISBLANK(Таблица1[[#This Row],[Дата акта]]),"",TEXT(DAY(Таблица1[[#This Row],[Дата акта]]),"00"))</f>
        <v>00</v>
      </c>
      <c r="AF71" s="130" t="str">
        <f>IF(ISBLANK(Таблица1[[#This Row],[Дата акта]]),"",CHOOSE(MONTH(Таблица1[[#This Row],[Дата акта]]),"января","февраля","марта","апреля","мая","июня","июля","августа","сентября","октября","ноября","декабря"))</f>
        <v>января</v>
      </c>
      <c r="AG71" s="130">
        <f>IF(ISBLANK(Таблица1[[#This Row],[Дата акта]]),"",YEAR(Таблица1[[#This Row],[Дата акта]]))</f>
        <v>1900</v>
      </c>
      <c r="AH71" s="130" t="str">
        <f>IF(ISBLANK(Таблица1[[#This Row],[Материалы вручную]]),"","; "&amp;Таблица1[[#This Row],[Материалы вручную]])</f>
        <v/>
      </c>
      <c r="AI71" s="129" t="str">
        <f>IF(ISBLANK(наименование_объекта),"",наименование_объекта)</f>
        <v/>
      </c>
      <c r="AJ71" s="129" t="str">
        <f>IF(ISBLANK(Наименование_заказчика),"",Наименование_заказчика)&amp;IF(ISBLANK(реквизиты_заказчика),"",". "&amp;реквизиты_заказчика)</f>
        <v/>
      </c>
      <c r="AK71" s="129" t="str">
        <f>IF(ISBLANK(наименование_генподрядчика),"",наименование_генподрядчика)&amp;IF(ISBLANK(реквизиты_генподрядчика),"",". "&amp;реквизиты_генподрядчика)</f>
        <v/>
      </c>
      <c r="AL71" s="129" t="str">
        <f>IF(ISBLANK(наименование_проектировщика),"",наименование_проектировщика)&amp;IF(ISBLANK(реквизиты_проектировщика),"",". "&amp;реквизиты_проектировщика)</f>
        <v/>
      </c>
      <c r="AM71" s="129" t="str">
        <f>IF(ISBLANK(наименование_подрядчика),"",наименование_подрядчика)&amp;IF(ISBLANK(реквизиты_подрядчика),"",". "&amp;реквизиты_подрядчика)</f>
        <v/>
      </c>
      <c r="AN71" s="130" t="str">
        <f>IF(ISBLANK(ФИО_заказчика),"",должность_заказчика&amp;" "&amp;орг_заказчика&amp;" "&amp;ФИО_заказчика&amp;IF(ISBLANK(приказ_заказчика),"",", приказ "&amp;приказ_заказчика))</f>
        <v/>
      </c>
      <c r="AO71" s="129" t="str">
        <f>IF(ISBLANK(ФИО_ТНзаказчика),"",должность_ТНзаказчика&amp;" "&amp;орг_ТНзаказчика&amp;" "&amp;ФИО_ТНзаказчика&amp;IF(ISBLANK(приказ_ТНзаказчика),"",", приказ "&amp;приказ_ТНзаказчика))</f>
        <v/>
      </c>
      <c r="AP71" s="129" t="str">
        <f>IF(ISBLANK(ФИО_генподрядчика),"",должность_генподрядчика&amp;" "&amp;наименование_генподрядчика&amp;" "&amp;ФИО_генподрядчика&amp;IF(ISBLANK(приказ_генподрядчика),"",", приказ "&amp;приказ_генподрядчика))</f>
        <v/>
      </c>
      <c r="AQ71" s="129" t="str">
        <f>IF(ISBLANK(ФИО_ТНгенподрядчика),"",должность_ТНгенподрядчика&amp;" "&amp;наименование_генподрядчика&amp;" "&amp;ФИО_ТНгенподрядчика&amp;IF(ISBLANK(приказ_ТНгенподрядчика),"",", приказ "&amp;приказ_ТНгенподрядчика))</f>
        <v/>
      </c>
      <c r="AR71" s="129" t="str">
        <f>IF(ISBLANK(ФИО_проектировщика),"",должность_проектировщика&amp;" "&amp;наименование_проектировщика&amp;" "&amp;ФИО_проектировщика&amp;IF(ISBLANK(приказ_проектировщика),"",", приказ "&amp;приказ_проектировщика))</f>
        <v/>
      </c>
      <c r="AS71" s="129" t="str">
        <f>IF(ISBLANK(ФИО_подрядчика),"",должность_подрядчика&amp;" "&amp;наименование_подрядчика&amp;" "&amp;ФИО_подрядчика&amp;IF(ISBLANK(приказ_подрядчика),"",", приказ "&amp;приказ_подрядчика))</f>
        <v/>
      </c>
      <c r="AT71" s="129" t="str">
        <f>IF(ISBLANK(ФИО_иного),"",должность_иного&amp;" "&amp;орг_иного&amp;" "&amp;ФИО_иного&amp;IF(ISBLANK(приказ_иного),"",", приказ "&amp;приказ_иного))</f>
        <v/>
      </c>
      <c r="AU71" s="129" t="str">
        <f>IF(ISBLANK(наименование_подрядчика),"",наименование_подрядчика)</f>
        <v/>
      </c>
      <c r="AV71" s="129" t="str">
        <f>IF(ISBLANK(Реквизиты!$B$6),"",Реквизиты!$B$6)</f>
        <v/>
      </c>
      <c r="AW71" s="129" t="str">
        <f>IF(ISBLANK(наименование_проектировщика),"",наименование_проектировщика)</f>
        <v/>
      </c>
      <c r="AX71" s="129">
        <f>Таблица1[[#This Row],[Проект]]</f>
        <v>0</v>
      </c>
      <c r="AY71" s="129" t="str">
        <f>IF(ISBLANK(ФИО_заказчика),"",должность_заказчика&amp;" "&amp;орг_заказчика)</f>
        <v/>
      </c>
      <c r="AZ71" s="129" t="str">
        <f>IF(ISBLANK(ФИО_заказчика),"",ФИО_заказчика)</f>
        <v/>
      </c>
      <c r="BA71" s="129" t="str">
        <f>IF(ISBLANK(ФИО_ТНзаказчика),"",должность_ТНзаказчика&amp;" "&amp;орг_ТНзаказчика)</f>
        <v/>
      </c>
      <c r="BB71" s="129" t="str">
        <f>IF(ISBLANK(ФИО_ТНзаказчика),"",ФИО_ТНзаказчика)</f>
        <v/>
      </c>
      <c r="BC71" s="129" t="str">
        <f>IF(ISBLANK(ФИО_генподрядчика),"",должность_генподрядчика&amp;" "&amp;наименование_генподрядчика)</f>
        <v/>
      </c>
      <c r="BD71" s="129" t="str">
        <f>IF(ISBLANK(ФИО_генподрядчика),"",ФИО_генподрядчика)</f>
        <v/>
      </c>
      <c r="BE71" s="129" t="str">
        <f>IF(ISBLANK(ФИО_ТНгенподрядчика),"",должность_ТНгенподрядчика&amp;" "&amp;наименование_генподрядчика)</f>
        <v/>
      </c>
      <c r="BF71" s="129" t="str">
        <f>IF(ISBLANK(ФИО_ТНгенподрядчика),"",ФИО_ТНгенподрядчика)</f>
        <v/>
      </c>
      <c r="BG71" s="129" t="str">
        <f>IF(ISBLANK(ФИО_генподрядчика),"",ФИО_генподрядчика)</f>
        <v/>
      </c>
      <c r="BH71" s="129" t="str">
        <f>IF(Таблица1[Проектировщик нужен?]=1,IF(ISBLANK(ФИО_проектировщика),"",должность_проектировщика&amp;" "&amp;наименование_проектировщика),"")</f>
        <v/>
      </c>
      <c r="BI71" s="129" t="str">
        <f>IF(Таблица1[Проектировщик нужен?]=1,IF(ISBLANK(ФИО_проектировщика),"",ФИО_проектировщика),"")</f>
        <v/>
      </c>
      <c r="BJ71" s="129" t="str">
        <f>IF(ISBLANK(ФИО_подрядчика),"",должность_подрядчика&amp;" "&amp;наименование_подрядчика)</f>
        <v/>
      </c>
      <c r="BK71" s="129" t="str">
        <f>IF(ISBLANK(ФИО_подрядчика),"",ФИО_подрядчика)</f>
        <v/>
      </c>
      <c r="BL71" s="129" t="str">
        <f>IF(ISBLANK(ФИО_иного),"",должность_иного&amp;" "&amp;орг_иного)</f>
        <v/>
      </c>
      <c r="BM71" s="129" t="str">
        <f>IF(ISBLANK(ФИО_иного),"",ФИО_иного)</f>
        <v/>
      </c>
      <c r="BN71" s="129" t="str">
        <f>IF(ISBLANK(Таблица1[[#This Row],[Исп. схема]]),"",Таблица1[[#This Row],[Исп. схема]]&amp;"@Исполнительная схема. "&amp;Таблица1[[#This Row],[Автоназвание работ]])</f>
        <v/>
      </c>
      <c r="BO71" s="129" t="str">
        <f>Таблица1[[#This Row],[Номер акта]]&amp;IF(ISBLANK(Таблица1[[#This Row],[Дата акта]]),""," от "&amp;TEXT(Таблица1[[#This Row],[Дата акта]],"ДД.ММ.ГГГГ"))&amp;"@Акт освидетельствования скрытых работ. "&amp;Таблица1[[#This Row],[Автоназвание работ]]</f>
        <v>№60 от 00.01.1900@Акт освидетельствования скрытых работ. следующие виды работ</v>
      </c>
      <c r="BP71" s="129" t="str">
        <f>"АОСР "&amp;Таблица1[[#This Row],[Номер акта]]&amp;IF(ISBLANK(Таблица1[[#This Row],[Дата акта]]),""," от "&amp;TEXT(Таблица1[[#This Row],[Дата акта]],"ДД.ММ.ГГГГ"))&amp;" ("&amp;Таблица1[[#This Row],[Наименование работ]]&amp;IF(ISBLANK(Таблица1[[#This Row],[Отм.]]),""," на отм."&amp;Таблица1[[#This Row],[Отм.]])&amp;")"</f>
        <v>АОСР №60 от 00.01.1900 (следующие виды работ)</v>
      </c>
      <c r="BQ71" s="129" t="str">
        <f>IF(ISBLANK(Таблица1[[#This Row],[Уровень1]]),"",Пербуква1&amp;Таблица1[[#This Row],[Уровень1]]&amp;"-")&amp;IF(ISBLANK(Таблица1[[#This Row],[Уровень2]]),"",Пербуква2&amp;Таблица1[[#This Row],[Уровень2]]&amp;"-")&amp;"№"&amp;Таблица1[[#This Row],[Номер п/п]]&amp;Таблица1[[#This Row],[Суффикс акта]]</f>
        <v>№60</v>
      </c>
      <c r="BR71" s="169"/>
      <c r="BS71" s="170"/>
      <c r="BT71" s="129"/>
      <c r="BU71" s="129"/>
      <c r="BV71" s="129"/>
      <c r="BW71" s="129"/>
    </row>
    <row r="72" spans="1:75" customFormat="1" x14ac:dyDescent="0.2">
      <c r="A72" s="134"/>
      <c r="B72" s="93"/>
      <c r="C72" s="93"/>
      <c r="D72" s="146"/>
      <c r="E72" s="146"/>
      <c r="F72" s="146"/>
      <c r="G72" s="93"/>
      <c r="H72" s="93"/>
      <c r="I72" s="95"/>
      <c r="J72" s="93"/>
      <c r="K72" s="93"/>
      <c r="L72" s="95"/>
      <c r="M72" s="95"/>
      <c r="N72" s="95"/>
      <c r="O72" s="109"/>
      <c r="P72" s="95"/>
      <c r="Q72" s="95"/>
      <c r="R72" s="93"/>
      <c r="S72" s="93"/>
      <c r="T72" s="95"/>
      <c r="U72" s="95"/>
      <c r="V72" s="105"/>
      <c r="W72" s="95"/>
      <c r="X72" s="95"/>
      <c r="Y72" s="109"/>
      <c r="Z72" s="116"/>
      <c r="AA72" s="116"/>
      <c r="AB72" s="116"/>
      <c r="AC72" s="116"/>
      <c r="AD72" s="116"/>
      <c r="AE72" s="116"/>
      <c r="AF72" s="116"/>
      <c r="AG72" s="116"/>
      <c r="AH72" s="116"/>
      <c r="AI72" s="116"/>
      <c r="AJ72" s="116"/>
      <c r="AK72" s="116"/>
      <c r="AL72" s="116"/>
      <c r="AM72" s="116"/>
      <c r="AN72" s="117"/>
      <c r="AO72" s="117"/>
      <c r="AP72" s="116"/>
      <c r="AQ72" s="116"/>
      <c r="AR72" s="116"/>
      <c r="AS72" s="116"/>
      <c r="AT72" s="116"/>
      <c r="AU72" s="116"/>
      <c r="AV72" s="116"/>
      <c r="AW72" s="116"/>
      <c r="AX72" s="116"/>
      <c r="AY72" s="116"/>
      <c r="AZ72" s="116"/>
      <c r="BA72" s="116"/>
      <c r="BB72" s="116"/>
      <c r="BC72" s="116"/>
      <c r="BD72" s="116"/>
      <c r="BE72" s="116"/>
      <c r="BF72" s="117"/>
      <c r="BG72" s="116"/>
      <c r="BH72" s="116"/>
      <c r="BI72" s="116"/>
      <c r="BJ72" s="116"/>
      <c r="BK72" s="116"/>
      <c r="BL72" s="116"/>
      <c r="BM72" s="116"/>
      <c r="BN72" s="116"/>
      <c r="BO72" s="116"/>
      <c r="BP72" s="116"/>
      <c r="BQ72" s="116"/>
      <c r="BR72" s="171"/>
      <c r="BS72" s="172"/>
    </row>
  </sheetData>
  <sheetProtection formatCells="0" formatColumns="0" formatRows="0" deleteColumns="0" deleteRows="0" sort="0" autoFilter="0" pivotTables="0"/>
  <mergeCells count="1">
    <mergeCell ref="BR1:BS1"/>
  </mergeCells>
  <phoneticPr fontId="19" type="noConversion"/>
  <conditionalFormatting sqref="N4:N71">
    <cfRule type="containsBlanks" dxfId="197" priority="11">
      <formula>LEN(TRIM(N4))=0</formula>
    </cfRule>
  </conditionalFormatting>
  <conditionalFormatting sqref="K24:K71 K4:K22">
    <cfRule type="cellIs" dxfId="196" priority="8" operator="lessThan">
      <formula>$J4</formula>
    </cfRule>
  </conditionalFormatting>
  <conditionalFormatting sqref="L4:L71">
    <cfRule type="notContainsBlanks" dxfId="195" priority="12">
      <formula>LEN(TRIM(L4))&gt;0</formula>
    </cfRule>
  </conditionalFormatting>
  <conditionalFormatting sqref="M4:M71">
    <cfRule type="notContainsBlanks" dxfId="194" priority="6">
      <formula>LEN(TRIM(M4))&gt;0</formula>
    </cfRule>
  </conditionalFormatting>
  <conditionalFormatting sqref="K23">
    <cfRule type="cellIs" dxfId="193" priority="1" operator="lessThan">
      <formula>$J23</formula>
    </cfRule>
  </conditionalFormatting>
  <dataValidations count="3">
    <dataValidation type="list" allowBlank="1" showInputMessage="1" promptTitle="Выберите материалы" sqref="Q4:Q71" xr:uid="{00000000-0002-0000-0300-000000000000}">
      <formula1>Материалы</formula1>
    </dataValidation>
    <dataValidation type="list" allowBlank="1" showInputMessage="1" showErrorMessage="1" sqref="C17:C42" xr:uid="{00000000-0002-0000-0300-000001000000}">
      <formula1>INDIRECT("работыКЖ0!$A$2:$A$25")</formula1>
    </dataValidation>
    <dataValidation type="list" allowBlank="1" showInputMessage="1" showErrorMessage="1" sqref="C4:C16" xr:uid="{00000000-0002-0000-0300-000002000000}">
      <formula1>INDIRECT("работыКЖ0!$A$2:$A$37")</formula1>
    </dataValidation>
  </dataValidations>
  <pageMargins left="0.75" right="0.75" top="1" bottom="1" header="0.5" footer="0.5"/>
  <pageSetup paperSize="9" orientation="portrait" verticalDpi="300" r:id="rId1"/>
  <headerFooter alignWithMargins="0"/>
  <drawing r:id="rId2"/>
  <legacyDrawing r:id="rId3"/>
  <tableParts count="1">
    <tablePart r:id="rId4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Лист6">
    <tabColor theme="5" tint="0.39997558519241921"/>
  </sheetPr>
  <dimension ref="A1:CQ7"/>
  <sheetViews>
    <sheetView zoomScaleNormal="100" workbookViewId="0">
      <pane xSplit="6" ySplit="3" topLeftCell="G4" activePane="bottomRight" state="frozen"/>
      <selection pane="topRight" activeCell="G1" sqref="G1"/>
      <selection pane="bottomLeft" activeCell="A3" sqref="A3"/>
      <selection pane="bottomRight" activeCell="H15" sqref="H15"/>
    </sheetView>
  </sheetViews>
  <sheetFormatPr defaultColWidth="8.85546875" defaultRowHeight="12.75" x14ac:dyDescent="0.2"/>
  <cols>
    <col min="1" max="1" width="5.7109375" style="24" customWidth="1"/>
    <col min="2" max="2" width="20.7109375" style="24" customWidth="1"/>
    <col min="3" max="3" width="8.140625" style="24" customWidth="1"/>
    <col min="4" max="4" width="6.7109375" style="24" customWidth="1"/>
    <col min="5" max="5" width="6.85546875" style="24" customWidth="1"/>
    <col min="6" max="6" width="10.42578125" style="24" customWidth="1"/>
    <col min="7" max="7" width="9.5703125" customWidth="1"/>
    <col min="8" max="8" width="13.140625" style="24" customWidth="1"/>
    <col min="9" max="9" width="10.85546875" style="24" customWidth="1"/>
    <col min="10" max="10" width="11.42578125" customWidth="1"/>
    <col min="11" max="11" width="4.7109375" customWidth="1"/>
    <col min="12" max="12" width="30.5703125" customWidth="1"/>
    <col min="13" max="13" width="29.28515625" style="43" customWidth="1"/>
    <col min="14" max="14" width="15.7109375" style="43" customWidth="1"/>
    <col min="15" max="15" width="11.28515625" style="43" customWidth="1"/>
    <col min="16" max="16" width="14.85546875" style="43" customWidth="1"/>
    <col min="17" max="17" width="8.85546875" style="51" hidden="1" customWidth="1"/>
    <col min="18" max="19" width="12.7109375" style="52" hidden="1" customWidth="1"/>
    <col min="20" max="20" width="8.85546875" style="51" hidden="1" customWidth="1"/>
    <col min="21" max="22" width="12.7109375" style="52" hidden="1" customWidth="1"/>
    <col min="23" max="24" width="8.85546875" style="51" hidden="1" customWidth="1"/>
    <col min="25" max="25" width="14.85546875" style="51" hidden="1" customWidth="1"/>
    <col min="26" max="26" width="10" style="51" hidden="1" customWidth="1"/>
    <col min="27" max="27" width="15.140625" style="51" hidden="1" customWidth="1"/>
    <col min="28" max="28" width="8.85546875" style="51" hidden="1" customWidth="1"/>
    <col min="29" max="29" width="12.7109375" style="52" hidden="1" customWidth="1"/>
    <col min="30" max="30" width="22" style="52" hidden="1" customWidth="1"/>
    <col min="31" max="36" width="8.85546875" style="51" hidden="1" customWidth="1"/>
    <col min="37" max="38" width="33" style="51" hidden="1" customWidth="1"/>
    <col min="39" max="39" width="20" style="51" hidden="1" customWidth="1"/>
    <col min="40" max="40" width="38.28515625" style="51" hidden="1" customWidth="1"/>
    <col min="41" max="41" width="36.28515625" style="51" hidden="1" customWidth="1"/>
    <col min="42" max="42" width="35.7109375" style="52" hidden="1" customWidth="1"/>
    <col min="43" max="43" width="19.7109375" style="52" hidden="1" customWidth="1"/>
    <col min="44" max="49" width="9.7109375" style="51" hidden="1" customWidth="1"/>
    <col min="50" max="50" width="27.7109375" style="51" hidden="1" customWidth="1"/>
    <col min="51" max="56" width="8.85546875" style="51" hidden="1" customWidth="1"/>
    <col min="57" max="60" width="13.28515625" style="51" hidden="1" customWidth="1"/>
    <col min="61" max="65" width="12.7109375" style="52" hidden="1" customWidth="1"/>
    <col min="66" max="75" width="12.7109375" style="24" customWidth="1"/>
    <col min="76" max="85" width="9.140625"/>
    <col min="86" max="87" width="12.7109375" style="24" customWidth="1"/>
    <col min="88" max="88" width="9.140625"/>
    <col min="89" max="90" width="12.7109375" style="24" customWidth="1"/>
    <col min="91" max="92" width="9.140625"/>
    <col min="93" max="94" width="12.7109375" style="24" customWidth="1"/>
    <col min="95" max="95" width="9.140625"/>
    <col min="96" max="102" width="12.7109375" style="24" customWidth="1"/>
    <col min="103" max="16384" width="8.85546875" style="24"/>
  </cols>
  <sheetData>
    <row r="1" spans="1:95" ht="32.450000000000003" customHeight="1" x14ac:dyDescent="0.2">
      <c r="C1" s="140"/>
      <c r="D1" s="140" t="str">
        <f>ур2им</f>
        <v>блок</v>
      </c>
      <c r="E1" s="140"/>
      <c r="H1" s="91" t="s">
        <v>224</v>
      </c>
      <c r="X1" s="52"/>
      <c r="Y1" s="52"/>
      <c r="Z1" s="52"/>
      <c r="AA1" s="52"/>
      <c r="AB1" s="52"/>
      <c r="AE1" s="52"/>
      <c r="AF1" s="52"/>
      <c r="AG1" s="52"/>
      <c r="AH1" s="52"/>
      <c r="AJ1" s="52"/>
      <c r="AP1" s="51"/>
      <c r="AQ1" s="51"/>
      <c r="AW1" s="52"/>
      <c r="AY1" s="52"/>
      <c r="AZ1" s="52"/>
      <c r="BB1" s="52"/>
      <c r="BC1" s="52"/>
      <c r="BE1" s="52"/>
      <c r="BF1" s="52"/>
      <c r="BH1" s="52"/>
      <c r="BJ1" s="51"/>
      <c r="BM1" s="51"/>
      <c r="BX1" s="24"/>
      <c r="BY1" s="24"/>
      <c r="BZ1" s="24"/>
      <c r="CA1" s="24"/>
      <c r="CB1" s="24"/>
      <c r="CC1" s="24"/>
      <c r="CD1" s="24"/>
      <c r="CE1" s="24"/>
      <c r="CF1" s="24"/>
      <c r="CG1" s="24"/>
      <c r="CJ1" s="24"/>
      <c r="CM1" s="24"/>
      <c r="CN1" s="24"/>
      <c r="CQ1" s="24"/>
    </row>
    <row r="2" spans="1:95" s="23" customFormat="1" ht="32.450000000000003" hidden="1" customHeight="1" x14ac:dyDescent="0.25">
      <c r="A2" s="22"/>
      <c r="B2" s="22"/>
      <c r="G2" s="22"/>
      <c r="H2" s="22"/>
      <c r="I2" s="22"/>
      <c r="L2" s="53" t="s">
        <v>161</v>
      </c>
      <c r="M2" s="22" t="s">
        <v>87</v>
      </c>
      <c r="N2" s="22" t="s">
        <v>93</v>
      </c>
      <c r="O2" s="53" t="s">
        <v>162</v>
      </c>
      <c r="P2" s="22" t="s">
        <v>92</v>
      </c>
      <c r="Q2" s="60" t="s">
        <v>85</v>
      </c>
      <c r="R2" s="61" t="s">
        <v>104</v>
      </c>
      <c r="S2" s="61" t="s">
        <v>105</v>
      </c>
      <c r="T2" s="61" t="s">
        <v>106</v>
      </c>
      <c r="U2" s="61" t="s">
        <v>107</v>
      </c>
      <c r="V2" s="62" t="s">
        <v>122</v>
      </c>
      <c r="W2" s="63" t="s">
        <v>100</v>
      </c>
      <c r="X2" s="63" t="s">
        <v>101</v>
      </c>
      <c r="Y2" s="63" t="s">
        <v>102</v>
      </c>
      <c r="Z2" s="64" t="s">
        <v>109</v>
      </c>
      <c r="AA2" s="64" t="s">
        <v>111</v>
      </c>
      <c r="AB2" s="64" t="s">
        <v>113</v>
      </c>
      <c r="AC2" s="64" t="s">
        <v>115</v>
      </c>
      <c r="AD2" s="64" t="s">
        <v>117</v>
      </c>
      <c r="AE2" s="64" t="s">
        <v>119</v>
      </c>
      <c r="AF2" s="64" t="s">
        <v>121</v>
      </c>
      <c r="AG2" s="65" t="s">
        <v>125</v>
      </c>
      <c r="AH2" s="64" t="s">
        <v>103</v>
      </c>
      <c r="AI2" s="66" t="s">
        <v>163</v>
      </c>
      <c r="AJ2" s="67" t="s">
        <v>124</v>
      </c>
      <c r="AK2" s="67" t="s">
        <v>142</v>
      </c>
      <c r="AL2" s="67" t="s">
        <v>176</v>
      </c>
      <c r="AM2" s="68" t="s">
        <v>88</v>
      </c>
      <c r="AN2" s="68" t="s">
        <v>89</v>
      </c>
      <c r="AO2" s="68" t="s">
        <v>174</v>
      </c>
      <c r="AP2" s="69" t="s">
        <v>90</v>
      </c>
      <c r="AQ2" s="69" t="s">
        <v>175</v>
      </c>
      <c r="AR2" s="70" t="s">
        <v>94</v>
      </c>
      <c r="AS2" s="70" t="s">
        <v>95</v>
      </c>
      <c r="AT2" s="70" t="s">
        <v>96</v>
      </c>
      <c r="AU2" s="70" t="s">
        <v>97</v>
      </c>
      <c r="AV2" s="70" t="s">
        <v>98</v>
      </c>
      <c r="AW2" s="70" t="s">
        <v>99</v>
      </c>
      <c r="AX2" s="71" t="s">
        <v>91</v>
      </c>
      <c r="AY2" s="72" t="s">
        <v>126</v>
      </c>
      <c r="AZ2" s="72" t="s">
        <v>108</v>
      </c>
      <c r="BA2" s="72" t="s">
        <v>130</v>
      </c>
      <c r="BB2" s="73" t="s">
        <v>110</v>
      </c>
      <c r="BC2" s="72" t="s">
        <v>132</v>
      </c>
      <c r="BD2" s="72" t="s">
        <v>112</v>
      </c>
      <c r="BE2" s="72" t="s">
        <v>135</v>
      </c>
      <c r="BF2" s="73" t="s">
        <v>114</v>
      </c>
      <c r="BG2" s="73" t="s">
        <v>112</v>
      </c>
      <c r="BH2" s="72" t="s">
        <v>137</v>
      </c>
      <c r="BI2" s="72" t="s">
        <v>116</v>
      </c>
      <c r="BJ2" s="72" t="s">
        <v>139</v>
      </c>
      <c r="BK2" s="72" t="s">
        <v>118</v>
      </c>
      <c r="BL2" s="72" t="s">
        <v>141</v>
      </c>
      <c r="BM2" s="73" t="s">
        <v>120</v>
      </c>
    </row>
    <row r="3" spans="1:95" s="44" customFormat="1" ht="38.25" x14ac:dyDescent="0.2">
      <c r="A3" s="44" t="s">
        <v>21</v>
      </c>
      <c r="B3" s="44" t="s">
        <v>73</v>
      </c>
      <c r="C3" s="138" t="s">
        <v>17</v>
      </c>
      <c r="D3" s="138" t="s">
        <v>18</v>
      </c>
      <c r="E3" s="138" t="s">
        <v>19</v>
      </c>
      <c r="F3" s="44" t="s">
        <v>72</v>
      </c>
      <c r="G3" s="44" t="s">
        <v>65</v>
      </c>
      <c r="H3" s="44" t="s">
        <v>53</v>
      </c>
      <c r="I3" s="44" t="s">
        <v>54</v>
      </c>
      <c r="J3" s="44" t="s">
        <v>52</v>
      </c>
      <c r="K3" s="44" t="s">
        <v>63</v>
      </c>
      <c r="L3" s="44" t="s">
        <v>82</v>
      </c>
      <c r="M3" s="44" t="s">
        <v>60</v>
      </c>
      <c r="N3" s="44" t="s">
        <v>64</v>
      </c>
      <c r="O3" s="44" t="s">
        <v>81</v>
      </c>
      <c r="P3" s="44" t="s">
        <v>61</v>
      </c>
      <c r="Q3" s="39" t="s">
        <v>156</v>
      </c>
      <c r="R3" s="39" t="s">
        <v>157</v>
      </c>
      <c r="S3" s="39" t="s">
        <v>158</v>
      </c>
      <c r="T3" s="39" t="s">
        <v>159</v>
      </c>
      <c r="U3" s="39" t="s">
        <v>160</v>
      </c>
      <c r="V3" s="39" t="s">
        <v>122</v>
      </c>
      <c r="W3" s="39" t="s">
        <v>57</v>
      </c>
      <c r="X3" s="39" t="s">
        <v>56</v>
      </c>
      <c r="Y3" s="39" t="s">
        <v>55</v>
      </c>
      <c r="Z3" s="39" t="s">
        <v>164</v>
      </c>
      <c r="AA3" s="39" t="s">
        <v>165</v>
      </c>
      <c r="AB3" s="39" t="s">
        <v>166</v>
      </c>
      <c r="AC3" s="39" t="s">
        <v>167</v>
      </c>
      <c r="AD3" s="39" t="s">
        <v>168</v>
      </c>
      <c r="AE3" s="39" t="s">
        <v>169</v>
      </c>
      <c r="AF3" s="39" t="s">
        <v>170</v>
      </c>
      <c r="AG3" s="39" t="s">
        <v>171</v>
      </c>
      <c r="AH3" s="39" t="s">
        <v>172</v>
      </c>
      <c r="AI3" s="39" t="s">
        <v>62</v>
      </c>
      <c r="AJ3" s="39" t="s">
        <v>173</v>
      </c>
      <c r="AK3" s="39" t="s">
        <v>50</v>
      </c>
      <c r="AL3" s="39" t="s">
        <v>84</v>
      </c>
      <c r="AM3" s="39" t="s">
        <v>69</v>
      </c>
      <c r="AN3" s="39" t="s">
        <v>83</v>
      </c>
      <c r="AO3" s="39" t="s">
        <v>74</v>
      </c>
      <c r="AP3" s="39" t="s">
        <v>58</v>
      </c>
      <c r="AQ3" s="39" t="s">
        <v>123</v>
      </c>
      <c r="AR3" s="39" t="s">
        <v>22</v>
      </c>
      <c r="AS3" s="39" t="s">
        <v>23</v>
      </c>
      <c r="AT3" s="39" t="s">
        <v>24</v>
      </c>
      <c r="AU3" s="39" t="s">
        <v>25</v>
      </c>
      <c r="AV3" s="39" t="s">
        <v>26</v>
      </c>
      <c r="AW3" s="39" t="s">
        <v>27</v>
      </c>
      <c r="AX3" s="39" t="s">
        <v>59</v>
      </c>
      <c r="AY3" s="39" t="s">
        <v>143</v>
      </c>
      <c r="AZ3" s="39" t="s">
        <v>144</v>
      </c>
      <c r="BA3" s="39" t="s">
        <v>145</v>
      </c>
      <c r="BB3" s="39" t="s">
        <v>146</v>
      </c>
      <c r="BC3" s="39" t="s">
        <v>147</v>
      </c>
      <c r="BD3" s="39" t="s">
        <v>148</v>
      </c>
      <c r="BE3" s="39" t="s">
        <v>149</v>
      </c>
      <c r="BF3" s="39" t="s">
        <v>150</v>
      </c>
      <c r="BG3" s="39" t="s">
        <v>151</v>
      </c>
      <c r="BH3" s="39" t="s">
        <v>152</v>
      </c>
      <c r="BI3" s="39" t="s">
        <v>153</v>
      </c>
      <c r="BJ3" s="39" t="s">
        <v>154</v>
      </c>
      <c r="BK3" s="39" t="s">
        <v>155</v>
      </c>
      <c r="BL3" s="39" t="s">
        <v>232</v>
      </c>
      <c r="BM3" s="39" t="s">
        <v>233</v>
      </c>
    </row>
    <row r="4" spans="1:95" s="42" customFormat="1" x14ac:dyDescent="0.2">
      <c r="A4" s="54"/>
      <c r="B4" s="37"/>
      <c r="C4" s="41"/>
      <c r="D4" s="55"/>
      <c r="E4" s="56"/>
      <c r="F4" s="45"/>
      <c r="G4" s="37"/>
      <c r="H4" s="57"/>
      <c r="I4" s="57"/>
      <c r="J4" s="57"/>
      <c r="K4" s="37"/>
      <c r="L4" s="37"/>
      <c r="O4" s="37"/>
      <c r="Q4" s="38"/>
      <c r="R4" s="38"/>
      <c r="S4" s="38"/>
      <c r="T4" s="36"/>
      <c r="U4" s="36"/>
      <c r="V4" s="38"/>
      <c r="W4" s="40"/>
      <c r="X4" s="35"/>
      <c r="Y4" s="35"/>
      <c r="Z4" s="35"/>
      <c r="AA4" s="35"/>
      <c r="AB4" s="35"/>
      <c r="AC4" s="35"/>
      <c r="AD4" s="35"/>
      <c r="AE4" s="35"/>
      <c r="AF4" s="35"/>
      <c r="AG4" s="36"/>
      <c r="AH4" s="38"/>
      <c r="AI4" s="35"/>
      <c r="AJ4" s="36"/>
      <c r="AK4" s="46"/>
      <c r="AL4" s="46"/>
      <c r="AM4" s="46"/>
      <c r="AN4" s="46"/>
      <c r="AO4" s="46"/>
      <c r="AP4" s="46"/>
      <c r="AQ4" s="46"/>
      <c r="AR4" s="40"/>
      <c r="AS4" s="38"/>
      <c r="AT4" s="38"/>
      <c r="AU4" s="40"/>
      <c r="AV4" s="36"/>
      <c r="AW4" s="36"/>
      <c r="AX4" s="46"/>
      <c r="AY4" s="35"/>
      <c r="AZ4" s="38"/>
      <c r="BA4" s="35"/>
      <c r="BB4" s="38"/>
      <c r="BC4" s="35"/>
      <c r="BD4" s="38"/>
      <c r="BE4" s="35"/>
      <c r="BF4" s="38"/>
      <c r="BG4" s="38"/>
      <c r="BH4" s="35"/>
      <c r="BI4" s="35"/>
      <c r="BJ4" s="35"/>
      <c r="BK4" s="38"/>
      <c r="BL4" s="35"/>
      <c r="BM4" s="38"/>
    </row>
    <row r="5" spans="1:95" x14ac:dyDescent="0.2">
      <c r="A5" s="37"/>
      <c r="B5" s="37"/>
      <c r="C5" s="37"/>
      <c r="D5" s="75"/>
      <c r="E5" s="37"/>
      <c r="F5" s="75"/>
      <c r="G5" s="75"/>
      <c r="H5" s="77"/>
      <c r="I5" s="77"/>
      <c r="J5" s="57"/>
      <c r="K5" s="37"/>
      <c r="L5" s="37"/>
      <c r="M5" s="42"/>
      <c r="N5" s="42"/>
      <c r="O5" s="37"/>
      <c r="P5" s="42"/>
      <c r="Q5" s="38"/>
      <c r="R5" s="38"/>
      <c r="S5" s="38"/>
      <c r="T5" s="38"/>
      <c r="U5" s="38"/>
      <c r="V5" s="38"/>
      <c r="W5" s="47"/>
      <c r="X5" s="35"/>
      <c r="Y5" s="35"/>
      <c r="Z5" s="38"/>
      <c r="AA5" s="38"/>
      <c r="AB5" s="38"/>
      <c r="AC5" s="38"/>
      <c r="AD5" s="38"/>
      <c r="AE5" s="38"/>
      <c r="AF5" s="38"/>
      <c r="AG5" s="38"/>
      <c r="AH5" s="38"/>
      <c r="AI5" s="35"/>
      <c r="AJ5" s="38"/>
      <c r="AK5" s="46"/>
      <c r="AL5" s="46"/>
      <c r="AM5" s="59"/>
      <c r="AN5" s="46"/>
      <c r="AO5" s="46"/>
      <c r="AP5" s="59"/>
      <c r="AQ5" s="76"/>
      <c r="AR5" s="40"/>
      <c r="AS5" s="38"/>
      <c r="AT5" s="38"/>
      <c r="AU5" s="40"/>
      <c r="AV5" s="38"/>
      <c r="AW5" s="38"/>
      <c r="AX5" s="46"/>
      <c r="AY5" s="38"/>
      <c r="AZ5" s="38"/>
      <c r="BA5" s="38"/>
      <c r="BB5" s="38"/>
      <c r="BC5" s="38"/>
      <c r="BD5" s="38"/>
      <c r="BE5" s="38"/>
      <c r="BF5" s="38"/>
      <c r="BG5" s="38"/>
      <c r="BH5" s="38"/>
      <c r="BI5" s="38"/>
      <c r="BJ5" s="38"/>
      <c r="BK5" s="38"/>
      <c r="BL5" s="38"/>
      <c r="BM5" s="38"/>
    </row>
    <row r="6" spans="1:95" x14ac:dyDescent="0.2">
      <c r="A6" s="37"/>
      <c r="B6" s="37"/>
      <c r="C6" s="37"/>
      <c r="D6" s="75"/>
      <c r="E6" s="37"/>
      <c r="F6" s="45"/>
      <c r="G6" s="75"/>
      <c r="H6" s="77"/>
      <c r="I6" s="77"/>
      <c r="J6" s="57"/>
      <c r="K6" s="37"/>
      <c r="L6" s="37"/>
      <c r="M6" s="42"/>
      <c r="N6" s="42"/>
      <c r="O6" s="37"/>
      <c r="P6" s="42"/>
      <c r="Q6" s="38"/>
      <c r="R6" s="38"/>
      <c r="S6" s="38"/>
      <c r="T6" s="38"/>
      <c r="U6" s="38"/>
      <c r="V6" s="38"/>
      <c r="W6" s="47"/>
      <c r="X6" s="35"/>
      <c r="Y6" s="35"/>
      <c r="Z6" s="38"/>
      <c r="AA6" s="38"/>
      <c r="AB6" s="38"/>
      <c r="AC6" s="38"/>
      <c r="AD6" s="38"/>
      <c r="AE6" s="38"/>
      <c r="AF6" s="38"/>
      <c r="AG6" s="38"/>
      <c r="AH6" s="38"/>
      <c r="AI6" s="35"/>
      <c r="AJ6" s="38"/>
      <c r="AK6" s="46"/>
      <c r="AL6" s="46"/>
      <c r="AM6" s="59"/>
      <c r="AN6" s="46"/>
      <c r="AO6" s="46"/>
      <c r="AP6" s="59"/>
      <c r="AQ6" s="76"/>
      <c r="AR6" s="40"/>
      <c r="AS6" s="38"/>
      <c r="AT6" s="38"/>
      <c r="AU6" s="40"/>
      <c r="AV6" s="38"/>
      <c r="AW6" s="38"/>
      <c r="AX6" s="46"/>
      <c r="AY6" s="38"/>
      <c r="AZ6" s="38"/>
      <c r="BA6" s="38"/>
      <c r="BB6" s="38"/>
      <c r="BC6" s="38"/>
      <c r="BD6" s="38"/>
      <c r="BE6" s="38"/>
      <c r="BF6" s="38"/>
      <c r="BG6" s="38"/>
      <c r="BH6" s="38"/>
      <c r="BI6" s="38"/>
      <c r="BJ6" s="38"/>
      <c r="BK6" s="38"/>
      <c r="BL6" s="38"/>
      <c r="BM6" s="38"/>
    </row>
    <row r="7" spans="1:95" x14ac:dyDescent="0.2">
      <c r="A7" s="37"/>
      <c r="B7" s="37"/>
      <c r="C7" s="37"/>
      <c r="D7" s="75"/>
      <c r="E7" s="37"/>
      <c r="F7" s="75"/>
      <c r="G7" s="75"/>
      <c r="H7" s="77"/>
      <c r="I7" s="77"/>
      <c r="J7" s="57"/>
      <c r="K7" s="37"/>
      <c r="L7" s="37"/>
      <c r="M7" s="42"/>
      <c r="N7" s="42"/>
      <c r="O7" s="37"/>
      <c r="P7" s="42"/>
      <c r="Q7" s="38"/>
      <c r="R7" s="38"/>
      <c r="S7" s="38"/>
      <c r="T7" s="38"/>
      <c r="U7" s="38"/>
      <c r="V7" s="38"/>
      <c r="W7" s="47"/>
      <c r="X7" s="35"/>
      <c r="Y7" s="35"/>
      <c r="Z7" s="38"/>
      <c r="AA7" s="38"/>
      <c r="AB7" s="38"/>
      <c r="AC7" s="38"/>
      <c r="AD7" s="38"/>
      <c r="AE7" s="38"/>
      <c r="AF7" s="38"/>
      <c r="AG7" s="38"/>
      <c r="AH7" s="38"/>
      <c r="AI7" s="35"/>
      <c r="AJ7" s="38"/>
      <c r="AK7" s="46"/>
      <c r="AL7" s="46"/>
      <c r="AM7" s="59"/>
      <c r="AN7" s="46"/>
      <c r="AO7" s="46"/>
      <c r="AP7" s="59"/>
      <c r="AQ7" s="76"/>
      <c r="AR7" s="40"/>
      <c r="AS7" s="38"/>
      <c r="AT7" s="38"/>
      <c r="AU7" s="40"/>
      <c r="AV7" s="38"/>
      <c r="AW7" s="38"/>
      <c r="AX7" s="46"/>
      <c r="AY7" s="38"/>
      <c r="AZ7" s="38"/>
      <c r="BA7" s="38"/>
      <c r="BB7" s="38"/>
      <c r="BC7" s="38"/>
      <c r="BD7" s="38"/>
      <c r="BE7" s="38"/>
      <c r="BF7" s="38"/>
      <c r="BG7" s="38"/>
      <c r="BH7" s="38"/>
      <c r="BI7" s="38"/>
      <c r="BJ7" s="38"/>
      <c r="BK7" s="38"/>
      <c r="BL7" s="38"/>
      <c r="BM7" s="38"/>
    </row>
  </sheetData>
  <conditionalFormatting sqref="K4:K7">
    <cfRule type="containsBlanks" dxfId="117" priority="3">
      <formula>LEN(TRIM(K4))=0</formula>
    </cfRule>
  </conditionalFormatting>
  <conditionalFormatting sqref="J4:J7">
    <cfRule type="cellIs" dxfId="116" priority="1" operator="lessThan">
      <formula>$I4</formula>
    </cfRule>
  </conditionalFormatting>
  <pageMargins left="0.75" right="0.75" top="1" bottom="1" header="0.5" footer="0.5"/>
  <pageSetup paperSize="9" orientation="portrait" verticalDpi="300" r:id="rId1"/>
  <headerFooter alignWithMargins="0"/>
  <drawing r:id="rId2"/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Лист8">
    <tabColor rgb="FF00B0F0"/>
  </sheetPr>
  <dimension ref="A1:BH7"/>
  <sheetViews>
    <sheetView zoomScaleNormal="100" workbookViewId="0">
      <pane ySplit="3" topLeftCell="A4" activePane="bottomLeft" state="frozen"/>
      <selection pane="bottomLeft" activeCell="C14" sqref="C14"/>
    </sheetView>
  </sheetViews>
  <sheetFormatPr defaultColWidth="8.85546875" defaultRowHeight="12.75" x14ac:dyDescent="0.2"/>
  <cols>
    <col min="1" max="1" width="5.7109375" style="24" customWidth="1"/>
    <col min="2" max="2" width="40.140625" style="24" customWidth="1"/>
    <col min="3" max="3" width="8.85546875" style="24" customWidth="1"/>
    <col min="4" max="4" width="10.28515625" style="24" customWidth="1"/>
    <col min="5" max="5" width="10.85546875" style="24" customWidth="1"/>
    <col min="6" max="6" width="18.7109375" customWidth="1"/>
    <col min="7" max="7" width="17.5703125" customWidth="1"/>
    <col min="8" max="8" width="12.7109375" customWidth="1"/>
    <col min="9" max="9" width="10.5703125" hidden="1" customWidth="1"/>
    <col min="10" max="10" width="10.85546875" style="24" hidden="1" customWidth="1"/>
    <col min="11" max="11" width="16.28515625" style="51" hidden="1" customWidth="1"/>
    <col min="12" max="12" width="15.140625" style="51" hidden="1" customWidth="1"/>
    <col min="13" max="18" width="20.140625" style="51" hidden="1" customWidth="1"/>
    <col min="19" max="21" width="27.28515625" style="51" hidden="1" customWidth="1"/>
    <col min="22" max="22" width="19.7109375" style="52" hidden="1" customWidth="1"/>
    <col min="23" max="23" width="14.85546875" style="51" hidden="1" customWidth="1"/>
    <col min="24" max="24" width="8.85546875" hidden="1" customWidth="1"/>
    <col min="25" max="25" width="1.85546875" style="51" hidden="1" customWidth="1"/>
    <col min="26" max="26" width="25.28515625" style="51" customWidth="1"/>
    <col min="27" max="27" width="21.28515625" style="51" customWidth="1"/>
    <col min="28" max="28" width="33.28515625" style="51" customWidth="1"/>
    <col min="29" max="30" width="9.140625"/>
    <col min="31" max="40" width="12.7109375" style="24" customWidth="1"/>
    <col min="41" max="50" width="9.140625"/>
    <col min="51" max="52" width="12.7109375" style="24" customWidth="1"/>
    <col min="53" max="53" width="9.140625"/>
    <col min="54" max="55" width="12.7109375" style="24" customWidth="1"/>
    <col min="56" max="57" width="9.140625"/>
    <col min="58" max="59" width="12.7109375" style="24" customWidth="1"/>
    <col min="60" max="60" width="9.140625"/>
    <col min="61" max="67" width="12.7109375" style="24" customWidth="1"/>
    <col min="68" max="16384" width="8.85546875" style="24"/>
  </cols>
  <sheetData>
    <row r="1" spans="1:60" ht="32.450000000000003" customHeight="1" x14ac:dyDescent="0.2">
      <c r="C1" s="139" t="str">
        <f>ур1им</f>
        <v>корпус</v>
      </c>
      <c r="D1" s="139" t="str">
        <f>ур2им</f>
        <v>блок</v>
      </c>
      <c r="F1" s="92" t="s">
        <v>230</v>
      </c>
      <c r="I1" s="51"/>
      <c r="J1" s="51"/>
      <c r="S1" s="52"/>
      <c r="T1" s="52"/>
      <c r="U1" s="52"/>
      <c r="W1" s="52"/>
      <c r="X1" s="52"/>
      <c r="Y1" s="52"/>
      <c r="Z1" s="24"/>
      <c r="AA1" s="24"/>
      <c r="AB1" s="24"/>
      <c r="AC1" s="24"/>
      <c r="AD1" s="24"/>
      <c r="AO1" s="24"/>
      <c r="AP1" s="24"/>
      <c r="AQ1" s="24"/>
      <c r="AR1" s="24"/>
      <c r="AS1" s="24"/>
      <c r="AT1" s="24"/>
      <c r="AU1" s="24"/>
      <c r="AV1" s="24"/>
      <c r="AW1" s="24"/>
      <c r="AX1" s="24"/>
      <c r="BA1" s="24"/>
      <c r="BD1" s="24"/>
      <c r="BE1" s="24"/>
      <c r="BH1" s="24"/>
    </row>
    <row r="2" spans="1:60" s="23" customFormat="1" ht="32.450000000000003" hidden="1" customHeight="1" x14ac:dyDescent="0.25">
      <c r="A2" s="22"/>
      <c r="B2" s="82" t="s">
        <v>197</v>
      </c>
      <c r="G2" s="23" t="s">
        <v>216</v>
      </c>
      <c r="I2" s="68"/>
      <c r="J2" s="68" t="s">
        <v>196</v>
      </c>
      <c r="K2" s="68" t="s">
        <v>201</v>
      </c>
      <c r="L2" s="68" t="s">
        <v>205</v>
      </c>
      <c r="M2" s="68" t="s">
        <v>206</v>
      </c>
      <c r="N2" s="68" t="s">
        <v>207</v>
      </c>
      <c r="O2" s="23" t="s">
        <v>198</v>
      </c>
      <c r="P2" s="23" t="s">
        <v>210</v>
      </c>
      <c r="Q2" s="60" t="s">
        <v>85</v>
      </c>
      <c r="R2" s="83" t="s">
        <v>203</v>
      </c>
      <c r="S2" s="80" t="s">
        <v>199</v>
      </c>
      <c r="T2" s="80" t="s">
        <v>214</v>
      </c>
      <c r="U2" s="80" t="s">
        <v>192</v>
      </c>
      <c r="V2" s="85" t="s">
        <v>125</v>
      </c>
      <c r="W2" s="81" t="s">
        <v>194</v>
      </c>
      <c r="X2" s="81" t="s">
        <v>212</v>
      </c>
      <c r="Y2" s="84" t="s">
        <v>108</v>
      </c>
    </row>
    <row r="3" spans="1:60" s="44" customFormat="1" ht="33" customHeight="1" x14ac:dyDescent="0.2">
      <c r="A3" s="44" t="s">
        <v>21</v>
      </c>
      <c r="B3" s="44" t="s">
        <v>193</v>
      </c>
      <c r="C3" s="138" t="s">
        <v>17</v>
      </c>
      <c r="D3" s="138" t="s">
        <v>18</v>
      </c>
      <c r="E3" s="44" t="s">
        <v>191</v>
      </c>
      <c r="F3" s="44" t="s">
        <v>188</v>
      </c>
      <c r="G3" s="44" t="s">
        <v>213</v>
      </c>
      <c r="H3" s="44" t="s">
        <v>63</v>
      </c>
      <c r="I3" s="39" t="s">
        <v>182</v>
      </c>
      <c r="J3" s="39" t="s">
        <v>195</v>
      </c>
      <c r="K3" s="39" t="s">
        <v>204</v>
      </c>
      <c r="L3" s="39" t="s">
        <v>83</v>
      </c>
      <c r="M3" s="39" t="s">
        <v>123</v>
      </c>
      <c r="N3" s="39" t="s">
        <v>208</v>
      </c>
      <c r="O3" s="39" t="s">
        <v>209</v>
      </c>
      <c r="P3" s="39" t="s">
        <v>211</v>
      </c>
      <c r="Q3" s="39" t="s">
        <v>156</v>
      </c>
      <c r="R3" s="39" t="s">
        <v>202</v>
      </c>
      <c r="S3" s="44" t="s">
        <v>200</v>
      </c>
      <c r="T3" s="44" t="s">
        <v>215</v>
      </c>
      <c r="U3" s="39" t="s">
        <v>189</v>
      </c>
      <c r="V3" s="39" t="s">
        <v>171</v>
      </c>
      <c r="W3" s="39" t="s">
        <v>172</v>
      </c>
      <c r="X3" s="39" t="s">
        <v>173</v>
      </c>
      <c r="Y3" s="39" t="s">
        <v>144</v>
      </c>
    </row>
    <row r="4" spans="1:60" s="42" customFormat="1" x14ac:dyDescent="0.2">
      <c r="A4" s="54"/>
      <c r="B4" s="37"/>
      <c r="C4" s="41"/>
      <c r="D4" s="74"/>
      <c r="E4" s="74"/>
      <c r="F4" s="79"/>
      <c r="G4" s="74"/>
      <c r="H4" s="37"/>
      <c r="I4" s="46"/>
      <c r="J4" s="46"/>
      <c r="K4" s="46"/>
      <c r="L4" s="46"/>
      <c r="M4" s="46"/>
      <c r="N4" s="46"/>
      <c r="O4" s="79"/>
      <c r="P4" s="79"/>
      <c r="Q4" s="38"/>
      <c r="R4" s="38"/>
      <c r="S4" s="38"/>
      <c r="T4" s="38"/>
      <c r="U4" s="35"/>
      <c r="V4" s="36"/>
      <c r="W4" s="38"/>
      <c r="X4" s="38"/>
      <c r="Y4" s="38"/>
    </row>
    <row r="5" spans="1:60" x14ac:dyDescent="0.2">
      <c r="A5" s="37"/>
      <c r="B5" s="37"/>
      <c r="C5" s="37"/>
      <c r="D5" s="75"/>
      <c r="E5" s="74"/>
      <c r="F5" s="79"/>
      <c r="G5" s="74"/>
      <c r="H5" s="37"/>
      <c r="I5" s="46"/>
      <c r="J5" s="46"/>
      <c r="K5" s="46"/>
      <c r="L5" s="46"/>
      <c r="M5" s="46"/>
      <c r="N5" s="46"/>
      <c r="O5" s="46"/>
      <c r="P5" s="46"/>
      <c r="Q5" s="38"/>
      <c r="R5" s="38"/>
      <c r="S5" s="38"/>
      <c r="T5" s="38"/>
      <c r="U5" s="35"/>
      <c r="V5" s="38"/>
      <c r="W5" s="38"/>
      <c r="X5" s="38"/>
      <c r="Y5" s="38"/>
      <c r="Z5" s="24"/>
      <c r="AA5" s="24"/>
      <c r="AB5" s="24"/>
      <c r="AC5" s="24"/>
      <c r="AD5" s="24"/>
      <c r="AJ5"/>
      <c r="AK5"/>
      <c r="AL5"/>
      <c r="AM5"/>
      <c r="AN5"/>
      <c r="AT5" s="24"/>
      <c r="AU5" s="24"/>
      <c r="AW5" s="24"/>
      <c r="AX5" s="24"/>
      <c r="AY5"/>
      <c r="AZ5"/>
      <c r="BA5" s="24"/>
      <c r="BC5"/>
      <c r="BD5" s="24"/>
      <c r="BE5" s="24"/>
      <c r="BH5" s="24"/>
    </row>
    <row r="6" spans="1:60" x14ac:dyDescent="0.2">
      <c r="A6" s="37"/>
      <c r="B6" s="37"/>
      <c r="C6" s="37"/>
      <c r="D6" s="75"/>
      <c r="E6" s="74"/>
      <c r="F6" s="79"/>
      <c r="G6" s="74"/>
      <c r="H6" s="37"/>
      <c r="I6" s="46"/>
      <c r="J6" s="46"/>
      <c r="K6" s="46"/>
      <c r="L6" s="46"/>
      <c r="M6" s="46"/>
      <c r="N6" s="46"/>
      <c r="O6" s="46"/>
      <c r="P6" s="46"/>
      <c r="Q6" s="38"/>
      <c r="R6" s="38"/>
      <c r="S6" s="38"/>
      <c r="T6" s="38"/>
      <c r="U6" s="35"/>
      <c r="V6" s="38"/>
      <c r="W6" s="38"/>
      <c r="X6" s="38"/>
      <c r="Y6" s="38"/>
      <c r="Z6" s="24"/>
      <c r="AA6" s="24"/>
      <c r="AB6" s="24"/>
      <c r="AC6" s="24"/>
      <c r="AD6" s="24"/>
      <c r="AJ6"/>
      <c r="AK6"/>
      <c r="AL6"/>
      <c r="AM6"/>
      <c r="AN6"/>
      <c r="AT6" s="24"/>
      <c r="AU6" s="24"/>
      <c r="AW6" s="24"/>
      <c r="AX6" s="24"/>
      <c r="AY6"/>
      <c r="AZ6"/>
      <c r="BA6" s="24"/>
      <c r="BC6"/>
      <c r="BD6" s="24"/>
      <c r="BE6" s="24"/>
      <c r="BH6" s="24"/>
    </row>
    <row r="7" spans="1:60" x14ac:dyDescent="0.2">
      <c r="A7" s="37"/>
      <c r="B7" s="37"/>
      <c r="C7" s="37"/>
      <c r="D7" s="75"/>
      <c r="E7" s="74"/>
      <c r="F7" s="79"/>
      <c r="G7" s="75"/>
      <c r="H7" s="37"/>
      <c r="I7" s="46"/>
      <c r="J7" s="46"/>
      <c r="K7" s="46"/>
      <c r="L7" s="46"/>
      <c r="M7" s="46"/>
      <c r="N7" s="46"/>
      <c r="O7" s="89"/>
      <c r="P7" s="90"/>
      <c r="Q7" s="38"/>
      <c r="R7" s="38"/>
      <c r="S7" s="38"/>
      <c r="T7" s="38"/>
      <c r="U7" s="35"/>
      <c r="V7" s="38"/>
      <c r="W7" s="38"/>
      <c r="X7" s="38"/>
      <c r="Y7" s="38"/>
    </row>
  </sheetData>
  <conditionalFormatting sqref="H4:H7">
    <cfRule type="containsBlanks" dxfId="48" priority="2">
      <formula>LEN(TRIM(H4))=0</formula>
    </cfRule>
  </conditionalFormatting>
  <pageMargins left="0.75" right="0.75" top="1" bottom="1" header="0.5" footer="0.5"/>
  <pageSetup paperSize="9" orientation="portrait" verticalDpi="300" r:id="rId1"/>
  <headerFooter alignWithMargins="0"/>
  <drawing r:id="rId2"/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Лист2"/>
  <dimension ref="A1:E59"/>
  <sheetViews>
    <sheetView workbookViewId="0">
      <selection activeCell="C17" sqref="C17"/>
    </sheetView>
  </sheetViews>
  <sheetFormatPr defaultRowHeight="12.75" x14ac:dyDescent="0.2"/>
  <cols>
    <col min="1" max="1" width="32.140625" style="154" customWidth="1"/>
    <col min="2" max="2" width="29.7109375" style="154" customWidth="1"/>
    <col min="3" max="3" width="56.42578125" style="154" customWidth="1"/>
    <col min="4" max="4" width="17.28515625" style="154" customWidth="1"/>
    <col min="5" max="5" width="13.140625" style="154" customWidth="1"/>
    <col min="6" max="16384" width="9.140625" style="154"/>
  </cols>
  <sheetData>
    <row r="1" spans="1:5" x14ac:dyDescent="0.2">
      <c r="A1" s="154" t="s">
        <v>66</v>
      </c>
      <c r="B1" s="154" t="s">
        <v>177</v>
      </c>
      <c r="C1" s="154" t="s">
        <v>67</v>
      </c>
      <c r="D1" s="154" t="s">
        <v>253</v>
      </c>
      <c r="E1" s="154" t="s">
        <v>254</v>
      </c>
    </row>
    <row r="2" spans="1:5" x14ac:dyDescent="0.2">
      <c r="B2" s="155"/>
      <c r="C2" s="86"/>
      <c r="D2" s="157"/>
    </row>
    <row r="3" spans="1:5" x14ac:dyDescent="0.2">
      <c r="B3" s="155"/>
      <c r="C3" s="86"/>
      <c r="D3" s="157"/>
    </row>
    <row r="4" spans="1:5" x14ac:dyDescent="0.2">
      <c r="B4" s="155"/>
      <c r="C4" s="86"/>
      <c r="D4" s="157"/>
    </row>
    <row r="5" spans="1:5" x14ac:dyDescent="0.2">
      <c r="A5" s="158"/>
      <c r="B5" s="155"/>
      <c r="C5" s="86"/>
      <c r="D5" s="157"/>
    </row>
    <row r="6" spans="1:5" x14ac:dyDescent="0.2">
      <c r="B6" s="155"/>
      <c r="C6" s="86"/>
      <c r="D6" s="157"/>
    </row>
    <row r="7" spans="1:5" x14ac:dyDescent="0.2">
      <c r="B7" s="155"/>
      <c r="C7" s="156"/>
      <c r="D7" s="157"/>
    </row>
    <row r="8" spans="1:5" x14ac:dyDescent="0.2">
      <c r="B8" s="155"/>
      <c r="C8" s="86"/>
      <c r="D8" s="157"/>
    </row>
    <row r="9" spans="1:5" x14ac:dyDescent="0.2">
      <c r="B9" s="155"/>
      <c r="C9" s="86"/>
      <c r="D9" s="157"/>
    </row>
    <row r="10" spans="1:5" x14ac:dyDescent="0.2">
      <c r="B10" s="176"/>
      <c r="C10" s="156"/>
      <c r="D10" s="157"/>
    </row>
    <row r="11" spans="1:5" x14ac:dyDescent="0.2">
      <c r="A11" s="158"/>
      <c r="B11" s="155"/>
      <c r="C11" s="86"/>
      <c r="D11" s="157"/>
    </row>
    <row r="12" spans="1:5" x14ac:dyDescent="0.2">
      <c r="A12" s="158"/>
      <c r="B12" s="159"/>
      <c r="C12" s="86"/>
      <c r="D12" s="157"/>
    </row>
    <row r="13" spans="1:5" x14ac:dyDescent="0.2">
      <c r="A13" s="158"/>
      <c r="B13" s="159"/>
      <c r="C13" s="86"/>
      <c r="D13" s="157"/>
    </row>
    <row r="14" spans="1:5" x14ac:dyDescent="0.2">
      <c r="A14" s="158"/>
      <c r="B14" s="155"/>
      <c r="C14" s="86"/>
      <c r="D14" s="157"/>
    </row>
    <row r="15" spans="1:5" x14ac:dyDescent="0.2">
      <c r="A15" s="158"/>
      <c r="B15" s="155"/>
      <c r="C15" s="86"/>
      <c r="D15" s="157"/>
    </row>
    <row r="16" spans="1:5" x14ac:dyDescent="0.2">
      <c r="A16" s="108"/>
      <c r="B16" s="159"/>
      <c r="C16" s="86"/>
      <c r="D16" s="157"/>
    </row>
    <row r="17" spans="1:4" x14ac:dyDescent="0.2">
      <c r="A17" s="160"/>
      <c r="B17" s="159"/>
      <c r="C17" s="86"/>
      <c r="D17" s="157"/>
    </row>
    <row r="18" spans="1:4" x14ac:dyDescent="0.2">
      <c r="B18" s="155"/>
      <c r="C18" s="86"/>
      <c r="D18" s="157"/>
    </row>
    <row r="19" spans="1:4" x14ac:dyDescent="0.2">
      <c r="B19" s="155"/>
      <c r="C19" s="156"/>
      <c r="D19" s="157"/>
    </row>
    <row r="20" spans="1:4" x14ac:dyDescent="0.2">
      <c r="A20" s="158"/>
      <c r="B20" s="155"/>
      <c r="C20" s="86"/>
      <c r="D20" s="157"/>
    </row>
    <row r="21" spans="1:4" x14ac:dyDescent="0.2">
      <c r="A21" s="158"/>
      <c r="B21" s="155"/>
      <c r="C21" s="86"/>
      <c r="D21" s="157"/>
    </row>
    <row r="22" spans="1:4" x14ac:dyDescent="0.2">
      <c r="A22" s="158"/>
      <c r="B22" s="159"/>
      <c r="C22" s="86"/>
      <c r="D22" s="157"/>
    </row>
    <row r="23" spans="1:4" x14ac:dyDescent="0.2">
      <c r="B23" s="155"/>
      <c r="C23" s="86"/>
      <c r="D23" s="157"/>
    </row>
    <row r="24" spans="1:4" x14ac:dyDescent="0.2">
      <c r="A24" s="158"/>
      <c r="B24" s="159"/>
      <c r="C24" s="86"/>
      <c r="D24" s="157"/>
    </row>
    <row r="25" spans="1:4" x14ac:dyDescent="0.2">
      <c r="B25" s="155"/>
      <c r="C25" s="86"/>
      <c r="D25" s="157"/>
    </row>
    <row r="26" spans="1:4" x14ac:dyDescent="0.2">
      <c r="A26" s="158"/>
      <c r="B26" s="155"/>
      <c r="C26" s="86"/>
      <c r="D26" s="157"/>
    </row>
    <row r="27" spans="1:4" x14ac:dyDescent="0.2">
      <c r="B27" s="155"/>
      <c r="C27" s="86"/>
      <c r="D27" s="157"/>
    </row>
    <row r="28" spans="1:4" x14ac:dyDescent="0.2">
      <c r="B28" s="155"/>
      <c r="C28" s="86"/>
      <c r="D28" s="157"/>
    </row>
    <row r="29" spans="1:4" x14ac:dyDescent="0.2">
      <c r="B29" s="155"/>
      <c r="C29" s="86"/>
      <c r="D29" s="157"/>
    </row>
    <row r="30" spans="1:4" x14ac:dyDescent="0.2">
      <c r="B30" s="155"/>
      <c r="C30" s="86"/>
      <c r="D30" s="157"/>
    </row>
    <row r="31" spans="1:4" x14ac:dyDescent="0.2">
      <c r="A31" s="158"/>
      <c r="B31" s="159"/>
      <c r="C31" s="86"/>
      <c r="D31" s="157"/>
    </row>
    <row r="32" spans="1:4" x14ac:dyDescent="0.2">
      <c r="A32" s="158"/>
      <c r="B32" s="159"/>
      <c r="C32" s="86"/>
      <c r="D32" s="157"/>
    </row>
    <row r="33" spans="2:4" x14ac:dyDescent="0.2">
      <c r="B33" s="155"/>
      <c r="C33" s="86"/>
      <c r="D33" s="157"/>
    </row>
    <row r="34" spans="2:4" x14ac:dyDescent="0.2">
      <c r="B34" s="155"/>
      <c r="C34" s="156"/>
      <c r="D34" s="157"/>
    </row>
    <row r="35" spans="2:4" x14ac:dyDescent="0.2">
      <c r="B35" s="155"/>
      <c r="C35" s="156"/>
      <c r="D35" s="157"/>
    </row>
    <row r="36" spans="2:4" x14ac:dyDescent="0.2">
      <c r="B36" s="155"/>
      <c r="C36" s="86"/>
      <c r="D36" s="157"/>
    </row>
    <row r="37" spans="2:4" x14ac:dyDescent="0.2">
      <c r="B37" s="155"/>
      <c r="C37" s="86"/>
      <c r="D37" s="157"/>
    </row>
    <row r="38" spans="2:4" x14ac:dyDescent="0.2">
      <c r="B38" s="155"/>
      <c r="C38" s="86"/>
      <c r="D38" s="157"/>
    </row>
    <row r="39" spans="2:4" x14ac:dyDescent="0.2">
      <c r="B39" s="155"/>
      <c r="C39" s="86"/>
      <c r="D39" s="157"/>
    </row>
    <row r="40" spans="2:4" x14ac:dyDescent="0.2">
      <c r="B40" s="155"/>
      <c r="C40" s="86"/>
      <c r="D40" s="157"/>
    </row>
    <row r="41" spans="2:4" x14ac:dyDescent="0.2">
      <c r="B41" s="155"/>
      <c r="C41" s="86"/>
      <c r="D41" s="157"/>
    </row>
    <row r="42" spans="2:4" x14ac:dyDescent="0.2">
      <c r="B42" s="155"/>
      <c r="C42" s="86"/>
      <c r="D42" s="157"/>
    </row>
    <row r="43" spans="2:4" x14ac:dyDescent="0.2">
      <c r="B43" s="155"/>
      <c r="C43" s="86"/>
      <c r="D43" s="157"/>
    </row>
    <row r="44" spans="2:4" x14ac:dyDescent="0.2">
      <c r="B44" s="155"/>
      <c r="C44" s="86"/>
      <c r="D44" s="157"/>
    </row>
    <row r="45" spans="2:4" x14ac:dyDescent="0.2">
      <c r="B45" s="155"/>
      <c r="C45" s="86"/>
      <c r="D45" s="157"/>
    </row>
    <row r="46" spans="2:4" x14ac:dyDescent="0.2">
      <c r="B46" s="155"/>
      <c r="C46" s="86"/>
      <c r="D46" s="157"/>
    </row>
    <row r="47" spans="2:4" x14ac:dyDescent="0.2">
      <c r="B47" s="155"/>
      <c r="C47" s="86"/>
      <c r="D47" s="157"/>
    </row>
    <row r="48" spans="2:4" x14ac:dyDescent="0.2">
      <c r="B48" s="155"/>
      <c r="C48" s="86"/>
      <c r="D48" s="157"/>
    </row>
    <row r="49" spans="2:4" x14ac:dyDescent="0.2">
      <c r="B49" s="155"/>
      <c r="C49" s="156"/>
      <c r="D49" s="157"/>
    </row>
    <row r="50" spans="2:4" x14ac:dyDescent="0.2">
      <c r="B50" s="155"/>
      <c r="C50" s="86"/>
      <c r="D50" s="157"/>
    </row>
    <row r="51" spans="2:4" x14ac:dyDescent="0.2">
      <c r="B51" s="155"/>
      <c r="C51" s="86"/>
      <c r="D51" s="157"/>
    </row>
    <row r="52" spans="2:4" x14ac:dyDescent="0.2">
      <c r="B52" s="155"/>
      <c r="C52" s="86"/>
      <c r="D52" s="157"/>
    </row>
    <row r="53" spans="2:4" x14ac:dyDescent="0.2">
      <c r="B53" s="155"/>
      <c r="C53" s="86"/>
      <c r="D53" s="157"/>
    </row>
    <row r="54" spans="2:4" x14ac:dyDescent="0.2">
      <c r="B54" s="155"/>
      <c r="C54" s="86"/>
      <c r="D54" s="157"/>
    </row>
    <row r="55" spans="2:4" x14ac:dyDescent="0.2">
      <c r="B55" s="155"/>
      <c r="C55" s="86"/>
      <c r="D55" s="157"/>
    </row>
    <row r="56" spans="2:4" x14ac:dyDescent="0.2">
      <c r="B56" s="155"/>
      <c r="C56" s="86"/>
      <c r="D56" s="157"/>
    </row>
    <row r="57" spans="2:4" x14ac:dyDescent="0.2">
      <c r="B57" s="155"/>
      <c r="C57" s="86"/>
      <c r="D57" s="157"/>
    </row>
    <row r="58" spans="2:4" x14ac:dyDescent="0.2">
      <c r="B58" s="155"/>
      <c r="C58" s="86"/>
      <c r="D58" s="157"/>
    </row>
    <row r="59" spans="2:4" x14ac:dyDescent="0.2">
      <c r="B59" s="155"/>
      <c r="C59" s="86"/>
      <c r="D59" s="157"/>
    </row>
  </sheetData>
  <dataValidations count="1">
    <dataValidation type="list" allowBlank="1" showInputMessage="1" promptTitle="Выберите материалы" sqref="C2:C59" xr:uid="{00000000-0002-0000-0600-000000000000}">
      <formula1>Материалы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Лист5"/>
  <dimension ref="A1:H305"/>
  <sheetViews>
    <sheetView workbookViewId="0">
      <selection activeCell="K10" sqref="K10"/>
    </sheetView>
  </sheetViews>
  <sheetFormatPr defaultRowHeight="12.75" x14ac:dyDescent="0.2"/>
  <cols>
    <col min="2" max="2" width="17.7109375" customWidth="1"/>
    <col min="3" max="3" width="16.5703125" customWidth="1"/>
    <col min="4" max="4" width="6.85546875" customWidth="1"/>
    <col min="5" max="5" width="19.7109375" style="43" customWidth="1"/>
    <col min="6" max="6" width="75" style="43" customWidth="1"/>
    <col min="7" max="7" width="11.85546875" customWidth="1"/>
    <col min="8" max="8" width="10.28515625" customWidth="1"/>
  </cols>
  <sheetData>
    <row r="1" spans="1:8" x14ac:dyDescent="0.2">
      <c r="F1" s="88" t="s">
        <v>220</v>
      </c>
    </row>
    <row r="2" spans="1:8" x14ac:dyDescent="0.2">
      <c r="F2" s="88"/>
    </row>
    <row r="5" spans="1:8" x14ac:dyDescent="0.2">
      <c r="B5" t="s">
        <v>2</v>
      </c>
      <c r="C5" t="s">
        <v>183</v>
      </c>
      <c r="D5" t="s">
        <v>217</v>
      </c>
      <c r="E5" s="43" t="s">
        <v>186</v>
      </c>
      <c r="F5" s="43" t="s">
        <v>184</v>
      </c>
      <c r="G5" t="s">
        <v>218</v>
      </c>
      <c r="H5" t="s">
        <v>219</v>
      </c>
    </row>
    <row r="6" spans="1:8" x14ac:dyDescent="0.2">
      <c r="A6" s="78">
        <v>2</v>
      </c>
      <c r="B6" t="e">
        <f ca="1">Substrings(INDEX(ТаблицаИД[Итог всё],MATCH($A$6,ТаблицаИД[Номер п/п],0)),"; ",ROW(B6)-5)</f>
        <v>#NAME?</v>
      </c>
      <c r="C6" s="24"/>
      <c r="D6" s="38">
        <f>ROW(РеестрИД[[#This Row],[№ п/п]])-5</f>
        <v>1</v>
      </c>
      <c r="E6" s="44" t="str">
        <f ca="1">IF(ISERR(SEARCH("@",РеестрИД[[#This Row],[Наименование]])),"",MID(РеестрИД[[#This Row],[Наименование]],1,SEARCH("@",РеестрИД[[#This Row],[Наименование]])-1))</f>
        <v/>
      </c>
      <c r="F6" s="44" t="e">
        <f ca="1">IF(ISERR(SEARCH("@",РеестрИД[[#This Row],[Наименование]])),РеестрИД[[#This Row],[Наименование]],MID(РеестрИД[[#This Row],[Наименование]],SEARCH("@",РеестрИД[[#This Row],[Наименование]])+1,LEN(РеестрИД[[#This Row],[Наименование]])))</f>
        <v>#NAME?</v>
      </c>
      <c r="G6">
        <f>1</f>
        <v>1</v>
      </c>
      <c r="H6">
        <f>1+РеестрИД[[#This Row],[Число листов]]</f>
        <v>2</v>
      </c>
    </row>
    <row r="7" spans="1:8" x14ac:dyDescent="0.2">
      <c r="B7" t="e">
        <f ca="1">Substrings(INDEX(ТаблицаИД[Итог всё],MATCH($A$6,ТаблицаИД[Номер п/п],0)),"; ",ROW(B7)-5)</f>
        <v>#NAME?</v>
      </c>
      <c r="C7" s="24"/>
      <c r="D7" s="38">
        <f>ROW(РеестрИД[[#This Row],[№ п/п]])-5</f>
        <v>2</v>
      </c>
      <c r="E7" s="42" t="str">
        <f ca="1">IF(ISERR(SEARCH("@",РеестрИД[[#This Row],[Наименование]])),"",MID(РеестрИД[[#This Row],[Наименование]],1,SEARCH("@",РеестрИД[[#This Row],[Наименование]])-1))</f>
        <v/>
      </c>
      <c r="F7" s="42" t="e">
        <f ca="1">IF(ISERR(SEARCH("@",РеестрИД[[#This Row],[Наименование]])),РеестрИД[[#This Row],[Наименование]],MID(РеестрИД[[#This Row],[Наименование]],SEARCH("@",РеестрИД[[#This Row],[Наименование]])+1,LEN(РеестрИД[[#This Row],[Наименование]])))</f>
        <v>#NAME?</v>
      </c>
      <c r="G7">
        <f>1</f>
        <v>1</v>
      </c>
      <c r="H7">
        <f>G6+H6</f>
        <v>3</v>
      </c>
    </row>
    <row r="8" spans="1:8" x14ac:dyDescent="0.2">
      <c r="B8" t="e">
        <f ca="1">Substrings(INDEX(ТаблицаИД[Итог всё],MATCH($A$6,ТаблицаИД[Номер п/п],0)),"; ",ROW(B8)-5)</f>
        <v>#NAME?</v>
      </c>
      <c r="C8" s="24"/>
      <c r="D8" s="38">
        <f>ROW(РеестрИД[[#This Row],[№ п/п]])-5</f>
        <v>3</v>
      </c>
      <c r="E8" s="42" t="str">
        <f ca="1">IF(ISERR(SEARCH("@",РеестрИД[[#This Row],[Наименование]])),"",MID(РеестрИД[[#This Row],[Наименование]],1,SEARCH("@",РеестрИД[[#This Row],[Наименование]])-1))</f>
        <v/>
      </c>
      <c r="F8" s="42" t="e">
        <f ca="1">IF(ISERR(SEARCH("@",РеестрИД[[#This Row],[Наименование]])),РеестрИД[[#This Row],[Наименование]],MID(РеестрИД[[#This Row],[Наименование]],SEARCH("@",РеестрИД[[#This Row],[Наименование]])+1,LEN(РеестрИД[[#This Row],[Наименование]])))</f>
        <v>#NAME?</v>
      </c>
      <c r="G8">
        <f>1</f>
        <v>1</v>
      </c>
      <c r="H8">
        <f t="shared" ref="H8:H71" si="0">G7+H7</f>
        <v>4</v>
      </c>
    </row>
    <row r="9" spans="1:8" x14ac:dyDescent="0.2">
      <c r="B9" t="e">
        <f ca="1">Substrings(INDEX(ТаблицаИД[Итог всё],MATCH($A$6,ТаблицаИД[Номер п/п],0)),"; ",ROW(B9)-5)</f>
        <v>#NAME?</v>
      </c>
      <c r="C9" s="24"/>
      <c r="D9" s="38">
        <f>ROW(РеестрИД[[#This Row],[№ п/п]])-5</f>
        <v>4</v>
      </c>
      <c r="E9" s="42" t="str">
        <f ca="1">IF(ISERR(SEARCH("@",РеестрИД[[#This Row],[Наименование]])),"",MID(РеестрИД[[#This Row],[Наименование]],1,SEARCH("@",РеестрИД[[#This Row],[Наименование]])-1))</f>
        <v/>
      </c>
      <c r="F9" s="42" t="e">
        <f ca="1">IF(ISERR(SEARCH("@",РеестрИД[[#This Row],[Наименование]])),РеестрИД[[#This Row],[Наименование]],MID(РеестрИД[[#This Row],[Наименование]],SEARCH("@",РеестрИД[[#This Row],[Наименование]])+1,LEN(РеестрИД[[#This Row],[Наименование]])))</f>
        <v>#NAME?</v>
      </c>
      <c r="G9">
        <f>1</f>
        <v>1</v>
      </c>
      <c r="H9">
        <f t="shared" si="0"/>
        <v>5</v>
      </c>
    </row>
    <row r="10" spans="1:8" x14ac:dyDescent="0.2">
      <c r="B10" t="e">
        <f ca="1">Substrings(INDEX(ТаблицаИД[Итог всё],MATCH($A$6,ТаблицаИД[Номер п/п],0)),"; ",ROW(B10)-5)</f>
        <v>#NAME?</v>
      </c>
      <c r="C10" s="24"/>
      <c r="D10" s="38">
        <f>ROW(РеестрИД[[#This Row],[№ п/п]])-5</f>
        <v>5</v>
      </c>
      <c r="E10" s="42" t="str">
        <f ca="1">IF(ISERR(SEARCH("@",РеестрИД[[#This Row],[Наименование]])),"",MID(РеестрИД[[#This Row],[Наименование]],1,SEARCH("@",РеестрИД[[#This Row],[Наименование]])-1))</f>
        <v/>
      </c>
      <c r="F10" s="42" t="e">
        <f ca="1">IF(ISERR(SEARCH("@",РеестрИД[[#This Row],[Наименование]])),РеестрИД[[#This Row],[Наименование]],MID(РеестрИД[[#This Row],[Наименование]],SEARCH("@",РеестрИД[[#This Row],[Наименование]])+1,LEN(РеестрИД[[#This Row],[Наименование]])))</f>
        <v>#NAME?</v>
      </c>
      <c r="G10">
        <f>1</f>
        <v>1</v>
      </c>
      <c r="H10">
        <f t="shared" si="0"/>
        <v>6</v>
      </c>
    </row>
    <row r="11" spans="1:8" x14ac:dyDescent="0.2">
      <c r="B11" t="e">
        <f ca="1">Substrings(INDEX(ТаблицаИД[Итог всё],MATCH($A$6,ТаблицаИД[Номер п/п],0)),"; ",ROW(B11)-5)</f>
        <v>#NAME?</v>
      </c>
      <c r="C11" s="24"/>
      <c r="D11" s="38">
        <f>ROW(РеестрИД[[#This Row],[№ п/п]])-5</f>
        <v>6</v>
      </c>
      <c r="E11" s="42" t="str">
        <f ca="1">IF(ISERR(SEARCH("@",РеестрИД[[#This Row],[Наименование]])),"",MID(РеестрИД[[#This Row],[Наименование]],1,SEARCH("@",РеестрИД[[#This Row],[Наименование]])-1))</f>
        <v/>
      </c>
      <c r="F11" s="42" t="e">
        <f ca="1">IF(ISERR(SEARCH("@",РеестрИД[[#This Row],[Наименование]])),РеестрИД[[#This Row],[Наименование]],MID(РеестрИД[[#This Row],[Наименование]],SEARCH("@",РеестрИД[[#This Row],[Наименование]])+1,LEN(РеестрИД[[#This Row],[Наименование]])))</f>
        <v>#NAME?</v>
      </c>
      <c r="G11">
        <f>1</f>
        <v>1</v>
      </c>
      <c r="H11">
        <f t="shared" si="0"/>
        <v>7</v>
      </c>
    </row>
    <row r="12" spans="1:8" x14ac:dyDescent="0.2">
      <c r="B12" t="e">
        <f ca="1">Substrings(INDEX(ТаблицаИД[Итог всё],MATCH($A$6,ТаблицаИД[Номер п/п],0)),"; ",ROW(B12)-5)</f>
        <v>#NAME?</v>
      </c>
      <c r="C12" s="24"/>
      <c r="D12" s="38">
        <f>ROW(РеестрИД[[#This Row],[№ п/п]])-5</f>
        <v>7</v>
      </c>
      <c r="E12" s="42" t="str">
        <f ca="1">IF(ISERR(SEARCH("@",РеестрИД[[#This Row],[Наименование]])),"",MID(РеестрИД[[#This Row],[Наименование]],1,SEARCH("@",РеестрИД[[#This Row],[Наименование]])-1))</f>
        <v/>
      </c>
      <c r="F12" s="42" t="e">
        <f ca="1">IF(ISERR(SEARCH("@",РеестрИД[[#This Row],[Наименование]])),РеестрИД[[#This Row],[Наименование]],MID(РеестрИД[[#This Row],[Наименование]],SEARCH("@",РеестрИД[[#This Row],[Наименование]])+1,LEN(РеестрИД[[#This Row],[Наименование]])))</f>
        <v>#NAME?</v>
      </c>
      <c r="G12">
        <f>1</f>
        <v>1</v>
      </c>
      <c r="H12">
        <f t="shared" si="0"/>
        <v>8</v>
      </c>
    </row>
    <row r="13" spans="1:8" x14ac:dyDescent="0.2">
      <c r="B13" t="e">
        <f ca="1">Substrings(INDEX(ТаблицаИД[Итог всё],MATCH($A$6,ТаблицаИД[Номер п/п],0)),"; ",ROW(B13)-5)</f>
        <v>#NAME?</v>
      </c>
      <c r="C13" s="24"/>
      <c r="D13" s="38">
        <f>ROW(РеестрИД[[#This Row],[№ п/п]])-5</f>
        <v>8</v>
      </c>
      <c r="E13" s="42" t="str">
        <f ca="1">IF(ISERR(SEARCH("@",РеестрИД[[#This Row],[Наименование]])),"",MID(РеестрИД[[#This Row],[Наименование]],1,SEARCH("@",РеестрИД[[#This Row],[Наименование]])-1))</f>
        <v/>
      </c>
      <c r="F13" s="42" t="e">
        <f ca="1">IF(ISERR(SEARCH("@",РеестрИД[[#This Row],[Наименование]])),РеестрИД[[#This Row],[Наименование]],MID(РеестрИД[[#This Row],[Наименование]],SEARCH("@",РеестрИД[[#This Row],[Наименование]])+1,LEN(РеестрИД[[#This Row],[Наименование]])))</f>
        <v>#NAME?</v>
      </c>
      <c r="G13">
        <f>1</f>
        <v>1</v>
      </c>
      <c r="H13">
        <f t="shared" si="0"/>
        <v>9</v>
      </c>
    </row>
    <row r="14" spans="1:8" x14ac:dyDescent="0.2">
      <c r="B14" t="e">
        <f ca="1">Substrings(INDEX(ТаблицаИД[Итог всё],MATCH($A$6,ТаблицаИД[Номер п/п],0)),"; ",ROW(B14)-5)</f>
        <v>#NAME?</v>
      </c>
      <c r="C14" s="24"/>
      <c r="D14" s="38">
        <f>ROW(РеестрИД[[#This Row],[№ п/п]])-5</f>
        <v>9</v>
      </c>
      <c r="E14" s="42" t="str">
        <f ca="1">IF(ISERR(SEARCH("@",РеестрИД[[#This Row],[Наименование]])),"",MID(РеестрИД[[#This Row],[Наименование]],1,SEARCH("@",РеестрИД[[#This Row],[Наименование]])-1))</f>
        <v/>
      </c>
      <c r="F14" s="42" t="e">
        <f ca="1">IF(ISERR(SEARCH("@",РеестрИД[[#This Row],[Наименование]])),РеестрИД[[#This Row],[Наименование]],MID(РеестрИД[[#This Row],[Наименование]],SEARCH("@",РеестрИД[[#This Row],[Наименование]])+1,LEN(РеестрИД[[#This Row],[Наименование]])))</f>
        <v>#NAME?</v>
      </c>
      <c r="G14">
        <f>1</f>
        <v>1</v>
      </c>
      <c r="H14">
        <f t="shared" si="0"/>
        <v>10</v>
      </c>
    </row>
    <row r="15" spans="1:8" hidden="1" x14ac:dyDescent="0.2">
      <c r="B15" t="e">
        <f ca="1">Substrings(INDEX(ТаблицаИД[Итог всё],MATCH($A$6,ТаблицаИД[Номер п/п],0)),"; ",ROW(B15)-5)</f>
        <v>#NAME?</v>
      </c>
      <c r="C15" s="24"/>
      <c r="D15" s="38">
        <f>ROW(РеестрИД[[#This Row],[№ п/п]])-5</f>
        <v>10</v>
      </c>
      <c r="E15" s="42" t="str">
        <f ca="1">IF(ISERR(SEARCH("@",РеестрИД[[#This Row],[Наименование]])),"",MID(РеестрИД[[#This Row],[Наименование]],1,SEARCH("@",РеестрИД[[#This Row],[Наименование]])-1))</f>
        <v/>
      </c>
      <c r="F15" s="42" t="e">
        <f ca="1">IF(ISERR(SEARCH("@",РеестрИД[[#This Row],[Наименование]])),РеестрИД[[#This Row],[Наименование]],MID(РеестрИД[[#This Row],[Наименование]],SEARCH("@",РеестрИД[[#This Row],[Наименование]])+1,LEN(РеестрИД[[#This Row],[Наименование]])))</f>
        <v>#NAME?</v>
      </c>
      <c r="G15">
        <f>1</f>
        <v>1</v>
      </c>
      <c r="H15">
        <f t="shared" si="0"/>
        <v>11</v>
      </c>
    </row>
    <row r="16" spans="1:8" x14ac:dyDescent="0.2">
      <c r="B16" t="e">
        <f ca="1">Substrings(INDEX(ТаблицаИД[Итог всё],MATCH($A$6,ТаблицаИД[Номер п/п],0)),"; ",ROW(B16)-5)</f>
        <v>#NAME?</v>
      </c>
      <c r="C16" s="24"/>
      <c r="D16" s="38">
        <f>ROW(РеестрИД[[#This Row],[№ п/п]])-5</f>
        <v>11</v>
      </c>
      <c r="E16" s="42" t="str">
        <f ca="1">IF(ISERR(SEARCH("@",РеестрИД[[#This Row],[Наименование]])),"",MID(РеестрИД[[#This Row],[Наименование]],1,SEARCH("@",РеестрИД[[#This Row],[Наименование]])-1))</f>
        <v/>
      </c>
      <c r="F16" s="42" t="e">
        <f ca="1">IF(ISERR(SEARCH("@",РеестрИД[[#This Row],[Наименование]])),РеестрИД[[#This Row],[Наименование]],MID(РеестрИД[[#This Row],[Наименование]],SEARCH("@",РеестрИД[[#This Row],[Наименование]])+1,LEN(РеестрИД[[#This Row],[Наименование]])))</f>
        <v>#NAME?</v>
      </c>
      <c r="G16">
        <f>1</f>
        <v>1</v>
      </c>
      <c r="H16">
        <f t="shared" si="0"/>
        <v>12</v>
      </c>
    </row>
    <row r="17" spans="2:8" hidden="1" x14ac:dyDescent="0.2">
      <c r="B17" t="e">
        <f ca="1">Substrings(INDEX(ТаблицаИД[Итог всё],MATCH($A$6,ТаблицаИД[Номер п/п],0)),"; ",ROW(B17)-5)</f>
        <v>#NAME?</v>
      </c>
      <c r="C17" s="24"/>
      <c r="D17" s="38">
        <f>ROW(РеестрИД[[#This Row],[№ п/п]])-5</f>
        <v>12</v>
      </c>
      <c r="E17" s="42" t="str">
        <f ca="1">IF(ISERR(SEARCH("@",РеестрИД[[#This Row],[Наименование]])),"",MID(РеестрИД[[#This Row],[Наименование]],1,SEARCH("@",РеестрИД[[#This Row],[Наименование]])-1))</f>
        <v/>
      </c>
      <c r="F17" s="42" t="e">
        <f ca="1">IF(ISERR(SEARCH("@",РеестрИД[[#This Row],[Наименование]])),РеестрИД[[#This Row],[Наименование]],MID(РеестрИД[[#This Row],[Наименование]],SEARCH("@",РеестрИД[[#This Row],[Наименование]])+1,LEN(РеестрИД[[#This Row],[Наименование]])))</f>
        <v>#NAME?</v>
      </c>
      <c r="G17">
        <f>1</f>
        <v>1</v>
      </c>
      <c r="H17">
        <f t="shared" si="0"/>
        <v>13</v>
      </c>
    </row>
    <row r="18" spans="2:8" hidden="1" x14ac:dyDescent="0.2">
      <c r="B18" t="e">
        <f ca="1">Substrings(INDEX(ТаблицаИД[Итог всё],MATCH($A$6,ТаблицаИД[Номер п/п],0)),"; ",ROW(B18)-5)</f>
        <v>#NAME?</v>
      </c>
      <c r="C18" s="24"/>
      <c r="D18" s="38">
        <f>ROW(РеестрИД[[#This Row],[№ п/п]])-5</f>
        <v>13</v>
      </c>
      <c r="E18" s="42" t="str">
        <f ca="1">IF(ISERR(SEARCH("@",РеестрИД[[#This Row],[Наименование]])),"",MID(РеестрИД[[#This Row],[Наименование]],1,SEARCH("@",РеестрИД[[#This Row],[Наименование]])-1))</f>
        <v/>
      </c>
      <c r="F18" s="42" t="e">
        <f ca="1">IF(ISERR(SEARCH("@",РеестрИД[[#This Row],[Наименование]])),РеестрИД[[#This Row],[Наименование]],MID(РеестрИД[[#This Row],[Наименование]],SEARCH("@",РеестрИД[[#This Row],[Наименование]])+1,LEN(РеестрИД[[#This Row],[Наименование]])))</f>
        <v>#NAME?</v>
      </c>
      <c r="G18">
        <f>1</f>
        <v>1</v>
      </c>
      <c r="H18">
        <f t="shared" si="0"/>
        <v>14</v>
      </c>
    </row>
    <row r="19" spans="2:8" hidden="1" x14ac:dyDescent="0.2">
      <c r="B19" t="e">
        <f ca="1">Substrings(INDEX(ТаблицаИД[Итог всё],MATCH($A$6,ТаблицаИД[Номер п/п],0)),"; ",ROW(B19)-5)</f>
        <v>#NAME?</v>
      </c>
      <c r="C19" s="24"/>
      <c r="D19" s="38">
        <f>ROW(РеестрИД[[#This Row],[№ п/п]])-5</f>
        <v>14</v>
      </c>
      <c r="E19" s="42" t="str">
        <f ca="1">IF(ISERR(SEARCH("@",РеестрИД[[#This Row],[Наименование]])),"",MID(РеестрИД[[#This Row],[Наименование]],1,SEARCH("@",РеестрИД[[#This Row],[Наименование]])-1))</f>
        <v/>
      </c>
      <c r="F19" s="42" t="e">
        <f ca="1">IF(ISERR(SEARCH("@",РеестрИД[[#This Row],[Наименование]])),РеестрИД[[#This Row],[Наименование]],MID(РеестрИД[[#This Row],[Наименование]],SEARCH("@",РеестрИД[[#This Row],[Наименование]])+1,LEN(РеестрИД[[#This Row],[Наименование]])))</f>
        <v>#NAME?</v>
      </c>
      <c r="G19">
        <f>1</f>
        <v>1</v>
      </c>
      <c r="H19">
        <f t="shared" si="0"/>
        <v>15</v>
      </c>
    </row>
    <row r="20" spans="2:8" hidden="1" x14ac:dyDescent="0.2">
      <c r="B20" t="e">
        <f ca="1">Substrings(INDEX(ТаблицаИД[Итог всё],MATCH($A$6,ТаблицаИД[Номер п/п],0)),"; ",ROW(B20)-5)</f>
        <v>#NAME?</v>
      </c>
      <c r="C20" s="24"/>
      <c r="D20" s="38">
        <f>ROW(РеестрИД[[#This Row],[№ п/п]])-5</f>
        <v>15</v>
      </c>
      <c r="E20" s="42" t="str">
        <f ca="1">IF(ISERR(SEARCH("@",РеестрИД[[#This Row],[Наименование]])),"",MID(РеестрИД[[#This Row],[Наименование]],1,SEARCH("@",РеестрИД[[#This Row],[Наименование]])-1))</f>
        <v/>
      </c>
      <c r="F20" s="42" t="e">
        <f ca="1">IF(ISERR(SEARCH("@",РеестрИД[[#This Row],[Наименование]])),РеестрИД[[#This Row],[Наименование]],MID(РеестрИД[[#This Row],[Наименование]],SEARCH("@",РеестрИД[[#This Row],[Наименование]])+1,LEN(РеестрИД[[#This Row],[Наименование]])))</f>
        <v>#NAME?</v>
      </c>
      <c r="G20">
        <f>1</f>
        <v>1</v>
      </c>
      <c r="H20">
        <f t="shared" si="0"/>
        <v>16</v>
      </c>
    </row>
    <row r="21" spans="2:8" hidden="1" x14ac:dyDescent="0.2">
      <c r="B21" t="e">
        <f ca="1">Substrings(INDEX(ТаблицаИД[Итог всё],MATCH($A$6,ТаблицаИД[Номер п/п],0)),"; ",ROW(B21)-5)</f>
        <v>#NAME?</v>
      </c>
      <c r="C21" s="24"/>
      <c r="D21" s="38">
        <f>ROW(РеестрИД[[#This Row],[№ п/п]])-5</f>
        <v>16</v>
      </c>
      <c r="E21" s="42" t="str">
        <f ca="1">IF(ISERR(SEARCH("@",РеестрИД[[#This Row],[Наименование]])),"",MID(РеестрИД[[#This Row],[Наименование]],1,SEARCH("@",РеестрИД[[#This Row],[Наименование]])-1))</f>
        <v/>
      </c>
      <c r="F21" s="42" t="e">
        <f ca="1">IF(ISERR(SEARCH("@",РеестрИД[[#This Row],[Наименование]])),РеестрИД[[#This Row],[Наименование]],MID(РеестрИД[[#This Row],[Наименование]],SEARCH("@",РеестрИД[[#This Row],[Наименование]])+1,LEN(РеестрИД[[#This Row],[Наименование]])))</f>
        <v>#NAME?</v>
      </c>
      <c r="G21">
        <f>1</f>
        <v>1</v>
      </c>
      <c r="H21">
        <f t="shared" si="0"/>
        <v>17</v>
      </c>
    </row>
    <row r="22" spans="2:8" hidden="1" x14ac:dyDescent="0.2">
      <c r="B22" t="e">
        <f ca="1">Substrings(INDEX(ТаблицаИД[Итог всё],MATCH($A$6,ТаблицаИД[Номер п/п],0)),"; ",ROW(B22)-5)</f>
        <v>#NAME?</v>
      </c>
      <c r="C22" s="24"/>
      <c r="D22" s="38">
        <f>ROW(РеестрИД[[#This Row],[№ п/п]])-5</f>
        <v>17</v>
      </c>
      <c r="E22" s="42" t="str">
        <f ca="1">IF(ISERR(SEARCH("@",РеестрИД[[#This Row],[Наименование]])),"",MID(РеестрИД[[#This Row],[Наименование]],1,SEARCH("@",РеестрИД[[#This Row],[Наименование]])-1))</f>
        <v/>
      </c>
      <c r="F22" s="42" t="e">
        <f ca="1">IF(ISERR(SEARCH("@",РеестрИД[[#This Row],[Наименование]])),РеестрИД[[#This Row],[Наименование]],MID(РеестрИД[[#This Row],[Наименование]],SEARCH("@",РеестрИД[[#This Row],[Наименование]])+1,LEN(РеестрИД[[#This Row],[Наименование]])))</f>
        <v>#NAME?</v>
      </c>
      <c r="G22">
        <f>1</f>
        <v>1</v>
      </c>
      <c r="H22">
        <f t="shared" si="0"/>
        <v>18</v>
      </c>
    </row>
    <row r="23" spans="2:8" hidden="1" x14ac:dyDescent="0.2">
      <c r="B23" t="e">
        <f ca="1">Substrings(INDEX(ТаблицаИД[Итог всё],MATCH($A$6,ТаблицаИД[Номер п/п],0)),"; ",ROW(B23)-5)</f>
        <v>#NAME?</v>
      </c>
      <c r="C23" s="24"/>
      <c r="D23" s="87">
        <f>ROW(РеестрИД[[#This Row],[№ п/п]])-5</f>
        <v>18</v>
      </c>
      <c r="E23" s="86" t="str">
        <f ca="1">IF(ISERR(SEARCH("@",РеестрИД[[#This Row],[Наименование]])),"",MID(РеестрИД[[#This Row],[Наименование]],1,SEARCH("@",РеестрИД[[#This Row],[Наименование]])-1))</f>
        <v/>
      </c>
      <c r="F23" s="23" t="e">
        <f ca="1">IF(ISERR(SEARCH("@",РеестрИД[[#This Row],[Наименование]])),РеестрИД[[#This Row],[Наименование]],MID(РеестрИД[[#This Row],[Наименование]],SEARCH("@",РеестрИД[[#This Row],[Наименование]])+1,LEN(РеестрИД[[#This Row],[Наименование]])))</f>
        <v>#NAME?</v>
      </c>
      <c r="G23">
        <f>1</f>
        <v>1</v>
      </c>
      <c r="H23">
        <f t="shared" si="0"/>
        <v>19</v>
      </c>
    </row>
    <row r="24" spans="2:8" hidden="1" x14ac:dyDescent="0.2">
      <c r="B24" t="e">
        <f ca="1">Substrings(INDEX(ТаблицаИД[Итог всё],MATCH($A$6,ТаблицаИД[Номер п/п],0)),"; ",ROW(B24)-5)</f>
        <v>#NAME?</v>
      </c>
      <c r="C24" s="24"/>
      <c r="D24" s="87">
        <f>ROW(РеестрИД[[#This Row],[№ п/п]])-5</f>
        <v>19</v>
      </c>
      <c r="E24" s="86" t="str">
        <f ca="1">IF(ISERR(SEARCH("@",РеестрИД[[#This Row],[Наименование]])),"",MID(РеестрИД[[#This Row],[Наименование]],1,SEARCH("@",РеестрИД[[#This Row],[Наименование]])-1))</f>
        <v/>
      </c>
      <c r="F24" s="23" t="e">
        <f ca="1">IF(ISERR(SEARCH("@",РеестрИД[[#This Row],[Наименование]])),РеестрИД[[#This Row],[Наименование]],MID(РеестрИД[[#This Row],[Наименование]],SEARCH("@",РеестрИД[[#This Row],[Наименование]])+1,LEN(РеестрИД[[#This Row],[Наименование]])))</f>
        <v>#NAME?</v>
      </c>
      <c r="G24">
        <f>1</f>
        <v>1</v>
      </c>
      <c r="H24">
        <f t="shared" si="0"/>
        <v>20</v>
      </c>
    </row>
    <row r="25" spans="2:8" hidden="1" x14ac:dyDescent="0.2">
      <c r="B25" t="e">
        <f ca="1">Substrings(INDEX(ТаблицаИД[Итог всё],MATCH($A$6,ТаблицаИД[Номер п/п],0)),"; ",ROW(B25)-5)</f>
        <v>#NAME?</v>
      </c>
      <c r="C25" s="24"/>
      <c r="D25" s="87">
        <f>ROW(РеестрИД[[#This Row],[№ п/п]])-5</f>
        <v>20</v>
      </c>
      <c r="E25" s="86" t="str">
        <f ca="1">IF(ISERR(SEARCH("@",РеестрИД[[#This Row],[Наименование]])),"",MID(РеестрИД[[#This Row],[Наименование]],1,SEARCH("@",РеестрИД[[#This Row],[Наименование]])-1))</f>
        <v/>
      </c>
      <c r="F25" s="23" t="e">
        <f ca="1">IF(ISERR(SEARCH("@",РеестрИД[[#This Row],[Наименование]])),РеестрИД[[#This Row],[Наименование]],MID(РеестрИД[[#This Row],[Наименование]],SEARCH("@",РеестрИД[[#This Row],[Наименование]])+1,LEN(РеестрИД[[#This Row],[Наименование]])))</f>
        <v>#NAME?</v>
      </c>
      <c r="G25">
        <f>1</f>
        <v>1</v>
      </c>
      <c r="H25">
        <f t="shared" si="0"/>
        <v>21</v>
      </c>
    </row>
    <row r="26" spans="2:8" hidden="1" x14ac:dyDescent="0.2">
      <c r="B26" t="e">
        <f ca="1">Substrings(INDEX(ТаблицаИД[Итог всё],MATCH($A$6,ТаблицаИД[Номер п/п],0)),"; ",ROW(B26)-5)</f>
        <v>#NAME?</v>
      </c>
      <c r="C26" s="24"/>
      <c r="D26" s="87">
        <f>ROW(РеестрИД[[#This Row],[№ п/п]])-5</f>
        <v>21</v>
      </c>
      <c r="E26" s="86" t="str">
        <f ca="1">IF(ISERR(SEARCH("@",РеестрИД[[#This Row],[Наименование]])),"",MID(РеестрИД[[#This Row],[Наименование]],1,SEARCH("@",РеестрИД[[#This Row],[Наименование]])-1))</f>
        <v/>
      </c>
      <c r="F26" s="23" t="e">
        <f ca="1">IF(ISERR(SEARCH("@",РеестрИД[[#This Row],[Наименование]])),РеестрИД[[#This Row],[Наименование]],MID(РеестрИД[[#This Row],[Наименование]],SEARCH("@",РеестрИД[[#This Row],[Наименование]])+1,LEN(РеестрИД[[#This Row],[Наименование]])))</f>
        <v>#NAME?</v>
      </c>
      <c r="G26">
        <f>1</f>
        <v>1</v>
      </c>
      <c r="H26">
        <f t="shared" si="0"/>
        <v>22</v>
      </c>
    </row>
    <row r="27" spans="2:8" hidden="1" x14ac:dyDescent="0.2">
      <c r="B27" t="e">
        <f ca="1">Substrings(INDEX(ТаблицаИД[Итог всё],MATCH($A$6,ТаблицаИД[Номер п/п],0)),"; ",ROW(B27)-5)</f>
        <v>#NAME?</v>
      </c>
      <c r="C27" s="24"/>
      <c r="D27" s="87">
        <f>ROW(РеестрИД[[#This Row],[№ п/п]])-5</f>
        <v>22</v>
      </c>
      <c r="E27" s="86" t="str">
        <f ca="1">IF(ISERR(SEARCH("@",РеестрИД[[#This Row],[Наименование]])),"",MID(РеестрИД[[#This Row],[Наименование]],1,SEARCH("@",РеестрИД[[#This Row],[Наименование]])-1))</f>
        <v/>
      </c>
      <c r="F27" s="23" t="e">
        <f ca="1">IF(ISERR(SEARCH("@",РеестрИД[[#This Row],[Наименование]])),РеестрИД[[#This Row],[Наименование]],MID(РеестрИД[[#This Row],[Наименование]],SEARCH("@",РеестрИД[[#This Row],[Наименование]])+1,LEN(РеестрИД[[#This Row],[Наименование]])))</f>
        <v>#NAME?</v>
      </c>
      <c r="G27">
        <f>1</f>
        <v>1</v>
      </c>
      <c r="H27">
        <f t="shared" si="0"/>
        <v>23</v>
      </c>
    </row>
    <row r="28" spans="2:8" hidden="1" x14ac:dyDescent="0.2">
      <c r="B28" t="e">
        <f ca="1">Substrings(INDEX(ТаблицаИД[Итог всё],MATCH($A$6,ТаблицаИД[Номер п/п],0)),"; ",ROW(B28)-5)</f>
        <v>#NAME?</v>
      </c>
      <c r="C28" s="24"/>
      <c r="D28" s="87">
        <f>ROW(РеестрИД[[#This Row],[№ п/п]])-5</f>
        <v>23</v>
      </c>
      <c r="E28" s="86" t="str">
        <f ca="1">IF(ISERR(SEARCH("@",РеестрИД[[#This Row],[Наименование]])),"",MID(РеестрИД[[#This Row],[Наименование]],1,SEARCH("@",РеестрИД[[#This Row],[Наименование]])-1))</f>
        <v/>
      </c>
      <c r="F28" s="23" t="e">
        <f ca="1">IF(ISERR(SEARCH("@",РеестрИД[[#This Row],[Наименование]])),РеестрИД[[#This Row],[Наименование]],MID(РеестрИД[[#This Row],[Наименование]],SEARCH("@",РеестрИД[[#This Row],[Наименование]])+1,LEN(РеестрИД[[#This Row],[Наименование]])))</f>
        <v>#NAME?</v>
      </c>
      <c r="G28">
        <f>1</f>
        <v>1</v>
      </c>
      <c r="H28">
        <f t="shared" si="0"/>
        <v>24</v>
      </c>
    </row>
    <row r="29" spans="2:8" hidden="1" x14ac:dyDescent="0.2">
      <c r="B29" t="e">
        <f ca="1">Substrings(INDEX(ТаблицаИД[Итог всё],MATCH($A$6,ТаблицаИД[Номер п/п],0)),"; ",ROW(B29)-5)</f>
        <v>#NAME?</v>
      </c>
      <c r="C29" s="24"/>
      <c r="D29" s="87">
        <f>ROW(РеестрИД[[#This Row],[№ п/п]])-5</f>
        <v>24</v>
      </c>
      <c r="E29" s="86" t="str">
        <f ca="1">IF(ISERR(SEARCH("@",РеестрИД[[#This Row],[Наименование]])),"",MID(РеестрИД[[#This Row],[Наименование]],1,SEARCH("@",РеестрИД[[#This Row],[Наименование]])-1))</f>
        <v/>
      </c>
      <c r="F29" s="23" t="e">
        <f ca="1">IF(ISERR(SEARCH("@",РеестрИД[[#This Row],[Наименование]])),РеестрИД[[#This Row],[Наименование]],MID(РеестрИД[[#This Row],[Наименование]],SEARCH("@",РеестрИД[[#This Row],[Наименование]])+1,LEN(РеестрИД[[#This Row],[Наименование]])))</f>
        <v>#NAME?</v>
      </c>
      <c r="G29">
        <f>1</f>
        <v>1</v>
      </c>
      <c r="H29">
        <f t="shared" si="0"/>
        <v>25</v>
      </c>
    </row>
    <row r="30" spans="2:8" hidden="1" x14ac:dyDescent="0.2">
      <c r="B30" t="e">
        <f ca="1">Substrings(INDEX(ТаблицаИД[Итог всё],MATCH($A$6,ТаблицаИД[Номер п/п],0)),"; ",ROW(B30)-5)</f>
        <v>#NAME?</v>
      </c>
      <c r="C30" s="24"/>
      <c r="D30" s="87">
        <f>ROW(РеестрИД[[#This Row],[№ п/п]])-5</f>
        <v>25</v>
      </c>
      <c r="E30" s="86" t="str">
        <f ca="1">IF(ISERR(SEARCH("@",РеестрИД[[#This Row],[Наименование]])),"",MID(РеестрИД[[#This Row],[Наименование]],1,SEARCH("@",РеестрИД[[#This Row],[Наименование]])-1))</f>
        <v/>
      </c>
      <c r="F30" s="23" t="e">
        <f ca="1">IF(ISERR(SEARCH("@",РеестрИД[[#This Row],[Наименование]])),РеестрИД[[#This Row],[Наименование]],MID(РеестрИД[[#This Row],[Наименование]],SEARCH("@",РеестрИД[[#This Row],[Наименование]])+1,LEN(РеестрИД[[#This Row],[Наименование]])))</f>
        <v>#NAME?</v>
      </c>
      <c r="G30">
        <f>1</f>
        <v>1</v>
      </c>
      <c r="H30">
        <f t="shared" si="0"/>
        <v>26</v>
      </c>
    </row>
    <row r="31" spans="2:8" hidden="1" x14ac:dyDescent="0.2">
      <c r="B31" t="e">
        <f ca="1">Substrings(INDEX(ТаблицаИД[Итог всё],MATCH($A$6,ТаблицаИД[Номер п/п],0)),"; ",ROW(B31)-5)</f>
        <v>#NAME?</v>
      </c>
      <c r="C31" s="24"/>
      <c r="D31" s="87">
        <f>ROW(РеестрИД[[#This Row],[№ п/п]])-5</f>
        <v>26</v>
      </c>
      <c r="E31" s="86" t="str">
        <f ca="1">IF(ISERR(SEARCH("@",РеестрИД[[#This Row],[Наименование]])),"",MID(РеестрИД[[#This Row],[Наименование]],1,SEARCH("@",РеестрИД[[#This Row],[Наименование]])-1))</f>
        <v/>
      </c>
      <c r="F31" s="23" t="e">
        <f ca="1">IF(ISERR(SEARCH("@",РеестрИД[[#This Row],[Наименование]])),РеестрИД[[#This Row],[Наименование]],MID(РеестрИД[[#This Row],[Наименование]],SEARCH("@",РеестрИД[[#This Row],[Наименование]])+1,LEN(РеестрИД[[#This Row],[Наименование]])))</f>
        <v>#NAME?</v>
      </c>
      <c r="G31">
        <f>1</f>
        <v>1</v>
      </c>
      <c r="H31">
        <f t="shared" si="0"/>
        <v>27</v>
      </c>
    </row>
    <row r="32" spans="2:8" hidden="1" x14ac:dyDescent="0.2">
      <c r="B32" t="e">
        <f ca="1">Substrings(INDEX(ТаблицаИД[Итог всё],MATCH($A$6,ТаблицаИД[Номер п/п],0)),"; ",ROW(B32)-5)</f>
        <v>#NAME?</v>
      </c>
      <c r="C32" s="24"/>
      <c r="D32" s="87">
        <f>ROW(РеестрИД[[#This Row],[№ п/п]])-5</f>
        <v>27</v>
      </c>
      <c r="E32" s="86" t="str">
        <f ca="1">IF(ISERR(SEARCH("@",РеестрИД[[#This Row],[Наименование]])),"",MID(РеестрИД[[#This Row],[Наименование]],1,SEARCH("@",РеестрИД[[#This Row],[Наименование]])-1))</f>
        <v/>
      </c>
      <c r="F32" s="23" t="e">
        <f ca="1">IF(ISERR(SEARCH("@",РеестрИД[[#This Row],[Наименование]])),РеестрИД[[#This Row],[Наименование]],MID(РеестрИД[[#This Row],[Наименование]],SEARCH("@",РеестрИД[[#This Row],[Наименование]])+1,LEN(РеестрИД[[#This Row],[Наименование]])))</f>
        <v>#NAME?</v>
      </c>
      <c r="G32">
        <f>1</f>
        <v>1</v>
      </c>
      <c r="H32">
        <f t="shared" si="0"/>
        <v>28</v>
      </c>
    </row>
    <row r="33" spans="2:8" hidden="1" x14ac:dyDescent="0.2">
      <c r="B33" t="e">
        <f ca="1">Substrings(INDEX(ТаблицаИД[Итог всё],MATCH($A$6,ТаблицаИД[Номер п/п],0)),"; ",ROW(B33)-5)</f>
        <v>#NAME?</v>
      </c>
      <c r="C33" s="24"/>
      <c r="D33" s="87">
        <f>ROW(РеестрИД[[#This Row],[№ п/п]])-5</f>
        <v>28</v>
      </c>
      <c r="E33" s="86" t="str">
        <f ca="1">IF(ISERR(SEARCH("@",РеестрИД[[#This Row],[Наименование]])),"",MID(РеестрИД[[#This Row],[Наименование]],1,SEARCH("@",РеестрИД[[#This Row],[Наименование]])-1))</f>
        <v/>
      </c>
      <c r="F33" s="23" t="e">
        <f ca="1">IF(ISERR(SEARCH("@",РеестрИД[[#This Row],[Наименование]])),РеестрИД[[#This Row],[Наименование]],MID(РеестрИД[[#This Row],[Наименование]],SEARCH("@",РеестрИД[[#This Row],[Наименование]])+1,LEN(РеестрИД[[#This Row],[Наименование]])))</f>
        <v>#NAME?</v>
      </c>
      <c r="G33">
        <f>1</f>
        <v>1</v>
      </c>
      <c r="H33">
        <f t="shared" si="0"/>
        <v>29</v>
      </c>
    </row>
    <row r="34" spans="2:8" hidden="1" x14ac:dyDescent="0.2">
      <c r="B34" t="e">
        <f ca="1">Substrings(INDEX(ТаблицаИД[Итог всё],MATCH($A$6,ТаблицаИД[Номер п/п],0)),"; ",ROW(B34)-5)</f>
        <v>#NAME?</v>
      </c>
      <c r="C34" s="24"/>
      <c r="D34" s="87">
        <f>ROW(РеестрИД[[#This Row],[№ п/п]])-5</f>
        <v>29</v>
      </c>
      <c r="E34" s="86" t="str">
        <f ca="1">IF(ISERR(SEARCH("@",РеестрИД[[#This Row],[Наименование]])),"",MID(РеестрИД[[#This Row],[Наименование]],1,SEARCH("@",РеестрИД[[#This Row],[Наименование]])-1))</f>
        <v/>
      </c>
      <c r="F34" s="23" t="e">
        <f ca="1">IF(ISERR(SEARCH("@",РеестрИД[[#This Row],[Наименование]])),РеестрИД[[#This Row],[Наименование]],MID(РеестрИД[[#This Row],[Наименование]],SEARCH("@",РеестрИД[[#This Row],[Наименование]])+1,LEN(РеестрИД[[#This Row],[Наименование]])))</f>
        <v>#NAME?</v>
      </c>
      <c r="G34">
        <f>1</f>
        <v>1</v>
      </c>
      <c r="H34">
        <f t="shared" si="0"/>
        <v>30</v>
      </c>
    </row>
    <row r="35" spans="2:8" hidden="1" x14ac:dyDescent="0.2">
      <c r="B35" t="e">
        <f ca="1">Substrings(INDEX(ТаблицаИД[Итог всё],MATCH($A$6,ТаблицаИД[Номер п/п],0)),"; ",ROW(B35)-5)</f>
        <v>#NAME?</v>
      </c>
      <c r="C35" s="24"/>
      <c r="D35" s="87">
        <f>ROW(РеестрИД[[#This Row],[№ п/п]])-5</f>
        <v>30</v>
      </c>
      <c r="E35" s="86" t="str">
        <f ca="1">IF(ISERR(SEARCH("@",РеестрИД[[#This Row],[Наименование]])),"",MID(РеестрИД[[#This Row],[Наименование]],1,SEARCH("@",РеестрИД[[#This Row],[Наименование]])-1))</f>
        <v/>
      </c>
      <c r="F35" s="23" t="e">
        <f ca="1">IF(ISERR(SEARCH("@",РеестрИД[[#This Row],[Наименование]])),РеестрИД[[#This Row],[Наименование]],MID(РеестрИД[[#This Row],[Наименование]],SEARCH("@",РеестрИД[[#This Row],[Наименование]])+1,LEN(РеестрИД[[#This Row],[Наименование]])))</f>
        <v>#NAME?</v>
      </c>
      <c r="G35">
        <f>1</f>
        <v>1</v>
      </c>
      <c r="H35">
        <f t="shared" si="0"/>
        <v>31</v>
      </c>
    </row>
    <row r="36" spans="2:8" hidden="1" x14ac:dyDescent="0.2">
      <c r="B36" t="e">
        <f ca="1">Substrings(INDEX(ТаблицаИД[Итог всё],MATCH($A$6,ТаблицаИД[Номер п/п],0)),"; ",ROW(B36)-5)</f>
        <v>#NAME?</v>
      </c>
      <c r="C36" s="24"/>
      <c r="D36" s="87">
        <f>ROW(РеестрИД[[#This Row],[№ п/п]])-5</f>
        <v>31</v>
      </c>
      <c r="E36" s="86" t="str">
        <f ca="1">IF(ISERR(SEARCH("@",РеестрИД[[#This Row],[Наименование]])),"",MID(РеестрИД[[#This Row],[Наименование]],1,SEARCH("@",РеестрИД[[#This Row],[Наименование]])-1))</f>
        <v/>
      </c>
      <c r="F36" s="23" t="e">
        <f ca="1">IF(ISERR(SEARCH("@",РеестрИД[[#This Row],[Наименование]])),РеестрИД[[#This Row],[Наименование]],MID(РеестрИД[[#This Row],[Наименование]],SEARCH("@",РеестрИД[[#This Row],[Наименование]])+1,LEN(РеестрИД[[#This Row],[Наименование]])))</f>
        <v>#NAME?</v>
      </c>
      <c r="G36">
        <f>1</f>
        <v>1</v>
      </c>
      <c r="H36">
        <f t="shared" si="0"/>
        <v>32</v>
      </c>
    </row>
    <row r="37" spans="2:8" hidden="1" x14ac:dyDescent="0.2">
      <c r="B37" t="e">
        <f ca="1">Substrings(INDEX(ТаблицаИД[Итог всё],MATCH($A$6,ТаблицаИД[Номер п/п],0)),"; ",ROW(B37)-5)</f>
        <v>#NAME?</v>
      </c>
      <c r="C37" s="24"/>
      <c r="D37" s="87">
        <f>ROW(РеестрИД[[#This Row],[№ п/п]])-5</f>
        <v>32</v>
      </c>
      <c r="E37" s="86" t="str">
        <f ca="1">IF(ISERR(SEARCH("@",РеестрИД[[#This Row],[Наименование]])),"",MID(РеестрИД[[#This Row],[Наименование]],1,SEARCH("@",РеестрИД[[#This Row],[Наименование]])-1))</f>
        <v/>
      </c>
      <c r="F37" s="23" t="e">
        <f ca="1">IF(ISERR(SEARCH("@",РеестрИД[[#This Row],[Наименование]])),РеестрИД[[#This Row],[Наименование]],MID(РеестрИД[[#This Row],[Наименование]],SEARCH("@",РеестрИД[[#This Row],[Наименование]])+1,LEN(РеестрИД[[#This Row],[Наименование]])))</f>
        <v>#NAME?</v>
      </c>
      <c r="G37">
        <f>1</f>
        <v>1</v>
      </c>
      <c r="H37">
        <f t="shared" si="0"/>
        <v>33</v>
      </c>
    </row>
    <row r="38" spans="2:8" hidden="1" x14ac:dyDescent="0.2">
      <c r="B38" t="e">
        <f ca="1">Substrings(INDEX(ТаблицаИД[Итог всё],MATCH($A$6,ТаблицаИД[Номер п/п],0)),"; ",ROW(B38)-5)</f>
        <v>#NAME?</v>
      </c>
      <c r="C38" s="24"/>
      <c r="D38" s="87">
        <f>ROW(РеестрИД[[#This Row],[№ п/п]])-5</f>
        <v>33</v>
      </c>
      <c r="E38" s="86" t="str">
        <f ca="1">IF(ISERR(SEARCH("@",РеестрИД[[#This Row],[Наименование]])),"",MID(РеестрИД[[#This Row],[Наименование]],1,SEARCH("@",РеестрИД[[#This Row],[Наименование]])-1))</f>
        <v/>
      </c>
      <c r="F38" s="23" t="e">
        <f ca="1">IF(ISERR(SEARCH("@",РеестрИД[[#This Row],[Наименование]])),РеестрИД[[#This Row],[Наименование]],MID(РеестрИД[[#This Row],[Наименование]],SEARCH("@",РеестрИД[[#This Row],[Наименование]])+1,LEN(РеестрИД[[#This Row],[Наименование]])))</f>
        <v>#NAME?</v>
      </c>
      <c r="G38">
        <f>1</f>
        <v>1</v>
      </c>
      <c r="H38">
        <f t="shared" si="0"/>
        <v>34</v>
      </c>
    </row>
    <row r="39" spans="2:8" hidden="1" x14ac:dyDescent="0.2">
      <c r="B39" t="e">
        <f ca="1">Substrings(INDEX(ТаблицаИД[Итог всё],MATCH($A$6,ТаблицаИД[Номер п/п],0)),"; ",ROW(B39)-5)</f>
        <v>#NAME?</v>
      </c>
      <c r="C39" s="24"/>
      <c r="D39" s="87">
        <f>ROW(РеестрИД[[#This Row],[№ п/п]])-5</f>
        <v>34</v>
      </c>
      <c r="E39" s="86" t="str">
        <f ca="1">IF(ISERR(SEARCH("@",РеестрИД[[#This Row],[Наименование]])),"",MID(РеестрИД[[#This Row],[Наименование]],1,SEARCH("@",РеестрИД[[#This Row],[Наименование]])-1))</f>
        <v/>
      </c>
      <c r="F39" s="23" t="e">
        <f ca="1">IF(ISERR(SEARCH("@",РеестрИД[[#This Row],[Наименование]])),РеестрИД[[#This Row],[Наименование]],MID(РеестрИД[[#This Row],[Наименование]],SEARCH("@",РеестрИД[[#This Row],[Наименование]])+1,LEN(РеестрИД[[#This Row],[Наименование]])))</f>
        <v>#NAME?</v>
      </c>
      <c r="G39">
        <f>1</f>
        <v>1</v>
      </c>
      <c r="H39">
        <f t="shared" si="0"/>
        <v>35</v>
      </c>
    </row>
    <row r="40" spans="2:8" hidden="1" x14ac:dyDescent="0.2">
      <c r="B40" t="e">
        <f ca="1">Substrings(INDEX(ТаблицаИД[Итог всё],MATCH($A$6,ТаблицаИД[Номер п/п],0)),"; ",ROW(B40)-5)</f>
        <v>#NAME?</v>
      </c>
      <c r="C40" s="24"/>
      <c r="D40" s="87">
        <f>ROW(РеестрИД[[#This Row],[№ п/п]])-5</f>
        <v>35</v>
      </c>
      <c r="E40" s="86" t="str">
        <f ca="1">IF(ISERR(SEARCH("@",РеестрИД[[#This Row],[Наименование]])),"",MID(РеестрИД[[#This Row],[Наименование]],1,SEARCH("@",РеестрИД[[#This Row],[Наименование]])-1))</f>
        <v/>
      </c>
      <c r="F40" s="23" t="e">
        <f ca="1">IF(ISERR(SEARCH("@",РеестрИД[[#This Row],[Наименование]])),РеестрИД[[#This Row],[Наименование]],MID(РеестрИД[[#This Row],[Наименование]],SEARCH("@",РеестрИД[[#This Row],[Наименование]])+1,LEN(РеестрИД[[#This Row],[Наименование]])))</f>
        <v>#NAME?</v>
      </c>
      <c r="G40">
        <f>1</f>
        <v>1</v>
      </c>
      <c r="H40">
        <f t="shared" si="0"/>
        <v>36</v>
      </c>
    </row>
    <row r="41" spans="2:8" hidden="1" x14ac:dyDescent="0.2">
      <c r="B41" t="e">
        <f ca="1">Substrings(INDEX(ТаблицаИД[Итог всё],MATCH($A$6,ТаблицаИД[Номер п/п],0)),"; ",ROW(B41)-5)</f>
        <v>#NAME?</v>
      </c>
      <c r="C41" s="24"/>
      <c r="D41" s="87">
        <f>ROW(РеестрИД[[#This Row],[№ п/п]])-5</f>
        <v>36</v>
      </c>
      <c r="E41" s="86" t="str">
        <f ca="1">IF(ISERR(SEARCH("@",РеестрИД[[#This Row],[Наименование]])),"",MID(РеестрИД[[#This Row],[Наименование]],1,SEARCH("@",РеестрИД[[#This Row],[Наименование]])-1))</f>
        <v/>
      </c>
      <c r="F41" s="23" t="e">
        <f ca="1">IF(ISERR(SEARCH("@",РеестрИД[[#This Row],[Наименование]])),РеестрИД[[#This Row],[Наименование]],MID(РеестрИД[[#This Row],[Наименование]],SEARCH("@",РеестрИД[[#This Row],[Наименование]])+1,LEN(РеестрИД[[#This Row],[Наименование]])))</f>
        <v>#NAME?</v>
      </c>
      <c r="G41">
        <f>1</f>
        <v>1</v>
      </c>
      <c r="H41">
        <f t="shared" si="0"/>
        <v>37</v>
      </c>
    </row>
    <row r="42" spans="2:8" hidden="1" x14ac:dyDescent="0.2">
      <c r="B42" t="e">
        <f ca="1">Substrings(INDEX(ТаблицаИД[Итог всё],MATCH($A$6,ТаблицаИД[Номер п/п],0)),"; ",ROW(B42)-5)</f>
        <v>#NAME?</v>
      </c>
      <c r="C42" s="24"/>
      <c r="D42" s="87">
        <f>ROW(РеестрИД[[#This Row],[№ п/п]])-5</f>
        <v>37</v>
      </c>
      <c r="E42" s="86" t="str">
        <f ca="1">IF(ISERR(SEARCH("@",РеестрИД[[#This Row],[Наименование]])),"",MID(РеестрИД[[#This Row],[Наименование]],1,SEARCH("@",РеестрИД[[#This Row],[Наименование]])-1))</f>
        <v/>
      </c>
      <c r="F42" s="23" t="e">
        <f ca="1">IF(ISERR(SEARCH("@",РеестрИД[[#This Row],[Наименование]])),РеестрИД[[#This Row],[Наименование]],MID(РеестрИД[[#This Row],[Наименование]],SEARCH("@",РеестрИД[[#This Row],[Наименование]])+1,LEN(РеестрИД[[#This Row],[Наименование]])))</f>
        <v>#NAME?</v>
      </c>
      <c r="G42">
        <f>1</f>
        <v>1</v>
      </c>
      <c r="H42">
        <f t="shared" si="0"/>
        <v>38</v>
      </c>
    </row>
    <row r="43" spans="2:8" hidden="1" x14ac:dyDescent="0.2">
      <c r="B43" t="e">
        <f ca="1">Substrings(INDEX(ТаблицаИД[Итог всё],MATCH($A$6,ТаблицаИД[Номер п/п],0)),"; ",ROW(B43)-5)</f>
        <v>#NAME?</v>
      </c>
      <c r="C43" s="24"/>
      <c r="D43" s="87">
        <f>ROW(РеестрИД[[#This Row],[№ п/п]])-5</f>
        <v>38</v>
      </c>
      <c r="E43" s="86" t="str">
        <f ca="1">IF(ISERR(SEARCH("@",РеестрИД[[#This Row],[Наименование]])),"",MID(РеестрИД[[#This Row],[Наименование]],1,SEARCH("@",РеестрИД[[#This Row],[Наименование]])-1))</f>
        <v/>
      </c>
      <c r="F43" s="23" t="e">
        <f ca="1">IF(ISERR(SEARCH("@",РеестрИД[[#This Row],[Наименование]])),РеестрИД[[#This Row],[Наименование]],MID(РеестрИД[[#This Row],[Наименование]],SEARCH("@",РеестрИД[[#This Row],[Наименование]])+1,LEN(РеестрИД[[#This Row],[Наименование]])))</f>
        <v>#NAME?</v>
      </c>
      <c r="G43">
        <f>1</f>
        <v>1</v>
      </c>
      <c r="H43">
        <f t="shared" si="0"/>
        <v>39</v>
      </c>
    </row>
    <row r="44" spans="2:8" hidden="1" x14ac:dyDescent="0.2">
      <c r="B44" t="e">
        <f ca="1">Substrings(INDEX(ТаблицаИД[Итог всё],MATCH($A$6,ТаблицаИД[Номер п/п],0)),"; ",ROW(B44)-5)</f>
        <v>#NAME?</v>
      </c>
      <c r="C44" s="24"/>
      <c r="D44" s="87">
        <f>ROW(РеестрИД[[#This Row],[№ п/п]])-5</f>
        <v>39</v>
      </c>
      <c r="E44" s="86" t="str">
        <f ca="1">IF(ISERR(SEARCH("@",РеестрИД[[#This Row],[Наименование]])),"",MID(РеестрИД[[#This Row],[Наименование]],1,SEARCH("@",РеестрИД[[#This Row],[Наименование]])-1))</f>
        <v/>
      </c>
      <c r="F44" s="23" t="e">
        <f ca="1">IF(ISERR(SEARCH("@",РеестрИД[[#This Row],[Наименование]])),РеестрИД[[#This Row],[Наименование]],MID(РеестрИД[[#This Row],[Наименование]],SEARCH("@",РеестрИД[[#This Row],[Наименование]])+1,LEN(РеестрИД[[#This Row],[Наименование]])))</f>
        <v>#NAME?</v>
      </c>
      <c r="G44">
        <f>1</f>
        <v>1</v>
      </c>
      <c r="H44">
        <f t="shared" si="0"/>
        <v>40</v>
      </c>
    </row>
    <row r="45" spans="2:8" hidden="1" x14ac:dyDescent="0.2">
      <c r="B45" t="e">
        <f ca="1">Substrings(INDEX(ТаблицаИД[Итог всё],MATCH($A$6,ТаблицаИД[Номер п/п],0)),"; ",ROW(B45)-5)</f>
        <v>#NAME?</v>
      </c>
      <c r="C45" s="24"/>
      <c r="D45" s="87">
        <f>ROW(РеестрИД[[#This Row],[№ п/п]])-5</f>
        <v>40</v>
      </c>
      <c r="E45" s="86" t="str">
        <f ca="1">IF(ISERR(SEARCH("@",РеестрИД[[#This Row],[Наименование]])),"",MID(РеестрИД[[#This Row],[Наименование]],1,SEARCH("@",РеестрИД[[#This Row],[Наименование]])-1))</f>
        <v/>
      </c>
      <c r="F45" s="23" t="e">
        <f ca="1">IF(ISERR(SEARCH("@",РеестрИД[[#This Row],[Наименование]])),РеестрИД[[#This Row],[Наименование]],MID(РеестрИД[[#This Row],[Наименование]],SEARCH("@",РеестрИД[[#This Row],[Наименование]])+1,LEN(РеестрИД[[#This Row],[Наименование]])))</f>
        <v>#NAME?</v>
      </c>
      <c r="G45">
        <f>1</f>
        <v>1</v>
      </c>
      <c r="H45">
        <f t="shared" si="0"/>
        <v>41</v>
      </c>
    </row>
    <row r="46" spans="2:8" hidden="1" x14ac:dyDescent="0.2">
      <c r="B46" t="e">
        <f ca="1">Substrings(INDEX(ТаблицаИД[Итог всё],MATCH($A$6,ТаблицаИД[Номер п/п],0)),"; ",ROW(B46)-5)</f>
        <v>#NAME?</v>
      </c>
      <c r="C46" s="24"/>
      <c r="D46" s="87">
        <f>ROW(РеестрИД[[#This Row],[№ п/п]])-5</f>
        <v>41</v>
      </c>
      <c r="E46" s="86" t="str">
        <f ca="1">IF(ISERR(SEARCH("@",РеестрИД[[#This Row],[Наименование]])),"",MID(РеестрИД[[#This Row],[Наименование]],1,SEARCH("@",РеестрИД[[#This Row],[Наименование]])-1))</f>
        <v/>
      </c>
      <c r="F46" s="23" t="e">
        <f ca="1">IF(ISERR(SEARCH("@",РеестрИД[[#This Row],[Наименование]])),РеестрИД[[#This Row],[Наименование]],MID(РеестрИД[[#This Row],[Наименование]],SEARCH("@",РеестрИД[[#This Row],[Наименование]])+1,LEN(РеестрИД[[#This Row],[Наименование]])))</f>
        <v>#NAME?</v>
      </c>
      <c r="G46">
        <f>1</f>
        <v>1</v>
      </c>
      <c r="H46">
        <f t="shared" si="0"/>
        <v>42</v>
      </c>
    </row>
    <row r="47" spans="2:8" hidden="1" x14ac:dyDescent="0.2">
      <c r="B47" t="e">
        <f ca="1">Substrings(INDEX(ТаблицаИД[Итог всё],MATCH($A$6,ТаблицаИД[Номер п/п],0)),"; ",ROW(B47)-5)</f>
        <v>#NAME?</v>
      </c>
      <c r="C47" s="24"/>
      <c r="D47" s="87">
        <f>ROW(РеестрИД[[#This Row],[№ п/п]])-5</f>
        <v>42</v>
      </c>
      <c r="E47" s="86" t="str">
        <f ca="1">IF(ISERR(SEARCH("@",РеестрИД[[#This Row],[Наименование]])),"",MID(РеестрИД[[#This Row],[Наименование]],1,SEARCH("@",РеестрИД[[#This Row],[Наименование]])-1))</f>
        <v/>
      </c>
      <c r="F47" s="23" t="e">
        <f ca="1">IF(ISERR(SEARCH("@",РеестрИД[[#This Row],[Наименование]])),РеестрИД[[#This Row],[Наименование]],MID(РеестрИД[[#This Row],[Наименование]],SEARCH("@",РеестрИД[[#This Row],[Наименование]])+1,LEN(РеестрИД[[#This Row],[Наименование]])))</f>
        <v>#NAME?</v>
      </c>
      <c r="G47">
        <f>1</f>
        <v>1</v>
      </c>
      <c r="H47">
        <f t="shared" si="0"/>
        <v>43</v>
      </c>
    </row>
    <row r="48" spans="2:8" hidden="1" x14ac:dyDescent="0.2">
      <c r="B48" t="e">
        <f ca="1">Substrings(INDEX(ТаблицаИД[Итог всё],MATCH($A$6,ТаблицаИД[Номер п/п],0)),"; ",ROW(B48)-5)</f>
        <v>#NAME?</v>
      </c>
      <c r="C48" s="24"/>
      <c r="D48" s="87">
        <f>ROW(РеестрИД[[#This Row],[№ п/п]])-5</f>
        <v>43</v>
      </c>
      <c r="E48" s="86" t="str">
        <f ca="1">IF(ISERR(SEARCH("@",РеестрИД[[#This Row],[Наименование]])),"",MID(РеестрИД[[#This Row],[Наименование]],1,SEARCH("@",РеестрИД[[#This Row],[Наименование]])-1))</f>
        <v/>
      </c>
      <c r="F48" s="23" t="e">
        <f ca="1">IF(ISERR(SEARCH("@",РеестрИД[[#This Row],[Наименование]])),РеестрИД[[#This Row],[Наименование]],MID(РеестрИД[[#This Row],[Наименование]],SEARCH("@",РеестрИД[[#This Row],[Наименование]])+1,LEN(РеестрИД[[#This Row],[Наименование]])))</f>
        <v>#NAME?</v>
      </c>
      <c r="G48">
        <f>1</f>
        <v>1</v>
      </c>
      <c r="H48">
        <f t="shared" si="0"/>
        <v>44</v>
      </c>
    </row>
    <row r="49" spans="2:8" hidden="1" x14ac:dyDescent="0.2">
      <c r="B49" t="e">
        <f ca="1">Substrings(INDEX(ТаблицаИД[Итог всё],MATCH($A$6,ТаблицаИД[Номер п/п],0)),"; ",ROW(B49)-5)</f>
        <v>#NAME?</v>
      </c>
      <c r="C49" s="24"/>
      <c r="D49" s="87">
        <f>ROW(РеестрИД[[#This Row],[№ п/п]])-5</f>
        <v>44</v>
      </c>
      <c r="E49" s="86" t="str">
        <f ca="1">IF(ISERR(SEARCH("@",РеестрИД[[#This Row],[Наименование]])),"",MID(РеестрИД[[#This Row],[Наименование]],1,SEARCH("@",РеестрИД[[#This Row],[Наименование]])-1))</f>
        <v/>
      </c>
      <c r="F49" s="23" t="e">
        <f ca="1">IF(ISERR(SEARCH("@",РеестрИД[[#This Row],[Наименование]])),РеестрИД[[#This Row],[Наименование]],MID(РеестрИД[[#This Row],[Наименование]],SEARCH("@",РеестрИД[[#This Row],[Наименование]])+1,LEN(РеестрИД[[#This Row],[Наименование]])))</f>
        <v>#NAME?</v>
      </c>
      <c r="G49">
        <f>1</f>
        <v>1</v>
      </c>
      <c r="H49">
        <f t="shared" si="0"/>
        <v>45</v>
      </c>
    </row>
    <row r="50" spans="2:8" hidden="1" x14ac:dyDescent="0.2">
      <c r="B50" t="e">
        <f ca="1">Substrings(INDEX(ТаблицаИД[Итог всё],MATCH($A$6,ТаблицаИД[Номер п/п],0)),"; ",ROW(B50)-5)</f>
        <v>#NAME?</v>
      </c>
      <c r="C50" s="24"/>
      <c r="D50" s="87">
        <f>ROW(РеестрИД[[#This Row],[№ п/п]])-5</f>
        <v>45</v>
      </c>
      <c r="E50" s="86" t="str">
        <f ca="1">IF(ISERR(SEARCH("@",РеестрИД[[#This Row],[Наименование]])),"",MID(РеестрИД[[#This Row],[Наименование]],1,SEARCH("@",РеестрИД[[#This Row],[Наименование]])-1))</f>
        <v/>
      </c>
      <c r="F50" s="23" t="e">
        <f ca="1">IF(ISERR(SEARCH("@",РеестрИД[[#This Row],[Наименование]])),РеестрИД[[#This Row],[Наименование]],MID(РеестрИД[[#This Row],[Наименование]],SEARCH("@",РеестрИД[[#This Row],[Наименование]])+1,LEN(РеестрИД[[#This Row],[Наименование]])))</f>
        <v>#NAME?</v>
      </c>
      <c r="G50">
        <f>1</f>
        <v>1</v>
      </c>
      <c r="H50">
        <f t="shared" si="0"/>
        <v>46</v>
      </c>
    </row>
    <row r="51" spans="2:8" hidden="1" x14ac:dyDescent="0.2">
      <c r="B51" t="e">
        <f ca="1">Substrings(INDEX(ТаблицаИД[Итог всё],MATCH($A$6,ТаблицаИД[Номер п/п],0)),"; ",ROW(B51)-5)</f>
        <v>#NAME?</v>
      </c>
      <c r="C51" s="24"/>
      <c r="D51" s="87">
        <f>ROW(РеестрИД[[#This Row],[№ п/п]])-5</f>
        <v>46</v>
      </c>
      <c r="E51" s="86" t="str">
        <f ca="1">IF(ISERR(SEARCH("@",РеестрИД[[#This Row],[Наименование]])),"",MID(РеестрИД[[#This Row],[Наименование]],1,SEARCH("@",РеестрИД[[#This Row],[Наименование]])-1))</f>
        <v/>
      </c>
      <c r="F51" s="23" t="e">
        <f ca="1">IF(ISERR(SEARCH("@",РеестрИД[[#This Row],[Наименование]])),РеестрИД[[#This Row],[Наименование]],MID(РеестрИД[[#This Row],[Наименование]],SEARCH("@",РеестрИД[[#This Row],[Наименование]])+1,LEN(РеестрИД[[#This Row],[Наименование]])))</f>
        <v>#NAME?</v>
      </c>
      <c r="G51">
        <f>1</f>
        <v>1</v>
      </c>
      <c r="H51">
        <f t="shared" si="0"/>
        <v>47</v>
      </c>
    </row>
    <row r="52" spans="2:8" hidden="1" x14ac:dyDescent="0.2">
      <c r="B52" t="e">
        <f ca="1">Substrings(INDEX(ТаблицаИД[Итог всё],MATCH($A$6,ТаблицаИД[Номер п/п],0)),"; ",ROW(B52)-5)</f>
        <v>#NAME?</v>
      </c>
      <c r="C52" s="24"/>
      <c r="D52" s="87">
        <f>ROW(РеестрИД[[#This Row],[№ п/п]])-5</f>
        <v>47</v>
      </c>
      <c r="E52" s="86" t="str">
        <f ca="1">IF(ISERR(SEARCH("@",РеестрИД[[#This Row],[Наименование]])),"",MID(РеестрИД[[#This Row],[Наименование]],1,SEARCH("@",РеестрИД[[#This Row],[Наименование]])-1))</f>
        <v/>
      </c>
      <c r="F52" s="23" t="e">
        <f ca="1">IF(ISERR(SEARCH("@",РеестрИД[[#This Row],[Наименование]])),РеестрИД[[#This Row],[Наименование]],MID(РеестрИД[[#This Row],[Наименование]],SEARCH("@",РеестрИД[[#This Row],[Наименование]])+1,LEN(РеестрИД[[#This Row],[Наименование]])))</f>
        <v>#NAME?</v>
      </c>
      <c r="G52">
        <f>1</f>
        <v>1</v>
      </c>
      <c r="H52">
        <f t="shared" si="0"/>
        <v>48</v>
      </c>
    </row>
    <row r="53" spans="2:8" hidden="1" x14ac:dyDescent="0.2">
      <c r="B53" t="e">
        <f ca="1">Substrings(INDEX(ТаблицаИД[Итог всё],MATCH($A$6,ТаблицаИД[Номер п/п],0)),"; ",ROW(B53)-5)</f>
        <v>#NAME?</v>
      </c>
      <c r="C53" s="24"/>
      <c r="D53" s="87">
        <f>ROW(РеестрИД[[#This Row],[№ п/п]])-5</f>
        <v>48</v>
      </c>
      <c r="E53" s="86" t="str">
        <f ca="1">IF(ISERR(SEARCH("@",РеестрИД[[#This Row],[Наименование]])),"",MID(РеестрИД[[#This Row],[Наименование]],1,SEARCH("@",РеестрИД[[#This Row],[Наименование]])-1))</f>
        <v/>
      </c>
      <c r="F53" s="23" t="e">
        <f ca="1">IF(ISERR(SEARCH("@",РеестрИД[[#This Row],[Наименование]])),РеестрИД[[#This Row],[Наименование]],MID(РеестрИД[[#This Row],[Наименование]],SEARCH("@",РеестрИД[[#This Row],[Наименование]])+1,LEN(РеестрИД[[#This Row],[Наименование]])))</f>
        <v>#NAME?</v>
      </c>
      <c r="G53">
        <f>1</f>
        <v>1</v>
      </c>
      <c r="H53">
        <f t="shared" si="0"/>
        <v>49</v>
      </c>
    </row>
    <row r="54" spans="2:8" hidden="1" x14ac:dyDescent="0.2">
      <c r="B54" t="e">
        <f ca="1">Substrings(INDEX(ТаблицаИД[Итог всё],MATCH($A$6,ТаблицаИД[Номер п/п],0)),"; ",ROW(B54)-5)</f>
        <v>#NAME?</v>
      </c>
      <c r="C54" s="24"/>
      <c r="D54" s="87">
        <f>ROW(РеестрИД[[#This Row],[№ п/п]])-5</f>
        <v>49</v>
      </c>
      <c r="E54" s="86" t="str">
        <f ca="1">IF(ISERR(SEARCH("@",РеестрИД[[#This Row],[Наименование]])),"",MID(РеестрИД[[#This Row],[Наименование]],1,SEARCH("@",РеестрИД[[#This Row],[Наименование]])-1))</f>
        <v/>
      </c>
      <c r="F54" s="23" t="e">
        <f ca="1">IF(ISERR(SEARCH("@",РеестрИД[[#This Row],[Наименование]])),РеестрИД[[#This Row],[Наименование]],MID(РеестрИД[[#This Row],[Наименование]],SEARCH("@",РеестрИД[[#This Row],[Наименование]])+1,LEN(РеестрИД[[#This Row],[Наименование]])))</f>
        <v>#NAME?</v>
      </c>
      <c r="G54">
        <f>1</f>
        <v>1</v>
      </c>
      <c r="H54">
        <f t="shared" si="0"/>
        <v>50</v>
      </c>
    </row>
    <row r="55" spans="2:8" hidden="1" x14ac:dyDescent="0.2">
      <c r="B55" t="e">
        <f ca="1">Substrings(INDEX(ТаблицаИД[Итог всё],MATCH($A$6,ТаблицаИД[Номер п/п],0)),"; ",ROW(B55)-5)</f>
        <v>#NAME?</v>
      </c>
      <c r="C55" s="24"/>
      <c r="D55" s="87">
        <f>ROW(РеестрИД[[#This Row],[№ п/п]])-5</f>
        <v>50</v>
      </c>
      <c r="E55" s="86" t="str">
        <f ca="1">IF(ISERR(SEARCH("@",РеестрИД[[#This Row],[Наименование]])),"",MID(РеестрИД[[#This Row],[Наименование]],1,SEARCH("@",РеестрИД[[#This Row],[Наименование]])-1))</f>
        <v/>
      </c>
      <c r="F55" s="23" t="e">
        <f ca="1">IF(ISERR(SEARCH("@",РеестрИД[[#This Row],[Наименование]])),РеестрИД[[#This Row],[Наименование]],MID(РеестрИД[[#This Row],[Наименование]],SEARCH("@",РеестрИД[[#This Row],[Наименование]])+1,LEN(РеестрИД[[#This Row],[Наименование]])))</f>
        <v>#NAME?</v>
      </c>
      <c r="G55">
        <f>1</f>
        <v>1</v>
      </c>
      <c r="H55">
        <f t="shared" si="0"/>
        <v>51</v>
      </c>
    </row>
    <row r="56" spans="2:8" hidden="1" x14ac:dyDescent="0.2">
      <c r="B56" t="e">
        <f ca="1">Substrings(INDEX(ТаблицаИД[Итог всё],MATCH($A$6,ТаблицаИД[Номер п/п],0)),"; ",ROW(B56)-5)</f>
        <v>#NAME?</v>
      </c>
      <c r="C56" s="24"/>
      <c r="D56" s="87">
        <f>ROW(РеестрИД[[#This Row],[№ п/п]])-5</f>
        <v>51</v>
      </c>
      <c r="E56" s="86" t="str">
        <f ca="1">IF(ISERR(SEARCH("@",РеестрИД[[#This Row],[Наименование]])),"",MID(РеестрИД[[#This Row],[Наименование]],1,SEARCH("@",РеестрИД[[#This Row],[Наименование]])-1))</f>
        <v/>
      </c>
      <c r="F56" s="23" t="e">
        <f ca="1">IF(ISERR(SEARCH("@",РеестрИД[[#This Row],[Наименование]])),РеестрИД[[#This Row],[Наименование]],MID(РеестрИД[[#This Row],[Наименование]],SEARCH("@",РеестрИД[[#This Row],[Наименование]])+1,LEN(РеестрИД[[#This Row],[Наименование]])))</f>
        <v>#NAME?</v>
      </c>
      <c r="G56">
        <f>1</f>
        <v>1</v>
      </c>
      <c r="H56">
        <f t="shared" si="0"/>
        <v>52</v>
      </c>
    </row>
    <row r="57" spans="2:8" hidden="1" x14ac:dyDescent="0.2">
      <c r="B57" t="e">
        <f ca="1">Substrings(INDEX(ТаблицаИД[Итог всё],MATCH($A$6,ТаблицаИД[Номер п/п],0)),"; ",ROW(B57)-5)</f>
        <v>#NAME?</v>
      </c>
      <c r="C57" s="24"/>
      <c r="D57" s="87">
        <f>ROW(РеестрИД[[#This Row],[№ п/п]])-5</f>
        <v>52</v>
      </c>
      <c r="E57" s="86" t="str">
        <f ca="1">IF(ISERR(SEARCH("@",РеестрИД[[#This Row],[Наименование]])),"",MID(РеестрИД[[#This Row],[Наименование]],1,SEARCH("@",РеестрИД[[#This Row],[Наименование]])-1))</f>
        <v/>
      </c>
      <c r="F57" s="23" t="e">
        <f ca="1">IF(ISERR(SEARCH("@",РеестрИД[[#This Row],[Наименование]])),РеестрИД[[#This Row],[Наименование]],MID(РеестрИД[[#This Row],[Наименование]],SEARCH("@",РеестрИД[[#This Row],[Наименование]])+1,LEN(РеестрИД[[#This Row],[Наименование]])))</f>
        <v>#NAME?</v>
      </c>
      <c r="G57">
        <f>1</f>
        <v>1</v>
      </c>
      <c r="H57">
        <f t="shared" si="0"/>
        <v>53</v>
      </c>
    </row>
    <row r="58" spans="2:8" hidden="1" x14ac:dyDescent="0.2">
      <c r="B58" t="e">
        <f ca="1">Substrings(INDEX(ТаблицаИД[Итог всё],MATCH($A$6,ТаблицаИД[Номер п/п],0)),"; ",ROW(B58)-5)</f>
        <v>#NAME?</v>
      </c>
      <c r="C58" s="24"/>
      <c r="D58" s="87">
        <f>ROW(РеестрИД[[#This Row],[№ п/п]])-5</f>
        <v>53</v>
      </c>
      <c r="E58" s="86" t="str">
        <f ca="1">IF(ISERR(SEARCH("@",РеестрИД[[#This Row],[Наименование]])),"",MID(РеестрИД[[#This Row],[Наименование]],1,SEARCH("@",РеестрИД[[#This Row],[Наименование]])-1))</f>
        <v/>
      </c>
      <c r="F58" s="23" t="e">
        <f ca="1">IF(ISERR(SEARCH("@",РеестрИД[[#This Row],[Наименование]])),РеестрИД[[#This Row],[Наименование]],MID(РеестрИД[[#This Row],[Наименование]],SEARCH("@",РеестрИД[[#This Row],[Наименование]])+1,LEN(РеестрИД[[#This Row],[Наименование]])))</f>
        <v>#NAME?</v>
      </c>
      <c r="G58">
        <f>1</f>
        <v>1</v>
      </c>
      <c r="H58">
        <f t="shared" si="0"/>
        <v>54</v>
      </c>
    </row>
    <row r="59" spans="2:8" hidden="1" x14ac:dyDescent="0.2">
      <c r="B59" t="e">
        <f ca="1">Substrings(INDEX(ТаблицаИД[Итог всё],MATCH($A$6,ТаблицаИД[Номер п/п],0)),"; ",ROW(B59)-5)</f>
        <v>#NAME?</v>
      </c>
      <c r="C59" s="24"/>
      <c r="D59" s="87">
        <f>ROW(РеестрИД[[#This Row],[№ п/п]])-5</f>
        <v>54</v>
      </c>
      <c r="E59" s="86" t="str">
        <f ca="1">IF(ISERR(SEARCH("@",РеестрИД[[#This Row],[Наименование]])),"",MID(РеестрИД[[#This Row],[Наименование]],1,SEARCH("@",РеестрИД[[#This Row],[Наименование]])-1))</f>
        <v/>
      </c>
      <c r="F59" s="23" t="e">
        <f ca="1">IF(ISERR(SEARCH("@",РеестрИД[[#This Row],[Наименование]])),РеестрИД[[#This Row],[Наименование]],MID(РеестрИД[[#This Row],[Наименование]],SEARCH("@",РеестрИД[[#This Row],[Наименование]])+1,LEN(РеестрИД[[#This Row],[Наименование]])))</f>
        <v>#NAME?</v>
      </c>
      <c r="G59">
        <f>1</f>
        <v>1</v>
      </c>
      <c r="H59">
        <f t="shared" si="0"/>
        <v>55</v>
      </c>
    </row>
    <row r="60" spans="2:8" hidden="1" x14ac:dyDescent="0.2">
      <c r="B60" t="e">
        <f ca="1">Substrings(INDEX(ТаблицаИД[Итог всё],MATCH($A$6,ТаблицаИД[Номер п/п],0)),"; ",ROW(B60)-5)</f>
        <v>#NAME?</v>
      </c>
      <c r="C60" s="24"/>
      <c r="D60" s="87">
        <f>ROW(РеестрИД[[#This Row],[№ п/п]])-5</f>
        <v>55</v>
      </c>
      <c r="E60" s="86" t="str">
        <f ca="1">IF(ISERR(SEARCH("@",РеестрИД[[#This Row],[Наименование]])),"",MID(РеестрИД[[#This Row],[Наименование]],1,SEARCH("@",РеестрИД[[#This Row],[Наименование]])-1))</f>
        <v/>
      </c>
      <c r="F60" s="23" t="e">
        <f ca="1">IF(ISERR(SEARCH("@",РеестрИД[[#This Row],[Наименование]])),РеестрИД[[#This Row],[Наименование]],MID(РеестрИД[[#This Row],[Наименование]],SEARCH("@",РеестрИД[[#This Row],[Наименование]])+1,LEN(РеестрИД[[#This Row],[Наименование]])))</f>
        <v>#NAME?</v>
      </c>
      <c r="G60">
        <f>1</f>
        <v>1</v>
      </c>
      <c r="H60">
        <f t="shared" si="0"/>
        <v>56</v>
      </c>
    </row>
    <row r="61" spans="2:8" hidden="1" x14ac:dyDescent="0.2">
      <c r="B61" t="e">
        <f ca="1">Substrings(INDEX(ТаблицаИД[Итог всё],MATCH($A$6,ТаблицаИД[Номер п/п],0)),"; ",ROW(B61)-5)</f>
        <v>#NAME?</v>
      </c>
      <c r="C61" s="24"/>
      <c r="D61" s="87">
        <f>ROW(РеестрИД[[#This Row],[№ п/п]])-5</f>
        <v>56</v>
      </c>
      <c r="E61" s="86" t="str">
        <f ca="1">IF(ISERR(SEARCH("@",РеестрИД[[#This Row],[Наименование]])),"",MID(РеестрИД[[#This Row],[Наименование]],1,SEARCH("@",РеестрИД[[#This Row],[Наименование]])-1))</f>
        <v/>
      </c>
      <c r="F61" s="23" t="e">
        <f ca="1">IF(ISERR(SEARCH("@",РеестрИД[[#This Row],[Наименование]])),РеестрИД[[#This Row],[Наименование]],MID(РеестрИД[[#This Row],[Наименование]],SEARCH("@",РеестрИД[[#This Row],[Наименование]])+1,LEN(РеестрИД[[#This Row],[Наименование]])))</f>
        <v>#NAME?</v>
      </c>
      <c r="G61">
        <f>1</f>
        <v>1</v>
      </c>
      <c r="H61">
        <f t="shared" si="0"/>
        <v>57</v>
      </c>
    </row>
    <row r="62" spans="2:8" hidden="1" x14ac:dyDescent="0.2">
      <c r="B62" t="e">
        <f ca="1">Substrings(INDEX(ТаблицаИД[Итог всё],MATCH($A$6,ТаблицаИД[Номер п/п],0)),"; ",ROW(B62)-5)</f>
        <v>#NAME?</v>
      </c>
      <c r="C62" s="24"/>
      <c r="D62" s="87">
        <f>ROW(РеестрИД[[#This Row],[№ п/п]])-5</f>
        <v>57</v>
      </c>
      <c r="E62" s="86" t="str">
        <f ca="1">IF(ISERR(SEARCH("@",РеестрИД[[#This Row],[Наименование]])),"",MID(РеестрИД[[#This Row],[Наименование]],1,SEARCH("@",РеестрИД[[#This Row],[Наименование]])-1))</f>
        <v/>
      </c>
      <c r="F62" s="23" t="e">
        <f ca="1">IF(ISERR(SEARCH("@",РеестрИД[[#This Row],[Наименование]])),РеестрИД[[#This Row],[Наименование]],MID(РеестрИД[[#This Row],[Наименование]],SEARCH("@",РеестрИД[[#This Row],[Наименование]])+1,LEN(РеестрИД[[#This Row],[Наименование]])))</f>
        <v>#NAME?</v>
      </c>
      <c r="G62">
        <f>1</f>
        <v>1</v>
      </c>
      <c r="H62">
        <f t="shared" si="0"/>
        <v>58</v>
      </c>
    </row>
    <row r="63" spans="2:8" hidden="1" x14ac:dyDescent="0.2">
      <c r="B63" t="e">
        <f ca="1">Substrings(INDEX(ТаблицаИД[Итог всё],MATCH($A$6,ТаблицаИД[Номер п/п],0)),"; ",ROW(B63)-5)</f>
        <v>#NAME?</v>
      </c>
      <c r="C63" s="24"/>
      <c r="D63" s="87">
        <f>ROW(РеестрИД[[#This Row],[№ п/п]])-5</f>
        <v>58</v>
      </c>
      <c r="E63" s="86" t="str">
        <f ca="1">IF(ISERR(SEARCH("@",РеестрИД[[#This Row],[Наименование]])),"",MID(РеестрИД[[#This Row],[Наименование]],1,SEARCH("@",РеестрИД[[#This Row],[Наименование]])-1))</f>
        <v/>
      </c>
      <c r="F63" s="23" t="e">
        <f ca="1">IF(ISERR(SEARCH("@",РеестрИД[[#This Row],[Наименование]])),РеестрИД[[#This Row],[Наименование]],MID(РеестрИД[[#This Row],[Наименование]],SEARCH("@",РеестрИД[[#This Row],[Наименование]])+1,LEN(РеестрИД[[#This Row],[Наименование]])))</f>
        <v>#NAME?</v>
      </c>
      <c r="G63">
        <f>1</f>
        <v>1</v>
      </c>
      <c r="H63">
        <f t="shared" si="0"/>
        <v>59</v>
      </c>
    </row>
    <row r="64" spans="2:8" hidden="1" x14ac:dyDescent="0.2">
      <c r="B64" t="e">
        <f ca="1">Substrings(INDEX(ТаблицаИД[Итог всё],MATCH($A$6,ТаблицаИД[Номер п/п],0)),"; ",ROW(B64)-5)</f>
        <v>#NAME?</v>
      </c>
      <c r="C64" s="24"/>
      <c r="D64" s="87">
        <f>ROW(РеестрИД[[#This Row],[№ п/п]])-5</f>
        <v>59</v>
      </c>
      <c r="E64" s="86" t="str">
        <f ca="1">IF(ISERR(SEARCH("@",РеестрИД[[#This Row],[Наименование]])),"",MID(РеестрИД[[#This Row],[Наименование]],1,SEARCH("@",РеестрИД[[#This Row],[Наименование]])-1))</f>
        <v/>
      </c>
      <c r="F64" s="23" t="e">
        <f ca="1">IF(ISERR(SEARCH("@",РеестрИД[[#This Row],[Наименование]])),РеестрИД[[#This Row],[Наименование]],MID(РеестрИД[[#This Row],[Наименование]],SEARCH("@",РеестрИД[[#This Row],[Наименование]])+1,LEN(РеестрИД[[#This Row],[Наименование]])))</f>
        <v>#NAME?</v>
      </c>
      <c r="G64">
        <f>1</f>
        <v>1</v>
      </c>
      <c r="H64">
        <f t="shared" si="0"/>
        <v>60</v>
      </c>
    </row>
    <row r="65" spans="2:8" hidden="1" x14ac:dyDescent="0.2">
      <c r="B65" t="e">
        <f ca="1">Substrings(INDEX(ТаблицаИД[Итог всё],MATCH($A$6,ТаблицаИД[Номер п/п],0)),"; ",ROW(B65)-5)</f>
        <v>#NAME?</v>
      </c>
      <c r="C65" s="24"/>
      <c r="D65" s="87">
        <f>ROW(РеестрИД[[#This Row],[№ п/п]])-5</f>
        <v>60</v>
      </c>
      <c r="E65" s="86" t="str">
        <f ca="1">IF(ISERR(SEARCH("@",РеестрИД[[#This Row],[Наименование]])),"",MID(РеестрИД[[#This Row],[Наименование]],1,SEARCH("@",РеестрИД[[#This Row],[Наименование]])-1))</f>
        <v/>
      </c>
      <c r="F65" s="23" t="e">
        <f ca="1">IF(ISERR(SEARCH("@",РеестрИД[[#This Row],[Наименование]])),РеестрИД[[#This Row],[Наименование]],MID(РеестрИД[[#This Row],[Наименование]],SEARCH("@",РеестрИД[[#This Row],[Наименование]])+1,LEN(РеестрИД[[#This Row],[Наименование]])))</f>
        <v>#NAME?</v>
      </c>
      <c r="G65">
        <f>1</f>
        <v>1</v>
      </c>
      <c r="H65">
        <f t="shared" si="0"/>
        <v>61</v>
      </c>
    </row>
    <row r="66" spans="2:8" hidden="1" x14ac:dyDescent="0.2">
      <c r="B66" t="e">
        <f ca="1">Substrings(INDEX(ТаблицаИД[Итог всё],MATCH($A$6,ТаблицаИД[Номер п/п],0)),"; ",ROW(B66)-5)</f>
        <v>#NAME?</v>
      </c>
      <c r="C66" s="24"/>
      <c r="D66" s="87">
        <f>ROW(РеестрИД[[#This Row],[№ п/п]])-5</f>
        <v>61</v>
      </c>
      <c r="E66" s="86" t="str">
        <f ca="1">IF(ISERR(SEARCH("@",РеестрИД[[#This Row],[Наименование]])),"",MID(РеестрИД[[#This Row],[Наименование]],1,SEARCH("@",РеестрИД[[#This Row],[Наименование]])-1))</f>
        <v/>
      </c>
      <c r="F66" s="23" t="e">
        <f ca="1">IF(ISERR(SEARCH("@",РеестрИД[[#This Row],[Наименование]])),РеестрИД[[#This Row],[Наименование]],MID(РеестрИД[[#This Row],[Наименование]],SEARCH("@",РеестрИД[[#This Row],[Наименование]])+1,LEN(РеестрИД[[#This Row],[Наименование]])))</f>
        <v>#NAME?</v>
      </c>
      <c r="G66">
        <f>1</f>
        <v>1</v>
      </c>
      <c r="H66">
        <f t="shared" si="0"/>
        <v>62</v>
      </c>
    </row>
    <row r="67" spans="2:8" hidden="1" x14ac:dyDescent="0.2">
      <c r="B67" t="e">
        <f ca="1">Substrings(INDEX(ТаблицаИД[Итог всё],MATCH($A$6,ТаблицаИД[Номер п/п],0)),"; ",ROW(B67)-5)</f>
        <v>#NAME?</v>
      </c>
      <c r="C67" s="24"/>
      <c r="D67" s="87">
        <f>ROW(РеестрИД[[#This Row],[№ п/п]])-5</f>
        <v>62</v>
      </c>
      <c r="E67" s="86" t="str">
        <f ca="1">IF(ISERR(SEARCH("@",РеестрИД[[#This Row],[Наименование]])),"",MID(РеестрИД[[#This Row],[Наименование]],1,SEARCH("@",РеестрИД[[#This Row],[Наименование]])-1))</f>
        <v/>
      </c>
      <c r="F67" s="23" t="e">
        <f ca="1">IF(ISERR(SEARCH("@",РеестрИД[[#This Row],[Наименование]])),РеестрИД[[#This Row],[Наименование]],MID(РеестрИД[[#This Row],[Наименование]],SEARCH("@",РеестрИД[[#This Row],[Наименование]])+1,LEN(РеестрИД[[#This Row],[Наименование]])))</f>
        <v>#NAME?</v>
      </c>
      <c r="G67">
        <f>1</f>
        <v>1</v>
      </c>
      <c r="H67">
        <f t="shared" si="0"/>
        <v>63</v>
      </c>
    </row>
    <row r="68" spans="2:8" hidden="1" x14ac:dyDescent="0.2">
      <c r="B68" t="e">
        <f ca="1">Substrings(INDEX(ТаблицаИД[Итог всё],MATCH($A$6,ТаблицаИД[Номер п/п],0)),"; ",ROW(B68)-5)</f>
        <v>#NAME?</v>
      </c>
      <c r="C68" s="24"/>
      <c r="D68" s="87">
        <f>ROW(РеестрИД[[#This Row],[№ п/п]])-5</f>
        <v>63</v>
      </c>
      <c r="E68" s="86" t="str">
        <f ca="1">IF(ISERR(SEARCH("@",РеестрИД[[#This Row],[Наименование]])),"",MID(РеестрИД[[#This Row],[Наименование]],1,SEARCH("@",РеестрИД[[#This Row],[Наименование]])-1))</f>
        <v/>
      </c>
      <c r="F68" s="23" t="e">
        <f ca="1">IF(ISERR(SEARCH("@",РеестрИД[[#This Row],[Наименование]])),РеестрИД[[#This Row],[Наименование]],MID(РеестрИД[[#This Row],[Наименование]],SEARCH("@",РеестрИД[[#This Row],[Наименование]])+1,LEN(РеестрИД[[#This Row],[Наименование]])))</f>
        <v>#NAME?</v>
      </c>
      <c r="G68">
        <f>1</f>
        <v>1</v>
      </c>
      <c r="H68">
        <f t="shared" si="0"/>
        <v>64</v>
      </c>
    </row>
    <row r="69" spans="2:8" hidden="1" x14ac:dyDescent="0.2">
      <c r="B69" t="e">
        <f ca="1">Substrings(INDEX(ТаблицаИД[Итог всё],MATCH($A$6,ТаблицаИД[Номер п/п],0)),"; ",ROW(B69)-5)</f>
        <v>#NAME?</v>
      </c>
      <c r="C69" s="24"/>
      <c r="D69" s="87">
        <f>ROW(РеестрИД[[#This Row],[№ п/п]])-5</f>
        <v>64</v>
      </c>
      <c r="E69" s="86" t="str">
        <f ca="1">IF(ISERR(SEARCH("@",РеестрИД[[#This Row],[Наименование]])),"",MID(РеестрИД[[#This Row],[Наименование]],1,SEARCH("@",РеестрИД[[#This Row],[Наименование]])-1))</f>
        <v/>
      </c>
      <c r="F69" s="23" t="e">
        <f ca="1">IF(ISERR(SEARCH("@",РеестрИД[[#This Row],[Наименование]])),РеестрИД[[#This Row],[Наименование]],MID(РеестрИД[[#This Row],[Наименование]],SEARCH("@",РеестрИД[[#This Row],[Наименование]])+1,LEN(РеестрИД[[#This Row],[Наименование]])))</f>
        <v>#NAME?</v>
      </c>
      <c r="G69">
        <f>1</f>
        <v>1</v>
      </c>
      <c r="H69">
        <f t="shared" si="0"/>
        <v>65</v>
      </c>
    </row>
    <row r="70" spans="2:8" hidden="1" x14ac:dyDescent="0.2">
      <c r="B70" t="e">
        <f ca="1">Substrings(INDEX(ТаблицаИД[Итог всё],MATCH($A$6,ТаблицаИД[Номер п/п],0)),"; ",ROW(B70)-5)</f>
        <v>#NAME?</v>
      </c>
      <c r="C70" s="24"/>
      <c r="D70" s="87">
        <f>ROW(РеестрИД[[#This Row],[№ п/п]])-5</f>
        <v>65</v>
      </c>
      <c r="E70" s="86" t="str">
        <f ca="1">IF(ISERR(SEARCH("@",РеестрИД[[#This Row],[Наименование]])),"",MID(РеестрИД[[#This Row],[Наименование]],1,SEARCH("@",РеестрИД[[#This Row],[Наименование]])-1))</f>
        <v/>
      </c>
      <c r="F70" s="23" t="e">
        <f ca="1">IF(ISERR(SEARCH("@",РеестрИД[[#This Row],[Наименование]])),РеестрИД[[#This Row],[Наименование]],MID(РеестрИД[[#This Row],[Наименование]],SEARCH("@",РеестрИД[[#This Row],[Наименование]])+1,LEN(РеестрИД[[#This Row],[Наименование]])))</f>
        <v>#NAME?</v>
      </c>
      <c r="G70">
        <f>1</f>
        <v>1</v>
      </c>
      <c r="H70">
        <f t="shared" si="0"/>
        <v>66</v>
      </c>
    </row>
    <row r="71" spans="2:8" hidden="1" x14ac:dyDescent="0.2">
      <c r="B71" t="e">
        <f ca="1">Substrings(INDEX(ТаблицаИД[Итог всё],MATCH($A$6,ТаблицаИД[Номер п/п],0)),"; ",ROW(B71)-5)</f>
        <v>#NAME?</v>
      </c>
      <c r="C71" s="24"/>
      <c r="D71" s="87">
        <f>ROW(РеестрИД[[#This Row],[№ п/п]])-5</f>
        <v>66</v>
      </c>
      <c r="E71" s="86" t="str">
        <f ca="1">IF(ISERR(SEARCH("@",РеестрИД[[#This Row],[Наименование]])),"",MID(РеестрИД[[#This Row],[Наименование]],1,SEARCH("@",РеестрИД[[#This Row],[Наименование]])-1))</f>
        <v/>
      </c>
      <c r="F71" s="23" t="e">
        <f ca="1">IF(ISERR(SEARCH("@",РеестрИД[[#This Row],[Наименование]])),РеестрИД[[#This Row],[Наименование]],MID(РеестрИД[[#This Row],[Наименование]],SEARCH("@",РеестрИД[[#This Row],[Наименование]])+1,LEN(РеестрИД[[#This Row],[Наименование]])))</f>
        <v>#NAME?</v>
      </c>
      <c r="G71">
        <f>1</f>
        <v>1</v>
      </c>
      <c r="H71">
        <f t="shared" si="0"/>
        <v>67</v>
      </c>
    </row>
    <row r="72" spans="2:8" hidden="1" x14ac:dyDescent="0.2">
      <c r="B72" t="e">
        <f ca="1">Substrings(INDEX(ТаблицаИД[Итог всё],MATCH($A$6,ТаблицаИД[Номер п/п],0)),"; ",ROW(B72)-5)</f>
        <v>#NAME?</v>
      </c>
      <c r="C72" s="24"/>
      <c r="D72" s="87">
        <f>ROW(РеестрИД[[#This Row],[№ п/п]])-5</f>
        <v>67</v>
      </c>
      <c r="E72" s="86" t="str">
        <f ca="1">IF(ISERR(SEARCH("@",РеестрИД[[#This Row],[Наименование]])),"",MID(РеестрИД[[#This Row],[Наименование]],1,SEARCH("@",РеестрИД[[#This Row],[Наименование]])-1))</f>
        <v/>
      </c>
      <c r="F72" s="23" t="e">
        <f ca="1">IF(ISERR(SEARCH("@",РеестрИД[[#This Row],[Наименование]])),РеестрИД[[#This Row],[Наименование]],MID(РеестрИД[[#This Row],[Наименование]],SEARCH("@",РеестрИД[[#This Row],[Наименование]])+1,LEN(РеестрИД[[#This Row],[Наименование]])))</f>
        <v>#NAME?</v>
      </c>
      <c r="G72">
        <f>1</f>
        <v>1</v>
      </c>
      <c r="H72">
        <f t="shared" ref="H72:H135" si="1">G71+H71</f>
        <v>68</v>
      </c>
    </row>
    <row r="73" spans="2:8" hidden="1" x14ac:dyDescent="0.2">
      <c r="B73" t="e">
        <f ca="1">Substrings(INDEX(ТаблицаИД[Итог всё],MATCH($A$6,ТаблицаИД[Номер п/п],0)),"; ",ROW(B73)-5)</f>
        <v>#NAME?</v>
      </c>
      <c r="C73" s="24"/>
      <c r="D73" s="87">
        <f>ROW(РеестрИД[[#This Row],[№ п/п]])-5</f>
        <v>68</v>
      </c>
      <c r="E73" s="86" t="str">
        <f ca="1">IF(ISERR(SEARCH("@",РеестрИД[[#This Row],[Наименование]])),"",MID(РеестрИД[[#This Row],[Наименование]],1,SEARCH("@",РеестрИД[[#This Row],[Наименование]])-1))</f>
        <v/>
      </c>
      <c r="F73" s="23" t="e">
        <f ca="1">IF(ISERR(SEARCH("@",РеестрИД[[#This Row],[Наименование]])),РеестрИД[[#This Row],[Наименование]],MID(РеестрИД[[#This Row],[Наименование]],SEARCH("@",РеестрИД[[#This Row],[Наименование]])+1,LEN(РеестрИД[[#This Row],[Наименование]])))</f>
        <v>#NAME?</v>
      </c>
      <c r="G73">
        <f>1</f>
        <v>1</v>
      </c>
      <c r="H73">
        <f t="shared" si="1"/>
        <v>69</v>
      </c>
    </row>
    <row r="74" spans="2:8" hidden="1" x14ac:dyDescent="0.2">
      <c r="B74" t="e">
        <f ca="1">Substrings(INDEX(ТаблицаИД[Итог всё],MATCH($A$6,ТаблицаИД[Номер п/п],0)),"; ",ROW(B74)-5)</f>
        <v>#NAME?</v>
      </c>
      <c r="C74" s="24"/>
      <c r="D74" s="87">
        <f>ROW(РеестрИД[[#This Row],[№ п/п]])-5</f>
        <v>69</v>
      </c>
      <c r="E74" s="86" t="str">
        <f ca="1">IF(ISERR(SEARCH("@",РеестрИД[[#This Row],[Наименование]])),"",MID(РеестрИД[[#This Row],[Наименование]],1,SEARCH("@",РеестрИД[[#This Row],[Наименование]])-1))</f>
        <v/>
      </c>
      <c r="F74" s="23" t="e">
        <f ca="1">IF(ISERR(SEARCH("@",РеестрИД[[#This Row],[Наименование]])),РеестрИД[[#This Row],[Наименование]],MID(РеестрИД[[#This Row],[Наименование]],SEARCH("@",РеестрИД[[#This Row],[Наименование]])+1,LEN(РеестрИД[[#This Row],[Наименование]])))</f>
        <v>#NAME?</v>
      </c>
      <c r="G74">
        <f>1</f>
        <v>1</v>
      </c>
      <c r="H74">
        <f t="shared" si="1"/>
        <v>70</v>
      </c>
    </row>
    <row r="75" spans="2:8" hidden="1" x14ac:dyDescent="0.2">
      <c r="B75" t="e">
        <f ca="1">Substrings(INDEX(ТаблицаИД[Итог всё],MATCH($A$6,ТаблицаИД[Номер п/п],0)),"; ",ROW(B75)-5)</f>
        <v>#NAME?</v>
      </c>
      <c r="C75" s="24"/>
      <c r="D75" s="87">
        <f>ROW(РеестрИД[[#This Row],[№ п/п]])-5</f>
        <v>70</v>
      </c>
      <c r="E75" s="86" t="str">
        <f ca="1">IF(ISERR(SEARCH("@",РеестрИД[[#This Row],[Наименование]])),"",MID(РеестрИД[[#This Row],[Наименование]],1,SEARCH("@",РеестрИД[[#This Row],[Наименование]])-1))</f>
        <v/>
      </c>
      <c r="F75" s="23" t="e">
        <f ca="1">IF(ISERR(SEARCH("@",РеестрИД[[#This Row],[Наименование]])),РеестрИД[[#This Row],[Наименование]],MID(РеестрИД[[#This Row],[Наименование]],SEARCH("@",РеестрИД[[#This Row],[Наименование]])+1,LEN(РеестрИД[[#This Row],[Наименование]])))</f>
        <v>#NAME?</v>
      </c>
      <c r="G75">
        <f>1</f>
        <v>1</v>
      </c>
      <c r="H75">
        <f t="shared" si="1"/>
        <v>71</v>
      </c>
    </row>
    <row r="76" spans="2:8" hidden="1" x14ac:dyDescent="0.2">
      <c r="B76" t="e">
        <f ca="1">Substrings(INDEX(ТаблицаИД[Итог всё],MATCH($A$6,ТаблицаИД[Номер п/п],0)),"; ",ROW(B76)-5)</f>
        <v>#NAME?</v>
      </c>
      <c r="C76" s="24"/>
      <c r="D76" s="87">
        <f>ROW(РеестрИД[[#This Row],[№ п/п]])-5</f>
        <v>71</v>
      </c>
      <c r="E76" s="86" t="str">
        <f ca="1">IF(ISERR(SEARCH("@",РеестрИД[[#This Row],[Наименование]])),"",MID(РеестрИД[[#This Row],[Наименование]],1,SEARCH("@",РеестрИД[[#This Row],[Наименование]])-1))</f>
        <v/>
      </c>
      <c r="F76" s="23" t="e">
        <f ca="1">IF(ISERR(SEARCH("@",РеестрИД[[#This Row],[Наименование]])),РеестрИД[[#This Row],[Наименование]],MID(РеестрИД[[#This Row],[Наименование]],SEARCH("@",РеестрИД[[#This Row],[Наименование]])+1,LEN(РеестрИД[[#This Row],[Наименование]])))</f>
        <v>#NAME?</v>
      </c>
      <c r="G76">
        <f>1</f>
        <v>1</v>
      </c>
      <c r="H76">
        <f t="shared" si="1"/>
        <v>72</v>
      </c>
    </row>
    <row r="77" spans="2:8" hidden="1" x14ac:dyDescent="0.2">
      <c r="B77" t="e">
        <f ca="1">Substrings(INDEX(ТаблицаИД[Итог всё],MATCH($A$6,ТаблицаИД[Номер п/п],0)),"; ",ROW(B77)-5)</f>
        <v>#NAME?</v>
      </c>
      <c r="C77" s="24"/>
      <c r="D77" s="87">
        <f>ROW(РеестрИД[[#This Row],[№ п/п]])-5</f>
        <v>72</v>
      </c>
      <c r="E77" s="86" t="str">
        <f ca="1">IF(ISERR(SEARCH("@",РеестрИД[[#This Row],[Наименование]])),"",MID(РеестрИД[[#This Row],[Наименование]],1,SEARCH("@",РеестрИД[[#This Row],[Наименование]])-1))</f>
        <v/>
      </c>
      <c r="F77" s="23" t="e">
        <f ca="1">IF(ISERR(SEARCH("@",РеестрИД[[#This Row],[Наименование]])),РеестрИД[[#This Row],[Наименование]],MID(РеестрИД[[#This Row],[Наименование]],SEARCH("@",РеестрИД[[#This Row],[Наименование]])+1,LEN(РеестрИД[[#This Row],[Наименование]])))</f>
        <v>#NAME?</v>
      </c>
      <c r="G77">
        <f>1</f>
        <v>1</v>
      </c>
      <c r="H77">
        <f t="shared" si="1"/>
        <v>73</v>
      </c>
    </row>
    <row r="78" spans="2:8" hidden="1" x14ac:dyDescent="0.2">
      <c r="B78" t="e">
        <f ca="1">Substrings(INDEX(ТаблицаИД[Итог всё],MATCH($A$6,ТаблицаИД[Номер п/п],0)),"; ",ROW(B78)-5)</f>
        <v>#NAME?</v>
      </c>
      <c r="C78" s="24"/>
      <c r="D78" s="87">
        <f>ROW(РеестрИД[[#This Row],[№ п/п]])-5</f>
        <v>73</v>
      </c>
      <c r="E78" s="86" t="str">
        <f ca="1">IF(ISERR(SEARCH("@",РеестрИД[[#This Row],[Наименование]])),"",MID(РеестрИД[[#This Row],[Наименование]],1,SEARCH("@",РеестрИД[[#This Row],[Наименование]])-1))</f>
        <v/>
      </c>
      <c r="F78" s="23" t="e">
        <f ca="1">IF(ISERR(SEARCH("@",РеестрИД[[#This Row],[Наименование]])),РеестрИД[[#This Row],[Наименование]],MID(РеестрИД[[#This Row],[Наименование]],SEARCH("@",РеестрИД[[#This Row],[Наименование]])+1,LEN(РеестрИД[[#This Row],[Наименование]])))</f>
        <v>#NAME?</v>
      </c>
      <c r="G78">
        <f>1</f>
        <v>1</v>
      </c>
      <c r="H78">
        <f t="shared" si="1"/>
        <v>74</v>
      </c>
    </row>
    <row r="79" spans="2:8" hidden="1" x14ac:dyDescent="0.2">
      <c r="B79" t="e">
        <f ca="1">Substrings(INDEX(ТаблицаИД[Итог всё],MATCH($A$6,ТаблицаИД[Номер п/п],0)),"; ",ROW(B79)-5)</f>
        <v>#NAME?</v>
      </c>
      <c r="C79" s="24"/>
      <c r="D79" s="87">
        <f>ROW(РеестрИД[[#This Row],[№ п/п]])-5</f>
        <v>74</v>
      </c>
      <c r="E79" s="86" t="str">
        <f ca="1">IF(ISERR(SEARCH("@",РеестрИД[[#This Row],[Наименование]])),"",MID(РеестрИД[[#This Row],[Наименование]],1,SEARCH("@",РеестрИД[[#This Row],[Наименование]])-1))</f>
        <v/>
      </c>
      <c r="F79" s="23" t="e">
        <f ca="1">IF(ISERR(SEARCH("@",РеестрИД[[#This Row],[Наименование]])),РеестрИД[[#This Row],[Наименование]],MID(РеестрИД[[#This Row],[Наименование]],SEARCH("@",РеестрИД[[#This Row],[Наименование]])+1,LEN(РеестрИД[[#This Row],[Наименование]])))</f>
        <v>#NAME?</v>
      </c>
      <c r="G79">
        <f>1</f>
        <v>1</v>
      </c>
      <c r="H79">
        <f t="shared" si="1"/>
        <v>75</v>
      </c>
    </row>
    <row r="80" spans="2:8" hidden="1" x14ac:dyDescent="0.2">
      <c r="B80" t="e">
        <f ca="1">Substrings(INDEX(ТаблицаИД[Итог всё],MATCH($A$6,ТаблицаИД[Номер п/п],0)),"; ",ROW(B80)-5)</f>
        <v>#NAME?</v>
      </c>
      <c r="C80" s="24"/>
      <c r="D80" s="87">
        <f>ROW(РеестрИД[[#This Row],[№ п/п]])-5</f>
        <v>75</v>
      </c>
      <c r="E80" s="86" t="str">
        <f ca="1">IF(ISERR(SEARCH("@",РеестрИД[[#This Row],[Наименование]])),"",MID(РеестрИД[[#This Row],[Наименование]],1,SEARCH("@",РеестрИД[[#This Row],[Наименование]])-1))</f>
        <v/>
      </c>
      <c r="F80" s="23" t="e">
        <f ca="1">IF(ISERR(SEARCH("@",РеестрИД[[#This Row],[Наименование]])),РеестрИД[[#This Row],[Наименование]],MID(РеестрИД[[#This Row],[Наименование]],SEARCH("@",РеестрИД[[#This Row],[Наименование]])+1,LEN(РеестрИД[[#This Row],[Наименование]])))</f>
        <v>#NAME?</v>
      </c>
      <c r="G80">
        <f>1</f>
        <v>1</v>
      </c>
      <c r="H80">
        <f t="shared" si="1"/>
        <v>76</v>
      </c>
    </row>
    <row r="81" spans="2:8" hidden="1" x14ac:dyDescent="0.2">
      <c r="B81" t="e">
        <f ca="1">Substrings(INDEX(ТаблицаИД[Итог всё],MATCH($A$6,ТаблицаИД[Номер п/п],0)),"; ",ROW(B81)-5)</f>
        <v>#NAME?</v>
      </c>
      <c r="C81" s="24"/>
      <c r="D81" s="87">
        <f>ROW(РеестрИД[[#This Row],[№ п/п]])-5</f>
        <v>76</v>
      </c>
      <c r="E81" s="86" t="str">
        <f ca="1">IF(ISERR(SEARCH("@",РеестрИД[[#This Row],[Наименование]])),"",MID(РеестрИД[[#This Row],[Наименование]],1,SEARCH("@",РеестрИД[[#This Row],[Наименование]])-1))</f>
        <v/>
      </c>
      <c r="F81" s="23" t="e">
        <f ca="1">IF(ISERR(SEARCH("@",РеестрИД[[#This Row],[Наименование]])),РеестрИД[[#This Row],[Наименование]],MID(РеестрИД[[#This Row],[Наименование]],SEARCH("@",РеестрИД[[#This Row],[Наименование]])+1,LEN(РеестрИД[[#This Row],[Наименование]])))</f>
        <v>#NAME?</v>
      </c>
      <c r="G81">
        <f>1</f>
        <v>1</v>
      </c>
      <c r="H81">
        <f t="shared" si="1"/>
        <v>77</v>
      </c>
    </row>
    <row r="82" spans="2:8" hidden="1" x14ac:dyDescent="0.2">
      <c r="B82" t="e">
        <f ca="1">Substrings(INDEX(ТаблицаИД[Итог всё],MATCH($A$6,ТаблицаИД[Номер п/п],0)),"; ",ROW(B82)-5)</f>
        <v>#NAME?</v>
      </c>
      <c r="C82" s="24"/>
      <c r="D82" s="87">
        <f>ROW(РеестрИД[[#This Row],[№ п/п]])-5</f>
        <v>77</v>
      </c>
      <c r="E82" s="86" t="str">
        <f ca="1">IF(ISERR(SEARCH("@",РеестрИД[[#This Row],[Наименование]])),"",MID(РеестрИД[[#This Row],[Наименование]],1,SEARCH("@",РеестрИД[[#This Row],[Наименование]])-1))</f>
        <v/>
      </c>
      <c r="F82" s="23" t="e">
        <f ca="1">IF(ISERR(SEARCH("@",РеестрИД[[#This Row],[Наименование]])),РеестрИД[[#This Row],[Наименование]],MID(РеестрИД[[#This Row],[Наименование]],SEARCH("@",РеестрИД[[#This Row],[Наименование]])+1,LEN(РеестрИД[[#This Row],[Наименование]])))</f>
        <v>#NAME?</v>
      </c>
      <c r="G82">
        <f>1</f>
        <v>1</v>
      </c>
      <c r="H82">
        <f t="shared" si="1"/>
        <v>78</v>
      </c>
    </row>
    <row r="83" spans="2:8" hidden="1" x14ac:dyDescent="0.2">
      <c r="B83" t="e">
        <f ca="1">Substrings(INDEX(ТаблицаИД[Итог всё],MATCH($A$6,ТаблицаИД[Номер п/п],0)),"; ",ROW(B83)-5)</f>
        <v>#NAME?</v>
      </c>
      <c r="C83" s="24"/>
      <c r="D83" s="87">
        <f>ROW(РеестрИД[[#This Row],[№ п/п]])-5</f>
        <v>78</v>
      </c>
      <c r="E83" s="86" t="str">
        <f ca="1">IF(ISERR(SEARCH("@",РеестрИД[[#This Row],[Наименование]])),"",MID(РеестрИД[[#This Row],[Наименование]],1,SEARCH("@",РеестрИД[[#This Row],[Наименование]])-1))</f>
        <v/>
      </c>
      <c r="F83" s="23" t="e">
        <f ca="1">IF(ISERR(SEARCH("@",РеестрИД[[#This Row],[Наименование]])),РеестрИД[[#This Row],[Наименование]],MID(РеестрИД[[#This Row],[Наименование]],SEARCH("@",РеестрИД[[#This Row],[Наименование]])+1,LEN(РеестрИД[[#This Row],[Наименование]])))</f>
        <v>#NAME?</v>
      </c>
      <c r="G83">
        <f>1</f>
        <v>1</v>
      </c>
      <c r="H83">
        <f t="shared" si="1"/>
        <v>79</v>
      </c>
    </row>
    <row r="84" spans="2:8" hidden="1" x14ac:dyDescent="0.2">
      <c r="B84" t="e">
        <f ca="1">Substrings(INDEX(ТаблицаИД[Итог всё],MATCH($A$6,ТаблицаИД[Номер п/п],0)),"; ",ROW(B84)-5)</f>
        <v>#NAME?</v>
      </c>
      <c r="C84" s="24"/>
      <c r="D84" s="87">
        <f>ROW(РеестрИД[[#This Row],[№ п/п]])-5</f>
        <v>79</v>
      </c>
      <c r="E84" s="86" t="str">
        <f ca="1">IF(ISERR(SEARCH("@",РеестрИД[[#This Row],[Наименование]])),"",MID(РеестрИД[[#This Row],[Наименование]],1,SEARCH("@",РеестрИД[[#This Row],[Наименование]])-1))</f>
        <v/>
      </c>
      <c r="F84" s="23" t="e">
        <f ca="1">IF(ISERR(SEARCH("@",РеестрИД[[#This Row],[Наименование]])),РеестрИД[[#This Row],[Наименование]],MID(РеестрИД[[#This Row],[Наименование]],SEARCH("@",РеестрИД[[#This Row],[Наименование]])+1,LEN(РеестрИД[[#This Row],[Наименование]])))</f>
        <v>#NAME?</v>
      </c>
      <c r="G84">
        <f>1</f>
        <v>1</v>
      </c>
      <c r="H84">
        <f t="shared" si="1"/>
        <v>80</v>
      </c>
    </row>
    <row r="85" spans="2:8" hidden="1" x14ac:dyDescent="0.2">
      <c r="B85" t="e">
        <f ca="1">Substrings(INDEX(ТаблицаИД[Итог всё],MATCH($A$6,ТаблицаИД[Номер п/п],0)),"; ",ROW(B85)-5)</f>
        <v>#NAME?</v>
      </c>
      <c r="C85" s="24"/>
      <c r="D85" s="87">
        <f>ROW(РеестрИД[[#This Row],[№ п/п]])-5</f>
        <v>80</v>
      </c>
      <c r="E85" s="86" t="str">
        <f ca="1">IF(ISERR(SEARCH("@",РеестрИД[[#This Row],[Наименование]])),"",MID(РеестрИД[[#This Row],[Наименование]],1,SEARCH("@",РеестрИД[[#This Row],[Наименование]])-1))</f>
        <v/>
      </c>
      <c r="F85" s="23" t="e">
        <f ca="1">IF(ISERR(SEARCH("@",РеестрИД[[#This Row],[Наименование]])),РеестрИД[[#This Row],[Наименование]],MID(РеестрИД[[#This Row],[Наименование]],SEARCH("@",РеестрИД[[#This Row],[Наименование]])+1,LEN(РеестрИД[[#This Row],[Наименование]])))</f>
        <v>#NAME?</v>
      </c>
      <c r="G85">
        <f>1</f>
        <v>1</v>
      </c>
      <c r="H85">
        <f t="shared" si="1"/>
        <v>81</v>
      </c>
    </row>
    <row r="86" spans="2:8" hidden="1" x14ac:dyDescent="0.2">
      <c r="B86" t="e">
        <f ca="1">Substrings(INDEX(ТаблицаИД[Итог всё],MATCH($A$6,ТаблицаИД[Номер п/п],0)),"; ",ROW(B86)-5)</f>
        <v>#NAME?</v>
      </c>
      <c r="C86" s="24"/>
      <c r="D86" s="87">
        <f>ROW(РеестрИД[[#This Row],[№ п/п]])-5</f>
        <v>81</v>
      </c>
      <c r="E86" s="86" t="str">
        <f ca="1">IF(ISERR(SEARCH("@",РеестрИД[[#This Row],[Наименование]])),"",MID(РеестрИД[[#This Row],[Наименование]],1,SEARCH("@",РеестрИД[[#This Row],[Наименование]])-1))</f>
        <v/>
      </c>
      <c r="F86" s="23" t="e">
        <f ca="1">IF(ISERR(SEARCH("@",РеестрИД[[#This Row],[Наименование]])),РеестрИД[[#This Row],[Наименование]],MID(РеестрИД[[#This Row],[Наименование]],SEARCH("@",РеестрИД[[#This Row],[Наименование]])+1,LEN(РеестрИД[[#This Row],[Наименование]])))</f>
        <v>#NAME?</v>
      </c>
      <c r="G86">
        <f>1</f>
        <v>1</v>
      </c>
      <c r="H86">
        <f t="shared" si="1"/>
        <v>82</v>
      </c>
    </row>
    <row r="87" spans="2:8" hidden="1" x14ac:dyDescent="0.2">
      <c r="B87" t="e">
        <f ca="1">Substrings(INDEX(ТаблицаИД[Итог всё],MATCH($A$6,ТаблицаИД[Номер п/п],0)),"; ",ROW(B87)-5)</f>
        <v>#NAME?</v>
      </c>
      <c r="C87" s="24"/>
      <c r="D87" s="87">
        <f>ROW(РеестрИД[[#This Row],[№ п/п]])-5</f>
        <v>82</v>
      </c>
      <c r="E87" s="86" t="str">
        <f ca="1">IF(ISERR(SEARCH("@",РеестрИД[[#This Row],[Наименование]])),"",MID(РеестрИД[[#This Row],[Наименование]],1,SEARCH("@",РеестрИД[[#This Row],[Наименование]])-1))</f>
        <v/>
      </c>
      <c r="F87" s="23" t="e">
        <f ca="1">IF(ISERR(SEARCH("@",РеестрИД[[#This Row],[Наименование]])),РеестрИД[[#This Row],[Наименование]],MID(РеестрИД[[#This Row],[Наименование]],SEARCH("@",РеестрИД[[#This Row],[Наименование]])+1,LEN(РеестрИД[[#This Row],[Наименование]])))</f>
        <v>#NAME?</v>
      </c>
      <c r="G87">
        <f>1</f>
        <v>1</v>
      </c>
      <c r="H87">
        <f t="shared" si="1"/>
        <v>83</v>
      </c>
    </row>
    <row r="88" spans="2:8" hidden="1" x14ac:dyDescent="0.2">
      <c r="B88" t="e">
        <f ca="1">Substrings(INDEX(ТаблицаИД[Итог всё],MATCH($A$6,ТаблицаИД[Номер п/п],0)),"; ",ROW(B88)-5)</f>
        <v>#NAME?</v>
      </c>
      <c r="C88" s="24"/>
      <c r="D88" s="87">
        <f>ROW(РеестрИД[[#This Row],[№ п/п]])-5</f>
        <v>83</v>
      </c>
      <c r="E88" s="86" t="str">
        <f ca="1">IF(ISERR(SEARCH("@",РеестрИД[[#This Row],[Наименование]])),"",MID(РеестрИД[[#This Row],[Наименование]],1,SEARCH("@",РеестрИД[[#This Row],[Наименование]])-1))</f>
        <v/>
      </c>
      <c r="F88" s="23" t="e">
        <f ca="1">IF(ISERR(SEARCH("@",РеестрИД[[#This Row],[Наименование]])),РеестрИД[[#This Row],[Наименование]],MID(РеестрИД[[#This Row],[Наименование]],SEARCH("@",РеестрИД[[#This Row],[Наименование]])+1,LEN(РеестрИД[[#This Row],[Наименование]])))</f>
        <v>#NAME?</v>
      </c>
      <c r="G88">
        <f>1</f>
        <v>1</v>
      </c>
      <c r="H88">
        <f t="shared" si="1"/>
        <v>84</v>
      </c>
    </row>
    <row r="89" spans="2:8" hidden="1" x14ac:dyDescent="0.2">
      <c r="B89" t="e">
        <f ca="1">Substrings(INDEX(ТаблицаИД[Итог всё],MATCH($A$6,ТаблицаИД[Номер п/п],0)),"; ",ROW(B89)-5)</f>
        <v>#NAME?</v>
      </c>
      <c r="C89" s="24"/>
      <c r="D89" s="87">
        <f>ROW(РеестрИД[[#This Row],[№ п/п]])-5</f>
        <v>84</v>
      </c>
      <c r="E89" s="86" t="str">
        <f ca="1">IF(ISERR(SEARCH("@",РеестрИД[[#This Row],[Наименование]])),"",MID(РеестрИД[[#This Row],[Наименование]],1,SEARCH("@",РеестрИД[[#This Row],[Наименование]])-1))</f>
        <v/>
      </c>
      <c r="F89" s="23" t="e">
        <f ca="1">IF(ISERR(SEARCH("@",РеестрИД[[#This Row],[Наименование]])),РеестрИД[[#This Row],[Наименование]],MID(РеестрИД[[#This Row],[Наименование]],SEARCH("@",РеестрИД[[#This Row],[Наименование]])+1,LEN(РеестрИД[[#This Row],[Наименование]])))</f>
        <v>#NAME?</v>
      </c>
      <c r="G89">
        <f>1</f>
        <v>1</v>
      </c>
      <c r="H89">
        <f t="shared" si="1"/>
        <v>85</v>
      </c>
    </row>
    <row r="90" spans="2:8" hidden="1" x14ac:dyDescent="0.2">
      <c r="B90" t="e">
        <f ca="1">Substrings(INDEX(ТаблицаИД[Итог всё],MATCH($A$6,ТаблицаИД[Номер п/п],0)),"; ",ROW(B90)-5)</f>
        <v>#NAME?</v>
      </c>
      <c r="C90" s="24"/>
      <c r="D90" s="87">
        <f>ROW(РеестрИД[[#This Row],[№ п/п]])-5</f>
        <v>85</v>
      </c>
      <c r="E90" s="86" t="str">
        <f ca="1">IF(ISERR(SEARCH("@",РеестрИД[[#This Row],[Наименование]])),"",MID(РеестрИД[[#This Row],[Наименование]],1,SEARCH("@",РеестрИД[[#This Row],[Наименование]])-1))</f>
        <v/>
      </c>
      <c r="F90" s="23" t="e">
        <f ca="1">IF(ISERR(SEARCH("@",РеестрИД[[#This Row],[Наименование]])),РеестрИД[[#This Row],[Наименование]],MID(РеестрИД[[#This Row],[Наименование]],SEARCH("@",РеестрИД[[#This Row],[Наименование]])+1,LEN(РеестрИД[[#This Row],[Наименование]])))</f>
        <v>#NAME?</v>
      </c>
      <c r="G90">
        <f>1</f>
        <v>1</v>
      </c>
      <c r="H90">
        <f t="shared" si="1"/>
        <v>86</v>
      </c>
    </row>
    <row r="91" spans="2:8" hidden="1" x14ac:dyDescent="0.2">
      <c r="B91" t="e">
        <f ca="1">Substrings(INDEX(ТаблицаИД[Итог всё],MATCH($A$6,ТаблицаИД[Номер п/п],0)),"; ",ROW(B91)-5)</f>
        <v>#NAME?</v>
      </c>
      <c r="C91" s="24"/>
      <c r="D91" s="87">
        <f>ROW(РеестрИД[[#This Row],[№ п/п]])-5</f>
        <v>86</v>
      </c>
      <c r="E91" s="86" t="str">
        <f ca="1">IF(ISERR(SEARCH("@",РеестрИД[[#This Row],[Наименование]])),"",MID(РеестрИД[[#This Row],[Наименование]],1,SEARCH("@",РеестрИД[[#This Row],[Наименование]])-1))</f>
        <v/>
      </c>
      <c r="F91" s="23" t="e">
        <f ca="1">IF(ISERR(SEARCH("@",РеестрИД[[#This Row],[Наименование]])),РеестрИД[[#This Row],[Наименование]],MID(РеестрИД[[#This Row],[Наименование]],SEARCH("@",РеестрИД[[#This Row],[Наименование]])+1,LEN(РеестрИД[[#This Row],[Наименование]])))</f>
        <v>#NAME?</v>
      </c>
      <c r="G91">
        <f>1</f>
        <v>1</v>
      </c>
      <c r="H91">
        <f t="shared" si="1"/>
        <v>87</v>
      </c>
    </row>
    <row r="92" spans="2:8" hidden="1" x14ac:dyDescent="0.2">
      <c r="B92" t="e">
        <f ca="1">Substrings(INDEX(ТаблицаИД[Итог всё],MATCH($A$6,ТаблицаИД[Номер п/п],0)),"; ",ROW(B92)-5)</f>
        <v>#NAME?</v>
      </c>
      <c r="C92" s="24"/>
      <c r="D92" s="87">
        <f>ROW(РеестрИД[[#This Row],[№ п/п]])-5</f>
        <v>87</v>
      </c>
      <c r="E92" s="86" t="str">
        <f ca="1">IF(ISERR(SEARCH("@",РеестрИД[[#This Row],[Наименование]])),"",MID(РеестрИД[[#This Row],[Наименование]],1,SEARCH("@",РеестрИД[[#This Row],[Наименование]])-1))</f>
        <v/>
      </c>
      <c r="F92" s="23" t="e">
        <f ca="1">IF(ISERR(SEARCH("@",РеестрИД[[#This Row],[Наименование]])),РеестрИД[[#This Row],[Наименование]],MID(РеестрИД[[#This Row],[Наименование]],SEARCH("@",РеестрИД[[#This Row],[Наименование]])+1,LEN(РеестрИД[[#This Row],[Наименование]])))</f>
        <v>#NAME?</v>
      </c>
      <c r="G92">
        <f>1</f>
        <v>1</v>
      </c>
      <c r="H92">
        <f t="shared" si="1"/>
        <v>88</v>
      </c>
    </row>
    <row r="93" spans="2:8" hidden="1" x14ac:dyDescent="0.2">
      <c r="B93" t="e">
        <f ca="1">Substrings(INDEX(ТаблицаИД[Итог всё],MATCH($A$6,ТаблицаИД[Номер п/п],0)),"; ",ROW(B93)-5)</f>
        <v>#NAME?</v>
      </c>
      <c r="C93" s="24"/>
      <c r="D93" s="87">
        <f>ROW(РеестрИД[[#This Row],[№ п/п]])-5</f>
        <v>88</v>
      </c>
      <c r="E93" s="86" t="str">
        <f ca="1">IF(ISERR(SEARCH("@",РеестрИД[[#This Row],[Наименование]])),"",MID(РеестрИД[[#This Row],[Наименование]],1,SEARCH("@",РеестрИД[[#This Row],[Наименование]])-1))</f>
        <v/>
      </c>
      <c r="F93" s="23" t="e">
        <f ca="1">IF(ISERR(SEARCH("@",РеестрИД[[#This Row],[Наименование]])),РеестрИД[[#This Row],[Наименование]],MID(РеестрИД[[#This Row],[Наименование]],SEARCH("@",РеестрИД[[#This Row],[Наименование]])+1,LEN(РеестрИД[[#This Row],[Наименование]])))</f>
        <v>#NAME?</v>
      </c>
      <c r="G93">
        <f>1</f>
        <v>1</v>
      </c>
      <c r="H93">
        <f t="shared" si="1"/>
        <v>89</v>
      </c>
    </row>
    <row r="94" spans="2:8" hidden="1" x14ac:dyDescent="0.2">
      <c r="B94" t="e">
        <f ca="1">Substrings(INDEX(ТаблицаИД[Итог всё],MATCH($A$6,ТаблицаИД[Номер п/п],0)),"; ",ROW(B94)-5)</f>
        <v>#NAME?</v>
      </c>
      <c r="C94" s="24"/>
      <c r="D94" s="87">
        <f>ROW(РеестрИД[[#This Row],[№ п/п]])-5</f>
        <v>89</v>
      </c>
      <c r="E94" s="86" t="str">
        <f ca="1">IF(ISERR(SEARCH("@",РеестрИД[[#This Row],[Наименование]])),"",MID(РеестрИД[[#This Row],[Наименование]],1,SEARCH("@",РеестрИД[[#This Row],[Наименование]])-1))</f>
        <v/>
      </c>
      <c r="F94" s="23" t="e">
        <f ca="1">IF(ISERR(SEARCH("@",РеестрИД[[#This Row],[Наименование]])),РеестрИД[[#This Row],[Наименование]],MID(РеестрИД[[#This Row],[Наименование]],SEARCH("@",РеестрИД[[#This Row],[Наименование]])+1,LEN(РеестрИД[[#This Row],[Наименование]])))</f>
        <v>#NAME?</v>
      </c>
      <c r="G94">
        <f>1</f>
        <v>1</v>
      </c>
      <c r="H94">
        <f t="shared" si="1"/>
        <v>90</v>
      </c>
    </row>
    <row r="95" spans="2:8" hidden="1" x14ac:dyDescent="0.2">
      <c r="B95" t="e">
        <f ca="1">Substrings(INDEX(ТаблицаИД[Итог всё],MATCH($A$6,ТаблицаИД[Номер п/п],0)),"; ",ROW(B95)-5)</f>
        <v>#NAME?</v>
      </c>
      <c r="C95" s="24"/>
      <c r="D95" s="87">
        <f>ROW(РеестрИД[[#This Row],[№ п/п]])-5</f>
        <v>90</v>
      </c>
      <c r="E95" s="86" t="str">
        <f ca="1">IF(ISERR(SEARCH("@",РеестрИД[[#This Row],[Наименование]])),"",MID(РеестрИД[[#This Row],[Наименование]],1,SEARCH("@",РеестрИД[[#This Row],[Наименование]])-1))</f>
        <v/>
      </c>
      <c r="F95" s="23" t="e">
        <f ca="1">IF(ISERR(SEARCH("@",РеестрИД[[#This Row],[Наименование]])),РеестрИД[[#This Row],[Наименование]],MID(РеестрИД[[#This Row],[Наименование]],SEARCH("@",РеестрИД[[#This Row],[Наименование]])+1,LEN(РеестрИД[[#This Row],[Наименование]])))</f>
        <v>#NAME?</v>
      </c>
      <c r="G95">
        <f>1</f>
        <v>1</v>
      </c>
      <c r="H95">
        <f t="shared" si="1"/>
        <v>91</v>
      </c>
    </row>
    <row r="96" spans="2:8" hidden="1" x14ac:dyDescent="0.2">
      <c r="B96" t="e">
        <f ca="1">Substrings(INDEX(ТаблицаИД[Итог всё],MATCH($A$6,ТаблицаИД[Номер п/п],0)),"; ",ROW(B96)-5)</f>
        <v>#NAME?</v>
      </c>
      <c r="C96" s="24"/>
      <c r="D96" s="87">
        <f>ROW(РеестрИД[[#This Row],[№ п/п]])-5</f>
        <v>91</v>
      </c>
      <c r="E96" s="86" t="str">
        <f ca="1">IF(ISERR(SEARCH("@",РеестрИД[[#This Row],[Наименование]])),"",MID(РеестрИД[[#This Row],[Наименование]],1,SEARCH("@",РеестрИД[[#This Row],[Наименование]])-1))</f>
        <v/>
      </c>
      <c r="F96" s="23" t="e">
        <f ca="1">IF(ISERR(SEARCH("@",РеестрИД[[#This Row],[Наименование]])),РеестрИД[[#This Row],[Наименование]],MID(РеестрИД[[#This Row],[Наименование]],SEARCH("@",РеестрИД[[#This Row],[Наименование]])+1,LEN(РеестрИД[[#This Row],[Наименование]])))</f>
        <v>#NAME?</v>
      </c>
      <c r="G96">
        <f>1</f>
        <v>1</v>
      </c>
      <c r="H96">
        <f t="shared" si="1"/>
        <v>92</v>
      </c>
    </row>
    <row r="97" spans="2:8" hidden="1" x14ac:dyDescent="0.2">
      <c r="B97" t="e">
        <f ca="1">Substrings(INDEX(ТаблицаИД[Итог всё],MATCH($A$6,ТаблицаИД[Номер п/п],0)),"; ",ROW(B97)-5)</f>
        <v>#NAME?</v>
      </c>
      <c r="C97" s="24"/>
      <c r="D97" s="87">
        <f>ROW(РеестрИД[[#This Row],[№ п/п]])-5</f>
        <v>92</v>
      </c>
      <c r="E97" s="86" t="str">
        <f ca="1">IF(ISERR(SEARCH("@",РеестрИД[[#This Row],[Наименование]])),"",MID(РеестрИД[[#This Row],[Наименование]],1,SEARCH("@",РеестрИД[[#This Row],[Наименование]])-1))</f>
        <v/>
      </c>
      <c r="F97" s="23" t="e">
        <f ca="1">IF(ISERR(SEARCH("@",РеестрИД[[#This Row],[Наименование]])),РеестрИД[[#This Row],[Наименование]],MID(РеестрИД[[#This Row],[Наименование]],SEARCH("@",РеестрИД[[#This Row],[Наименование]])+1,LEN(РеестрИД[[#This Row],[Наименование]])))</f>
        <v>#NAME?</v>
      </c>
      <c r="G97">
        <f>1</f>
        <v>1</v>
      </c>
      <c r="H97">
        <f t="shared" si="1"/>
        <v>93</v>
      </c>
    </row>
    <row r="98" spans="2:8" hidden="1" x14ac:dyDescent="0.2">
      <c r="B98" t="e">
        <f ca="1">Substrings(INDEX(ТаблицаИД[Итог всё],MATCH($A$6,ТаблицаИД[Номер п/п],0)),"; ",ROW(B98)-5)</f>
        <v>#NAME?</v>
      </c>
      <c r="C98" s="24"/>
      <c r="D98" s="87">
        <f>ROW(РеестрИД[[#This Row],[№ п/п]])-5</f>
        <v>93</v>
      </c>
      <c r="E98" s="86" t="str">
        <f ca="1">IF(ISERR(SEARCH("@",РеестрИД[[#This Row],[Наименование]])),"",MID(РеестрИД[[#This Row],[Наименование]],1,SEARCH("@",РеестрИД[[#This Row],[Наименование]])-1))</f>
        <v/>
      </c>
      <c r="F98" s="23" t="e">
        <f ca="1">IF(ISERR(SEARCH("@",РеестрИД[[#This Row],[Наименование]])),РеестрИД[[#This Row],[Наименование]],MID(РеестрИД[[#This Row],[Наименование]],SEARCH("@",РеестрИД[[#This Row],[Наименование]])+1,LEN(РеестрИД[[#This Row],[Наименование]])))</f>
        <v>#NAME?</v>
      </c>
      <c r="G98">
        <f>1</f>
        <v>1</v>
      </c>
      <c r="H98">
        <f t="shared" si="1"/>
        <v>94</v>
      </c>
    </row>
    <row r="99" spans="2:8" hidden="1" x14ac:dyDescent="0.2">
      <c r="B99" t="e">
        <f ca="1">Substrings(INDEX(ТаблицаИД[Итог всё],MATCH($A$6,ТаблицаИД[Номер п/п],0)),"; ",ROW(B99)-5)</f>
        <v>#NAME?</v>
      </c>
      <c r="C99" s="24"/>
      <c r="D99" s="87">
        <f>ROW(РеестрИД[[#This Row],[№ п/п]])-5</f>
        <v>94</v>
      </c>
      <c r="E99" s="86" t="str">
        <f ca="1">IF(ISERR(SEARCH("@",РеестрИД[[#This Row],[Наименование]])),"",MID(РеестрИД[[#This Row],[Наименование]],1,SEARCH("@",РеестрИД[[#This Row],[Наименование]])-1))</f>
        <v/>
      </c>
      <c r="F99" s="23" t="e">
        <f ca="1">IF(ISERR(SEARCH("@",РеестрИД[[#This Row],[Наименование]])),РеестрИД[[#This Row],[Наименование]],MID(РеестрИД[[#This Row],[Наименование]],SEARCH("@",РеестрИД[[#This Row],[Наименование]])+1,LEN(РеестрИД[[#This Row],[Наименование]])))</f>
        <v>#NAME?</v>
      </c>
      <c r="G99">
        <f>1</f>
        <v>1</v>
      </c>
      <c r="H99">
        <f t="shared" si="1"/>
        <v>95</v>
      </c>
    </row>
    <row r="100" spans="2:8" hidden="1" x14ac:dyDescent="0.2">
      <c r="B100" t="e">
        <f ca="1">Substrings(INDEX(ТаблицаИД[Итог всё],MATCH($A$6,ТаблицаИД[Номер п/п],0)),"; ",ROW(B100)-5)</f>
        <v>#NAME?</v>
      </c>
      <c r="C100" s="24"/>
      <c r="D100" s="87">
        <f>ROW(РеестрИД[[#This Row],[№ п/п]])-5</f>
        <v>95</v>
      </c>
      <c r="E100" s="86" t="str">
        <f ca="1">IF(ISERR(SEARCH("@",РеестрИД[[#This Row],[Наименование]])),"",MID(РеестрИД[[#This Row],[Наименование]],1,SEARCH("@",РеестрИД[[#This Row],[Наименование]])-1))</f>
        <v/>
      </c>
      <c r="F100" s="23" t="e">
        <f ca="1">IF(ISERR(SEARCH("@",РеестрИД[[#This Row],[Наименование]])),РеестрИД[[#This Row],[Наименование]],MID(РеестрИД[[#This Row],[Наименование]],SEARCH("@",РеестрИД[[#This Row],[Наименование]])+1,LEN(РеестрИД[[#This Row],[Наименование]])))</f>
        <v>#NAME?</v>
      </c>
      <c r="G100">
        <f>1</f>
        <v>1</v>
      </c>
      <c r="H100">
        <f t="shared" si="1"/>
        <v>96</v>
      </c>
    </row>
    <row r="101" spans="2:8" hidden="1" x14ac:dyDescent="0.2">
      <c r="B101" t="e">
        <f ca="1">Substrings(INDEX(ТаблицаИД[Итог всё],MATCH($A$6,ТаблицаИД[Номер п/п],0)),"; ",ROW(B101)-5)</f>
        <v>#NAME?</v>
      </c>
      <c r="C101" s="24"/>
      <c r="D101" s="87">
        <f>ROW(РеестрИД[[#This Row],[№ п/п]])-5</f>
        <v>96</v>
      </c>
      <c r="E101" s="86" t="str">
        <f ca="1">IF(ISERR(SEARCH("@",РеестрИД[[#This Row],[Наименование]])),"",MID(РеестрИД[[#This Row],[Наименование]],1,SEARCH("@",РеестрИД[[#This Row],[Наименование]])-1))</f>
        <v/>
      </c>
      <c r="F101" s="23" t="e">
        <f ca="1">IF(ISERR(SEARCH("@",РеестрИД[[#This Row],[Наименование]])),РеестрИД[[#This Row],[Наименование]],MID(РеестрИД[[#This Row],[Наименование]],SEARCH("@",РеестрИД[[#This Row],[Наименование]])+1,LEN(РеестрИД[[#This Row],[Наименование]])))</f>
        <v>#NAME?</v>
      </c>
      <c r="G101">
        <f>1</f>
        <v>1</v>
      </c>
      <c r="H101">
        <f t="shared" si="1"/>
        <v>97</v>
      </c>
    </row>
    <row r="102" spans="2:8" hidden="1" x14ac:dyDescent="0.2">
      <c r="B102" t="e">
        <f ca="1">Substrings(INDEX(ТаблицаИД[Итог всё],MATCH($A$6,ТаблицаИД[Номер п/п],0)),"; ",ROW(B102)-5)</f>
        <v>#NAME?</v>
      </c>
      <c r="C102" s="24"/>
      <c r="D102" s="87">
        <f>ROW(РеестрИД[[#This Row],[№ п/п]])-5</f>
        <v>97</v>
      </c>
      <c r="E102" s="86" t="str">
        <f ca="1">IF(ISERR(SEARCH("@",РеестрИД[[#This Row],[Наименование]])),"",MID(РеестрИД[[#This Row],[Наименование]],1,SEARCH("@",РеестрИД[[#This Row],[Наименование]])-1))</f>
        <v/>
      </c>
      <c r="F102" s="23" t="e">
        <f ca="1">IF(ISERR(SEARCH("@",РеестрИД[[#This Row],[Наименование]])),РеестрИД[[#This Row],[Наименование]],MID(РеестрИД[[#This Row],[Наименование]],SEARCH("@",РеестрИД[[#This Row],[Наименование]])+1,LEN(РеестрИД[[#This Row],[Наименование]])))</f>
        <v>#NAME?</v>
      </c>
      <c r="G102">
        <f>1</f>
        <v>1</v>
      </c>
      <c r="H102">
        <f t="shared" si="1"/>
        <v>98</v>
      </c>
    </row>
    <row r="103" spans="2:8" hidden="1" x14ac:dyDescent="0.2">
      <c r="B103" t="e">
        <f ca="1">Substrings(INDEX(ТаблицаИД[Итог всё],MATCH($A$6,ТаблицаИД[Номер п/п],0)),"; ",ROW(B103)-5)</f>
        <v>#NAME?</v>
      </c>
      <c r="C103" s="24"/>
      <c r="D103" s="87">
        <f>ROW(РеестрИД[[#This Row],[№ п/п]])-5</f>
        <v>98</v>
      </c>
      <c r="E103" s="86" t="str">
        <f ca="1">IF(ISERR(SEARCH("@",РеестрИД[[#This Row],[Наименование]])),"",MID(РеестрИД[[#This Row],[Наименование]],1,SEARCH("@",РеестрИД[[#This Row],[Наименование]])-1))</f>
        <v/>
      </c>
      <c r="F103" s="23" t="e">
        <f ca="1">IF(ISERR(SEARCH("@",РеестрИД[[#This Row],[Наименование]])),РеестрИД[[#This Row],[Наименование]],MID(РеестрИД[[#This Row],[Наименование]],SEARCH("@",РеестрИД[[#This Row],[Наименование]])+1,LEN(РеестрИД[[#This Row],[Наименование]])))</f>
        <v>#NAME?</v>
      </c>
      <c r="G103">
        <f>1</f>
        <v>1</v>
      </c>
      <c r="H103">
        <f t="shared" si="1"/>
        <v>99</v>
      </c>
    </row>
    <row r="104" spans="2:8" hidden="1" x14ac:dyDescent="0.2">
      <c r="B104" t="e">
        <f ca="1">Substrings(INDEX(ТаблицаИД[Итог всё],MATCH($A$6,ТаблицаИД[Номер п/п],0)),"; ",ROW(B104)-5)</f>
        <v>#NAME?</v>
      </c>
      <c r="C104" s="24"/>
      <c r="D104" s="87">
        <f>ROW(РеестрИД[[#This Row],[№ п/п]])-5</f>
        <v>99</v>
      </c>
      <c r="E104" s="86" t="str">
        <f ca="1">IF(ISERR(SEARCH("@",РеестрИД[[#This Row],[Наименование]])),"",MID(РеестрИД[[#This Row],[Наименование]],1,SEARCH("@",РеестрИД[[#This Row],[Наименование]])-1))</f>
        <v/>
      </c>
      <c r="F104" s="23" t="e">
        <f ca="1">IF(ISERR(SEARCH("@",РеестрИД[[#This Row],[Наименование]])),РеестрИД[[#This Row],[Наименование]],MID(РеестрИД[[#This Row],[Наименование]],SEARCH("@",РеестрИД[[#This Row],[Наименование]])+1,LEN(РеестрИД[[#This Row],[Наименование]])))</f>
        <v>#NAME?</v>
      </c>
      <c r="G104">
        <f>1</f>
        <v>1</v>
      </c>
      <c r="H104">
        <f t="shared" si="1"/>
        <v>100</v>
      </c>
    </row>
    <row r="105" spans="2:8" hidden="1" x14ac:dyDescent="0.2">
      <c r="B105" t="e">
        <f ca="1">Substrings(INDEX(ТаблицаИД[Итог всё],MATCH($A$6,ТаблицаИД[Номер п/п],0)),"; ",ROW(B105)-5)</f>
        <v>#NAME?</v>
      </c>
      <c r="C105" s="24"/>
      <c r="D105" s="87">
        <f>ROW(РеестрИД[[#This Row],[№ п/п]])-5</f>
        <v>100</v>
      </c>
      <c r="E105" s="86" t="str">
        <f ca="1">IF(ISERR(SEARCH("@",РеестрИД[[#This Row],[Наименование]])),"",MID(РеестрИД[[#This Row],[Наименование]],1,SEARCH("@",РеестрИД[[#This Row],[Наименование]])-1))</f>
        <v/>
      </c>
      <c r="F105" s="23" t="e">
        <f ca="1">IF(ISERR(SEARCH("@",РеестрИД[[#This Row],[Наименование]])),РеестрИД[[#This Row],[Наименование]],MID(РеестрИД[[#This Row],[Наименование]],SEARCH("@",РеестрИД[[#This Row],[Наименование]])+1,LEN(РеестрИД[[#This Row],[Наименование]])))</f>
        <v>#NAME?</v>
      </c>
      <c r="G105">
        <f>1</f>
        <v>1</v>
      </c>
      <c r="H105">
        <f t="shared" si="1"/>
        <v>101</v>
      </c>
    </row>
    <row r="106" spans="2:8" hidden="1" x14ac:dyDescent="0.2">
      <c r="B106" t="e">
        <f ca="1">Substrings(INDEX(ТаблицаИД[Итог всё],MATCH($A$6,ТаблицаИД[Номер п/п],0)),"; ",ROW(B106)-5)</f>
        <v>#NAME?</v>
      </c>
      <c r="C106" s="24"/>
      <c r="D106" s="87">
        <f>ROW(РеестрИД[[#This Row],[№ п/п]])-5</f>
        <v>101</v>
      </c>
      <c r="E106" s="86" t="str">
        <f ca="1">IF(ISERR(SEARCH("@",РеестрИД[[#This Row],[Наименование]])),"",MID(РеестрИД[[#This Row],[Наименование]],1,SEARCH("@",РеестрИД[[#This Row],[Наименование]])-1))</f>
        <v/>
      </c>
      <c r="F106" s="23" t="e">
        <f ca="1">IF(ISERR(SEARCH("@",РеестрИД[[#This Row],[Наименование]])),РеестрИД[[#This Row],[Наименование]],MID(РеестрИД[[#This Row],[Наименование]],SEARCH("@",РеестрИД[[#This Row],[Наименование]])+1,LEN(РеестрИД[[#This Row],[Наименование]])))</f>
        <v>#NAME?</v>
      </c>
      <c r="G106">
        <f>1</f>
        <v>1</v>
      </c>
      <c r="H106">
        <f t="shared" si="1"/>
        <v>102</v>
      </c>
    </row>
    <row r="107" spans="2:8" hidden="1" x14ac:dyDescent="0.2">
      <c r="B107" t="e">
        <f ca="1">Substrings(INDEX(ТаблицаИД[Итог всё],MATCH($A$6,ТаблицаИД[Номер п/п],0)),"; ",ROW(B107)-5)</f>
        <v>#NAME?</v>
      </c>
      <c r="C107" s="24"/>
      <c r="D107" s="87">
        <f>ROW(РеестрИД[[#This Row],[№ п/п]])-5</f>
        <v>102</v>
      </c>
      <c r="E107" s="86" t="str">
        <f ca="1">IF(ISERR(SEARCH("@",РеестрИД[[#This Row],[Наименование]])),"",MID(РеестрИД[[#This Row],[Наименование]],1,SEARCH("@",РеестрИД[[#This Row],[Наименование]])-1))</f>
        <v/>
      </c>
      <c r="F107" s="23" t="e">
        <f ca="1">IF(ISERR(SEARCH("@",РеестрИД[[#This Row],[Наименование]])),РеестрИД[[#This Row],[Наименование]],MID(РеестрИД[[#This Row],[Наименование]],SEARCH("@",РеестрИД[[#This Row],[Наименование]])+1,LEN(РеестрИД[[#This Row],[Наименование]])))</f>
        <v>#NAME?</v>
      </c>
      <c r="G107">
        <f>1</f>
        <v>1</v>
      </c>
      <c r="H107">
        <f t="shared" si="1"/>
        <v>103</v>
      </c>
    </row>
    <row r="108" spans="2:8" hidden="1" x14ac:dyDescent="0.2">
      <c r="B108" t="e">
        <f ca="1">Substrings(INDEX(ТаблицаИД[Итог всё],MATCH($A$6,ТаблицаИД[Номер п/п],0)),"; ",ROW(B108)-5)</f>
        <v>#NAME?</v>
      </c>
      <c r="C108" s="24"/>
      <c r="D108" s="87">
        <f>ROW(РеестрИД[[#This Row],[№ п/п]])-5</f>
        <v>103</v>
      </c>
      <c r="E108" s="86" t="str">
        <f ca="1">IF(ISERR(SEARCH("@",РеестрИД[[#This Row],[Наименование]])),"",MID(РеестрИД[[#This Row],[Наименование]],1,SEARCH("@",РеестрИД[[#This Row],[Наименование]])-1))</f>
        <v/>
      </c>
      <c r="F108" s="23" t="e">
        <f ca="1">IF(ISERR(SEARCH("@",РеестрИД[[#This Row],[Наименование]])),РеестрИД[[#This Row],[Наименование]],MID(РеестрИД[[#This Row],[Наименование]],SEARCH("@",РеестрИД[[#This Row],[Наименование]])+1,LEN(РеестрИД[[#This Row],[Наименование]])))</f>
        <v>#NAME?</v>
      </c>
      <c r="G108">
        <f>1</f>
        <v>1</v>
      </c>
      <c r="H108">
        <f t="shared" si="1"/>
        <v>104</v>
      </c>
    </row>
    <row r="109" spans="2:8" hidden="1" x14ac:dyDescent="0.2">
      <c r="B109" t="e">
        <f ca="1">Substrings(INDEX(ТаблицаИД[Итог всё],MATCH($A$6,ТаблицаИД[Номер п/п],0)),"; ",ROW(B109)-5)</f>
        <v>#NAME?</v>
      </c>
      <c r="C109" s="24"/>
      <c r="D109" s="87">
        <f>ROW(РеестрИД[[#This Row],[№ п/п]])-5</f>
        <v>104</v>
      </c>
      <c r="E109" s="86" t="str">
        <f ca="1">IF(ISERR(SEARCH("@",РеестрИД[[#This Row],[Наименование]])),"",MID(РеестрИД[[#This Row],[Наименование]],1,SEARCH("@",РеестрИД[[#This Row],[Наименование]])-1))</f>
        <v/>
      </c>
      <c r="F109" s="23" t="e">
        <f ca="1">IF(ISERR(SEARCH("@",РеестрИД[[#This Row],[Наименование]])),РеестрИД[[#This Row],[Наименование]],MID(РеестрИД[[#This Row],[Наименование]],SEARCH("@",РеестрИД[[#This Row],[Наименование]])+1,LEN(РеестрИД[[#This Row],[Наименование]])))</f>
        <v>#NAME?</v>
      </c>
      <c r="G109">
        <f>1</f>
        <v>1</v>
      </c>
      <c r="H109">
        <f t="shared" si="1"/>
        <v>105</v>
      </c>
    </row>
    <row r="110" spans="2:8" hidden="1" x14ac:dyDescent="0.2">
      <c r="B110" t="e">
        <f ca="1">Substrings(INDEX(ТаблицаИД[Итог всё],MATCH($A$6,ТаблицаИД[Номер п/п],0)),"; ",ROW(B110)-5)</f>
        <v>#NAME?</v>
      </c>
      <c r="C110" s="24"/>
      <c r="D110" s="87">
        <f>ROW(РеестрИД[[#This Row],[№ п/п]])-5</f>
        <v>105</v>
      </c>
      <c r="E110" s="86" t="str">
        <f ca="1">IF(ISERR(SEARCH("@",РеестрИД[[#This Row],[Наименование]])),"",MID(РеестрИД[[#This Row],[Наименование]],1,SEARCH("@",РеестрИД[[#This Row],[Наименование]])-1))</f>
        <v/>
      </c>
      <c r="F110" s="23" t="e">
        <f ca="1">IF(ISERR(SEARCH("@",РеестрИД[[#This Row],[Наименование]])),РеестрИД[[#This Row],[Наименование]],MID(РеестрИД[[#This Row],[Наименование]],SEARCH("@",РеестрИД[[#This Row],[Наименование]])+1,LEN(РеестрИД[[#This Row],[Наименование]])))</f>
        <v>#NAME?</v>
      </c>
      <c r="G110">
        <f>1</f>
        <v>1</v>
      </c>
      <c r="H110">
        <f t="shared" si="1"/>
        <v>106</v>
      </c>
    </row>
    <row r="111" spans="2:8" hidden="1" x14ac:dyDescent="0.2">
      <c r="B111" t="e">
        <f ca="1">Substrings(INDEX(ТаблицаИД[Итог всё],MATCH($A$6,ТаблицаИД[Номер п/п],0)),"; ",ROW(B111)-5)</f>
        <v>#NAME?</v>
      </c>
      <c r="C111" s="24"/>
      <c r="D111" s="87">
        <f>ROW(РеестрИД[[#This Row],[№ п/п]])-5</f>
        <v>106</v>
      </c>
      <c r="E111" s="86" t="str">
        <f ca="1">IF(ISERR(SEARCH("@",РеестрИД[[#This Row],[Наименование]])),"",MID(РеестрИД[[#This Row],[Наименование]],1,SEARCH("@",РеестрИД[[#This Row],[Наименование]])-1))</f>
        <v/>
      </c>
      <c r="F111" s="23" t="e">
        <f ca="1">IF(ISERR(SEARCH("@",РеестрИД[[#This Row],[Наименование]])),РеестрИД[[#This Row],[Наименование]],MID(РеестрИД[[#This Row],[Наименование]],SEARCH("@",РеестрИД[[#This Row],[Наименование]])+1,LEN(РеестрИД[[#This Row],[Наименование]])))</f>
        <v>#NAME?</v>
      </c>
      <c r="G111">
        <f>1</f>
        <v>1</v>
      </c>
      <c r="H111">
        <f t="shared" si="1"/>
        <v>107</v>
      </c>
    </row>
    <row r="112" spans="2:8" hidden="1" x14ac:dyDescent="0.2">
      <c r="B112" t="e">
        <f ca="1">Substrings(INDEX(ТаблицаИД[Итог всё],MATCH($A$6,ТаблицаИД[Номер п/п],0)),"; ",ROW(B112)-5)</f>
        <v>#NAME?</v>
      </c>
      <c r="C112" s="24"/>
      <c r="D112" s="87">
        <f>ROW(РеестрИД[[#This Row],[№ п/п]])-5</f>
        <v>107</v>
      </c>
      <c r="E112" s="86" t="str">
        <f ca="1">IF(ISERR(SEARCH("@",РеестрИД[[#This Row],[Наименование]])),"",MID(РеестрИД[[#This Row],[Наименование]],1,SEARCH("@",РеестрИД[[#This Row],[Наименование]])-1))</f>
        <v/>
      </c>
      <c r="F112" s="23" t="e">
        <f ca="1">IF(ISERR(SEARCH("@",РеестрИД[[#This Row],[Наименование]])),РеестрИД[[#This Row],[Наименование]],MID(РеестрИД[[#This Row],[Наименование]],SEARCH("@",РеестрИД[[#This Row],[Наименование]])+1,LEN(РеестрИД[[#This Row],[Наименование]])))</f>
        <v>#NAME?</v>
      </c>
      <c r="G112">
        <f>1</f>
        <v>1</v>
      </c>
      <c r="H112">
        <f t="shared" si="1"/>
        <v>108</v>
      </c>
    </row>
    <row r="113" spans="2:8" hidden="1" x14ac:dyDescent="0.2">
      <c r="B113" t="e">
        <f ca="1">Substrings(INDEX(ТаблицаИД[Итог всё],MATCH($A$6,ТаблицаИД[Номер п/п],0)),"; ",ROW(B113)-5)</f>
        <v>#NAME?</v>
      </c>
      <c r="C113" s="24"/>
      <c r="D113" s="87">
        <f>ROW(РеестрИД[[#This Row],[№ п/п]])-5</f>
        <v>108</v>
      </c>
      <c r="E113" s="86" t="str">
        <f ca="1">IF(ISERR(SEARCH("@",РеестрИД[[#This Row],[Наименование]])),"",MID(РеестрИД[[#This Row],[Наименование]],1,SEARCH("@",РеестрИД[[#This Row],[Наименование]])-1))</f>
        <v/>
      </c>
      <c r="F113" s="23" t="e">
        <f ca="1">IF(ISERR(SEARCH("@",РеестрИД[[#This Row],[Наименование]])),РеестрИД[[#This Row],[Наименование]],MID(РеестрИД[[#This Row],[Наименование]],SEARCH("@",РеестрИД[[#This Row],[Наименование]])+1,LEN(РеестрИД[[#This Row],[Наименование]])))</f>
        <v>#NAME?</v>
      </c>
      <c r="G113">
        <f>1</f>
        <v>1</v>
      </c>
      <c r="H113">
        <f t="shared" si="1"/>
        <v>109</v>
      </c>
    </row>
    <row r="114" spans="2:8" hidden="1" x14ac:dyDescent="0.2">
      <c r="B114" t="e">
        <f ca="1">Substrings(INDEX(ТаблицаИД[Итог всё],MATCH($A$6,ТаблицаИД[Номер п/п],0)),"; ",ROW(B114)-5)</f>
        <v>#NAME?</v>
      </c>
      <c r="C114" s="24"/>
      <c r="D114" s="87">
        <f>ROW(РеестрИД[[#This Row],[№ п/п]])-5</f>
        <v>109</v>
      </c>
      <c r="E114" s="86" t="str">
        <f ca="1">IF(ISERR(SEARCH("@",РеестрИД[[#This Row],[Наименование]])),"",MID(РеестрИД[[#This Row],[Наименование]],1,SEARCH("@",РеестрИД[[#This Row],[Наименование]])-1))</f>
        <v/>
      </c>
      <c r="F114" s="23" t="e">
        <f ca="1">IF(ISERR(SEARCH("@",РеестрИД[[#This Row],[Наименование]])),РеестрИД[[#This Row],[Наименование]],MID(РеестрИД[[#This Row],[Наименование]],SEARCH("@",РеестрИД[[#This Row],[Наименование]])+1,LEN(РеестрИД[[#This Row],[Наименование]])))</f>
        <v>#NAME?</v>
      </c>
      <c r="G114">
        <f>1</f>
        <v>1</v>
      </c>
      <c r="H114">
        <f t="shared" si="1"/>
        <v>110</v>
      </c>
    </row>
    <row r="115" spans="2:8" hidden="1" x14ac:dyDescent="0.2">
      <c r="B115" t="e">
        <f ca="1">Substrings(INDEX(ТаблицаИД[Итог всё],MATCH($A$6,ТаблицаИД[Номер п/п],0)),"; ",ROW(B115)-5)</f>
        <v>#NAME?</v>
      </c>
      <c r="C115" s="24"/>
      <c r="D115" s="87">
        <f>ROW(РеестрИД[[#This Row],[№ п/п]])-5</f>
        <v>110</v>
      </c>
      <c r="E115" s="86" t="str">
        <f ca="1">IF(ISERR(SEARCH("@",РеестрИД[[#This Row],[Наименование]])),"",MID(РеестрИД[[#This Row],[Наименование]],1,SEARCH("@",РеестрИД[[#This Row],[Наименование]])-1))</f>
        <v/>
      </c>
      <c r="F115" s="23" t="e">
        <f ca="1">IF(ISERR(SEARCH("@",РеестрИД[[#This Row],[Наименование]])),РеестрИД[[#This Row],[Наименование]],MID(РеестрИД[[#This Row],[Наименование]],SEARCH("@",РеестрИД[[#This Row],[Наименование]])+1,LEN(РеестрИД[[#This Row],[Наименование]])))</f>
        <v>#NAME?</v>
      </c>
      <c r="G115">
        <f>1</f>
        <v>1</v>
      </c>
      <c r="H115">
        <f t="shared" si="1"/>
        <v>111</v>
      </c>
    </row>
    <row r="116" spans="2:8" hidden="1" x14ac:dyDescent="0.2">
      <c r="B116" t="e">
        <f ca="1">Substrings(INDEX(ТаблицаИД[Итог всё],MATCH($A$6,ТаблицаИД[Номер п/п],0)),"; ",ROW(B116)-5)</f>
        <v>#NAME?</v>
      </c>
      <c r="C116" s="24"/>
      <c r="D116" s="87">
        <f>ROW(РеестрИД[[#This Row],[№ п/п]])-5</f>
        <v>111</v>
      </c>
      <c r="E116" s="86" t="str">
        <f ca="1">IF(ISERR(SEARCH("@",РеестрИД[[#This Row],[Наименование]])),"",MID(РеестрИД[[#This Row],[Наименование]],1,SEARCH("@",РеестрИД[[#This Row],[Наименование]])-1))</f>
        <v/>
      </c>
      <c r="F116" s="23" t="e">
        <f ca="1">IF(ISERR(SEARCH("@",РеестрИД[[#This Row],[Наименование]])),РеестрИД[[#This Row],[Наименование]],MID(РеестрИД[[#This Row],[Наименование]],SEARCH("@",РеестрИД[[#This Row],[Наименование]])+1,LEN(РеестрИД[[#This Row],[Наименование]])))</f>
        <v>#NAME?</v>
      </c>
      <c r="G116">
        <f>1</f>
        <v>1</v>
      </c>
      <c r="H116">
        <f t="shared" si="1"/>
        <v>112</v>
      </c>
    </row>
    <row r="117" spans="2:8" hidden="1" x14ac:dyDescent="0.2">
      <c r="B117" t="e">
        <f ca="1">Substrings(INDEX(ТаблицаИД[Итог всё],MATCH($A$6,ТаблицаИД[Номер п/п],0)),"; ",ROW(B117)-5)</f>
        <v>#NAME?</v>
      </c>
      <c r="C117" s="24"/>
      <c r="D117" s="87">
        <f>ROW(РеестрИД[[#This Row],[№ п/п]])-5</f>
        <v>112</v>
      </c>
      <c r="E117" s="86" t="str">
        <f ca="1">IF(ISERR(SEARCH("@",РеестрИД[[#This Row],[Наименование]])),"",MID(РеестрИД[[#This Row],[Наименование]],1,SEARCH("@",РеестрИД[[#This Row],[Наименование]])-1))</f>
        <v/>
      </c>
      <c r="F117" s="23" t="e">
        <f ca="1">IF(ISERR(SEARCH("@",РеестрИД[[#This Row],[Наименование]])),РеестрИД[[#This Row],[Наименование]],MID(РеестрИД[[#This Row],[Наименование]],SEARCH("@",РеестрИД[[#This Row],[Наименование]])+1,LEN(РеестрИД[[#This Row],[Наименование]])))</f>
        <v>#NAME?</v>
      </c>
      <c r="G117">
        <f>1</f>
        <v>1</v>
      </c>
      <c r="H117">
        <f t="shared" si="1"/>
        <v>113</v>
      </c>
    </row>
    <row r="118" spans="2:8" hidden="1" x14ac:dyDescent="0.2">
      <c r="B118" t="e">
        <f ca="1">Substrings(INDEX(ТаблицаИД[Итог всё],MATCH($A$6,ТаблицаИД[Номер п/п],0)),"; ",ROW(B118)-5)</f>
        <v>#NAME?</v>
      </c>
      <c r="C118" s="24"/>
      <c r="D118" s="87">
        <f>ROW(РеестрИД[[#This Row],[№ п/п]])-5</f>
        <v>113</v>
      </c>
      <c r="E118" s="86" t="str">
        <f ca="1">IF(ISERR(SEARCH("@",РеестрИД[[#This Row],[Наименование]])),"",MID(РеестрИД[[#This Row],[Наименование]],1,SEARCH("@",РеестрИД[[#This Row],[Наименование]])-1))</f>
        <v/>
      </c>
      <c r="F118" s="23" t="e">
        <f ca="1">IF(ISERR(SEARCH("@",РеестрИД[[#This Row],[Наименование]])),РеестрИД[[#This Row],[Наименование]],MID(РеестрИД[[#This Row],[Наименование]],SEARCH("@",РеестрИД[[#This Row],[Наименование]])+1,LEN(РеестрИД[[#This Row],[Наименование]])))</f>
        <v>#NAME?</v>
      </c>
      <c r="G118">
        <f>1</f>
        <v>1</v>
      </c>
      <c r="H118">
        <f t="shared" si="1"/>
        <v>114</v>
      </c>
    </row>
    <row r="119" spans="2:8" hidden="1" x14ac:dyDescent="0.2">
      <c r="B119" t="e">
        <f ca="1">Substrings(INDEX(ТаблицаИД[Итог всё],MATCH($A$6,ТаблицаИД[Номер п/п],0)),"; ",ROW(B119)-5)</f>
        <v>#NAME?</v>
      </c>
      <c r="C119" s="24"/>
      <c r="D119" s="87">
        <f>ROW(РеестрИД[[#This Row],[№ п/п]])-5</f>
        <v>114</v>
      </c>
      <c r="E119" s="86" t="str">
        <f ca="1">IF(ISERR(SEARCH("@",РеестрИД[[#This Row],[Наименование]])),"",MID(РеестрИД[[#This Row],[Наименование]],1,SEARCH("@",РеестрИД[[#This Row],[Наименование]])-1))</f>
        <v/>
      </c>
      <c r="F119" s="23" t="e">
        <f ca="1">IF(ISERR(SEARCH("@",РеестрИД[[#This Row],[Наименование]])),РеестрИД[[#This Row],[Наименование]],MID(РеестрИД[[#This Row],[Наименование]],SEARCH("@",РеестрИД[[#This Row],[Наименование]])+1,LEN(РеестрИД[[#This Row],[Наименование]])))</f>
        <v>#NAME?</v>
      </c>
      <c r="G119">
        <f>1</f>
        <v>1</v>
      </c>
      <c r="H119">
        <f t="shared" si="1"/>
        <v>115</v>
      </c>
    </row>
    <row r="120" spans="2:8" hidden="1" x14ac:dyDescent="0.2">
      <c r="B120" t="e">
        <f ca="1">Substrings(INDEX(ТаблицаИД[Итог всё],MATCH($A$6,ТаблицаИД[Номер п/п],0)),"; ",ROW(B120)-5)</f>
        <v>#NAME?</v>
      </c>
      <c r="C120" s="24"/>
      <c r="D120" s="87">
        <f>ROW(РеестрИД[[#This Row],[№ п/п]])-5</f>
        <v>115</v>
      </c>
      <c r="E120" s="86" t="str">
        <f ca="1">IF(ISERR(SEARCH("@",РеестрИД[[#This Row],[Наименование]])),"",MID(РеестрИД[[#This Row],[Наименование]],1,SEARCH("@",РеестрИД[[#This Row],[Наименование]])-1))</f>
        <v/>
      </c>
      <c r="F120" s="23" t="e">
        <f ca="1">IF(ISERR(SEARCH("@",РеестрИД[[#This Row],[Наименование]])),РеестрИД[[#This Row],[Наименование]],MID(РеестрИД[[#This Row],[Наименование]],SEARCH("@",РеестрИД[[#This Row],[Наименование]])+1,LEN(РеестрИД[[#This Row],[Наименование]])))</f>
        <v>#NAME?</v>
      </c>
      <c r="G120">
        <f>1</f>
        <v>1</v>
      </c>
      <c r="H120">
        <f t="shared" si="1"/>
        <v>116</v>
      </c>
    </row>
    <row r="121" spans="2:8" hidden="1" x14ac:dyDescent="0.2">
      <c r="B121" t="e">
        <f ca="1">Substrings(INDEX(ТаблицаИД[Итог всё],MATCH($A$6,ТаблицаИД[Номер п/п],0)),"; ",ROW(B121)-5)</f>
        <v>#NAME?</v>
      </c>
      <c r="C121" s="24"/>
      <c r="D121" s="87">
        <f>ROW(РеестрИД[[#This Row],[№ п/п]])-5</f>
        <v>116</v>
      </c>
      <c r="E121" s="86" t="str">
        <f ca="1">IF(ISERR(SEARCH("@",РеестрИД[[#This Row],[Наименование]])),"",MID(РеестрИД[[#This Row],[Наименование]],1,SEARCH("@",РеестрИД[[#This Row],[Наименование]])-1))</f>
        <v/>
      </c>
      <c r="F121" s="23" t="e">
        <f ca="1">IF(ISERR(SEARCH("@",РеестрИД[[#This Row],[Наименование]])),РеестрИД[[#This Row],[Наименование]],MID(РеестрИД[[#This Row],[Наименование]],SEARCH("@",РеестрИД[[#This Row],[Наименование]])+1,LEN(РеестрИД[[#This Row],[Наименование]])))</f>
        <v>#NAME?</v>
      </c>
      <c r="G121">
        <f>1</f>
        <v>1</v>
      </c>
      <c r="H121">
        <f t="shared" si="1"/>
        <v>117</v>
      </c>
    </row>
    <row r="122" spans="2:8" hidden="1" x14ac:dyDescent="0.2">
      <c r="B122" t="e">
        <f ca="1">Substrings(INDEX(ТаблицаИД[Итог всё],MATCH($A$6,ТаблицаИД[Номер п/п],0)),"; ",ROW(B122)-5)</f>
        <v>#NAME?</v>
      </c>
      <c r="C122" s="24"/>
      <c r="D122" s="87">
        <f>ROW(РеестрИД[[#This Row],[№ п/п]])-5</f>
        <v>117</v>
      </c>
      <c r="E122" s="86" t="str">
        <f ca="1">IF(ISERR(SEARCH("@",РеестрИД[[#This Row],[Наименование]])),"",MID(РеестрИД[[#This Row],[Наименование]],1,SEARCH("@",РеестрИД[[#This Row],[Наименование]])-1))</f>
        <v/>
      </c>
      <c r="F122" s="23" t="e">
        <f ca="1">IF(ISERR(SEARCH("@",РеестрИД[[#This Row],[Наименование]])),РеестрИД[[#This Row],[Наименование]],MID(РеестрИД[[#This Row],[Наименование]],SEARCH("@",РеестрИД[[#This Row],[Наименование]])+1,LEN(РеестрИД[[#This Row],[Наименование]])))</f>
        <v>#NAME?</v>
      </c>
      <c r="G122">
        <f>1</f>
        <v>1</v>
      </c>
      <c r="H122">
        <f t="shared" si="1"/>
        <v>118</v>
      </c>
    </row>
    <row r="123" spans="2:8" hidden="1" x14ac:dyDescent="0.2">
      <c r="B123" t="e">
        <f ca="1">Substrings(INDEX(ТаблицаИД[Итог всё],MATCH($A$6,ТаблицаИД[Номер п/п],0)),"; ",ROW(B123)-5)</f>
        <v>#NAME?</v>
      </c>
      <c r="C123" s="24"/>
      <c r="D123" s="87">
        <f>ROW(РеестрИД[[#This Row],[№ п/п]])-5</f>
        <v>118</v>
      </c>
      <c r="E123" s="86" t="str">
        <f ca="1">IF(ISERR(SEARCH("@",РеестрИД[[#This Row],[Наименование]])),"",MID(РеестрИД[[#This Row],[Наименование]],1,SEARCH("@",РеестрИД[[#This Row],[Наименование]])-1))</f>
        <v/>
      </c>
      <c r="F123" s="23" t="e">
        <f ca="1">IF(ISERR(SEARCH("@",РеестрИД[[#This Row],[Наименование]])),РеестрИД[[#This Row],[Наименование]],MID(РеестрИД[[#This Row],[Наименование]],SEARCH("@",РеестрИД[[#This Row],[Наименование]])+1,LEN(РеестрИД[[#This Row],[Наименование]])))</f>
        <v>#NAME?</v>
      </c>
      <c r="G123">
        <f>1</f>
        <v>1</v>
      </c>
      <c r="H123">
        <f t="shared" si="1"/>
        <v>119</v>
      </c>
    </row>
    <row r="124" spans="2:8" hidden="1" x14ac:dyDescent="0.2">
      <c r="B124" t="e">
        <f ca="1">Substrings(INDEX(ТаблицаИД[Итог всё],MATCH($A$6,ТаблицаИД[Номер п/п],0)),"; ",ROW(B124)-5)</f>
        <v>#NAME?</v>
      </c>
      <c r="C124" s="24"/>
      <c r="D124" s="87">
        <f>ROW(РеестрИД[[#This Row],[№ п/п]])-5</f>
        <v>119</v>
      </c>
      <c r="E124" s="86" t="str">
        <f ca="1">IF(ISERR(SEARCH("@",РеестрИД[[#This Row],[Наименование]])),"",MID(РеестрИД[[#This Row],[Наименование]],1,SEARCH("@",РеестрИД[[#This Row],[Наименование]])-1))</f>
        <v/>
      </c>
      <c r="F124" s="23" t="e">
        <f ca="1">IF(ISERR(SEARCH("@",РеестрИД[[#This Row],[Наименование]])),РеестрИД[[#This Row],[Наименование]],MID(РеестрИД[[#This Row],[Наименование]],SEARCH("@",РеестрИД[[#This Row],[Наименование]])+1,LEN(РеестрИД[[#This Row],[Наименование]])))</f>
        <v>#NAME?</v>
      </c>
      <c r="G124">
        <f>1</f>
        <v>1</v>
      </c>
      <c r="H124">
        <f t="shared" si="1"/>
        <v>120</v>
      </c>
    </row>
    <row r="125" spans="2:8" hidden="1" x14ac:dyDescent="0.2">
      <c r="B125" t="e">
        <f ca="1">Substrings(INDEX(ТаблицаИД[Итог всё],MATCH($A$6,ТаблицаИД[Номер п/п],0)),"; ",ROW(B125)-5)</f>
        <v>#NAME?</v>
      </c>
      <c r="C125" s="24"/>
      <c r="D125" s="87">
        <f>ROW(РеестрИД[[#This Row],[№ п/п]])-5</f>
        <v>120</v>
      </c>
      <c r="E125" s="86" t="str">
        <f ca="1">IF(ISERR(SEARCH("@",РеестрИД[[#This Row],[Наименование]])),"",MID(РеестрИД[[#This Row],[Наименование]],1,SEARCH("@",РеестрИД[[#This Row],[Наименование]])-1))</f>
        <v/>
      </c>
      <c r="F125" s="23" t="e">
        <f ca="1">IF(ISERR(SEARCH("@",РеестрИД[[#This Row],[Наименование]])),РеестрИД[[#This Row],[Наименование]],MID(РеестрИД[[#This Row],[Наименование]],SEARCH("@",РеестрИД[[#This Row],[Наименование]])+1,LEN(РеестрИД[[#This Row],[Наименование]])))</f>
        <v>#NAME?</v>
      </c>
      <c r="G125">
        <f>1</f>
        <v>1</v>
      </c>
      <c r="H125">
        <f t="shared" si="1"/>
        <v>121</v>
      </c>
    </row>
    <row r="126" spans="2:8" hidden="1" x14ac:dyDescent="0.2">
      <c r="B126" t="e">
        <f ca="1">Substrings(INDEX(ТаблицаИД[Итог всё],MATCH($A$6,ТаблицаИД[Номер п/п],0)),"; ",ROW(B126)-5)</f>
        <v>#NAME?</v>
      </c>
      <c r="C126" s="24"/>
      <c r="D126" s="87">
        <f>ROW(РеестрИД[[#This Row],[№ п/п]])-5</f>
        <v>121</v>
      </c>
      <c r="E126" s="86" t="str">
        <f ca="1">IF(ISERR(SEARCH("@",РеестрИД[[#This Row],[Наименование]])),"",MID(РеестрИД[[#This Row],[Наименование]],1,SEARCH("@",РеестрИД[[#This Row],[Наименование]])-1))</f>
        <v/>
      </c>
      <c r="F126" s="23" t="e">
        <f ca="1">IF(ISERR(SEARCH("@",РеестрИД[[#This Row],[Наименование]])),РеестрИД[[#This Row],[Наименование]],MID(РеестрИД[[#This Row],[Наименование]],SEARCH("@",РеестрИД[[#This Row],[Наименование]])+1,LEN(РеестрИД[[#This Row],[Наименование]])))</f>
        <v>#NAME?</v>
      </c>
      <c r="G126">
        <f>1</f>
        <v>1</v>
      </c>
      <c r="H126">
        <f t="shared" si="1"/>
        <v>122</v>
      </c>
    </row>
    <row r="127" spans="2:8" hidden="1" x14ac:dyDescent="0.2">
      <c r="B127" t="e">
        <f ca="1">Substrings(INDEX(ТаблицаИД[Итог всё],MATCH($A$6,ТаблицаИД[Номер п/п],0)),"; ",ROW(B127)-5)</f>
        <v>#NAME?</v>
      </c>
      <c r="C127" s="24"/>
      <c r="D127" s="87">
        <f>ROW(РеестрИД[[#This Row],[№ п/п]])-5</f>
        <v>122</v>
      </c>
      <c r="E127" s="86" t="str">
        <f ca="1">IF(ISERR(SEARCH("@",РеестрИД[[#This Row],[Наименование]])),"",MID(РеестрИД[[#This Row],[Наименование]],1,SEARCH("@",РеестрИД[[#This Row],[Наименование]])-1))</f>
        <v/>
      </c>
      <c r="F127" s="23" t="e">
        <f ca="1">IF(ISERR(SEARCH("@",РеестрИД[[#This Row],[Наименование]])),РеестрИД[[#This Row],[Наименование]],MID(РеестрИД[[#This Row],[Наименование]],SEARCH("@",РеестрИД[[#This Row],[Наименование]])+1,LEN(РеестрИД[[#This Row],[Наименование]])))</f>
        <v>#NAME?</v>
      </c>
      <c r="G127">
        <f>1</f>
        <v>1</v>
      </c>
      <c r="H127">
        <f t="shared" si="1"/>
        <v>123</v>
      </c>
    </row>
    <row r="128" spans="2:8" hidden="1" x14ac:dyDescent="0.2">
      <c r="B128" t="e">
        <f ca="1">Substrings(INDEX(ТаблицаИД[Итог всё],MATCH($A$6,ТаблицаИД[Номер п/п],0)),"; ",ROW(B128)-5)</f>
        <v>#NAME?</v>
      </c>
      <c r="C128" s="24"/>
      <c r="D128" s="87">
        <f>ROW(РеестрИД[[#This Row],[№ п/п]])-5</f>
        <v>123</v>
      </c>
      <c r="E128" s="86" t="str">
        <f ca="1">IF(ISERR(SEARCH("@",РеестрИД[[#This Row],[Наименование]])),"",MID(РеестрИД[[#This Row],[Наименование]],1,SEARCH("@",РеестрИД[[#This Row],[Наименование]])-1))</f>
        <v/>
      </c>
      <c r="F128" s="23" t="e">
        <f ca="1">IF(ISERR(SEARCH("@",РеестрИД[[#This Row],[Наименование]])),РеестрИД[[#This Row],[Наименование]],MID(РеестрИД[[#This Row],[Наименование]],SEARCH("@",РеестрИД[[#This Row],[Наименование]])+1,LEN(РеестрИД[[#This Row],[Наименование]])))</f>
        <v>#NAME?</v>
      </c>
      <c r="G128">
        <f>1</f>
        <v>1</v>
      </c>
      <c r="H128">
        <f t="shared" si="1"/>
        <v>124</v>
      </c>
    </row>
    <row r="129" spans="2:8" hidden="1" x14ac:dyDescent="0.2">
      <c r="B129" t="e">
        <f ca="1">Substrings(INDEX(ТаблицаИД[Итог всё],MATCH($A$6,ТаблицаИД[Номер п/п],0)),"; ",ROW(B129)-5)</f>
        <v>#NAME?</v>
      </c>
      <c r="C129" s="24"/>
      <c r="D129" s="87">
        <f>ROW(РеестрИД[[#This Row],[№ п/п]])-5</f>
        <v>124</v>
      </c>
      <c r="E129" s="86" t="str">
        <f ca="1">IF(ISERR(SEARCH("@",РеестрИД[[#This Row],[Наименование]])),"",MID(РеестрИД[[#This Row],[Наименование]],1,SEARCH("@",РеестрИД[[#This Row],[Наименование]])-1))</f>
        <v/>
      </c>
      <c r="F129" s="23" t="e">
        <f ca="1">IF(ISERR(SEARCH("@",РеестрИД[[#This Row],[Наименование]])),РеестрИД[[#This Row],[Наименование]],MID(РеестрИД[[#This Row],[Наименование]],SEARCH("@",РеестрИД[[#This Row],[Наименование]])+1,LEN(РеестрИД[[#This Row],[Наименование]])))</f>
        <v>#NAME?</v>
      </c>
      <c r="G129">
        <f>1</f>
        <v>1</v>
      </c>
      <c r="H129">
        <f t="shared" si="1"/>
        <v>125</v>
      </c>
    </row>
    <row r="130" spans="2:8" hidden="1" x14ac:dyDescent="0.2">
      <c r="B130" t="e">
        <f ca="1">Substrings(INDEX(ТаблицаИД[Итог всё],MATCH($A$6,ТаблицаИД[Номер п/п],0)),"; ",ROW(B130)-5)</f>
        <v>#NAME?</v>
      </c>
      <c r="C130" s="24"/>
      <c r="D130" s="87">
        <f>ROW(РеестрИД[[#This Row],[№ п/п]])-5</f>
        <v>125</v>
      </c>
      <c r="E130" s="86" t="str">
        <f ca="1">IF(ISERR(SEARCH("@",РеестрИД[[#This Row],[Наименование]])),"",MID(РеестрИД[[#This Row],[Наименование]],1,SEARCH("@",РеестрИД[[#This Row],[Наименование]])-1))</f>
        <v/>
      </c>
      <c r="F130" s="23" t="e">
        <f ca="1">IF(ISERR(SEARCH("@",РеестрИД[[#This Row],[Наименование]])),РеестрИД[[#This Row],[Наименование]],MID(РеестрИД[[#This Row],[Наименование]],SEARCH("@",РеестрИД[[#This Row],[Наименование]])+1,LEN(РеестрИД[[#This Row],[Наименование]])))</f>
        <v>#NAME?</v>
      </c>
      <c r="G130">
        <f>1</f>
        <v>1</v>
      </c>
      <c r="H130">
        <f t="shared" si="1"/>
        <v>126</v>
      </c>
    </row>
    <row r="131" spans="2:8" hidden="1" x14ac:dyDescent="0.2">
      <c r="B131" t="e">
        <f ca="1">Substrings(INDEX(ТаблицаИД[Итог всё],MATCH($A$6,ТаблицаИД[Номер п/п],0)),"; ",ROW(B131)-5)</f>
        <v>#NAME?</v>
      </c>
      <c r="C131" s="24"/>
      <c r="D131" s="87">
        <f>ROW(РеестрИД[[#This Row],[№ п/п]])-5</f>
        <v>126</v>
      </c>
      <c r="E131" s="86" t="str">
        <f ca="1">IF(ISERR(SEARCH("@",РеестрИД[[#This Row],[Наименование]])),"",MID(РеестрИД[[#This Row],[Наименование]],1,SEARCH("@",РеестрИД[[#This Row],[Наименование]])-1))</f>
        <v/>
      </c>
      <c r="F131" s="23" t="e">
        <f ca="1">IF(ISERR(SEARCH("@",РеестрИД[[#This Row],[Наименование]])),РеестрИД[[#This Row],[Наименование]],MID(РеестрИД[[#This Row],[Наименование]],SEARCH("@",РеестрИД[[#This Row],[Наименование]])+1,LEN(РеестрИД[[#This Row],[Наименование]])))</f>
        <v>#NAME?</v>
      </c>
      <c r="G131">
        <f>1</f>
        <v>1</v>
      </c>
      <c r="H131">
        <f t="shared" si="1"/>
        <v>127</v>
      </c>
    </row>
    <row r="132" spans="2:8" hidden="1" x14ac:dyDescent="0.2">
      <c r="B132" t="e">
        <f ca="1">Substrings(INDEX(ТаблицаИД[Итог всё],MATCH($A$6,ТаблицаИД[Номер п/п],0)),"; ",ROW(B132)-5)</f>
        <v>#NAME?</v>
      </c>
      <c r="C132" s="24"/>
      <c r="D132" s="87">
        <f>ROW(РеестрИД[[#This Row],[№ п/п]])-5</f>
        <v>127</v>
      </c>
      <c r="E132" s="86" t="str">
        <f ca="1">IF(ISERR(SEARCH("@",РеестрИД[[#This Row],[Наименование]])),"",MID(РеестрИД[[#This Row],[Наименование]],1,SEARCH("@",РеестрИД[[#This Row],[Наименование]])-1))</f>
        <v/>
      </c>
      <c r="F132" s="23" t="e">
        <f ca="1">IF(ISERR(SEARCH("@",РеестрИД[[#This Row],[Наименование]])),РеестрИД[[#This Row],[Наименование]],MID(РеестрИД[[#This Row],[Наименование]],SEARCH("@",РеестрИД[[#This Row],[Наименование]])+1,LEN(РеестрИД[[#This Row],[Наименование]])))</f>
        <v>#NAME?</v>
      </c>
      <c r="G132">
        <f>1</f>
        <v>1</v>
      </c>
      <c r="H132">
        <f t="shared" si="1"/>
        <v>128</v>
      </c>
    </row>
    <row r="133" spans="2:8" hidden="1" x14ac:dyDescent="0.2">
      <c r="B133" t="e">
        <f ca="1">Substrings(INDEX(ТаблицаИД[Итог всё],MATCH($A$6,ТаблицаИД[Номер п/п],0)),"; ",ROW(B133)-5)</f>
        <v>#NAME?</v>
      </c>
      <c r="C133" s="24"/>
      <c r="D133" s="87">
        <f>ROW(РеестрИД[[#This Row],[№ п/п]])-5</f>
        <v>128</v>
      </c>
      <c r="E133" s="86" t="str">
        <f ca="1">IF(ISERR(SEARCH("@",РеестрИД[[#This Row],[Наименование]])),"",MID(РеестрИД[[#This Row],[Наименование]],1,SEARCH("@",РеестрИД[[#This Row],[Наименование]])-1))</f>
        <v/>
      </c>
      <c r="F133" s="23" t="e">
        <f ca="1">IF(ISERR(SEARCH("@",РеестрИД[[#This Row],[Наименование]])),РеестрИД[[#This Row],[Наименование]],MID(РеестрИД[[#This Row],[Наименование]],SEARCH("@",РеестрИД[[#This Row],[Наименование]])+1,LEN(РеестрИД[[#This Row],[Наименование]])))</f>
        <v>#NAME?</v>
      </c>
      <c r="G133">
        <f>1</f>
        <v>1</v>
      </c>
      <c r="H133">
        <f t="shared" si="1"/>
        <v>129</v>
      </c>
    </row>
    <row r="134" spans="2:8" hidden="1" x14ac:dyDescent="0.2">
      <c r="B134" t="e">
        <f ca="1">Substrings(INDEX(ТаблицаИД[Итог всё],MATCH($A$6,ТаблицаИД[Номер п/п],0)),"; ",ROW(B134)-5)</f>
        <v>#NAME?</v>
      </c>
      <c r="C134" s="24"/>
      <c r="D134" s="87">
        <f>ROW(РеестрИД[[#This Row],[№ п/п]])-5</f>
        <v>129</v>
      </c>
      <c r="E134" s="86" t="str">
        <f ca="1">IF(ISERR(SEARCH("@",РеестрИД[[#This Row],[Наименование]])),"",MID(РеестрИД[[#This Row],[Наименование]],1,SEARCH("@",РеестрИД[[#This Row],[Наименование]])-1))</f>
        <v/>
      </c>
      <c r="F134" s="23" t="e">
        <f ca="1">IF(ISERR(SEARCH("@",РеестрИД[[#This Row],[Наименование]])),РеестрИД[[#This Row],[Наименование]],MID(РеестрИД[[#This Row],[Наименование]],SEARCH("@",РеестрИД[[#This Row],[Наименование]])+1,LEN(РеестрИД[[#This Row],[Наименование]])))</f>
        <v>#NAME?</v>
      </c>
      <c r="G134">
        <f>1</f>
        <v>1</v>
      </c>
      <c r="H134">
        <f t="shared" si="1"/>
        <v>130</v>
      </c>
    </row>
    <row r="135" spans="2:8" hidden="1" x14ac:dyDescent="0.2">
      <c r="B135" t="e">
        <f ca="1">Substrings(INDEX(ТаблицаИД[Итог всё],MATCH($A$6,ТаблицаИД[Номер п/п],0)),"; ",ROW(B135)-5)</f>
        <v>#NAME?</v>
      </c>
      <c r="C135" s="24"/>
      <c r="D135" s="87">
        <f>ROW(РеестрИД[[#This Row],[№ п/п]])-5</f>
        <v>130</v>
      </c>
      <c r="E135" s="86" t="str">
        <f ca="1">IF(ISERR(SEARCH("@",РеестрИД[[#This Row],[Наименование]])),"",MID(РеестрИД[[#This Row],[Наименование]],1,SEARCH("@",РеестрИД[[#This Row],[Наименование]])-1))</f>
        <v/>
      </c>
      <c r="F135" s="23" t="e">
        <f ca="1">IF(ISERR(SEARCH("@",РеестрИД[[#This Row],[Наименование]])),РеестрИД[[#This Row],[Наименование]],MID(РеестрИД[[#This Row],[Наименование]],SEARCH("@",РеестрИД[[#This Row],[Наименование]])+1,LEN(РеестрИД[[#This Row],[Наименование]])))</f>
        <v>#NAME?</v>
      </c>
      <c r="G135">
        <f>1</f>
        <v>1</v>
      </c>
      <c r="H135">
        <f t="shared" si="1"/>
        <v>131</v>
      </c>
    </row>
    <row r="136" spans="2:8" hidden="1" x14ac:dyDescent="0.2">
      <c r="B136" t="e">
        <f ca="1">Substrings(INDEX(ТаблицаИД[Итог всё],MATCH($A$6,ТаблицаИД[Номер п/п],0)),"; ",ROW(B136)-5)</f>
        <v>#NAME?</v>
      </c>
      <c r="C136" s="24"/>
      <c r="D136" s="87">
        <f>ROW(РеестрИД[[#This Row],[№ п/п]])-5</f>
        <v>131</v>
      </c>
      <c r="E136" s="86" t="str">
        <f ca="1">IF(ISERR(SEARCH("@",РеестрИД[[#This Row],[Наименование]])),"",MID(РеестрИД[[#This Row],[Наименование]],1,SEARCH("@",РеестрИД[[#This Row],[Наименование]])-1))</f>
        <v/>
      </c>
      <c r="F136" s="23" t="e">
        <f ca="1">IF(ISERR(SEARCH("@",РеестрИД[[#This Row],[Наименование]])),РеестрИД[[#This Row],[Наименование]],MID(РеестрИД[[#This Row],[Наименование]],SEARCH("@",РеестрИД[[#This Row],[Наименование]])+1,LEN(РеестрИД[[#This Row],[Наименование]])))</f>
        <v>#NAME?</v>
      </c>
      <c r="G136">
        <f>1</f>
        <v>1</v>
      </c>
      <c r="H136">
        <f t="shared" ref="H136:H199" si="2">G135+H135</f>
        <v>132</v>
      </c>
    </row>
    <row r="137" spans="2:8" hidden="1" x14ac:dyDescent="0.2">
      <c r="B137" t="e">
        <f ca="1">Substrings(INDEX(ТаблицаИД[Итог всё],MATCH($A$6,ТаблицаИД[Номер п/п],0)),"; ",ROW(B137)-5)</f>
        <v>#NAME?</v>
      </c>
      <c r="C137" s="24"/>
      <c r="D137" s="87">
        <f>ROW(РеестрИД[[#This Row],[№ п/п]])-5</f>
        <v>132</v>
      </c>
      <c r="E137" s="86" t="str">
        <f ca="1">IF(ISERR(SEARCH("@",РеестрИД[[#This Row],[Наименование]])),"",MID(РеестрИД[[#This Row],[Наименование]],1,SEARCH("@",РеестрИД[[#This Row],[Наименование]])-1))</f>
        <v/>
      </c>
      <c r="F137" s="23" t="e">
        <f ca="1">IF(ISERR(SEARCH("@",РеестрИД[[#This Row],[Наименование]])),РеестрИД[[#This Row],[Наименование]],MID(РеестрИД[[#This Row],[Наименование]],SEARCH("@",РеестрИД[[#This Row],[Наименование]])+1,LEN(РеестрИД[[#This Row],[Наименование]])))</f>
        <v>#NAME?</v>
      </c>
      <c r="G137">
        <f>1</f>
        <v>1</v>
      </c>
      <c r="H137">
        <f t="shared" si="2"/>
        <v>133</v>
      </c>
    </row>
    <row r="138" spans="2:8" hidden="1" x14ac:dyDescent="0.2">
      <c r="B138" t="e">
        <f ca="1">Substrings(INDEX(ТаблицаИД[Итог всё],MATCH($A$6,ТаблицаИД[Номер п/п],0)),"; ",ROW(B138)-5)</f>
        <v>#NAME?</v>
      </c>
      <c r="C138" s="24"/>
      <c r="D138" s="87">
        <f>ROW(РеестрИД[[#This Row],[№ п/п]])-5</f>
        <v>133</v>
      </c>
      <c r="E138" s="86" t="str">
        <f ca="1">IF(ISERR(SEARCH("@",РеестрИД[[#This Row],[Наименование]])),"",MID(РеестрИД[[#This Row],[Наименование]],1,SEARCH("@",РеестрИД[[#This Row],[Наименование]])-1))</f>
        <v/>
      </c>
      <c r="F138" s="23" t="e">
        <f ca="1">IF(ISERR(SEARCH("@",РеестрИД[[#This Row],[Наименование]])),РеестрИД[[#This Row],[Наименование]],MID(РеестрИД[[#This Row],[Наименование]],SEARCH("@",РеестрИД[[#This Row],[Наименование]])+1,LEN(РеестрИД[[#This Row],[Наименование]])))</f>
        <v>#NAME?</v>
      </c>
      <c r="G138">
        <f>1</f>
        <v>1</v>
      </c>
      <c r="H138">
        <f t="shared" si="2"/>
        <v>134</v>
      </c>
    </row>
    <row r="139" spans="2:8" hidden="1" x14ac:dyDescent="0.2">
      <c r="B139" t="e">
        <f ca="1">Substrings(INDEX(ТаблицаИД[Итог всё],MATCH($A$6,ТаблицаИД[Номер п/п],0)),"; ",ROW(B139)-5)</f>
        <v>#NAME?</v>
      </c>
      <c r="C139" s="24"/>
      <c r="D139" s="87">
        <f>ROW(РеестрИД[[#This Row],[№ п/п]])-5</f>
        <v>134</v>
      </c>
      <c r="E139" s="86" t="str">
        <f ca="1">IF(ISERR(SEARCH("@",РеестрИД[[#This Row],[Наименование]])),"",MID(РеестрИД[[#This Row],[Наименование]],1,SEARCH("@",РеестрИД[[#This Row],[Наименование]])-1))</f>
        <v/>
      </c>
      <c r="F139" s="23" t="e">
        <f ca="1">IF(ISERR(SEARCH("@",РеестрИД[[#This Row],[Наименование]])),РеестрИД[[#This Row],[Наименование]],MID(РеестрИД[[#This Row],[Наименование]],SEARCH("@",РеестрИД[[#This Row],[Наименование]])+1,LEN(РеестрИД[[#This Row],[Наименование]])))</f>
        <v>#NAME?</v>
      </c>
      <c r="G139">
        <f>1</f>
        <v>1</v>
      </c>
      <c r="H139">
        <f t="shared" si="2"/>
        <v>135</v>
      </c>
    </row>
    <row r="140" spans="2:8" hidden="1" x14ac:dyDescent="0.2">
      <c r="B140" t="e">
        <f ca="1">Substrings(INDEX(ТаблицаИД[Итог всё],MATCH($A$6,ТаблицаИД[Номер п/п],0)),"; ",ROW(B140)-5)</f>
        <v>#NAME?</v>
      </c>
      <c r="C140" s="24"/>
      <c r="D140" s="87">
        <f>ROW(РеестрИД[[#This Row],[№ п/п]])-5</f>
        <v>135</v>
      </c>
      <c r="E140" s="86" t="str">
        <f ca="1">IF(ISERR(SEARCH("@",РеестрИД[[#This Row],[Наименование]])),"",MID(РеестрИД[[#This Row],[Наименование]],1,SEARCH("@",РеестрИД[[#This Row],[Наименование]])-1))</f>
        <v/>
      </c>
      <c r="F140" s="23" t="e">
        <f ca="1">IF(ISERR(SEARCH("@",РеестрИД[[#This Row],[Наименование]])),РеестрИД[[#This Row],[Наименование]],MID(РеестрИД[[#This Row],[Наименование]],SEARCH("@",РеестрИД[[#This Row],[Наименование]])+1,LEN(РеестрИД[[#This Row],[Наименование]])))</f>
        <v>#NAME?</v>
      </c>
      <c r="G140">
        <f>1</f>
        <v>1</v>
      </c>
      <c r="H140">
        <f t="shared" si="2"/>
        <v>136</v>
      </c>
    </row>
    <row r="141" spans="2:8" hidden="1" x14ac:dyDescent="0.2">
      <c r="B141" t="e">
        <f ca="1">Substrings(INDEX(ТаблицаИД[Итог всё],MATCH($A$6,ТаблицаИД[Номер п/п],0)),"; ",ROW(B141)-5)</f>
        <v>#NAME?</v>
      </c>
      <c r="C141" s="24"/>
      <c r="D141" s="87">
        <f>ROW(РеестрИД[[#This Row],[№ п/п]])-5</f>
        <v>136</v>
      </c>
      <c r="E141" s="86" t="str">
        <f ca="1">IF(ISERR(SEARCH("@",РеестрИД[[#This Row],[Наименование]])),"",MID(РеестрИД[[#This Row],[Наименование]],1,SEARCH("@",РеестрИД[[#This Row],[Наименование]])-1))</f>
        <v/>
      </c>
      <c r="F141" s="23" t="e">
        <f ca="1">IF(ISERR(SEARCH("@",РеестрИД[[#This Row],[Наименование]])),РеестрИД[[#This Row],[Наименование]],MID(РеестрИД[[#This Row],[Наименование]],SEARCH("@",РеестрИД[[#This Row],[Наименование]])+1,LEN(РеестрИД[[#This Row],[Наименование]])))</f>
        <v>#NAME?</v>
      </c>
      <c r="G141">
        <f>1</f>
        <v>1</v>
      </c>
      <c r="H141">
        <f t="shared" si="2"/>
        <v>137</v>
      </c>
    </row>
    <row r="142" spans="2:8" hidden="1" x14ac:dyDescent="0.2">
      <c r="B142" t="e">
        <f ca="1">Substrings(INDEX(ТаблицаИД[Итог всё],MATCH($A$6,ТаблицаИД[Номер п/п],0)),"; ",ROW(B142)-5)</f>
        <v>#NAME?</v>
      </c>
      <c r="C142" s="24"/>
      <c r="D142" s="87">
        <f>ROW(РеестрИД[[#This Row],[№ п/п]])-5</f>
        <v>137</v>
      </c>
      <c r="E142" s="86" t="str">
        <f ca="1">IF(ISERR(SEARCH("@",РеестрИД[[#This Row],[Наименование]])),"",MID(РеестрИД[[#This Row],[Наименование]],1,SEARCH("@",РеестрИД[[#This Row],[Наименование]])-1))</f>
        <v/>
      </c>
      <c r="F142" s="23" t="e">
        <f ca="1">IF(ISERR(SEARCH("@",РеестрИД[[#This Row],[Наименование]])),РеестрИД[[#This Row],[Наименование]],MID(РеестрИД[[#This Row],[Наименование]],SEARCH("@",РеестрИД[[#This Row],[Наименование]])+1,LEN(РеестрИД[[#This Row],[Наименование]])))</f>
        <v>#NAME?</v>
      </c>
      <c r="G142">
        <f>1</f>
        <v>1</v>
      </c>
      <c r="H142">
        <f t="shared" si="2"/>
        <v>138</v>
      </c>
    </row>
    <row r="143" spans="2:8" hidden="1" x14ac:dyDescent="0.2">
      <c r="B143" t="e">
        <f ca="1">Substrings(INDEX(ТаблицаИД[Итог всё],MATCH($A$6,ТаблицаИД[Номер п/п],0)),"; ",ROW(B143)-5)</f>
        <v>#NAME?</v>
      </c>
      <c r="C143" s="24"/>
      <c r="D143" s="87">
        <f>ROW(РеестрИД[[#This Row],[№ п/п]])-5</f>
        <v>138</v>
      </c>
      <c r="E143" s="86" t="str">
        <f ca="1">IF(ISERR(SEARCH("@",РеестрИД[[#This Row],[Наименование]])),"",MID(РеестрИД[[#This Row],[Наименование]],1,SEARCH("@",РеестрИД[[#This Row],[Наименование]])-1))</f>
        <v/>
      </c>
      <c r="F143" s="23" t="e">
        <f ca="1">IF(ISERR(SEARCH("@",РеестрИД[[#This Row],[Наименование]])),РеестрИД[[#This Row],[Наименование]],MID(РеестрИД[[#This Row],[Наименование]],SEARCH("@",РеестрИД[[#This Row],[Наименование]])+1,LEN(РеестрИД[[#This Row],[Наименование]])))</f>
        <v>#NAME?</v>
      </c>
      <c r="G143">
        <f>1</f>
        <v>1</v>
      </c>
      <c r="H143">
        <f t="shared" si="2"/>
        <v>139</v>
      </c>
    </row>
    <row r="144" spans="2:8" hidden="1" x14ac:dyDescent="0.2">
      <c r="B144" t="e">
        <f ca="1">Substrings(INDEX(ТаблицаИД[Итог всё],MATCH($A$6,ТаблицаИД[Номер п/п],0)),"; ",ROW(B144)-5)</f>
        <v>#NAME?</v>
      </c>
      <c r="C144" s="24"/>
      <c r="D144" s="87">
        <f>ROW(РеестрИД[[#This Row],[№ п/п]])-5</f>
        <v>139</v>
      </c>
      <c r="E144" s="86" t="str">
        <f ca="1">IF(ISERR(SEARCH("@",РеестрИД[[#This Row],[Наименование]])),"",MID(РеестрИД[[#This Row],[Наименование]],1,SEARCH("@",РеестрИД[[#This Row],[Наименование]])-1))</f>
        <v/>
      </c>
      <c r="F144" s="23" t="e">
        <f ca="1">IF(ISERR(SEARCH("@",РеестрИД[[#This Row],[Наименование]])),РеестрИД[[#This Row],[Наименование]],MID(РеестрИД[[#This Row],[Наименование]],SEARCH("@",РеестрИД[[#This Row],[Наименование]])+1,LEN(РеестрИД[[#This Row],[Наименование]])))</f>
        <v>#NAME?</v>
      </c>
      <c r="G144">
        <f>1</f>
        <v>1</v>
      </c>
      <c r="H144">
        <f t="shared" si="2"/>
        <v>140</v>
      </c>
    </row>
    <row r="145" spans="2:8" hidden="1" x14ac:dyDescent="0.2">
      <c r="B145" t="e">
        <f ca="1">Substrings(INDEX(ТаблицаИД[Итог всё],MATCH($A$6,ТаблицаИД[Номер п/п],0)),"; ",ROW(B145)-5)</f>
        <v>#NAME?</v>
      </c>
      <c r="C145" s="24"/>
      <c r="D145" s="87">
        <f>ROW(РеестрИД[[#This Row],[№ п/п]])-5</f>
        <v>140</v>
      </c>
      <c r="E145" s="86" t="str">
        <f ca="1">IF(ISERR(SEARCH("@",РеестрИД[[#This Row],[Наименование]])),"",MID(РеестрИД[[#This Row],[Наименование]],1,SEARCH("@",РеестрИД[[#This Row],[Наименование]])-1))</f>
        <v/>
      </c>
      <c r="F145" s="23" t="e">
        <f ca="1">IF(ISERR(SEARCH("@",РеестрИД[[#This Row],[Наименование]])),РеестрИД[[#This Row],[Наименование]],MID(РеестрИД[[#This Row],[Наименование]],SEARCH("@",РеестрИД[[#This Row],[Наименование]])+1,LEN(РеестрИД[[#This Row],[Наименование]])))</f>
        <v>#NAME?</v>
      </c>
      <c r="G145">
        <f>1</f>
        <v>1</v>
      </c>
      <c r="H145">
        <f t="shared" si="2"/>
        <v>141</v>
      </c>
    </row>
    <row r="146" spans="2:8" hidden="1" x14ac:dyDescent="0.2">
      <c r="B146" t="e">
        <f ca="1">Substrings(INDEX(ТаблицаИД[Итог всё],MATCH($A$6,ТаблицаИД[Номер п/п],0)),"; ",ROW(B146)-5)</f>
        <v>#NAME?</v>
      </c>
      <c r="C146" s="24"/>
      <c r="D146" s="87">
        <f>ROW(РеестрИД[[#This Row],[№ п/п]])-5</f>
        <v>141</v>
      </c>
      <c r="E146" s="86" t="str">
        <f ca="1">IF(ISERR(SEARCH("@",РеестрИД[[#This Row],[Наименование]])),"",MID(РеестрИД[[#This Row],[Наименование]],1,SEARCH("@",РеестрИД[[#This Row],[Наименование]])-1))</f>
        <v/>
      </c>
      <c r="F146" s="23" t="e">
        <f ca="1">IF(ISERR(SEARCH("@",РеестрИД[[#This Row],[Наименование]])),РеестрИД[[#This Row],[Наименование]],MID(РеестрИД[[#This Row],[Наименование]],SEARCH("@",РеестрИД[[#This Row],[Наименование]])+1,LEN(РеестрИД[[#This Row],[Наименование]])))</f>
        <v>#NAME?</v>
      </c>
      <c r="G146">
        <f>1</f>
        <v>1</v>
      </c>
      <c r="H146">
        <f t="shared" si="2"/>
        <v>142</v>
      </c>
    </row>
    <row r="147" spans="2:8" hidden="1" x14ac:dyDescent="0.2">
      <c r="B147" t="e">
        <f ca="1">Substrings(INDEX(ТаблицаИД[Итог всё],MATCH($A$6,ТаблицаИД[Номер п/п],0)),"; ",ROW(B147)-5)</f>
        <v>#NAME?</v>
      </c>
      <c r="C147" s="24"/>
      <c r="D147" s="87">
        <f>ROW(РеестрИД[[#This Row],[№ п/п]])-5</f>
        <v>142</v>
      </c>
      <c r="E147" s="86" t="str">
        <f ca="1">IF(ISERR(SEARCH("@",РеестрИД[[#This Row],[Наименование]])),"",MID(РеестрИД[[#This Row],[Наименование]],1,SEARCH("@",РеестрИД[[#This Row],[Наименование]])-1))</f>
        <v/>
      </c>
      <c r="F147" s="23" t="e">
        <f ca="1">IF(ISERR(SEARCH("@",РеестрИД[[#This Row],[Наименование]])),РеестрИД[[#This Row],[Наименование]],MID(РеестрИД[[#This Row],[Наименование]],SEARCH("@",РеестрИД[[#This Row],[Наименование]])+1,LEN(РеестрИД[[#This Row],[Наименование]])))</f>
        <v>#NAME?</v>
      </c>
      <c r="G147">
        <f>1</f>
        <v>1</v>
      </c>
      <c r="H147">
        <f t="shared" si="2"/>
        <v>143</v>
      </c>
    </row>
    <row r="148" spans="2:8" hidden="1" x14ac:dyDescent="0.2">
      <c r="B148" t="e">
        <f ca="1">Substrings(INDEX(ТаблицаИД[Итог всё],MATCH($A$6,ТаблицаИД[Номер п/п],0)),"; ",ROW(B148)-5)</f>
        <v>#NAME?</v>
      </c>
      <c r="C148" s="24"/>
      <c r="D148" s="87">
        <f>ROW(РеестрИД[[#This Row],[№ п/п]])-5</f>
        <v>143</v>
      </c>
      <c r="E148" s="86" t="str">
        <f ca="1">IF(ISERR(SEARCH("@",РеестрИД[[#This Row],[Наименование]])),"",MID(РеестрИД[[#This Row],[Наименование]],1,SEARCH("@",РеестрИД[[#This Row],[Наименование]])-1))</f>
        <v/>
      </c>
      <c r="F148" s="23" t="e">
        <f ca="1">IF(ISERR(SEARCH("@",РеестрИД[[#This Row],[Наименование]])),РеестрИД[[#This Row],[Наименование]],MID(РеестрИД[[#This Row],[Наименование]],SEARCH("@",РеестрИД[[#This Row],[Наименование]])+1,LEN(РеестрИД[[#This Row],[Наименование]])))</f>
        <v>#NAME?</v>
      </c>
      <c r="G148">
        <f>1</f>
        <v>1</v>
      </c>
      <c r="H148">
        <f t="shared" si="2"/>
        <v>144</v>
      </c>
    </row>
    <row r="149" spans="2:8" hidden="1" x14ac:dyDescent="0.2">
      <c r="B149" t="e">
        <f ca="1">Substrings(INDEX(ТаблицаИД[Итог всё],MATCH($A$6,ТаблицаИД[Номер п/п],0)),"; ",ROW(B149)-5)</f>
        <v>#NAME?</v>
      </c>
      <c r="C149" s="24"/>
      <c r="D149" s="87">
        <f>ROW(РеестрИД[[#This Row],[№ п/п]])-5</f>
        <v>144</v>
      </c>
      <c r="E149" s="86" t="str">
        <f ca="1">IF(ISERR(SEARCH("@",РеестрИД[[#This Row],[Наименование]])),"",MID(РеестрИД[[#This Row],[Наименование]],1,SEARCH("@",РеестрИД[[#This Row],[Наименование]])-1))</f>
        <v/>
      </c>
      <c r="F149" s="23" t="e">
        <f ca="1">IF(ISERR(SEARCH("@",РеестрИД[[#This Row],[Наименование]])),РеестрИД[[#This Row],[Наименование]],MID(РеестрИД[[#This Row],[Наименование]],SEARCH("@",РеестрИД[[#This Row],[Наименование]])+1,LEN(РеестрИД[[#This Row],[Наименование]])))</f>
        <v>#NAME?</v>
      </c>
      <c r="G149">
        <f>1</f>
        <v>1</v>
      </c>
      <c r="H149">
        <f t="shared" si="2"/>
        <v>145</v>
      </c>
    </row>
    <row r="150" spans="2:8" hidden="1" x14ac:dyDescent="0.2">
      <c r="B150" t="e">
        <f ca="1">Substrings(INDEX(ТаблицаИД[Итог всё],MATCH($A$6,ТаблицаИД[Номер п/п],0)),"; ",ROW(B150)-5)</f>
        <v>#NAME?</v>
      </c>
      <c r="C150" s="24"/>
      <c r="D150" s="87">
        <f>ROW(РеестрИД[[#This Row],[№ п/п]])-5</f>
        <v>145</v>
      </c>
      <c r="E150" s="86" t="str">
        <f ca="1">IF(ISERR(SEARCH("@",РеестрИД[[#This Row],[Наименование]])),"",MID(РеестрИД[[#This Row],[Наименование]],1,SEARCH("@",РеестрИД[[#This Row],[Наименование]])-1))</f>
        <v/>
      </c>
      <c r="F150" s="23" t="e">
        <f ca="1">IF(ISERR(SEARCH("@",РеестрИД[[#This Row],[Наименование]])),РеестрИД[[#This Row],[Наименование]],MID(РеестрИД[[#This Row],[Наименование]],SEARCH("@",РеестрИД[[#This Row],[Наименование]])+1,LEN(РеестрИД[[#This Row],[Наименование]])))</f>
        <v>#NAME?</v>
      </c>
      <c r="G150">
        <f>1</f>
        <v>1</v>
      </c>
      <c r="H150">
        <f t="shared" si="2"/>
        <v>146</v>
      </c>
    </row>
    <row r="151" spans="2:8" hidden="1" x14ac:dyDescent="0.2">
      <c r="B151" t="e">
        <f ca="1">Substrings(INDEX(ТаблицаИД[Итог всё],MATCH($A$6,ТаблицаИД[Номер п/п],0)),"; ",ROW(B151)-5)</f>
        <v>#NAME?</v>
      </c>
      <c r="C151" s="24"/>
      <c r="D151" s="87">
        <f>ROW(РеестрИД[[#This Row],[№ п/п]])-5</f>
        <v>146</v>
      </c>
      <c r="E151" s="86" t="str">
        <f ca="1">IF(ISERR(SEARCH("@",РеестрИД[[#This Row],[Наименование]])),"",MID(РеестрИД[[#This Row],[Наименование]],1,SEARCH("@",РеестрИД[[#This Row],[Наименование]])-1))</f>
        <v/>
      </c>
      <c r="F151" s="23" t="e">
        <f ca="1">IF(ISERR(SEARCH("@",РеестрИД[[#This Row],[Наименование]])),РеестрИД[[#This Row],[Наименование]],MID(РеестрИД[[#This Row],[Наименование]],SEARCH("@",РеестрИД[[#This Row],[Наименование]])+1,LEN(РеестрИД[[#This Row],[Наименование]])))</f>
        <v>#NAME?</v>
      </c>
      <c r="G151">
        <f>1</f>
        <v>1</v>
      </c>
      <c r="H151">
        <f t="shared" si="2"/>
        <v>147</v>
      </c>
    </row>
    <row r="152" spans="2:8" hidden="1" x14ac:dyDescent="0.2">
      <c r="B152" t="e">
        <f ca="1">Substrings(INDEX(ТаблицаИД[Итог всё],MATCH($A$6,ТаблицаИД[Номер п/п],0)),"; ",ROW(B152)-5)</f>
        <v>#NAME?</v>
      </c>
      <c r="C152" s="24"/>
      <c r="D152" s="87">
        <f>ROW(РеестрИД[[#This Row],[№ п/п]])-5</f>
        <v>147</v>
      </c>
      <c r="E152" s="86" t="str">
        <f ca="1">IF(ISERR(SEARCH("@",РеестрИД[[#This Row],[Наименование]])),"",MID(РеестрИД[[#This Row],[Наименование]],1,SEARCH("@",РеестрИД[[#This Row],[Наименование]])-1))</f>
        <v/>
      </c>
      <c r="F152" s="23" t="e">
        <f ca="1">IF(ISERR(SEARCH("@",РеестрИД[[#This Row],[Наименование]])),РеестрИД[[#This Row],[Наименование]],MID(РеестрИД[[#This Row],[Наименование]],SEARCH("@",РеестрИД[[#This Row],[Наименование]])+1,LEN(РеестрИД[[#This Row],[Наименование]])))</f>
        <v>#NAME?</v>
      </c>
      <c r="G152">
        <f>1</f>
        <v>1</v>
      </c>
      <c r="H152">
        <f t="shared" si="2"/>
        <v>148</v>
      </c>
    </row>
    <row r="153" spans="2:8" hidden="1" x14ac:dyDescent="0.2">
      <c r="B153" t="e">
        <f ca="1">Substrings(INDEX(ТаблицаИД[Итог всё],MATCH($A$6,ТаблицаИД[Номер п/п],0)),"; ",ROW(B153)-5)</f>
        <v>#NAME?</v>
      </c>
      <c r="C153" s="24"/>
      <c r="D153" s="87">
        <f>ROW(РеестрИД[[#This Row],[№ п/п]])-5</f>
        <v>148</v>
      </c>
      <c r="E153" s="86" t="str">
        <f ca="1">IF(ISERR(SEARCH("@",РеестрИД[[#This Row],[Наименование]])),"",MID(РеестрИД[[#This Row],[Наименование]],1,SEARCH("@",РеестрИД[[#This Row],[Наименование]])-1))</f>
        <v/>
      </c>
      <c r="F153" s="23" t="e">
        <f ca="1">IF(ISERR(SEARCH("@",РеестрИД[[#This Row],[Наименование]])),РеестрИД[[#This Row],[Наименование]],MID(РеестрИД[[#This Row],[Наименование]],SEARCH("@",РеестрИД[[#This Row],[Наименование]])+1,LEN(РеестрИД[[#This Row],[Наименование]])))</f>
        <v>#NAME?</v>
      </c>
      <c r="G153">
        <f>1</f>
        <v>1</v>
      </c>
      <c r="H153">
        <f t="shared" si="2"/>
        <v>149</v>
      </c>
    </row>
    <row r="154" spans="2:8" hidden="1" x14ac:dyDescent="0.2">
      <c r="B154" t="e">
        <f ca="1">Substrings(INDEX(ТаблицаИД[Итог всё],MATCH($A$6,ТаблицаИД[Номер п/п],0)),"; ",ROW(B154)-5)</f>
        <v>#NAME?</v>
      </c>
      <c r="C154" s="24"/>
      <c r="D154" s="87">
        <f>ROW(РеестрИД[[#This Row],[№ п/п]])-5</f>
        <v>149</v>
      </c>
      <c r="E154" s="86" t="str">
        <f ca="1">IF(ISERR(SEARCH("@",РеестрИД[[#This Row],[Наименование]])),"",MID(РеестрИД[[#This Row],[Наименование]],1,SEARCH("@",РеестрИД[[#This Row],[Наименование]])-1))</f>
        <v/>
      </c>
      <c r="F154" s="23" t="e">
        <f ca="1">IF(ISERR(SEARCH("@",РеестрИД[[#This Row],[Наименование]])),РеестрИД[[#This Row],[Наименование]],MID(РеестрИД[[#This Row],[Наименование]],SEARCH("@",РеестрИД[[#This Row],[Наименование]])+1,LEN(РеестрИД[[#This Row],[Наименование]])))</f>
        <v>#NAME?</v>
      </c>
      <c r="G154">
        <f>1</f>
        <v>1</v>
      </c>
      <c r="H154">
        <f t="shared" si="2"/>
        <v>150</v>
      </c>
    </row>
    <row r="155" spans="2:8" hidden="1" x14ac:dyDescent="0.2">
      <c r="B155" t="e">
        <f ca="1">Substrings(INDEX(ТаблицаИД[Итог всё],MATCH($A$6,ТаблицаИД[Номер п/п],0)),"; ",ROW(B155)-5)</f>
        <v>#NAME?</v>
      </c>
      <c r="C155" s="24"/>
      <c r="D155" s="87">
        <f>ROW(РеестрИД[[#This Row],[№ п/п]])-5</f>
        <v>150</v>
      </c>
      <c r="E155" s="86" t="str">
        <f ca="1">IF(ISERR(SEARCH("@",РеестрИД[[#This Row],[Наименование]])),"",MID(РеестрИД[[#This Row],[Наименование]],1,SEARCH("@",РеестрИД[[#This Row],[Наименование]])-1))</f>
        <v/>
      </c>
      <c r="F155" s="23" t="e">
        <f ca="1">IF(ISERR(SEARCH("@",РеестрИД[[#This Row],[Наименование]])),РеестрИД[[#This Row],[Наименование]],MID(РеестрИД[[#This Row],[Наименование]],SEARCH("@",РеестрИД[[#This Row],[Наименование]])+1,LEN(РеестрИД[[#This Row],[Наименование]])))</f>
        <v>#NAME?</v>
      </c>
      <c r="G155">
        <f>1</f>
        <v>1</v>
      </c>
      <c r="H155">
        <f t="shared" si="2"/>
        <v>151</v>
      </c>
    </row>
    <row r="156" spans="2:8" hidden="1" x14ac:dyDescent="0.2">
      <c r="B156" t="e">
        <f ca="1">Substrings(INDEX(ТаблицаИД[Итог всё],MATCH($A$6,ТаблицаИД[Номер п/п],0)),"; ",ROW(B156)-5)</f>
        <v>#NAME?</v>
      </c>
      <c r="C156" s="24"/>
      <c r="D156" s="87">
        <f>ROW(РеестрИД[[#This Row],[№ п/п]])-5</f>
        <v>151</v>
      </c>
      <c r="E156" s="86" t="str">
        <f ca="1">IF(ISERR(SEARCH("@",РеестрИД[[#This Row],[Наименование]])),"",MID(РеестрИД[[#This Row],[Наименование]],1,SEARCH("@",РеестрИД[[#This Row],[Наименование]])-1))</f>
        <v/>
      </c>
      <c r="F156" s="23" t="e">
        <f ca="1">IF(ISERR(SEARCH("@",РеестрИД[[#This Row],[Наименование]])),РеестрИД[[#This Row],[Наименование]],MID(РеестрИД[[#This Row],[Наименование]],SEARCH("@",РеестрИД[[#This Row],[Наименование]])+1,LEN(РеестрИД[[#This Row],[Наименование]])))</f>
        <v>#NAME?</v>
      </c>
      <c r="G156">
        <f>1</f>
        <v>1</v>
      </c>
      <c r="H156">
        <f t="shared" si="2"/>
        <v>152</v>
      </c>
    </row>
    <row r="157" spans="2:8" hidden="1" x14ac:dyDescent="0.2">
      <c r="B157" t="e">
        <f ca="1">Substrings(INDEX(ТаблицаИД[Итог всё],MATCH($A$6,ТаблицаИД[Номер п/п],0)),"; ",ROW(B157)-5)</f>
        <v>#NAME?</v>
      </c>
      <c r="C157" s="24"/>
      <c r="D157" s="87">
        <f>ROW(РеестрИД[[#This Row],[№ п/п]])-5</f>
        <v>152</v>
      </c>
      <c r="E157" s="86" t="str">
        <f ca="1">IF(ISERR(SEARCH("@",РеестрИД[[#This Row],[Наименование]])),"",MID(РеестрИД[[#This Row],[Наименование]],1,SEARCH("@",РеестрИД[[#This Row],[Наименование]])-1))</f>
        <v/>
      </c>
      <c r="F157" s="23" t="e">
        <f ca="1">IF(ISERR(SEARCH("@",РеестрИД[[#This Row],[Наименование]])),РеестрИД[[#This Row],[Наименование]],MID(РеестрИД[[#This Row],[Наименование]],SEARCH("@",РеестрИД[[#This Row],[Наименование]])+1,LEN(РеестрИД[[#This Row],[Наименование]])))</f>
        <v>#NAME?</v>
      </c>
      <c r="G157">
        <f>1</f>
        <v>1</v>
      </c>
      <c r="H157">
        <f t="shared" si="2"/>
        <v>153</v>
      </c>
    </row>
    <row r="158" spans="2:8" hidden="1" x14ac:dyDescent="0.2">
      <c r="B158" t="e">
        <f ca="1">Substrings(INDEX(ТаблицаИД[Итог всё],MATCH($A$6,ТаблицаИД[Номер п/п],0)),"; ",ROW(B158)-5)</f>
        <v>#NAME?</v>
      </c>
      <c r="C158" s="24"/>
      <c r="D158" s="87">
        <f>ROW(РеестрИД[[#This Row],[№ п/п]])-5</f>
        <v>153</v>
      </c>
      <c r="E158" s="86" t="str">
        <f ca="1">IF(ISERR(SEARCH("@",РеестрИД[[#This Row],[Наименование]])),"",MID(РеестрИД[[#This Row],[Наименование]],1,SEARCH("@",РеестрИД[[#This Row],[Наименование]])-1))</f>
        <v/>
      </c>
      <c r="F158" s="23" t="e">
        <f ca="1">IF(ISERR(SEARCH("@",РеестрИД[[#This Row],[Наименование]])),РеестрИД[[#This Row],[Наименование]],MID(РеестрИД[[#This Row],[Наименование]],SEARCH("@",РеестрИД[[#This Row],[Наименование]])+1,LEN(РеестрИД[[#This Row],[Наименование]])))</f>
        <v>#NAME?</v>
      </c>
      <c r="G158">
        <f>1</f>
        <v>1</v>
      </c>
      <c r="H158">
        <f t="shared" si="2"/>
        <v>154</v>
      </c>
    </row>
    <row r="159" spans="2:8" hidden="1" x14ac:dyDescent="0.2">
      <c r="B159" t="e">
        <f ca="1">Substrings(INDEX(ТаблицаИД[Итог всё],MATCH($A$6,ТаблицаИД[Номер п/п],0)),"; ",ROW(B159)-5)</f>
        <v>#NAME?</v>
      </c>
      <c r="C159" s="24"/>
      <c r="D159" s="87">
        <f>ROW(РеестрИД[[#This Row],[№ п/п]])-5</f>
        <v>154</v>
      </c>
      <c r="E159" s="86" t="str">
        <f ca="1">IF(ISERR(SEARCH("@",РеестрИД[[#This Row],[Наименование]])),"",MID(РеестрИД[[#This Row],[Наименование]],1,SEARCH("@",РеестрИД[[#This Row],[Наименование]])-1))</f>
        <v/>
      </c>
      <c r="F159" s="23" t="e">
        <f ca="1">IF(ISERR(SEARCH("@",РеестрИД[[#This Row],[Наименование]])),РеестрИД[[#This Row],[Наименование]],MID(РеестрИД[[#This Row],[Наименование]],SEARCH("@",РеестрИД[[#This Row],[Наименование]])+1,LEN(РеестрИД[[#This Row],[Наименование]])))</f>
        <v>#NAME?</v>
      </c>
      <c r="G159">
        <f>1</f>
        <v>1</v>
      </c>
      <c r="H159">
        <f t="shared" si="2"/>
        <v>155</v>
      </c>
    </row>
    <row r="160" spans="2:8" hidden="1" x14ac:dyDescent="0.2">
      <c r="B160" t="e">
        <f ca="1">Substrings(INDEX(ТаблицаИД[Итог всё],MATCH($A$6,ТаблицаИД[Номер п/п],0)),"; ",ROW(B160)-5)</f>
        <v>#NAME?</v>
      </c>
      <c r="C160" s="24"/>
      <c r="D160" s="87">
        <f>ROW(РеестрИД[[#This Row],[№ п/п]])-5</f>
        <v>155</v>
      </c>
      <c r="E160" s="86" t="str">
        <f ca="1">IF(ISERR(SEARCH("@",РеестрИД[[#This Row],[Наименование]])),"",MID(РеестрИД[[#This Row],[Наименование]],1,SEARCH("@",РеестрИД[[#This Row],[Наименование]])-1))</f>
        <v/>
      </c>
      <c r="F160" s="23" t="e">
        <f ca="1">IF(ISERR(SEARCH("@",РеестрИД[[#This Row],[Наименование]])),РеестрИД[[#This Row],[Наименование]],MID(РеестрИД[[#This Row],[Наименование]],SEARCH("@",РеестрИД[[#This Row],[Наименование]])+1,LEN(РеестрИД[[#This Row],[Наименование]])))</f>
        <v>#NAME?</v>
      </c>
      <c r="G160">
        <f>1</f>
        <v>1</v>
      </c>
      <c r="H160">
        <f t="shared" si="2"/>
        <v>156</v>
      </c>
    </row>
    <row r="161" spans="2:8" hidden="1" x14ac:dyDescent="0.2">
      <c r="B161" t="e">
        <f ca="1">Substrings(INDEX(ТаблицаИД[Итог всё],MATCH($A$6,ТаблицаИД[Номер п/п],0)),"; ",ROW(B161)-5)</f>
        <v>#NAME?</v>
      </c>
      <c r="C161" s="24"/>
      <c r="D161" s="87">
        <f>ROW(РеестрИД[[#This Row],[№ п/п]])-5</f>
        <v>156</v>
      </c>
      <c r="E161" s="86" t="str">
        <f ca="1">IF(ISERR(SEARCH("@",РеестрИД[[#This Row],[Наименование]])),"",MID(РеестрИД[[#This Row],[Наименование]],1,SEARCH("@",РеестрИД[[#This Row],[Наименование]])-1))</f>
        <v/>
      </c>
      <c r="F161" s="23" t="e">
        <f ca="1">IF(ISERR(SEARCH("@",РеестрИД[[#This Row],[Наименование]])),РеестрИД[[#This Row],[Наименование]],MID(РеестрИД[[#This Row],[Наименование]],SEARCH("@",РеестрИД[[#This Row],[Наименование]])+1,LEN(РеестрИД[[#This Row],[Наименование]])))</f>
        <v>#NAME?</v>
      </c>
      <c r="G161">
        <f>1</f>
        <v>1</v>
      </c>
      <c r="H161">
        <f t="shared" si="2"/>
        <v>157</v>
      </c>
    </row>
    <row r="162" spans="2:8" hidden="1" x14ac:dyDescent="0.2">
      <c r="B162" t="e">
        <f ca="1">Substrings(INDEX(ТаблицаИД[Итог всё],MATCH($A$6,ТаблицаИД[Номер п/п],0)),"; ",ROW(B162)-5)</f>
        <v>#NAME?</v>
      </c>
      <c r="C162" s="24"/>
      <c r="D162" s="87">
        <f>ROW(РеестрИД[[#This Row],[№ п/п]])-5</f>
        <v>157</v>
      </c>
      <c r="E162" s="86" t="str">
        <f ca="1">IF(ISERR(SEARCH("@",РеестрИД[[#This Row],[Наименование]])),"",MID(РеестрИД[[#This Row],[Наименование]],1,SEARCH("@",РеестрИД[[#This Row],[Наименование]])-1))</f>
        <v/>
      </c>
      <c r="F162" s="23" t="e">
        <f ca="1">IF(ISERR(SEARCH("@",РеестрИД[[#This Row],[Наименование]])),РеестрИД[[#This Row],[Наименование]],MID(РеестрИД[[#This Row],[Наименование]],SEARCH("@",РеестрИД[[#This Row],[Наименование]])+1,LEN(РеестрИД[[#This Row],[Наименование]])))</f>
        <v>#NAME?</v>
      </c>
      <c r="G162">
        <f>1</f>
        <v>1</v>
      </c>
      <c r="H162">
        <f t="shared" si="2"/>
        <v>158</v>
      </c>
    </row>
    <row r="163" spans="2:8" hidden="1" x14ac:dyDescent="0.2">
      <c r="B163" t="e">
        <f ca="1">Substrings(INDEX(ТаблицаИД[Итог всё],MATCH($A$6,ТаблицаИД[Номер п/п],0)),"; ",ROW(B163)-5)</f>
        <v>#NAME?</v>
      </c>
      <c r="C163" s="24"/>
      <c r="D163" s="87">
        <f>ROW(РеестрИД[[#This Row],[№ п/п]])-5</f>
        <v>158</v>
      </c>
      <c r="E163" s="86" t="str">
        <f ca="1">IF(ISERR(SEARCH("@",РеестрИД[[#This Row],[Наименование]])),"",MID(РеестрИД[[#This Row],[Наименование]],1,SEARCH("@",РеестрИД[[#This Row],[Наименование]])-1))</f>
        <v/>
      </c>
      <c r="F163" s="23" t="e">
        <f ca="1">IF(ISERR(SEARCH("@",РеестрИД[[#This Row],[Наименование]])),РеестрИД[[#This Row],[Наименование]],MID(РеестрИД[[#This Row],[Наименование]],SEARCH("@",РеестрИД[[#This Row],[Наименование]])+1,LEN(РеестрИД[[#This Row],[Наименование]])))</f>
        <v>#NAME?</v>
      </c>
      <c r="G163">
        <f>1</f>
        <v>1</v>
      </c>
      <c r="H163">
        <f t="shared" si="2"/>
        <v>159</v>
      </c>
    </row>
    <row r="164" spans="2:8" hidden="1" x14ac:dyDescent="0.2">
      <c r="B164" t="e">
        <f ca="1">Substrings(INDEX(ТаблицаИД[Итог всё],MATCH($A$6,ТаблицаИД[Номер п/п],0)),"; ",ROW(B164)-5)</f>
        <v>#NAME?</v>
      </c>
      <c r="C164" s="24"/>
      <c r="D164" s="87">
        <f>ROW(РеестрИД[[#This Row],[№ п/п]])-5</f>
        <v>159</v>
      </c>
      <c r="E164" s="86" t="str">
        <f ca="1">IF(ISERR(SEARCH("@",РеестрИД[[#This Row],[Наименование]])),"",MID(РеестрИД[[#This Row],[Наименование]],1,SEARCH("@",РеестрИД[[#This Row],[Наименование]])-1))</f>
        <v/>
      </c>
      <c r="F164" s="23" t="e">
        <f ca="1">IF(ISERR(SEARCH("@",РеестрИД[[#This Row],[Наименование]])),РеестрИД[[#This Row],[Наименование]],MID(РеестрИД[[#This Row],[Наименование]],SEARCH("@",РеестрИД[[#This Row],[Наименование]])+1,LEN(РеестрИД[[#This Row],[Наименование]])))</f>
        <v>#NAME?</v>
      </c>
      <c r="G164">
        <f>1</f>
        <v>1</v>
      </c>
      <c r="H164">
        <f t="shared" si="2"/>
        <v>160</v>
      </c>
    </row>
    <row r="165" spans="2:8" hidden="1" x14ac:dyDescent="0.2">
      <c r="B165" t="e">
        <f ca="1">Substrings(INDEX(ТаблицаИД[Итог всё],MATCH($A$6,ТаблицаИД[Номер п/п],0)),"; ",ROW(B165)-5)</f>
        <v>#NAME?</v>
      </c>
      <c r="C165" s="24"/>
      <c r="D165" s="87">
        <f>ROW(РеестрИД[[#This Row],[№ п/п]])-5</f>
        <v>160</v>
      </c>
      <c r="E165" s="86" t="str">
        <f ca="1">IF(ISERR(SEARCH("@",РеестрИД[[#This Row],[Наименование]])),"",MID(РеестрИД[[#This Row],[Наименование]],1,SEARCH("@",РеестрИД[[#This Row],[Наименование]])-1))</f>
        <v/>
      </c>
      <c r="F165" s="23" t="e">
        <f ca="1">IF(ISERR(SEARCH("@",РеестрИД[[#This Row],[Наименование]])),РеестрИД[[#This Row],[Наименование]],MID(РеестрИД[[#This Row],[Наименование]],SEARCH("@",РеестрИД[[#This Row],[Наименование]])+1,LEN(РеестрИД[[#This Row],[Наименование]])))</f>
        <v>#NAME?</v>
      </c>
      <c r="G165">
        <f>1</f>
        <v>1</v>
      </c>
      <c r="H165">
        <f t="shared" si="2"/>
        <v>161</v>
      </c>
    </row>
    <row r="166" spans="2:8" hidden="1" x14ac:dyDescent="0.2">
      <c r="B166" t="e">
        <f ca="1">Substrings(INDEX(ТаблицаИД[Итог всё],MATCH($A$6,ТаблицаИД[Номер п/п],0)),"; ",ROW(B166)-5)</f>
        <v>#NAME?</v>
      </c>
      <c r="C166" s="24"/>
      <c r="D166" s="87">
        <f>ROW(РеестрИД[[#This Row],[№ п/п]])-5</f>
        <v>161</v>
      </c>
      <c r="E166" s="86" t="str">
        <f ca="1">IF(ISERR(SEARCH("@",РеестрИД[[#This Row],[Наименование]])),"",MID(РеестрИД[[#This Row],[Наименование]],1,SEARCH("@",РеестрИД[[#This Row],[Наименование]])-1))</f>
        <v/>
      </c>
      <c r="F166" s="23" t="e">
        <f ca="1">IF(ISERR(SEARCH("@",РеестрИД[[#This Row],[Наименование]])),РеестрИД[[#This Row],[Наименование]],MID(РеестрИД[[#This Row],[Наименование]],SEARCH("@",РеестрИД[[#This Row],[Наименование]])+1,LEN(РеестрИД[[#This Row],[Наименование]])))</f>
        <v>#NAME?</v>
      </c>
      <c r="G166">
        <f>1</f>
        <v>1</v>
      </c>
      <c r="H166">
        <f t="shared" si="2"/>
        <v>162</v>
      </c>
    </row>
    <row r="167" spans="2:8" hidden="1" x14ac:dyDescent="0.2">
      <c r="B167" t="e">
        <f ca="1">Substrings(INDEX(ТаблицаИД[Итог всё],MATCH($A$6,ТаблицаИД[Номер п/п],0)),"; ",ROW(B167)-5)</f>
        <v>#NAME?</v>
      </c>
      <c r="C167" s="24"/>
      <c r="D167" s="87">
        <f>ROW(РеестрИД[[#This Row],[№ п/п]])-5</f>
        <v>162</v>
      </c>
      <c r="E167" s="86" t="str">
        <f ca="1">IF(ISERR(SEARCH("@",РеестрИД[[#This Row],[Наименование]])),"",MID(РеестрИД[[#This Row],[Наименование]],1,SEARCH("@",РеестрИД[[#This Row],[Наименование]])-1))</f>
        <v/>
      </c>
      <c r="F167" s="23" t="e">
        <f ca="1">IF(ISERR(SEARCH("@",РеестрИД[[#This Row],[Наименование]])),РеестрИД[[#This Row],[Наименование]],MID(РеестрИД[[#This Row],[Наименование]],SEARCH("@",РеестрИД[[#This Row],[Наименование]])+1,LEN(РеестрИД[[#This Row],[Наименование]])))</f>
        <v>#NAME?</v>
      </c>
      <c r="G167">
        <f>1</f>
        <v>1</v>
      </c>
      <c r="H167">
        <f t="shared" si="2"/>
        <v>163</v>
      </c>
    </row>
    <row r="168" spans="2:8" hidden="1" x14ac:dyDescent="0.2">
      <c r="B168" t="e">
        <f ca="1">Substrings(INDEX(ТаблицаИД[Итог всё],MATCH($A$6,ТаблицаИД[Номер п/п],0)),"; ",ROW(B168)-5)</f>
        <v>#NAME?</v>
      </c>
      <c r="C168" s="24"/>
      <c r="D168" s="87">
        <f>ROW(РеестрИД[[#This Row],[№ п/п]])-5</f>
        <v>163</v>
      </c>
      <c r="E168" s="86" t="str">
        <f ca="1">IF(ISERR(SEARCH("@",РеестрИД[[#This Row],[Наименование]])),"",MID(РеестрИД[[#This Row],[Наименование]],1,SEARCH("@",РеестрИД[[#This Row],[Наименование]])-1))</f>
        <v/>
      </c>
      <c r="F168" s="23" t="e">
        <f ca="1">IF(ISERR(SEARCH("@",РеестрИД[[#This Row],[Наименование]])),РеестрИД[[#This Row],[Наименование]],MID(РеестрИД[[#This Row],[Наименование]],SEARCH("@",РеестрИД[[#This Row],[Наименование]])+1,LEN(РеестрИД[[#This Row],[Наименование]])))</f>
        <v>#NAME?</v>
      </c>
      <c r="G168">
        <f>1</f>
        <v>1</v>
      </c>
      <c r="H168">
        <f t="shared" si="2"/>
        <v>164</v>
      </c>
    </row>
    <row r="169" spans="2:8" hidden="1" x14ac:dyDescent="0.2">
      <c r="B169" t="e">
        <f ca="1">Substrings(INDEX(ТаблицаИД[Итог всё],MATCH($A$6,ТаблицаИД[Номер п/п],0)),"; ",ROW(B169)-5)</f>
        <v>#NAME?</v>
      </c>
      <c r="C169" s="24"/>
      <c r="D169" s="87">
        <f>ROW(РеестрИД[[#This Row],[№ п/п]])-5</f>
        <v>164</v>
      </c>
      <c r="E169" s="86" t="str">
        <f ca="1">IF(ISERR(SEARCH("@",РеестрИД[[#This Row],[Наименование]])),"",MID(РеестрИД[[#This Row],[Наименование]],1,SEARCH("@",РеестрИД[[#This Row],[Наименование]])-1))</f>
        <v/>
      </c>
      <c r="F169" s="23" t="e">
        <f ca="1">IF(ISERR(SEARCH("@",РеестрИД[[#This Row],[Наименование]])),РеестрИД[[#This Row],[Наименование]],MID(РеестрИД[[#This Row],[Наименование]],SEARCH("@",РеестрИД[[#This Row],[Наименование]])+1,LEN(РеестрИД[[#This Row],[Наименование]])))</f>
        <v>#NAME?</v>
      </c>
      <c r="G169">
        <f>1</f>
        <v>1</v>
      </c>
      <c r="H169">
        <f t="shared" si="2"/>
        <v>165</v>
      </c>
    </row>
    <row r="170" spans="2:8" hidden="1" x14ac:dyDescent="0.2">
      <c r="B170" t="e">
        <f ca="1">Substrings(INDEX(ТаблицаИД[Итог всё],MATCH($A$6,ТаблицаИД[Номер п/п],0)),"; ",ROW(B170)-5)</f>
        <v>#NAME?</v>
      </c>
      <c r="C170" s="24"/>
      <c r="D170" s="87">
        <f>ROW(РеестрИД[[#This Row],[№ п/п]])-5</f>
        <v>165</v>
      </c>
      <c r="E170" s="86" t="str">
        <f ca="1">IF(ISERR(SEARCH("@",РеестрИД[[#This Row],[Наименование]])),"",MID(РеестрИД[[#This Row],[Наименование]],1,SEARCH("@",РеестрИД[[#This Row],[Наименование]])-1))</f>
        <v/>
      </c>
      <c r="F170" s="23" t="e">
        <f ca="1">IF(ISERR(SEARCH("@",РеестрИД[[#This Row],[Наименование]])),РеестрИД[[#This Row],[Наименование]],MID(РеестрИД[[#This Row],[Наименование]],SEARCH("@",РеестрИД[[#This Row],[Наименование]])+1,LEN(РеестрИД[[#This Row],[Наименование]])))</f>
        <v>#NAME?</v>
      </c>
      <c r="G170">
        <f>1</f>
        <v>1</v>
      </c>
      <c r="H170">
        <f t="shared" si="2"/>
        <v>166</v>
      </c>
    </row>
    <row r="171" spans="2:8" hidden="1" x14ac:dyDescent="0.2">
      <c r="B171" t="e">
        <f ca="1">Substrings(INDEX(ТаблицаИД[Итог всё],MATCH($A$6,ТаблицаИД[Номер п/п],0)),"; ",ROW(B171)-5)</f>
        <v>#NAME?</v>
      </c>
      <c r="C171" s="24"/>
      <c r="D171" s="87">
        <f>ROW(РеестрИД[[#This Row],[№ п/п]])-5</f>
        <v>166</v>
      </c>
      <c r="E171" s="86" t="str">
        <f ca="1">IF(ISERR(SEARCH("@",РеестрИД[[#This Row],[Наименование]])),"",MID(РеестрИД[[#This Row],[Наименование]],1,SEARCH("@",РеестрИД[[#This Row],[Наименование]])-1))</f>
        <v/>
      </c>
      <c r="F171" s="23" t="e">
        <f ca="1">IF(ISERR(SEARCH("@",РеестрИД[[#This Row],[Наименование]])),РеестрИД[[#This Row],[Наименование]],MID(РеестрИД[[#This Row],[Наименование]],SEARCH("@",РеестрИД[[#This Row],[Наименование]])+1,LEN(РеестрИД[[#This Row],[Наименование]])))</f>
        <v>#NAME?</v>
      </c>
      <c r="G171">
        <f>1</f>
        <v>1</v>
      </c>
      <c r="H171">
        <f t="shared" si="2"/>
        <v>167</v>
      </c>
    </row>
    <row r="172" spans="2:8" hidden="1" x14ac:dyDescent="0.2">
      <c r="B172" t="e">
        <f ca="1">Substrings(INDEX(ТаблицаИД[Итог всё],MATCH($A$6,ТаблицаИД[Номер п/п],0)),"; ",ROW(B172)-5)</f>
        <v>#NAME?</v>
      </c>
      <c r="C172" s="24"/>
      <c r="D172" s="87">
        <f>ROW(РеестрИД[[#This Row],[№ п/п]])-5</f>
        <v>167</v>
      </c>
      <c r="E172" s="86" t="str">
        <f ca="1">IF(ISERR(SEARCH("@",РеестрИД[[#This Row],[Наименование]])),"",MID(РеестрИД[[#This Row],[Наименование]],1,SEARCH("@",РеестрИД[[#This Row],[Наименование]])-1))</f>
        <v/>
      </c>
      <c r="F172" s="23" t="e">
        <f ca="1">IF(ISERR(SEARCH("@",РеестрИД[[#This Row],[Наименование]])),РеестрИД[[#This Row],[Наименование]],MID(РеестрИД[[#This Row],[Наименование]],SEARCH("@",РеестрИД[[#This Row],[Наименование]])+1,LEN(РеестрИД[[#This Row],[Наименование]])))</f>
        <v>#NAME?</v>
      </c>
      <c r="G172">
        <f>1</f>
        <v>1</v>
      </c>
      <c r="H172">
        <f t="shared" si="2"/>
        <v>168</v>
      </c>
    </row>
    <row r="173" spans="2:8" hidden="1" x14ac:dyDescent="0.2">
      <c r="B173" t="e">
        <f ca="1">Substrings(INDEX(ТаблицаИД[Итог всё],MATCH($A$6,ТаблицаИД[Номер п/п],0)),"; ",ROW(B173)-5)</f>
        <v>#NAME?</v>
      </c>
      <c r="C173" s="24"/>
      <c r="D173" s="87">
        <f>ROW(РеестрИД[[#This Row],[№ п/п]])-5</f>
        <v>168</v>
      </c>
      <c r="E173" s="86" t="str">
        <f ca="1">IF(ISERR(SEARCH("@",РеестрИД[[#This Row],[Наименование]])),"",MID(РеестрИД[[#This Row],[Наименование]],1,SEARCH("@",РеестрИД[[#This Row],[Наименование]])-1))</f>
        <v/>
      </c>
      <c r="F173" s="23" t="e">
        <f ca="1">IF(ISERR(SEARCH("@",РеестрИД[[#This Row],[Наименование]])),РеестрИД[[#This Row],[Наименование]],MID(РеестрИД[[#This Row],[Наименование]],SEARCH("@",РеестрИД[[#This Row],[Наименование]])+1,LEN(РеестрИД[[#This Row],[Наименование]])))</f>
        <v>#NAME?</v>
      </c>
      <c r="G173">
        <f>1</f>
        <v>1</v>
      </c>
      <c r="H173">
        <f t="shared" si="2"/>
        <v>169</v>
      </c>
    </row>
    <row r="174" spans="2:8" hidden="1" x14ac:dyDescent="0.2">
      <c r="B174" t="e">
        <f ca="1">Substrings(INDEX(ТаблицаИД[Итог всё],MATCH($A$6,ТаблицаИД[Номер п/п],0)),"; ",ROW(B174)-5)</f>
        <v>#NAME?</v>
      </c>
      <c r="C174" s="24"/>
      <c r="D174" s="87">
        <f>ROW(РеестрИД[[#This Row],[№ п/п]])-5</f>
        <v>169</v>
      </c>
      <c r="E174" s="86" t="str">
        <f ca="1">IF(ISERR(SEARCH("@",РеестрИД[[#This Row],[Наименование]])),"",MID(РеестрИД[[#This Row],[Наименование]],1,SEARCH("@",РеестрИД[[#This Row],[Наименование]])-1))</f>
        <v/>
      </c>
      <c r="F174" s="23" t="e">
        <f ca="1">IF(ISERR(SEARCH("@",РеестрИД[[#This Row],[Наименование]])),РеестрИД[[#This Row],[Наименование]],MID(РеестрИД[[#This Row],[Наименование]],SEARCH("@",РеестрИД[[#This Row],[Наименование]])+1,LEN(РеестрИД[[#This Row],[Наименование]])))</f>
        <v>#NAME?</v>
      </c>
      <c r="G174">
        <f>1</f>
        <v>1</v>
      </c>
      <c r="H174">
        <f t="shared" si="2"/>
        <v>170</v>
      </c>
    </row>
    <row r="175" spans="2:8" hidden="1" x14ac:dyDescent="0.2">
      <c r="B175" t="e">
        <f ca="1">Substrings(INDEX(ТаблицаИД[Итог всё],MATCH($A$6,ТаблицаИД[Номер п/п],0)),"; ",ROW(B175)-5)</f>
        <v>#NAME?</v>
      </c>
      <c r="C175" s="24"/>
      <c r="D175" s="87">
        <f>ROW(РеестрИД[[#This Row],[№ п/п]])-5</f>
        <v>170</v>
      </c>
      <c r="E175" s="86" t="str">
        <f ca="1">IF(ISERR(SEARCH("@",РеестрИД[[#This Row],[Наименование]])),"",MID(РеестрИД[[#This Row],[Наименование]],1,SEARCH("@",РеестрИД[[#This Row],[Наименование]])-1))</f>
        <v/>
      </c>
      <c r="F175" s="23" t="e">
        <f ca="1">IF(ISERR(SEARCH("@",РеестрИД[[#This Row],[Наименование]])),РеестрИД[[#This Row],[Наименование]],MID(РеестрИД[[#This Row],[Наименование]],SEARCH("@",РеестрИД[[#This Row],[Наименование]])+1,LEN(РеестрИД[[#This Row],[Наименование]])))</f>
        <v>#NAME?</v>
      </c>
      <c r="G175">
        <f>1</f>
        <v>1</v>
      </c>
      <c r="H175">
        <f t="shared" si="2"/>
        <v>171</v>
      </c>
    </row>
    <row r="176" spans="2:8" hidden="1" x14ac:dyDescent="0.2">
      <c r="B176" t="e">
        <f ca="1">Substrings(INDEX(ТаблицаИД[Итог всё],MATCH($A$6,ТаблицаИД[Номер п/п],0)),"; ",ROW(B176)-5)</f>
        <v>#NAME?</v>
      </c>
      <c r="C176" s="24"/>
      <c r="D176" s="87">
        <f>ROW(РеестрИД[[#This Row],[№ п/п]])-5</f>
        <v>171</v>
      </c>
      <c r="E176" s="86" t="str">
        <f ca="1">IF(ISERR(SEARCH("@",РеестрИД[[#This Row],[Наименование]])),"",MID(РеестрИД[[#This Row],[Наименование]],1,SEARCH("@",РеестрИД[[#This Row],[Наименование]])-1))</f>
        <v/>
      </c>
      <c r="F176" s="23" t="e">
        <f ca="1">IF(ISERR(SEARCH("@",РеестрИД[[#This Row],[Наименование]])),РеестрИД[[#This Row],[Наименование]],MID(РеестрИД[[#This Row],[Наименование]],SEARCH("@",РеестрИД[[#This Row],[Наименование]])+1,LEN(РеестрИД[[#This Row],[Наименование]])))</f>
        <v>#NAME?</v>
      </c>
      <c r="G176">
        <f>1</f>
        <v>1</v>
      </c>
      <c r="H176">
        <f t="shared" si="2"/>
        <v>172</v>
      </c>
    </row>
    <row r="177" spans="2:8" hidden="1" x14ac:dyDescent="0.2">
      <c r="B177" t="e">
        <f ca="1">Substrings(INDEX(ТаблицаИД[Итог всё],MATCH($A$6,ТаблицаИД[Номер п/п],0)),"; ",ROW(B177)-5)</f>
        <v>#NAME?</v>
      </c>
      <c r="C177" s="24"/>
      <c r="D177" s="87">
        <f>ROW(РеестрИД[[#This Row],[№ п/п]])-5</f>
        <v>172</v>
      </c>
      <c r="E177" s="86" t="str">
        <f ca="1">IF(ISERR(SEARCH("@",РеестрИД[[#This Row],[Наименование]])),"",MID(РеестрИД[[#This Row],[Наименование]],1,SEARCH("@",РеестрИД[[#This Row],[Наименование]])-1))</f>
        <v/>
      </c>
      <c r="F177" s="23" t="e">
        <f ca="1">IF(ISERR(SEARCH("@",РеестрИД[[#This Row],[Наименование]])),РеестрИД[[#This Row],[Наименование]],MID(РеестрИД[[#This Row],[Наименование]],SEARCH("@",РеестрИД[[#This Row],[Наименование]])+1,LEN(РеестрИД[[#This Row],[Наименование]])))</f>
        <v>#NAME?</v>
      </c>
      <c r="G177">
        <f>1</f>
        <v>1</v>
      </c>
      <c r="H177">
        <f t="shared" si="2"/>
        <v>173</v>
      </c>
    </row>
    <row r="178" spans="2:8" hidden="1" x14ac:dyDescent="0.2">
      <c r="B178" t="e">
        <f ca="1">Substrings(INDEX(ТаблицаИД[Итог всё],MATCH($A$6,ТаблицаИД[Номер п/п],0)),"; ",ROW(B178)-5)</f>
        <v>#NAME?</v>
      </c>
      <c r="C178" s="24"/>
      <c r="D178" s="87">
        <f>ROW(РеестрИД[[#This Row],[№ п/п]])-5</f>
        <v>173</v>
      </c>
      <c r="E178" s="86" t="str">
        <f ca="1">IF(ISERR(SEARCH("@",РеестрИД[[#This Row],[Наименование]])),"",MID(РеестрИД[[#This Row],[Наименование]],1,SEARCH("@",РеестрИД[[#This Row],[Наименование]])-1))</f>
        <v/>
      </c>
      <c r="F178" s="23" t="e">
        <f ca="1">IF(ISERR(SEARCH("@",РеестрИД[[#This Row],[Наименование]])),РеестрИД[[#This Row],[Наименование]],MID(РеестрИД[[#This Row],[Наименование]],SEARCH("@",РеестрИД[[#This Row],[Наименование]])+1,LEN(РеестрИД[[#This Row],[Наименование]])))</f>
        <v>#NAME?</v>
      </c>
      <c r="G178">
        <f>1</f>
        <v>1</v>
      </c>
      <c r="H178">
        <f t="shared" si="2"/>
        <v>174</v>
      </c>
    </row>
    <row r="179" spans="2:8" hidden="1" x14ac:dyDescent="0.2">
      <c r="B179" t="e">
        <f ca="1">Substrings(INDEX(ТаблицаИД[Итог всё],MATCH($A$6,ТаблицаИД[Номер п/п],0)),"; ",ROW(B179)-5)</f>
        <v>#NAME?</v>
      </c>
      <c r="C179" s="24"/>
      <c r="D179" s="87">
        <f>ROW(РеестрИД[[#This Row],[№ п/п]])-5</f>
        <v>174</v>
      </c>
      <c r="E179" s="86" t="str">
        <f ca="1">IF(ISERR(SEARCH("@",РеестрИД[[#This Row],[Наименование]])),"",MID(РеестрИД[[#This Row],[Наименование]],1,SEARCH("@",РеестрИД[[#This Row],[Наименование]])-1))</f>
        <v/>
      </c>
      <c r="F179" s="23" t="e">
        <f ca="1">IF(ISERR(SEARCH("@",РеестрИД[[#This Row],[Наименование]])),РеестрИД[[#This Row],[Наименование]],MID(РеестрИД[[#This Row],[Наименование]],SEARCH("@",РеестрИД[[#This Row],[Наименование]])+1,LEN(РеестрИД[[#This Row],[Наименование]])))</f>
        <v>#NAME?</v>
      </c>
      <c r="G179">
        <f>1</f>
        <v>1</v>
      </c>
      <c r="H179">
        <f t="shared" si="2"/>
        <v>175</v>
      </c>
    </row>
    <row r="180" spans="2:8" hidden="1" x14ac:dyDescent="0.2">
      <c r="B180" t="e">
        <f ca="1">Substrings(INDEX(ТаблицаИД[Итог всё],MATCH($A$6,ТаблицаИД[Номер п/п],0)),"; ",ROW(B180)-5)</f>
        <v>#NAME?</v>
      </c>
      <c r="C180" s="24"/>
      <c r="D180" s="87">
        <f>ROW(РеестрИД[[#This Row],[№ п/п]])-5</f>
        <v>175</v>
      </c>
      <c r="E180" s="86" t="str">
        <f ca="1">IF(ISERR(SEARCH("@",РеестрИД[[#This Row],[Наименование]])),"",MID(РеестрИД[[#This Row],[Наименование]],1,SEARCH("@",РеестрИД[[#This Row],[Наименование]])-1))</f>
        <v/>
      </c>
      <c r="F180" s="23" t="e">
        <f ca="1">IF(ISERR(SEARCH("@",РеестрИД[[#This Row],[Наименование]])),РеестрИД[[#This Row],[Наименование]],MID(РеестрИД[[#This Row],[Наименование]],SEARCH("@",РеестрИД[[#This Row],[Наименование]])+1,LEN(РеестрИД[[#This Row],[Наименование]])))</f>
        <v>#NAME?</v>
      </c>
      <c r="G180">
        <f>1</f>
        <v>1</v>
      </c>
      <c r="H180">
        <f t="shared" si="2"/>
        <v>176</v>
      </c>
    </row>
    <row r="181" spans="2:8" hidden="1" x14ac:dyDescent="0.2">
      <c r="B181" t="e">
        <f ca="1">Substrings(INDEX(ТаблицаИД[Итог всё],MATCH($A$6,ТаблицаИД[Номер п/п],0)),"; ",ROW(B181)-5)</f>
        <v>#NAME?</v>
      </c>
      <c r="C181" s="24"/>
      <c r="D181" s="87">
        <f>ROW(РеестрИД[[#This Row],[№ п/п]])-5</f>
        <v>176</v>
      </c>
      <c r="E181" s="86" t="str">
        <f ca="1">IF(ISERR(SEARCH("@",РеестрИД[[#This Row],[Наименование]])),"",MID(РеестрИД[[#This Row],[Наименование]],1,SEARCH("@",РеестрИД[[#This Row],[Наименование]])-1))</f>
        <v/>
      </c>
      <c r="F181" s="23" t="e">
        <f ca="1">IF(ISERR(SEARCH("@",РеестрИД[[#This Row],[Наименование]])),РеестрИД[[#This Row],[Наименование]],MID(РеестрИД[[#This Row],[Наименование]],SEARCH("@",РеестрИД[[#This Row],[Наименование]])+1,LEN(РеестрИД[[#This Row],[Наименование]])))</f>
        <v>#NAME?</v>
      </c>
      <c r="G181">
        <f>1</f>
        <v>1</v>
      </c>
      <c r="H181">
        <f t="shared" si="2"/>
        <v>177</v>
      </c>
    </row>
    <row r="182" spans="2:8" hidden="1" x14ac:dyDescent="0.2">
      <c r="B182" t="e">
        <f ca="1">Substrings(INDEX(ТаблицаИД[Итог всё],MATCH($A$6,ТаблицаИД[Номер п/п],0)),"; ",ROW(B182)-5)</f>
        <v>#NAME?</v>
      </c>
      <c r="C182" s="24"/>
      <c r="D182" s="87">
        <f>ROW(РеестрИД[[#This Row],[№ п/п]])-5</f>
        <v>177</v>
      </c>
      <c r="E182" s="86" t="str">
        <f ca="1">IF(ISERR(SEARCH("@",РеестрИД[[#This Row],[Наименование]])),"",MID(РеестрИД[[#This Row],[Наименование]],1,SEARCH("@",РеестрИД[[#This Row],[Наименование]])-1))</f>
        <v/>
      </c>
      <c r="F182" s="23" t="e">
        <f ca="1">IF(ISERR(SEARCH("@",РеестрИД[[#This Row],[Наименование]])),РеестрИД[[#This Row],[Наименование]],MID(РеестрИД[[#This Row],[Наименование]],SEARCH("@",РеестрИД[[#This Row],[Наименование]])+1,LEN(РеестрИД[[#This Row],[Наименование]])))</f>
        <v>#NAME?</v>
      </c>
      <c r="G182">
        <f>1</f>
        <v>1</v>
      </c>
      <c r="H182">
        <f t="shared" si="2"/>
        <v>178</v>
      </c>
    </row>
    <row r="183" spans="2:8" hidden="1" x14ac:dyDescent="0.2">
      <c r="B183" t="e">
        <f ca="1">Substrings(INDEX(ТаблицаИД[Итог всё],MATCH($A$6,ТаблицаИД[Номер п/п],0)),"; ",ROW(B183)-5)</f>
        <v>#NAME?</v>
      </c>
      <c r="C183" s="24"/>
      <c r="D183" s="87">
        <f>ROW(РеестрИД[[#This Row],[№ п/п]])-5</f>
        <v>178</v>
      </c>
      <c r="E183" s="86" t="str">
        <f ca="1">IF(ISERR(SEARCH("@",РеестрИД[[#This Row],[Наименование]])),"",MID(РеестрИД[[#This Row],[Наименование]],1,SEARCH("@",РеестрИД[[#This Row],[Наименование]])-1))</f>
        <v/>
      </c>
      <c r="F183" s="23" t="e">
        <f ca="1">IF(ISERR(SEARCH("@",РеестрИД[[#This Row],[Наименование]])),РеестрИД[[#This Row],[Наименование]],MID(РеестрИД[[#This Row],[Наименование]],SEARCH("@",РеестрИД[[#This Row],[Наименование]])+1,LEN(РеестрИД[[#This Row],[Наименование]])))</f>
        <v>#NAME?</v>
      </c>
      <c r="G183">
        <f>1</f>
        <v>1</v>
      </c>
      <c r="H183">
        <f t="shared" si="2"/>
        <v>179</v>
      </c>
    </row>
    <row r="184" spans="2:8" hidden="1" x14ac:dyDescent="0.2">
      <c r="B184" t="e">
        <f ca="1">Substrings(INDEX(ТаблицаИД[Итог всё],MATCH($A$6,ТаблицаИД[Номер п/п],0)),"; ",ROW(B184)-5)</f>
        <v>#NAME?</v>
      </c>
      <c r="C184" s="24"/>
      <c r="D184" s="87">
        <f>ROW(РеестрИД[[#This Row],[№ п/п]])-5</f>
        <v>179</v>
      </c>
      <c r="E184" s="86" t="str">
        <f ca="1">IF(ISERR(SEARCH("@",РеестрИД[[#This Row],[Наименование]])),"",MID(РеестрИД[[#This Row],[Наименование]],1,SEARCH("@",РеестрИД[[#This Row],[Наименование]])-1))</f>
        <v/>
      </c>
      <c r="F184" s="23" t="e">
        <f ca="1">IF(ISERR(SEARCH("@",РеестрИД[[#This Row],[Наименование]])),РеестрИД[[#This Row],[Наименование]],MID(РеестрИД[[#This Row],[Наименование]],SEARCH("@",РеестрИД[[#This Row],[Наименование]])+1,LEN(РеестрИД[[#This Row],[Наименование]])))</f>
        <v>#NAME?</v>
      </c>
      <c r="G184">
        <f>1</f>
        <v>1</v>
      </c>
      <c r="H184">
        <f t="shared" si="2"/>
        <v>180</v>
      </c>
    </row>
    <row r="185" spans="2:8" hidden="1" x14ac:dyDescent="0.2">
      <c r="B185" t="e">
        <f ca="1">Substrings(INDEX(ТаблицаИД[Итог всё],MATCH($A$6,ТаблицаИД[Номер п/п],0)),"; ",ROW(B185)-5)</f>
        <v>#NAME?</v>
      </c>
      <c r="C185" s="24"/>
      <c r="D185" s="87">
        <f>ROW(РеестрИД[[#This Row],[№ п/п]])-5</f>
        <v>180</v>
      </c>
      <c r="E185" s="86" t="str">
        <f ca="1">IF(ISERR(SEARCH("@",РеестрИД[[#This Row],[Наименование]])),"",MID(РеестрИД[[#This Row],[Наименование]],1,SEARCH("@",РеестрИД[[#This Row],[Наименование]])-1))</f>
        <v/>
      </c>
      <c r="F185" s="23" t="e">
        <f ca="1">IF(ISERR(SEARCH("@",РеестрИД[[#This Row],[Наименование]])),РеестрИД[[#This Row],[Наименование]],MID(РеестрИД[[#This Row],[Наименование]],SEARCH("@",РеестрИД[[#This Row],[Наименование]])+1,LEN(РеестрИД[[#This Row],[Наименование]])))</f>
        <v>#NAME?</v>
      </c>
      <c r="G185">
        <f>1</f>
        <v>1</v>
      </c>
      <c r="H185">
        <f t="shared" si="2"/>
        <v>181</v>
      </c>
    </row>
    <row r="186" spans="2:8" hidden="1" x14ac:dyDescent="0.2">
      <c r="B186" t="e">
        <f ca="1">Substrings(INDEX(ТаблицаИД[Итог всё],MATCH($A$6,ТаблицаИД[Номер п/п],0)),"; ",ROW(B186)-5)</f>
        <v>#NAME?</v>
      </c>
      <c r="C186" s="24"/>
      <c r="D186" s="87">
        <f>ROW(РеестрИД[[#This Row],[№ п/п]])-5</f>
        <v>181</v>
      </c>
      <c r="E186" s="86" t="str">
        <f ca="1">IF(ISERR(SEARCH("@",РеестрИД[[#This Row],[Наименование]])),"",MID(РеестрИД[[#This Row],[Наименование]],1,SEARCH("@",РеестрИД[[#This Row],[Наименование]])-1))</f>
        <v/>
      </c>
      <c r="F186" s="23" t="e">
        <f ca="1">IF(ISERR(SEARCH("@",РеестрИД[[#This Row],[Наименование]])),РеестрИД[[#This Row],[Наименование]],MID(РеестрИД[[#This Row],[Наименование]],SEARCH("@",РеестрИД[[#This Row],[Наименование]])+1,LEN(РеестрИД[[#This Row],[Наименование]])))</f>
        <v>#NAME?</v>
      </c>
      <c r="G186">
        <f>1</f>
        <v>1</v>
      </c>
      <c r="H186">
        <f t="shared" si="2"/>
        <v>182</v>
      </c>
    </row>
    <row r="187" spans="2:8" hidden="1" x14ac:dyDescent="0.2">
      <c r="B187" t="e">
        <f ca="1">Substrings(INDEX(ТаблицаИД[Итог всё],MATCH($A$6,ТаблицаИД[Номер п/п],0)),"; ",ROW(B187)-5)</f>
        <v>#NAME?</v>
      </c>
      <c r="C187" s="24"/>
      <c r="D187" s="87">
        <f>ROW(РеестрИД[[#This Row],[№ п/п]])-5</f>
        <v>182</v>
      </c>
      <c r="E187" s="86" t="str">
        <f ca="1">IF(ISERR(SEARCH("@",РеестрИД[[#This Row],[Наименование]])),"",MID(РеестрИД[[#This Row],[Наименование]],1,SEARCH("@",РеестрИД[[#This Row],[Наименование]])-1))</f>
        <v/>
      </c>
      <c r="F187" s="23" t="e">
        <f ca="1">IF(ISERR(SEARCH("@",РеестрИД[[#This Row],[Наименование]])),РеестрИД[[#This Row],[Наименование]],MID(РеестрИД[[#This Row],[Наименование]],SEARCH("@",РеестрИД[[#This Row],[Наименование]])+1,LEN(РеестрИД[[#This Row],[Наименование]])))</f>
        <v>#NAME?</v>
      </c>
      <c r="G187">
        <f>1</f>
        <v>1</v>
      </c>
      <c r="H187">
        <f t="shared" si="2"/>
        <v>183</v>
      </c>
    </row>
    <row r="188" spans="2:8" hidden="1" x14ac:dyDescent="0.2">
      <c r="B188" t="e">
        <f ca="1">Substrings(INDEX(ТаблицаИД[Итог всё],MATCH($A$6,ТаблицаИД[Номер п/п],0)),"; ",ROW(B188)-5)</f>
        <v>#NAME?</v>
      </c>
      <c r="C188" s="24"/>
      <c r="D188" s="87">
        <f>ROW(РеестрИД[[#This Row],[№ п/п]])-5</f>
        <v>183</v>
      </c>
      <c r="E188" s="86" t="str">
        <f ca="1">IF(ISERR(SEARCH("@",РеестрИД[[#This Row],[Наименование]])),"",MID(РеестрИД[[#This Row],[Наименование]],1,SEARCH("@",РеестрИД[[#This Row],[Наименование]])-1))</f>
        <v/>
      </c>
      <c r="F188" s="23" t="e">
        <f ca="1">IF(ISERR(SEARCH("@",РеестрИД[[#This Row],[Наименование]])),РеестрИД[[#This Row],[Наименование]],MID(РеестрИД[[#This Row],[Наименование]],SEARCH("@",РеестрИД[[#This Row],[Наименование]])+1,LEN(РеестрИД[[#This Row],[Наименование]])))</f>
        <v>#NAME?</v>
      </c>
      <c r="G188">
        <f>1</f>
        <v>1</v>
      </c>
      <c r="H188">
        <f t="shared" si="2"/>
        <v>184</v>
      </c>
    </row>
    <row r="189" spans="2:8" hidden="1" x14ac:dyDescent="0.2">
      <c r="B189" t="e">
        <f ca="1">Substrings(INDEX(ТаблицаИД[Итог всё],MATCH($A$6,ТаблицаИД[Номер п/п],0)),"; ",ROW(B189)-5)</f>
        <v>#NAME?</v>
      </c>
      <c r="C189" s="24"/>
      <c r="D189" s="87">
        <f>ROW(РеестрИД[[#This Row],[№ п/п]])-5</f>
        <v>184</v>
      </c>
      <c r="E189" s="86" t="str">
        <f ca="1">IF(ISERR(SEARCH("@",РеестрИД[[#This Row],[Наименование]])),"",MID(РеестрИД[[#This Row],[Наименование]],1,SEARCH("@",РеестрИД[[#This Row],[Наименование]])-1))</f>
        <v/>
      </c>
      <c r="F189" s="23" t="e">
        <f ca="1">IF(ISERR(SEARCH("@",РеестрИД[[#This Row],[Наименование]])),РеестрИД[[#This Row],[Наименование]],MID(РеестрИД[[#This Row],[Наименование]],SEARCH("@",РеестрИД[[#This Row],[Наименование]])+1,LEN(РеестрИД[[#This Row],[Наименование]])))</f>
        <v>#NAME?</v>
      </c>
      <c r="G189">
        <f>1</f>
        <v>1</v>
      </c>
      <c r="H189">
        <f t="shared" si="2"/>
        <v>185</v>
      </c>
    </row>
    <row r="190" spans="2:8" hidden="1" x14ac:dyDescent="0.2">
      <c r="B190" t="e">
        <f ca="1">Substrings(INDEX(ТаблицаИД[Итог всё],MATCH($A$6,ТаблицаИД[Номер п/п],0)),"; ",ROW(B190)-5)</f>
        <v>#NAME?</v>
      </c>
      <c r="C190" s="24"/>
      <c r="D190" s="87">
        <f>ROW(РеестрИД[[#This Row],[№ п/п]])-5</f>
        <v>185</v>
      </c>
      <c r="E190" s="86" t="str">
        <f ca="1">IF(ISERR(SEARCH("@",РеестрИД[[#This Row],[Наименование]])),"",MID(РеестрИД[[#This Row],[Наименование]],1,SEARCH("@",РеестрИД[[#This Row],[Наименование]])-1))</f>
        <v/>
      </c>
      <c r="F190" s="23" t="e">
        <f ca="1">IF(ISERR(SEARCH("@",РеестрИД[[#This Row],[Наименование]])),РеестрИД[[#This Row],[Наименование]],MID(РеестрИД[[#This Row],[Наименование]],SEARCH("@",РеестрИД[[#This Row],[Наименование]])+1,LEN(РеестрИД[[#This Row],[Наименование]])))</f>
        <v>#NAME?</v>
      </c>
      <c r="G190">
        <f>1</f>
        <v>1</v>
      </c>
      <c r="H190">
        <f t="shared" si="2"/>
        <v>186</v>
      </c>
    </row>
    <row r="191" spans="2:8" hidden="1" x14ac:dyDescent="0.2">
      <c r="B191" t="e">
        <f ca="1">Substrings(INDEX(ТаблицаИД[Итог всё],MATCH($A$6,ТаблицаИД[Номер п/п],0)),"; ",ROW(B191)-5)</f>
        <v>#NAME?</v>
      </c>
      <c r="C191" s="24"/>
      <c r="D191" s="87">
        <f>ROW(РеестрИД[[#This Row],[№ п/п]])-5</f>
        <v>186</v>
      </c>
      <c r="E191" s="86" t="str">
        <f ca="1">IF(ISERR(SEARCH("@",РеестрИД[[#This Row],[Наименование]])),"",MID(РеестрИД[[#This Row],[Наименование]],1,SEARCH("@",РеестрИД[[#This Row],[Наименование]])-1))</f>
        <v/>
      </c>
      <c r="F191" s="23" t="e">
        <f ca="1">IF(ISERR(SEARCH("@",РеестрИД[[#This Row],[Наименование]])),РеестрИД[[#This Row],[Наименование]],MID(РеестрИД[[#This Row],[Наименование]],SEARCH("@",РеестрИД[[#This Row],[Наименование]])+1,LEN(РеестрИД[[#This Row],[Наименование]])))</f>
        <v>#NAME?</v>
      </c>
      <c r="G191">
        <f>1</f>
        <v>1</v>
      </c>
      <c r="H191">
        <f t="shared" si="2"/>
        <v>187</v>
      </c>
    </row>
    <row r="192" spans="2:8" hidden="1" x14ac:dyDescent="0.2">
      <c r="B192" t="e">
        <f ca="1">Substrings(INDEX(ТаблицаИД[Итог всё],MATCH($A$6,ТаблицаИД[Номер п/п],0)),"; ",ROW(B192)-5)</f>
        <v>#NAME?</v>
      </c>
      <c r="C192" s="24"/>
      <c r="D192" s="87">
        <f>ROW(РеестрИД[[#This Row],[№ п/п]])-5</f>
        <v>187</v>
      </c>
      <c r="E192" s="86" t="str">
        <f ca="1">IF(ISERR(SEARCH("@",РеестрИД[[#This Row],[Наименование]])),"",MID(РеестрИД[[#This Row],[Наименование]],1,SEARCH("@",РеестрИД[[#This Row],[Наименование]])-1))</f>
        <v/>
      </c>
      <c r="F192" s="23" t="e">
        <f ca="1">IF(ISERR(SEARCH("@",РеестрИД[[#This Row],[Наименование]])),РеестрИД[[#This Row],[Наименование]],MID(РеестрИД[[#This Row],[Наименование]],SEARCH("@",РеестрИД[[#This Row],[Наименование]])+1,LEN(РеестрИД[[#This Row],[Наименование]])))</f>
        <v>#NAME?</v>
      </c>
      <c r="G192">
        <f>1</f>
        <v>1</v>
      </c>
      <c r="H192">
        <f t="shared" si="2"/>
        <v>188</v>
      </c>
    </row>
    <row r="193" spans="2:8" hidden="1" x14ac:dyDescent="0.2">
      <c r="B193" t="e">
        <f ca="1">Substrings(INDEX(ТаблицаИД[Итог всё],MATCH($A$6,ТаблицаИД[Номер п/п],0)),"; ",ROW(B193)-5)</f>
        <v>#NAME?</v>
      </c>
      <c r="C193" s="24"/>
      <c r="D193" s="87">
        <f>ROW(РеестрИД[[#This Row],[№ п/п]])-5</f>
        <v>188</v>
      </c>
      <c r="E193" s="86" t="str">
        <f ca="1">IF(ISERR(SEARCH("@",РеестрИД[[#This Row],[Наименование]])),"",MID(РеестрИД[[#This Row],[Наименование]],1,SEARCH("@",РеестрИД[[#This Row],[Наименование]])-1))</f>
        <v/>
      </c>
      <c r="F193" s="23" t="e">
        <f ca="1">IF(ISERR(SEARCH("@",РеестрИД[[#This Row],[Наименование]])),РеестрИД[[#This Row],[Наименование]],MID(РеестрИД[[#This Row],[Наименование]],SEARCH("@",РеестрИД[[#This Row],[Наименование]])+1,LEN(РеестрИД[[#This Row],[Наименование]])))</f>
        <v>#NAME?</v>
      </c>
      <c r="G193">
        <f>1</f>
        <v>1</v>
      </c>
      <c r="H193">
        <f t="shared" si="2"/>
        <v>189</v>
      </c>
    </row>
    <row r="194" spans="2:8" hidden="1" x14ac:dyDescent="0.2">
      <c r="B194" t="e">
        <f ca="1">Substrings(INDEX(ТаблицаИД[Итог всё],MATCH($A$6,ТаблицаИД[Номер п/п],0)),"; ",ROW(B194)-5)</f>
        <v>#NAME?</v>
      </c>
      <c r="C194" s="24"/>
      <c r="D194" s="87">
        <f>ROW(РеестрИД[[#This Row],[№ п/п]])-5</f>
        <v>189</v>
      </c>
      <c r="E194" s="86" t="str">
        <f ca="1">IF(ISERR(SEARCH("@",РеестрИД[[#This Row],[Наименование]])),"",MID(РеестрИД[[#This Row],[Наименование]],1,SEARCH("@",РеестрИД[[#This Row],[Наименование]])-1))</f>
        <v/>
      </c>
      <c r="F194" s="23" t="e">
        <f ca="1">IF(ISERR(SEARCH("@",РеестрИД[[#This Row],[Наименование]])),РеестрИД[[#This Row],[Наименование]],MID(РеестрИД[[#This Row],[Наименование]],SEARCH("@",РеестрИД[[#This Row],[Наименование]])+1,LEN(РеестрИД[[#This Row],[Наименование]])))</f>
        <v>#NAME?</v>
      </c>
      <c r="G194">
        <f>1</f>
        <v>1</v>
      </c>
      <c r="H194">
        <f t="shared" si="2"/>
        <v>190</v>
      </c>
    </row>
    <row r="195" spans="2:8" hidden="1" x14ac:dyDescent="0.2">
      <c r="B195" t="e">
        <f ca="1">Substrings(INDEX(ТаблицаИД[Итог всё],MATCH($A$6,ТаблицаИД[Номер п/п],0)),"; ",ROW(B195)-5)</f>
        <v>#NAME?</v>
      </c>
      <c r="C195" s="24"/>
      <c r="D195" s="87">
        <f>ROW(РеестрИД[[#This Row],[№ п/п]])-5</f>
        <v>190</v>
      </c>
      <c r="E195" s="86" t="str">
        <f ca="1">IF(ISERR(SEARCH("@",РеестрИД[[#This Row],[Наименование]])),"",MID(РеестрИД[[#This Row],[Наименование]],1,SEARCH("@",РеестрИД[[#This Row],[Наименование]])-1))</f>
        <v/>
      </c>
      <c r="F195" s="23" t="e">
        <f ca="1">IF(ISERR(SEARCH("@",РеестрИД[[#This Row],[Наименование]])),РеестрИД[[#This Row],[Наименование]],MID(РеестрИД[[#This Row],[Наименование]],SEARCH("@",РеестрИД[[#This Row],[Наименование]])+1,LEN(РеестрИД[[#This Row],[Наименование]])))</f>
        <v>#NAME?</v>
      </c>
      <c r="G195">
        <f>1</f>
        <v>1</v>
      </c>
      <c r="H195">
        <f t="shared" si="2"/>
        <v>191</v>
      </c>
    </row>
    <row r="196" spans="2:8" hidden="1" x14ac:dyDescent="0.2">
      <c r="B196" t="e">
        <f ca="1">Substrings(INDEX(ТаблицаИД[Итог всё],MATCH($A$6,ТаблицаИД[Номер п/п],0)),"; ",ROW(B196)-5)</f>
        <v>#NAME?</v>
      </c>
      <c r="C196" s="24"/>
      <c r="D196" s="87">
        <f>ROW(РеестрИД[[#This Row],[№ п/п]])-5</f>
        <v>191</v>
      </c>
      <c r="E196" s="86" t="str">
        <f ca="1">IF(ISERR(SEARCH("@",РеестрИД[[#This Row],[Наименование]])),"",MID(РеестрИД[[#This Row],[Наименование]],1,SEARCH("@",РеестрИД[[#This Row],[Наименование]])-1))</f>
        <v/>
      </c>
      <c r="F196" s="23" t="e">
        <f ca="1">IF(ISERR(SEARCH("@",РеестрИД[[#This Row],[Наименование]])),РеестрИД[[#This Row],[Наименование]],MID(РеестрИД[[#This Row],[Наименование]],SEARCH("@",РеестрИД[[#This Row],[Наименование]])+1,LEN(РеестрИД[[#This Row],[Наименование]])))</f>
        <v>#NAME?</v>
      </c>
      <c r="G196">
        <f>1</f>
        <v>1</v>
      </c>
      <c r="H196">
        <f t="shared" si="2"/>
        <v>192</v>
      </c>
    </row>
    <row r="197" spans="2:8" hidden="1" x14ac:dyDescent="0.2">
      <c r="B197" t="e">
        <f ca="1">Substrings(INDEX(ТаблицаИД[Итог всё],MATCH($A$6,ТаблицаИД[Номер п/п],0)),"; ",ROW(B197)-5)</f>
        <v>#NAME?</v>
      </c>
      <c r="C197" s="24"/>
      <c r="D197" s="87">
        <f>ROW(РеестрИД[[#This Row],[№ п/п]])-5</f>
        <v>192</v>
      </c>
      <c r="E197" s="86" t="str">
        <f ca="1">IF(ISERR(SEARCH("@",РеестрИД[[#This Row],[Наименование]])),"",MID(РеестрИД[[#This Row],[Наименование]],1,SEARCH("@",РеестрИД[[#This Row],[Наименование]])-1))</f>
        <v/>
      </c>
      <c r="F197" s="23" t="e">
        <f ca="1">IF(ISERR(SEARCH("@",РеестрИД[[#This Row],[Наименование]])),РеестрИД[[#This Row],[Наименование]],MID(РеестрИД[[#This Row],[Наименование]],SEARCH("@",РеестрИД[[#This Row],[Наименование]])+1,LEN(РеестрИД[[#This Row],[Наименование]])))</f>
        <v>#NAME?</v>
      </c>
      <c r="G197">
        <f>1</f>
        <v>1</v>
      </c>
      <c r="H197">
        <f t="shared" si="2"/>
        <v>193</v>
      </c>
    </row>
    <row r="198" spans="2:8" hidden="1" x14ac:dyDescent="0.2">
      <c r="B198" t="e">
        <f ca="1">Substrings(INDEX(ТаблицаИД[Итог всё],MATCH($A$6,ТаблицаИД[Номер п/п],0)),"; ",ROW(B198)-5)</f>
        <v>#NAME?</v>
      </c>
      <c r="C198" s="24"/>
      <c r="D198" s="87">
        <f>ROW(РеестрИД[[#This Row],[№ п/п]])-5</f>
        <v>193</v>
      </c>
      <c r="E198" s="86" t="str">
        <f ca="1">IF(ISERR(SEARCH("@",РеестрИД[[#This Row],[Наименование]])),"",MID(РеестрИД[[#This Row],[Наименование]],1,SEARCH("@",РеестрИД[[#This Row],[Наименование]])-1))</f>
        <v/>
      </c>
      <c r="F198" s="23" t="e">
        <f ca="1">IF(ISERR(SEARCH("@",РеестрИД[[#This Row],[Наименование]])),РеестрИД[[#This Row],[Наименование]],MID(РеестрИД[[#This Row],[Наименование]],SEARCH("@",РеестрИД[[#This Row],[Наименование]])+1,LEN(РеестрИД[[#This Row],[Наименование]])))</f>
        <v>#NAME?</v>
      </c>
      <c r="G198">
        <f>1</f>
        <v>1</v>
      </c>
      <c r="H198">
        <f t="shared" si="2"/>
        <v>194</v>
      </c>
    </row>
    <row r="199" spans="2:8" hidden="1" x14ac:dyDescent="0.2">
      <c r="B199" t="e">
        <f ca="1">Substrings(INDEX(ТаблицаИД[Итог всё],MATCH($A$6,ТаблицаИД[Номер п/п],0)),"; ",ROW(B199)-5)</f>
        <v>#NAME?</v>
      </c>
      <c r="C199" s="24"/>
      <c r="D199" s="87">
        <f>ROW(РеестрИД[[#This Row],[№ п/п]])-5</f>
        <v>194</v>
      </c>
      <c r="E199" s="86" t="str">
        <f ca="1">IF(ISERR(SEARCH("@",РеестрИД[[#This Row],[Наименование]])),"",MID(РеестрИД[[#This Row],[Наименование]],1,SEARCH("@",РеестрИД[[#This Row],[Наименование]])-1))</f>
        <v/>
      </c>
      <c r="F199" s="23" t="e">
        <f ca="1">IF(ISERR(SEARCH("@",РеестрИД[[#This Row],[Наименование]])),РеестрИД[[#This Row],[Наименование]],MID(РеестрИД[[#This Row],[Наименование]],SEARCH("@",РеестрИД[[#This Row],[Наименование]])+1,LEN(РеестрИД[[#This Row],[Наименование]])))</f>
        <v>#NAME?</v>
      </c>
      <c r="G199">
        <f>1</f>
        <v>1</v>
      </c>
      <c r="H199">
        <f t="shared" si="2"/>
        <v>195</v>
      </c>
    </row>
    <row r="200" spans="2:8" hidden="1" x14ac:dyDescent="0.2">
      <c r="B200" t="e">
        <f ca="1">Substrings(INDEX(ТаблицаИД[Итог всё],MATCH($A$6,ТаблицаИД[Номер п/п],0)),"; ",ROW(B200)-5)</f>
        <v>#NAME?</v>
      </c>
      <c r="C200" s="24"/>
      <c r="D200" s="87">
        <f>ROW(РеестрИД[[#This Row],[№ п/п]])-5</f>
        <v>195</v>
      </c>
      <c r="E200" s="86" t="str">
        <f ca="1">IF(ISERR(SEARCH("@",РеестрИД[[#This Row],[Наименование]])),"",MID(РеестрИД[[#This Row],[Наименование]],1,SEARCH("@",РеестрИД[[#This Row],[Наименование]])-1))</f>
        <v/>
      </c>
      <c r="F200" s="23" t="e">
        <f ca="1">IF(ISERR(SEARCH("@",РеестрИД[[#This Row],[Наименование]])),РеестрИД[[#This Row],[Наименование]],MID(РеестрИД[[#This Row],[Наименование]],SEARCH("@",РеестрИД[[#This Row],[Наименование]])+1,LEN(РеестрИД[[#This Row],[Наименование]])))</f>
        <v>#NAME?</v>
      </c>
      <c r="G200">
        <f>1</f>
        <v>1</v>
      </c>
      <c r="H200">
        <f t="shared" ref="H200:H263" si="3">G199+H199</f>
        <v>196</v>
      </c>
    </row>
    <row r="201" spans="2:8" hidden="1" x14ac:dyDescent="0.2">
      <c r="B201" t="e">
        <f ca="1">Substrings(INDEX(ТаблицаИД[Итог всё],MATCH($A$6,ТаблицаИД[Номер п/п],0)),"; ",ROW(B201)-5)</f>
        <v>#NAME?</v>
      </c>
      <c r="C201" s="24"/>
      <c r="D201" s="87">
        <f>ROW(РеестрИД[[#This Row],[№ п/п]])-5</f>
        <v>196</v>
      </c>
      <c r="E201" s="86" t="str">
        <f ca="1">IF(ISERR(SEARCH("@",РеестрИД[[#This Row],[Наименование]])),"",MID(РеестрИД[[#This Row],[Наименование]],1,SEARCH("@",РеестрИД[[#This Row],[Наименование]])-1))</f>
        <v/>
      </c>
      <c r="F201" s="23" t="e">
        <f ca="1">IF(ISERR(SEARCH("@",РеестрИД[[#This Row],[Наименование]])),РеестрИД[[#This Row],[Наименование]],MID(РеестрИД[[#This Row],[Наименование]],SEARCH("@",РеестрИД[[#This Row],[Наименование]])+1,LEN(РеестрИД[[#This Row],[Наименование]])))</f>
        <v>#NAME?</v>
      </c>
      <c r="G201">
        <f>1</f>
        <v>1</v>
      </c>
      <c r="H201">
        <f t="shared" si="3"/>
        <v>197</v>
      </c>
    </row>
    <row r="202" spans="2:8" hidden="1" x14ac:dyDescent="0.2">
      <c r="B202" t="e">
        <f ca="1">Substrings(INDEX(ТаблицаИД[Итог всё],MATCH($A$6,ТаблицаИД[Номер п/п],0)),"; ",ROW(B202)-5)</f>
        <v>#NAME?</v>
      </c>
      <c r="C202" s="24"/>
      <c r="D202" s="87">
        <f>ROW(РеестрИД[[#This Row],[№ п/п]])-5</f>
        <v>197</v>
      </c>
      <c r="E202" s="86" t="str">
        <f ca="1">IF(ISERR(SEARCH("@",РеестрИД[[#This Row],[Наименование]])),"",MID(РеестрИД[[#This Row],[Наименование]],1,SEARCH("@",РеестрИД[[#This Row],[Наименование]])-1))</f>
        <v/>
      </c>
      <c r="F202" s="23" t="e">
        <f ca="1">IF(ISERR(SEARCH("@",РеестрИД[[#This Row],[Наименование]])),РеестрИД[[#This Row],[Наименование]],MID(РеестрИД[[#This Row],[Наименование]],SEARCH("@",РеестрИД[[#This Row],[Наименование]])+1,LEN(РеестрИД[[#This Row],[Наименование]])))</f>
        <v>#NAME?</v>
      </c>
      <c r="G202">
        <f>1</f>
        <v>1</v>
      </c>
      <c r="H202">
        <f t="shared" si="3"/>
        <v>198</v>
      </c>
    </row>
    <row r="203" spans="2:8" hidden="1" x14ac:dyDescent="0.2">
      <c r="B203" t="e">
        <f ca="1">Substrings(INDEX(ТаблицаИД[Итог всё],MATCH($A$6,ТаблицаИД[Номер п/п],0)),"; ",ROW(B203)-5)</f>
        <v>#NAME?</v>
      </c>
      <c r="C203" s="24"/>
      <c r="D203" s="87">
        <f>ROW(РеестрИД[[#This Row],[№ п/п]])-5</f>
        <v>198</v>
      </c>
      <c r="E203" s="86" t="str">
        <f ca="1">IF(ISERR(SEARCH("@",РеестрИД[[#This Row],[Наименование]])),"",MID(РеестрИД[[#This Row],[Наименование]],1,SEARCH("@",РеестрИД[[#This Row],[Наименование]])-1))</f>
        <v/>
      </c>
      <c r="F203" s="23" t="e">
        <f ca="1">IF(ISERR(SEARCH("@",РеестрИД[[#This Row],[Наименование]])),РеестрИД[[#This Row],[Наименование]],MID(РеестрИД[[#This Row],[Наименование]],SEARCH("@",РеестрИД[[#This Row],[Наименование]])+1,LEN(РеестрИД[[#This Row],[Наименование]])))</f>
        <v>#NAME?</v>
      </c>
      <c r="G203">
        <f>1</f>
        <v>1</v>
      </c>
      <c r="H203">
        <f t="shared" si="3"/>
        <v>199</v>
      </c>
    </row>
    <row r="204" spans="2:8" hidden="1" x14ac:dyDescent="0.2">
      <c r="B204" t="e">
        <f ca="1">Substrings(INDEX(ТаблицаИД[Итог всё],MATCH($A$6,ТаблицаИД[Номер п/п],0)),"; ",ROW(B204)-5)</f>
        <v>#NAME?</v>
      </c>
      <c r="C204" s="24"/>
      <c r="D204" s="87">
        <f>ROW(РеестрИД[[#This Row],[№ п/п]])-5</f>
        <v>199</v>
      </c>
      <c r="E204" s="86" t="str">
        <f ca="1">IF(ISERR(SEARCH("@",РеестрИД[[#This Row],[Наименование]])),"",MID(РеестрИД[[#This Row],[Наименование]],1,SEARCH("@",РеестрИД[[#This Row],[Наименование]])-1))</f>
        <v/>
      </c>
      <c r="F204" s="23" t="e">
        <f ca="1">IF(ISERR(SEARCH("@",РеестрИД[[#This Row],[Наименование]])),РеестрИД[[#This Row],[Наименование]],MID(РеестрИД[[#This Row],[Наименование]],SEARCH("@",РеестрИД[[#This Row],[Наименование]])+1,LEN(РеестрИД[[#This Row],[Наименование]])))</f>
        <v>#NAME?</v>
      </c>
      <c r="G204">
        <f>1</f>
        <v>1</v>
      </c>
      <c r="H204">
        <f t="shared" si="3"/>
        <v>200</v>
      </c>
    </row>
    <row r="205" spans="2:8" hidden="1" x14ac:dyDescent="0.2">
      <c r="B205" t="e">
        <f ca="1">Substrings(INDEX(ТаблицаИД[Итог всё],MATCH($A$6,ТаблицаИД[Номер п/п],0)),"; ",ROW(B205)-5)</f>
        <v>#NAME?</v>
      </c>
      <c r="C205" s="24"/>
      <c r="D205" s="87">
        <f>ROW(РеестрИД[[#This Row],[№ п/п]])-5</f>
        <v>200</v>
      </c>
      <c r="E205" s="86" t="str">
        <f ca="1">IF(ISERR(SEARCH("@",РеестрИД[[#This Row],[Наименование]])),"",MID(РеестрИД[[#This Row],[Наименование]],1,SEARCH("@",РеестрИД[[#This Row],[Наименование]])-1))</f>
        <v/>
      </c>
      <c r="F205" s="23" t="e">
        <f ca="1">IF(ISERR(SEARCH("@",РеестрИД[[#This Row],[Наименование]])),РеестрИД[[#This Row],[Наименование]],MID(РеестрИД[[#This Row],[Наименование]],SEARCH("@",РеестрИД[[#This Row],[Наименование]])+1,LEN(РеестрИД[[#This Row],[Наименование]])))</f>
        <v>#NAME?</v>
      </c>
      <c r="G205">
        <f>1</f>
        <v>1</v>
      </c>
      <c r="H205">
        <f t="shared" si="3"/>
        <v>201</v>
      </c>
    </row>
    <row r="206" spans="2:8" hidden="1" x14ac:dyDescent="0.2">
      <c r="B206" t="e">
        <f ca="1">Substrings(INDEX(ТаблицаИД[Итог всё],MATCH($A$6,ТаблицаИД[Номер п/п],0)),"; ",ROW(B206)-5)</f>
        <v>#NAME?</v>
      </c>
      <c r="C206" s="24"/>
      <c r="D206" s="87">
        <f>ROW(РеестрИД[[#This Row],[№ п/п]])-5</f>
        <v>201</v>
      </c>
      <c r="E206" s="86" t="str">
        <f ca="1">IF(ISERR(SEARCH("@",РеестрИД[[#This Row],[Наименование]])),"",MID(РеестрИД[[#This Row],[Наименование]],1,SEARCH("@",РеестрИД[[#This Row],[Наименование]])-1))</f>
        <v/>
      </c>
      <c r="F206" s="23" t="e">
        <f ca="1">IF(ISERR(SEARCH("@",РеестрИД[[#This Row],[Наименование]])),РеестрИД[[#This Row],[Наименование]],MID(РеестрИД[[#This Row],[Наименование]],SEARCH("@",РеестрИД[[#This Row],[Наименование]])+1,LEN(РеестрИД[[#This Row],[Наименование]])))</f>
        <v>#NAME?</v>
      </c>
      <c r="G206">
        <f>1</f>
        <v>1</v>
      </c>
      <c r="H206">
        <f t="shared" si="3"/>
        <v>202</v>
      </c>
    </row>
    <row r="207" spans="2:8" hidden="1" x14ac:dyDescent="0.2">
      <c r="B207" t="e">
        <f ca="1">Substrings(INDEX(ТаблицаИД[Итог всё],MATCH($A$6,ТаблицаИД[Номер п/п],0)),"; ",ROW(B207)-5)</f>
        <v>#NAME?</v>
      </c>
      <c r="C207" s="24"/>
      <c r="D207" s="87">
        <f>ROW(РеестрИД[[#This Row],[№ п/п]])-5</f>
        <v>202</v>
      </c>
      <c r="E207" s="86" t="str">
        <f ca="1">IF(ISERR(SEARCH("@",РеестрИД[[#This Row],[Наименование]])),"",MID(РеестрИД[[#This Row],[Наименование]],1,SEARCH("@",РеестрИД[[#This Row],[Наименование]])-1))</f>
        <v/>
      </c>
      <c r="F207" s="23" t="e">
        <f ca="1">IF(ISERR(SEARCH("@",РеестрИД[[#This Row],[Наименование]])),РеестрИД[[#This Row],[Наименование]],MID(РеестрИД[[#This Row],[Наименование]],SEARCH("@",РеестрИД[[#This Row],[Наименование]])+1,LEN(РеестрИД[[#This Row],[Наименование]])))</f>
        <v>#NAME?</v>
      </c>
      <c r="G207">
        <f>1</f>
        <v>1</v>
      </c>
      <c r="H207">
        <f t="shared" si="3"/>
        <v>203</v>
      </c>
    </row>
    <row r="208" spans="2:8" hidden="1" x14ac:dyDescent="0.2">
      <c r="B208" t="e">
        <f ca="1">Substrings(INDEX(ТаблицаИД[Итог всё],MATCH($A$6,ТаблицаИД[Номер п/п],0)),"; ",ROW(B208)-5)</f>
        <v>#NAME?</v>
      </c>
      <c r="C208" s="24"/>
      <c r="D208" s="87">
        <f>ROW(РеестрИД[[#This Row],[№ п/п]])-5</f>
        <v>203</v>
      </c>
      <c r="E208" s="86" t="str">
        <f ca="1">IF(ISERR(SEARCH("@",РеестрИД[[#This Row],[Наименование]])),"",MID(РеестрИД[[#This Row],[Наименование]],1,SEARCH("@",РеестрИД[[#This Row],[Наименование]])-1))</f>
        <v/>
      </c>
      <c r="F208" s="23" t="e">
        <f ca="1">IF(ISERR(SEARCH("@",РеестрИД[[#This Row],[Наименование]])),РеестрИД[[#This Row],[Наименование]],MID(РеестрИД[[#This Row],[Наименование]],SEARCH("@",РеестрИД[[#This Row],[Наименование]])+1,LEN(РеестрИД[[#This Row],[Наименование]])))</f>
        <v>#NAME?</v>
      </c>
      <c r="G208">
        <f>1</f>
        <v>1</v>
      </c>
      <c r="H208">
        <f t="shared" si="3"/>
        <v>204</v>
      </c>
    </row>
    <row r="209" spans="2:8" hidden="1" x14ac:dyDescent="0.2">
      <c r="B209" t="e">
        <f ca="1">Substrings(INDEX(ТаблицаИД[Итог всё],MATCH($A$6,ТаблицаИД[Номер п/п],0)),"; ",ROW(B209)-5)</f>
        <v>#NAME?</v>
      </c>
      <c r="C209" s="24"/>
      <c r="D209" s="87">
        <f>ROW(РеестрИД[[#This Row],[№ п/п]])-5</f>
        <v>204</v>
      </c>
      <c r="E209" s="86" t="str">
        <f ca="1">IF(ISERR(SEARCH("@",РеестрИД[[#This Row],[Наименование]])),"",MID(РеестрИД[[#This Row],[Наименование]],1,SEARCH("@",РеестрИД[[#This Row],[Наименование]])-1))</f>
        <v/>
      </c>
      <c r="F209" s="23" t="e">
        <f ca="1">IF(ISERR(SEARCH("@",РеестрИД[[#This Row],[Наименование]])),РеестрИД[[#This Row],[Наименование]],MID(РеестрИД[[#This Row],[Наименование]],SEARCH("@",РеестрИД[[#This Row],[Наименование]])+1,LEN(РеестрИД[[#This Row],[Наименование]])))</f>
        <v>#NAME?</v>
      </c>
      <c r="G209">
        <f>1</f>
        <v>1</v>
      </c>
      <c r="H209">
        <f t="shared" si="3"/>
        <v>205</v>
      </c>
    </row>
    <row r="210" spans="2:8" hidden="1" x14ac:dyDescent="0.2">
      <c r="B210" t="e">
        <f ca="1">Substrings(INDEX(ТаблицаИД[Итог всё],MATCH($A$6,ТаблицаИД[Номер п/п],0)),"; ",ROW(B210)-5)</f>
        <v>#NAME?</v>
      </c>
      <c r="C210" s="24"/>
      <c r="D210" s="87">
        <f>ROW(РеестрИД[[#This Row],[№ п/п]])-5</f>
        <v>205</v>
      </c>
      <c r="E210" s="86" t="str">
        <f ca="1">IF(ISERR(SEARCH("@",РеестрИД[[#This Row],[Наименование]])),"",MID(РеестрИД[[#This Row],[Наименование]],1,SEARCH("@",РеестрИД[[#This Row],[Наименование]])-1))</f>
        <v/>
      </c>
      <c r="F210" s="23" t="e">
        <f ca="1">IF(ISERR(SEARCH("@",РеестрИД[[#This Row],[Наименование]])),РеестрИД[[#This Row],[Наименование]],MID(РеестрИД[[#This Row],[Наименование]],SEARCH("@",РеестрИД[[#This Row],[Наименование]])+1,LEN(РеестрИД[[#This Row],[Наименование]])))</f>
        <v>#NAME?</v>
      </c>
      <c r="G210">
        <f>1</f>
        <v>1</v>
      </c>
      <c r="H210">
        <f t="shared" si="3"/>
        <v>206</v>
      </c>
    </row>
    <row r="211" spans="2:8" hidden="1" x14ac:dyDescent="0.2">
      <c r="B211" t="e">
        <f ca="1">Substrings(INDEX(ТаблицаИД[Итог всё],MATCH($A$6,ТаблицаИД[Номер п/п],0)),"; ",ROW(B211)-5)</f>
        <v>#NAME?</v>
      </c>
      <c r="C211" s="24"/>
      <c r="D211" s="87">
        <f>ROW(РеестрИД[[#This Row],[№ п/п]])-5</f>
        <v>206</v>
      </c>
      <c r="E211" s="86" t="str">
        <f ca="1">IF(ISERR(SEARCH("@",РеестрИД[[#This Row],[Наименование]])),"",MID(РеестрИД[[#This Row],[Наименование]],1,SEARCH("@",РеестрИД[[#This Row],[Наименование]])-1))</f>
        <v/>
      </c>
      <c r="F211" s="23" t="e">
        <f ca="1">IF(ISERR(SEARCH("@",РеестрИД[[#This Row],[Наименование]])),РеестрИД[[#This Row],[Наименование]],MID(РеестрИД[[#This Row],[Наименование]],SEARCH("@",РеестрИД[[#This Row],[Наименование]])+1,LEN(РеестрИД[[#This Row],[Наименование]])))</f>
        <v>#NAME?</v>
      </c>
      <c r="G211">
        <f>1</f>
        <v>1</v>
      </c>
      <c r="H211">
        <f t="shared" si="3"/>
        <v>207</v>
      </c>
    </row>
    <row r="212" spans="2:8" hidden="1" x14ac:dyDescent="0.2">
      <c r="B212" t="e">
        <f ca="1">Substrings(INDEX(ТаблицаИД[Итог всё],MATCH($A$6,ТаблицаИД[Номер п/п],0)),"; ",ROW(B212)-5)</f>
        <v>#NAME?</v>
      </c>
      <c r="C212" s="24"/>
      <c r="D212" s="87">
        <f>ROW(РеестрИД[[#This Row],[№ п/п]])-5</f>
        <v>207</v>
      </c>
      <c r="E212" s="86" t="str">
        <f ca="1">IF(ISERR(SEARCH("@",РеестрИД[[#This Row],[Наименование]])),"",MID(РеестрИД[[#This Row],[Наименование]],1,SEARCH("@",РеестрИД[[#This Row],[Наименование]])-1))</f>
        <v/>
      </c>
      <c r="F212" s="23" t="e">
        <f ca="1">IF(ISERR(SEARCH("@",РеестрИД[[#This Row],[Наименование]])),РеестрИД[[#This Row],[Наименование]],MID(РеестрИД[[#This Row],[Наименование]],SEARCH("@",РеестрИД[[#This Row],[Наименование]])+1,LEN(РеестрИД[[#This Row],[Наименование]])))</f>
        <v>#NAME?</v>
      </c>
      <c r="G212">
        <f>1</f>
        <v>1</v>
      </c>
      <c r="H212">
        <f t="shared" si="3"/>
        <v>208</v>
      </c>
    </row>
    <row r="213" spans="2:8" hidden="1" x14ac:dyDescent="0.2">
      <c r="B213" t="e">
        <f ca="1">Substrings(INDEX(ТаблицаИД[Итог всё],MATCH($A$6,ТаблицаИД[Номер п/п],0)),"; ",ROW(B213)-5)</f>
        <v>#NAME?</v>
      </c>
      <c r="C213" s="24"/>
      <c r="D213" s="87">
        <f>ROW(РеестрИД[[#This Row],[№ п/п]])-5</f>
        <v>208</v>
      </c>
      <c r="E213" s="86" t="str">
        <f ca="1">IF(ISERR(SEARCH("@",РеестрИД[[#This Row],[Наименование]])),"",MID(РеестрИД[[#This Row],[Наименование]],1,SEARCH("@",РеестрИД[[#This Row],[Наименование]])-1))</f>
        <v/>
      </c>
      <c r="F213" s="23" t="e">
        <f ca="1">IF(ISERR(SEARCH("@",РеестрИД[[#This Row],[Наименование]])),РеестрИД[[#This Row],[Наименование]],MID(РеестрИД[[#This Row],[Наименование]],SEARCH("@",РеестрИД[[#This Row],[Наименование]])+1,LEN(РеестрИД[[#This Row],[Наименование]])))</f>
        <v>#NAME?</v>
      </c>
      <c r="G213">
        <f>1</f>
        <v>1</v>
      </c>
      <c r="H213">
        <f t="shared" si="3"/>
        <v>209</v>
      </c>
    </row>
    <row r="214" spans="2:8" hidden="1" x14ac:dyDescent="0.2">
      <c r="B214" t="e">
        <f ca="1">Substrings(INDEX(ТаблицаИД[Итог всё],MATCH($A$6,ТаблицаИД[Номер п/п],0)),"; ",ROW(B214)-5)</f>
        <v>#NAME?</v>
      </c>
      <c r="C214" s="24"/>
      <c r="D214" s="87">
        <f>ROW(РеестрИД[[#This Row],[№ п/п]])-5</f>
        <v>209</v>
      </c>
      <c r="E214" s="86" t="str">
        <f ca="1">IF(ISERR(SEARCH("@",РеестрИД[[#This Row],[Наименование]])),"",MID(РеестрИД[[#This Row],[Наименование]],1,SEARCH("@",РеестрИД[[#This Row],[Наименование]])-1))</f>
        <v/>
      </c>
      <c r="F214" s="23" t="e">
        <f ca="1">IF(ISERR(SEARCH("@",РеестрИД[[#This Row],[Наименование]])),РеестрИД[[#This Row],[Наименование]],MID(РеестрИД[[#This Row],[Наименование]],SEARCH("@",РеестрИД[[#This Row],[Наименование]])+1,LEN(РеестрИД[[#This Row],[Наименование]])))</f>
        <v>#NAME?</v>
      </c>
      <c r="G214">
        <f>1</f>
        <v>1</v>
      </c>
      <c r="H214">
        <f t="shared" si="3"/>
        <v>210</v>
      </c>
    </row>
    <row r="215" spans="2:8" hidden="1" x14ac:dyDescent="0.2">
      <c r="B215" t="e">
        <f ca="1">Substrings(INDEX(ТаблицаИД[Итог всё],MATCH($A$6,ТаблицаИД[Номер п/п],0)),"; ",ROW(B215)-5)</f>
        <v>#NAME?</v>
      </c>
      <c r="C215" s="24"/>
      <c r="D215" s="87">
        <f>ROW(РеестрИД[[#This Row],[№ п/п]])-5</f>
        <v>210</v>
      </c>
      <c r="E215" s="86" t="str">
        <f ca="1">IF(ISERR(SEARCH("@",РеестрИД[[#This Row],[Наименование]])),"",MID(РеестрИД[[#This Row],[Наименование]],1,SEARCH("@",РеестрИД[[#This Row],[Наименование]])-1))</f>
        <v/>
      </c>
      <c r="F215" s="23" t="e">
        <f ca="1">IF(ISERR(SEARCH("@",РеестрИД[[#This Row],[Наименование]])),РеестрИД[[#This Row],[Наименование]],MID(РеестрИД[[#This Row],[Наименование]],SEARCH("@",РеестрИД[[#This Row],[Наименование]])+1,LEN(РеестрИД[[#This Row],[Наименование]])))</f>
        <v>#NAME?</v>
      </c>
      <c r="G215">
        <f>1</f>
        <v>1</v>
      </c>
      <c r="H215">
        <f t="shared" si="3"/>
        <v>211</v>
      </c>
    </row>
    <row r="216" spans="2:8" hidden="1" x14ac:dyDescent="0.2">
      <c r="B216" t="e">
        <f ca="1">Substrings(INDEX(ТаблицаИД[Итог всё],MATCH($A$6,ТаблицаИД[Номер п/п],0)),"; ",ROW(B216)-5)</f>
        <v>#NAME?</v>
      </c>
      <c r="C216" s="24"/>
      <c r="D216" s="87">
        <f>ROW(РеестрИД[[#This Row],[№ п/п]])-5</f>
        <v>211</v>
      </c>
      <c r="E216" s="86" t="str">
        <f ca="1">IF(ISERR(SEARCH("@",РеестрИД[[#This Row],[Наименование]])),"",MID(РеестрИД[[#This Row],[Наименование]],1,SEARCH("@",РеестрИД[[#This Row],[Наименование]])-1))</f>
        <v/>
      </c>
      <c r="F216" s="23" t="e">
        <f ca="1">IF(ISERR(SEARCH("@",РеестрИД[[#This Row],[Наименование]])),РеестрИД[[#This Row],[Наименование]],MID(РеестрИД[[#This Row],[Наименование]],SEARCH("@",РеестрИД[[#This Row],[Наименование]])+1,LEN(РеестрИД[[#This Row],[Наименование]])))</f>
        <v>#NAME?</v>
      </c>
      <c r="G216">
        <f>1</f>
        <v>1</v>
      </c>
      <c r="H216">
        <f t="shared" si="3"/>
        <v>212</v>
      </c>
    </row>
    <row r="217" spans="2:8" hidden="1" x14ac:dyDescent="0.2">
      <c r="B217" t="e">
        <f ca="1">Substrings(INDEX(ТаблицаИД[Итог всё],MATCH($A$6,ТаблицаИД[Номер п/п],0)),"; ",ROW(B217)-5)</f>
        <v>#NAME?</v>
      </c>
      <c r="C217" s="24"/>
      <c r="D217" s="87">
        <f>ROW(РеестрИД[[#This Row],[№ п/п]])-5</f>
        <v>212</v>
      </c>
      <c r="E217" s="86" t="str">
        <f ca="1">IF(ISERR(SEARCH("@",РеестрИД[[#This Row],[Наименование]])),"",MID(РеестрИД[[#This Row],[Наименование]],1,SEARCH("@",РеестрИД[[#This Row],[Наименование]])-1))</f>
        <v/>
      </c>
      <c r="F217" s="23" t="e">
        <f ca="1">IF(ISERR(SEARCH("@",РеестрИД[[#This Row],[Наименование]])),РеестрИД[[#This Row],[Наименование]],MID(РеестрИД[[#This Row],[Наименование]],SEARCH("@",РеестрИД[[#This Row],[Наименование]])+1,LEN(РеестрИД[[#This Row],[Наименование]])))</f>
        <v>#NAME?</v>
      </c>
      <c r="G217">
        <f>1</f>
        <v>1</v>
      </c>
      <c r="H217">
        <f t="shared" si="3"/>
        <v>213</v>
      </c>
    </row>
    <row r="218" spans="2:8" hidden="1" x14ac:dyDescent="0.2">
      <c r="B218" t="e">
        <f ca="1">Substrings(INDEX(ТаблицаИД[Итог всё],MATCH($A$6,ТаблицаИД[Номер п/п],0)),"; ",ROW(B218)-5)</f>
        <v>#NAME?</v>
      </c>
      <c r="C218" s="24"/>
      <c r="D218" s="87">
        <f>ROW(РеестрИД[[#This Row],[№ п/п]])-5</f>
        <v>213</v>
      </c>
      <c r="E218" s="86" t="str">
        <f ca="1">IF(ISERR(SEARCH("@",РеестрИД[[#This Row],[Наименование]])),"",MID(РеестрИД[[#This Row],[Наименование]],1,SEARCH("@",РеестрИД[[#This Row],[Наименование]])-1))</f>
        <v/>
      </c>
      <c r="F218" s="23" t="e">
        <f ca="1">IF(ISERR(SEARCH("@",РеестрИД[[#This Row],[Наименование]])),РеестрИД[[#This Row],[Наименование]],MID(РеестрИД[[#This Row],[Наименование]],SEARCH("@",РеестрИД[[#This Row],[Наименование]])+1,LEN(РеестрИД[[#This Row],[Наименование]])))</f>
        <v>#NAME?</v>
      </c>
      <c r="G218">
        <f>1</f>
        <v>1</v>
      </c>
      <c r="H218">
        <f t="shared" si="3"/>
        <v>214</v>
      </c>
    </row>
    <row r="219" spans="2:8" hidden="1" x14ac:dyDescent="0.2">
      <c r="B219" t="e">
        <f ca="1">Substrings(INDEX(ТаблицаИД[Итог всё],MATCH($A$6,ТаблицаИД[Номер п/п],0)),"; ",ROW(B219)-5)</f>
        <v>#NAME?</v>
      </c>
      <c r="C219" s="24"/>
      <c r="D219" s="87">
        <f>ROW(РеестрИД[[#This Row],[№ п/п]])-5</f>
        <v>214</v>
      </c>
      <c r="E219" s="86" t="str">
        <f ca="1">IF(ISERR(SEARCH("@",РеестрИД[[#This Row],[Наименование]])),"",MID(РеестрИД[[#This Row],[Наименование]],1,SEARCH("@",РеестрИД[[#This Row],[Наименование]])-1))</f>
        <v/>
      </c>
      <c r="F219" s="23" t="e">
        <f ca="1">IF(ISERR(SEARCH("@",РеестрИД[[#This Row],[Наименование]])),РеестрИД[[#This Row],[Наименование]],MID(РеестрИД[[#This Row],[Наименование]],SEARCH("@",РеестрИД[[#This Row],[Наименование]])+1,LEN(РеестрИД[[#This Row],[Наименование]])))</f>
        <v>#NAME?</v>
      </c>
      <c r="G219">
        <f>1</f>
        <v>1</v>
      </c>
      <c r="H219">
        <f t="shared" si="3"/>
        <v>215</v>
      </c>
    </row>
    <row r="220" spans="2:8" hidden="1" x14ac:dyDescent="0.2">
      <c r="B220" t="e">
        <f ca="1">Substrings(INDEX(ТаблицаИД[Итог всё],MATCH($A$6,ТаблицаИД[Номер п/п],0)),"; ",ROW(B220)-5)</f>
        <v>#NAME?</v>
      </c>
      <c r="C220" s="24"/>
      <c r="D220" s="87">
        <f>ROW(РеестрИД[[#This Row],[№ п/п]])-5</f>
        <v>215</v>
      </c>
      <c r="E220" s="86" t="str">
        <f ca="1">IF(ISERR(SEARCH("@",РеестрИД[[#This Row],[Наименование]])),"",MID(РеестрИД[[#This Row],[Наименование]],1,SEARCH("@",РеестрИД[[#This Row],[Наименование]])-1))</f>
        <v/>
      </c>
      <c r="F220" s="23" t="e">
        <f ca="1">IF(ISERR(SEARCH("@",РеестрИД[[#This Row],[Наименование]])),РеестрИД[[#This Row],[Наименование]],MID(РеестрИД[[#This Row],[Наименование]],SEARCH("@",РеестрИД[[#This Row],[Наименование]])+1,LEN(РеестрИД[[#This Row],[Наименование]])))</f>
        <v>#NAME?</v>
      </c>
      <c r="G220">
        <f>1</f>
        <v>1</v>
      </c>
      <c r="H220">
        <f t="shared" si="3"/>
        <v>216</v>
      </c>
    </row>
    <row r="221" spans="2:8" hidden="1" x14ac:dyDescent="0.2">
      <c r="B221" t="e">
        <f ca="1">Substrings(INDEX(ТаблицаИД[Итог всё],MATCH($A$6,ТаблицаИД[Номер п/п],0)),"; ",ROW(B221)-5)</f>
        <v>#NAME?</v>
      </c>
      <c r="C221" s="24"/>
      <c r="D221" s="87">
        <f>ROW(РеестрИД[[#This Row],[№ п/п]])-5</f>
        <v>216</v>
      </c>
      <c r="E221" s="86" t="str">
        <f ca="1">IF(ISERR(SEARCH("@",РеестрИД[[#This Row],[Наименование]])),"",MID(РеестрИД[[#This Row],[Наименование]],1,SEARCH("@",РеестрИД[[#This Row],[Наименование]])-1))</f>
        <v/>
      </c>
      <c r="F221" s="23" t="e">
        <f ca="1">IF(ISERR(SEARCH("@",РеестрИД[[#This Row],[Наименование]])),РеестрИД[[#This Row],[Наименование]],MID(РеестрИД[[#This Row],[Наименование]],SEARCH("@",РеестрИД[[#This Row],[Наименование]])+1,LEN(РеестрИД[[#This Row],[Наименование]])))</f>
        <v>#NAME?</v>
      </c>
      <c r="G221">
        <f>1</f>
        <v>1</v>
      </c>
      <c r="H221">
        <f t="shared" si="3"/>
        <v>217</v>
      </c>
    </row>
    <row r="222" spans="2:8" hidden="1" x14ac:dyDescent="0.2">
      <c r="B222" t="e">
        <f ca="1">Substrings(INDEX(ТаблицаИД[Итог всё],MATCH($A$6,ТаблицаИД[Номер п/п],0)),"; ",ROW(B222)-5)</f>
        <v>#NAME?</v>
      </c>
      <c r="C222" s="24"/>
      <c r="D222" s="87">
        <f>ROW(РеестрИД[[#This Row],[№ п/п]])-5</f>
        <v>217</v>
      </c>
      <c r="E222" s="86" t="str">
        <f ca="1">IF(ISERR(SEARCH("@",РеестрИД[[#This Row],[Наименование]])),"",MID(РеестрИД[[#This Row],[Наименование]],1,SEARCH("@",РеестрИД[[#This Row],[Наименование]])-1))</f>
        <v/>
      </c>
      <c r="F222" s="23" t="e">
        <f ca="1">IF(ISERR(SEARCH("@",РеестрИД[[#This Row],[Наименование]])),РеестрИД[[#This Row],[Наименование]],MID(РеестрИД[[#This Row],[Наименование]],SEARCH("@",РеестрИД[[#This Row],[Наименование]])+1,LEN(РеестрИД[[#This Row],[Наименование]])))</f>
        <v>#NAME?</v>
      </c>
      <c r="G222">
        <f>1</f>
        <v>1</v>
      </c>
      <c r="H222">
        <f t="shared" si="3"/>
        <v>218</v>
      </c>
    </row>
    <row r="223" spans="2:8" hidden="1" x14ac:dyDescent="0.2">
      <c r="B223" t="e">
        <f ca="1">Substrings(INDEX(ТаблицаИД[Итог всё],MATCH($A$6,ТаблицаИД[Номер п/п],0)),"; ",ROW(B223)-5)</f>
        <v>#NAME?</v>
      </c>
      <c r="C223" s="24"/>
      <c r="D223" s="87">
        <f>ROW(РеестрИД[[#This Row],[№ п/п]])-5</f>
        <v>218</v>
      </c>
      <c r="E223" s="86" t="str">
        <f ca="1">IF(ISERR(SEARCH("@",РеестрИД[[#This Row],[Наименование]])),"",MID(РеестрИД[[#This Row],[Наименование]],1,SEARCH("@",РеестрИД[[#This Row],[Наименование]])-1))</f>
        <v/>
      </c>
      <c r="F223" s="23" t="e">
        <f ca="1">IF(ISERR(SEARCH("@",РеестрИД[[#This Row],[Наименование]])),РеестрИД[[#This Row],[Наименование]],MID(РеестрИД[[#This Row],[Наименование]],SEARCH("@",РеестрИД[[#This Row],[Наименование]])+1,LEN(РеестрИД[[#This Row],[Наименование]])))</f>
        <v>#NAME?</v>
      </c>
      <c r="G223">
        <f>1</f>
        <v>1</v>
      </c>
      <c r="H223">
        <f t="shared" si="3"/>
        <v>219</v>
      </c>
    </row>
    <row r="224" spans="2:8" hidden="1" x14ac:dyDescent="0.2">
      <c r="B224" t="e">
        <f ca="1">Substrings(INDEX(ТаблицаИД[Итог всё],MATCH($A$6,ТаблицаИД[Номер п/п],0)),"; ",ROW(B224)-5)</f>
        <v>#NAME?</v>
      </c>
      <c r="C224" s="24"/>
      <c r="D224" s="87">
        <f>ROW(РеестрИД[[#This Row],[№ п/п]])-5</f>
        <v>219</v>
      </c>
      <c r="E224" s="86" t="str">
        <f ca="1">IF(ISERR(SEARCH("@",РеестрИД[[#This Row],[Наименование]])),"",MID(РеестрИД[[#This Row],[Наименование]],1,SEARCH("@",РеестрИД[[#This Row],[Наименование]])-1))</f>
        <v/>
      </c>
      <c r="F224" s="23" t="e">
        <f ca="1">IF(ISERR(SEARCH("@",РеестрИД[[#This Row],[Наименование]])),РеестрИД[[#This Row],[Наименование]],MID(РеестрИД[[#This Row],[Наименование]],SEARCH("@",РеестрИД[[#This Row],[Наименование]])+1,LEN(РеестрИД[[#This Row],[Наименование]])))</f>
        <v>#NAME?</v>
      </c>
      <c r="G224">
        <f>1</f>
        <v>1</v>
      </c>
      <c r="H224">
        <f t="shared" si="3"/>
        <v>220</v>
      </c>
    </row>
    <row r="225" spans="2:8" hidden="1" x14ac:dyDescent="0.2">
      <c r="B225" t="e">
        <f ca="1">Substrings(INDEX(ТаблицаИД[Итог всё],MATCH($A$6,ТаблицаИД[Номер п/п],0)),"; ",ROW(B225)-5)</f>
        <v>#NAME?</v>
      </c>
      <c r="C225" s="24"/>
      <c r="D225" s="87">
        <f>ROW(РеестрИД[[#This Row],[№ п/п]])-5</f>
        <v>220</v>
      </c>
      <c r="E225" s="86" t="str">
        <f ca="1">IF(ISERR(SEARCH("@",РеестрИД[[#This Row],[Наименование]])),"",MID(РеестрИД[[#This Row],[Наименование]],1,SEARCH("@",РеестрИД[[#This Row],[Наименование]])-1))</f>
        <v/>
      </c>
      <c r="F225" s="23" t="e">
        <f ca="1">IF(ISERR(SEARCH("@",РеестрИД[[#This Row],[Наименование]])),РеестрИД[[#This Row],[Наименование]],MID(РеестрИД[[#This Row],[Наименование]],SEARCH("@",РеестрИД[[#This Row],[Наименование]])+1,LEN(РеестрИД[[#This Row],[Наименование]])))</f>
        <v>#NAME?</v>
      </c>
      <c r="G225">
        <f>1</f>
        <v>1</v>
      </c>
      <c r="H225">
        <f t="shared" si="3"/>
        <v>221</v>
      </c>
    </row>
    <row r="226" spans="2:8" hidden="1" x14ac:dyDescent="0.2">
      <c r="B226" t="e">
        <f ca="1">Substrings(INDEX(ТаблицаИД[Итог всё],MATCH($A$6,ТаблицаИД[Номер п/п],0)),"; ",ROW(B226)-5)</f>
        <v>#NAME?</v>
      </c>
      <c r="C226" s="24"/>
      <c r="D226" s="87">
        <f>ROW(РеестрИД[[#This Row],[№ п/п]])-5</f>
        <v>221</v>
      </c>
      <c r="E226" s="86" t="str">
        <f ca="1">IF(ISERR(SEARCH("@",РеестрИД[[#This Row],[Наименование]])),"",MID(РеестрИД[[#This Row],[Наименование]],1,SEARCH("@",РеестрИД[[#This Row],[Наименование]])-1))</f>
        <v/>
      </c>
      <c r="F226" s="23" t="e">
        <f ca="1">IF(ISERR(SEARCH("@",РеестрИД[[#This Row],[Наименование]])),РеестрИД[[#This Row],[Наименование]],MID(РеестрИД[[#This Row],[Наименование]],SEARCH("@",РеестрИД[[#This Row],[Наименование]])+1,LEN(РеестрИД[[#This Row],[Наименование]])))</f>
        <v>#NAME?</v>
      </c>
      <c r="G226">
        <f>1</f>
        <v>1</v>
      </c>
      <c r="H226">
        <f t="shared" si="3"/>
        <v>222</v>
      </c>
    </row>
    <row r="227" spans="2:8" hidden="1" x14ac:dyDescent="0.2">
      <c r="B227" t="e">
        <f ca="1">Substrings(INDEX(ТаблицаИД[Итог всё],MATCH($A$6,ТаблицаИД[Номер п/п],0)),"; ",ROW(B227)-5)</f>
        <v>#NAME?</v>
      </c>
      <c r="C227" s="24"/>
      <c r="D227" s="87">
        <f>ROW(РеестрИД[[#This Row],[№ п/п]])-5</f>
        <v>222</v>
      </c>
      <c r="E227" s="86" t="str">
        <f ca="1">IF(ISERR(SEARCH("@",РеестрИД[[#This Row],[Наименование]])),"",MID(РеестрИД[[#This Row],[Наименование]],1,SEARCH("@",РеестрИД[[#This Row],[Наименование]])-1))</f>
        <v/>
      </c>
      <c r="F227" s="23" t="e">
        <f ca="1">IF(ISERR(SEARCH("@",РеестрИД[[#This Row],[Наименование]])),РеестрИД[[#This Row],[Наименование]],MID(РеестрИД[[#This Row],[Наименование]],SEARCH("@",РеестрИД[[#This Row],[Наименование]])+1,LEN(РеестрИД[[#This Row],[Наименование]])))</f>
        <v>#NAME?</v>
      </c>
      <c r="G227">
        <f>1</f>
        <v>1</v>
      </c>
      <c r="H227">
        <f t="shared" si="3"/>
        <v>223</v>
      </c>
    </row>
    <row r="228" spans="2:8" hidden="1" x14ac:dyDescent="0.2">
      <c r="B228" t="e">
        <f ca="1">Substrings(INDEX(ТаблицаИД[Итог всё],MATCH($A$6,ТаблицаИД[Номер п/п],0)),"; ",ROW(B228)-5)</f>
        <v>#NAME?</v>
      </c>
      <c r="C228" s="24"/>
      <c r="D228" s="87">
        <f>ROW(РеестрИД[[#This Row],[№ п/п]])-5</f>
        <v>223</v>
      </c>
      <c r="E228" s="86" t="str">
        <f ca="1">IF(ISERR(SEARCH("@",РеестрИД[[#This Row],[Наименование]])),"",MID(РеестрИД[[#This Row],[Наименование]],1,SEARCH("@",РеестрИД[[#This Row],[Наименование]])-1))</f>
        <v/>
      </c>
      <c r="F228" s="23" t="e">
        <f ca="1">IF(ISERR(SEARCH("@",РеестрИД[[#This Row],[Наименование]])),РеестрИД[[#This Row],[Наименование]],MID(РеестрИД[[#This Row],[Наименование]],SEARCH("@",РеестрИД[[#This Row],[Наименование]])+1,LEN(РеестрИД[[#This Row],[Наименование]])))</f>
        <v>#NAME?</v>
      </c>
      <c r="G228">
        <f>1</f>
        <v>1</v>
      </c>
      <c r="H228">
        <f t="shared" si="3"/>
        <v>224</v>
      </c>
    </row>
    <row r="229" spans="2:8" hidden="1" x14ac:dyDescent="0.2">
      <c r="B229" t="e">
        <f ca="1">Substrings(INDEX(ТаблицаИД[Итог всё],MATCH($A$6,ТаблицаИД[Номер п/п],0)),"; ",ROW(B229)-5)</f>
        <v>#NAME?</v>
      </c>
      <c r="C229" s="24"/>
      <c r="D229" s="87">
        <f>ROW(РеестрИД[[#This Row],[№ п/п]])-5</f>
        <v>224</v>
      </c>
      <c r="E229" s="86" t="str">
        <f ca="1">IF(ISERR(SEARCH("@",РеестрИД[[#This Row],[Наименование]])),"",MID(РеестрИД[[#This Row],[Наименование]],1,SEARCH("@",РеестрИД[[#This Row],[Наименование]])-1))</f>
        <v/>
      </c>
      <c r="F229" s="23" t="e">
        <f ca="1">IF(ISERR(SEARCH("@",РеестрИД[[#This Row],[Наименование]])),РеестрИД[[#This Row],[Наименование]],MID(РеестрИД[[#This Row],[Наименование]],SEARCH("@",РеестрИД[[#This Row],[Наименование]])+1,LEN(РеестрИД[[#This Row],[Наименование]])))</f>
        <v>#NAME?</v>
      </c>
      <c r="G229">
        <f>1</f>
        <v>1</v>
      </c>
      <c r="H229">
        <f t="shared" si="3"/>
        <v>225</v>
      </c>
    </row>
    <row r="230" spans="2:8" hidden="1" x14ac:dyDescent="0.2">
      <c r="B230" t="e">
        <f ca="1">Substrings(INDEX(ТаблицаИД[Итог всё],MATCH($A$6,ТаблицаИД[Номер п/п],0)),"; ",ROW(B230)-5)</f>
        <v>#NAME?</v>
      </c>
      <c r="C230" s="24"/>
      <c r="D230" s="87">
        <f>ROW(РеестрИД[[#This Row],[№ п/п]])-5</f>
        <v>225</v>
      </c>
      <c r="E230" s="86" t="str">
        <f ca="1">IF(ISERR(SEARCH("@",РеестрИД[[#This Row],[Наименование]])),"",MID(РеестрИД[[#This Row],[Наименование]],1,SEARCH("@",РеестрИД[[#This Row],[Наименование]])-1))</f>
        <v/>
      </c>
      <c r="F230" s="23" t="e">
        <f ca="1">IF(ISERR(SEARCH("@",РеестрИД[[#This Row],[Наименование]])),РеестрИД[[#This Row],[Наименование]],MID(РеестрИД[[#This Row],[Наименование]],SEARCH("@",РеестрИД[[#This Row],[Наименование]])+1,LEN(РеестрИД[[#This Row],[Наименование]])))</f>
        <v>#NAME?</v>
      </c>
      <c r="G230">
        <f>1</f>
        <v>1</v>
      </c>
      <c r="H230">
        <f t="shared" si="3"/>
        <v>226</v>
      </c>
    </row>
    <row r="231" spans="2:8" hidden="1" x14ac:dyDescent="0.2">
      <c r="B231" t="e">
        <f ca="1">Substrings(INDEX(ТаблицаИД[Итог всё],MATCH($A$6,ТаблицаИД[Номер п/п],0)),"; ",ROW(B231)-5)</f>
        <v>#NAME?</v>
      </c>
      <c r="C231" s="24"/>
      <c r="D231" s="87">
        <f>ROW(РеестрИД[[#This Row],[№ п/п]])-5</f>
        <v>226</v>
      </c>
      <c r="E231" s="86" t="str">
        <f ca="1">IF(ISERR(SEARCH("@",РеестрИД[[#This Row],[Наименование]])),"",MID(РеестрИД[[#This Row],[Наименование]],1,SEARCH("@",РеестрИД[[#This Row],[Наименование]])-1))</f>
        <v/>
      </c>
      <c r="F231" s="23" t="e">
        <f ca="1">IF(ISERR(SEARCH("@",РеестрИД[[#This Row],[Наименование]])),РеестрИД[[#This Row],[Наименование]],MID(РеестрИД[[#This Row],[Наименование]],SEARCH("@",РеестрИД[[#This Row],[Наименование]])+1,LEN(РеестрИД[[#This Row],[Наименование]])))</f>
        <v>#NAME?</v>
      </c>
      <c r="G231">
        <f>1</f>
        <v>1</v>
      </c>
      <c r="H231">
        <f t="shared" si="3"/>
        <v>227</v>
      </c>
    </row>
    <row r="232" spans="2:8" hidden="1" x14ac:dyDescent="0.2">
      <c r="B232" t="e">
        <f ca="1">Substrings(INDEX(ТаблицаИД[Итог всё],MATCH($A$6,ТаблицаИД[Номер п/п],0)),"; ",ROW(B232)-5)</f>
        <v>#NAME?</v>
      </c>
      <c r="C232" s="24"/>
      <c r="D232" s="87">
        <f>ROW(РеестрИД[[#This Row],[№ п/п]])-5</f>
        <v>227</v>
      </c>
      <c r="E232" s="86" t="str">
        <f ca="1">IF(ISERR(SEARCH("@",РеестрИД[[#This Row],[Наименование]])),"",MID(РеестрИД[[#This Row],[Наименование]],1,SEARCH("@",РеестрИД[[#This Row],[Наименование]])-1))</f>
        <v/>
      </c>
      <c r="F232" s="23" t="e">
        <f ca="1">IF(ISERR(SEARCH("@",РеестрИД[[#This Row],[Наименование]])),РеестрИД[[#This Row],[Наименование]],MID(РеестрИД[[#This Row],[Наименование]],SEARCH("@",РеестрИД[[#This Row],[Наименование]])+1,LEN(РеестрИД[[#This Row],[Наименование]])))</f>
        <v>#NAME?</v>
      </c>
      <c r="G232">
        <f>1</f>
        <v>1</v>
      </c>
      <c r="H232">
        <f t="shared" si="3"/>
        <v>228</v>
      </c>
    </row>
    <row r="233" spans="2:8" hidden="1" x14ac:dyDescent="0.2">
      <c r="B233" t="e">
        <f ca="1">Substrings(INDEX(ТаблицаИД[Итог всё],MATCH($A$6,ТаблицаИД[Номер п/п],0)),"; ",ROW(B233)-5)</f>
        <v>#NAME?</v>
      </c>
      <c r="C233" s="24"/>
      <c r="D233" s="87">
        <f>ROW(РеестрИД[[#This Row],[№ п/п]])-5</f>
        <v>228</v>
      </c>
      <c r="E233" s="86" t="str">
        <f ca="1">IF(ISERR(SEARCH("@",РеестрИД[[#This Row],[Наименование]])),"",MID(РеестрИД[[#This Row],[Наименование]],1,SEARCH("@",РеестрИД[[#This Row],[Наименование]])-1))</f>
        <v/>
      </c>
      <c r="F233" s="23" t="e">
        <f ca="1">IF(ISERR(SEARCH("@",РеестрИД[[#This Row],[Наименование]])),РеестрИД[[#This Row],[Наименование]],MID(РеестрИД[[#This Row],[Наименование]],SEARCH("@",РеестрИД[[#This Row],[Наименование]])+1,LEN(РеестрИД[[#This Row],[Наименование]])))</f>
        <v>#NAME?</v>
      </c>
      <c r="G233">
        <f>1</f>
        <v>1</v>
      </c>
      <c r="H233">
        <f t="shared" si="3"/>
        <v>229</v>
      </c>
    </row>
    <row r="234" spans="2:8" hidden="1" x14ac:dyDescent="0.2">
      <c r="B234" t="e">
        <f ca="1">Substrings(INDEX(ТаблицаИД[Итог всё],MATCH($A$6,ТаблицаИД[Номер п/п],0)),"; ",ROW(B234)-5)</f>
        <v>#NAME?</v>
      </c>
      <c r="C234" s="24"/>
      <c r="D234" s="87">
        <f>ROW(РеестрИД[[#This Row],[№ п/п]])-5</f>
        <v>229</v>
      </c>
      <c r="E234" s="86" t="str">
        <f ca="1">IF(ISERR(SEARCH("@",РеестрИД[[#This Row],[Наименование]])),"",MID(РеестрИД[[#This Row],[Наименование]],1,SEARCH("@",РеестрИД[[#This Row],[Наименование]])-1))</f>
        <v/>
      </c>
      <c r="F234" s="23" t="e">
        <f ca="1">IF(ISERR(SEARCH("@",РеестрИД[[#This Row],[Наименование]])),РеестрИД[[#This Row],[Наименование]],MID(РеестрИД[[#This Row],[Наименование]],SEARCH("@",РеестрИД[[#This Row],[Наименование]])+1,LEN(РеестрИД[[#This Row],[Наименование]])))</f>
        <v>#NAME?</v>
      </c>
      <c r="G234">
        <f>1</f>
        <v>1</v>
      </c>
      <c r="H234">
        <f t="shared" si="3"/>
        <v>230</v>
      </c>
    </row>
    <row r="235" spans="2:8" hidden="1" x14ac:dyDescent="0.2">
      <c r="B235" t="e">
        <f ca="1">Substrings(INDEX(ТаблицаИД[Итог всё],MATCH($A$6,ТаблицаИД[Номер п/п],0)),"; ",ROW(B235)-5)</f>
        <v>#NAME?</v>
      </c>
      <c r="C235" s="24"/>
      <c r="D235" s="87">
        <f>ROW(РеестрИД[[#This Row],[№ п/п]])-5</f>
        <v>230</v>
      </c>
      <c r="E235" s="86" t="str">
        <f ca="1">IF(ISERR(SEARCH("@",РеестрИД[[#This Row],[Наименование]])),"",MID(РеестрИД[[#This Row],[Наименование]],1,SEARCH("@",РеестрИД[[#This Row],[Наименование]])-1))</f>
        <v/>
      </c>
      <c r="F235" s="23" t="e">
        <f ca="1">IF(ISERR(SEARCH("@",РеестрИД[[#This Row],[Наименование]])),РеестрИД[[#This Row],[Наименование]],MID(РеестрИД[[#This Row],[Наименование]],SEARCH("@",РеестрИД[[#This Row],[Наименование]])+1,LEN(РеестрИД[[#This Row],[Наименование]])))</f>
        <v>#NAME?</v>
      </c>
      <c r="G235">
        <f>1</f>
        <v>1</v>
      </c>
      <c r="H235">
        <f t="shared" si="3"/>
        <v>231</v>
      </c>
    </row>
    <row r="236" spans="2:8" hidden="1" x14ac:dyDescent="0.2">
      <c r="B236" t="e">
        <f ca="1">Substrings(INDEX(ТаблицаИД[Итог всё],MATCH($A$6,ТаблицаИД[Номер п/п],0)),"; ",ROW(B236)-5)</f>
        <v>#NAME?</v>
      </c>
      <c r="C236" s="24"/>
      <c r="D236" s="87">
        <f>ROW(РеестрИД[[#This Row],[№ п/п]])-5</f>
        <v>231</v>
      </c>
      <c r="E236" s="86" t="str">
        <f ca="1">IF(ISERR(SEARCH("@",РеестрИД[[#This Row],[Наименование]])),"",MID(РеестрИД[[#This Row],[Наименование]],1,SEARCH("@",РеестрИД[[#This Row],[Наименование]])-1))</f>
        <v/>
      </c>
      <c r="F236" s="23" t="e">
        <f ca="1">IF(ISERR(SEARCH("@",РеестрИД[[#This Row],[Наименование]])),РеестрИД[[#This Row],[Наименование]],MID(РеестрИД[[#This Row],[Наименование]],SEARCH("@",РеестрИД[[#This Row],[Наименование]])+1,LEN(РеестрИД[[#This Row],[Наименование]])))</f>
        <v>#NAME?</v>
      </c>
      <c r="G236">
        <f>1</f>
        <v>1</v>
      </c>
      <c r="H236">
        <f t="shared" si="3"/>
        <v>232</v>
      </c>
    </row>
    <row r="237" spans="2:8" hidden="1" x14ac:dyDescent="0.2">
      <c r="B237" t="e">
        <f ca="1">Substrings(INDEX(ТаблицаИД[Итог всё],MATCH($A$6,ТаблицаИД[Номер п/п],0)),"; ",ROW(B237)-5)</f>
        <v>#NAME?</v>
      </c>
      <c r="C237" s="24"/>
      <c r="D237" s="87">
        <f>ROW(РеестрИД[[#This Row],[№ п/п]])-5</f>
        <v>232</v>
      </c>
      <c r="E237" s="86" t="str">
        <f ca="1">IF(ISERR(SEARCH("@",РеестрИД[[#This Row],[Наименование]])),"",MID(РеестрИД[[#This Row],[Наименование]],1,SEARCH("@",РеестрИД[[#This Row],[Наименование]])-1))</f>
        <v/>
      </c>
      <c r="F237" s="23" t="e">
        <f ca="1">IF(ISERR(SEARCH("@",РеестрИД[[#This Row],[Наименование]])),РеестрИД[[#This Row],[Наименование]],MID(РеестрИД[[#This Row],[Наименование]],SEARCH("@",РеестрИД[[#This Row],[Наименование]])+1,LEN(РеестрИД[[#This Row],[Наименование]])))</f>
        <v>#NAME?</v>
      </c>
      <c r="G237">
        <f>1</f>
        <v>1</v>
      </c>
      <c r="H237">
        <f t="shared" si="3"/>
        <v>233</v>
      </c>
    </row>
    <row r="238" spans="2:8" hidden="1" x14ac:dyDescent="0.2">
      <c r="B238" t="e">
        <f ca="1">Substrings(INDEX(ТаблицаИД[Итог всё],MATCH($A$6,ТаблицаИД[Номер п/п],0)),"; ",ROW(B238)-5)</f>
        <v>#NAME?</v>
      </c>
      <c r="C238" s="24"/>
      <c r="D238" s="87">
        <f>ROW(РеестрИД[[#This Row],[№ п/п]])-5</f>
        <v>233</v>
      </c>
      <c r="E238" s="86" t="str">
        <f ca="1">IF(ISERR(SEARCH("@",РеестрИД[[#This Row],[Наименование]])),"",MID(РеестрИД[[#This Row],[Наименование]],1,SEARCH("@",РеестрИД[[#This Row],[Наименование]])-1))</f>
        <v/>
      </c>
      <c r="F238" s="23" t="e">
        <f ca="1">IF(ISERR(SEARCH("@",РеестрИД[[#This Row],[Наименование]])),РеестрИД[[#This Row],[Наименование]],MID(РеестрИД[[#This Row],[Наименование]],SEARCH("@",РеестрИД[[#This Row],[Наименование]])+1,LEN(РеестрИД[[#This Row],[Наименование]])))</f>
        <v>#NAME?</v>
      </c>
      <c r="G238">
        <f>1</f>
        <v>1</v>
      </c>
      <c r="H238">
        <f t="shared" si="3"/>
        <v>234</v>
      </c>
    </row>
    <row r="239" spans="2:8" hidden="1" x14ac:dyDescent="0.2">
      <c r="B239" t="e">
        <f ca="1">Substrings(INDEX(ТаблицаИД[Итог всё],MATCH($A$6,ТаблицаИД[Номер п/п],0)),"; ",ROW(B239)-5)</f>
        <v>#NAME?</v>
      </c>
      <c r="C239" s="24"/>
      <c r="D239" s="87">
        <f>ROW(РеестрИД[[#This Row],[№ п/п]])-5</f>
        <v>234</v>
      </c>
      <c r="E239" s="86" t="str">
        <f ca="1">IF(ISERR(SEARCH("@",РеестрИД[[#This Row],[Наименование]])),"",MID(РеестрИД[[#This Row],[Наименование]],1,SEARCH("@",РеестрИД[[#This Row],[Наименование]])-1))</f>
        <v/>
      </c>
      <c r="F239" s="23" t="e">
        <f ca="1">IF(ISERR(SEARCH("@",РеестрИД[[#This Row],[Наименование]])),РеестрИД[[#This Row],[Наименование]],MID(РеестрИД[[#This Row],[Наименование]],SEARCH("@",РеестрИД[[#This Row],[Наименование]])+1,LEN(РеестрИД[[#This Row],[Наименование]])))</f>
        <v>#NAME?</v>
      </c>
      <c r="G239">
        <f>1</f>
        <v>1</v>
      </c>
      <c r="H239">
        <f t="shared" si="3"/>
        <v>235</v>
      </c>
    </row>
    <row r="240" spans="2:8" hidden="1" x14ac:dyDescent="0.2">
      <c r="B240" t="e">
        <f ca="1">Substrings(INDEX(ТаблицаИД[Итог всё],MATCH($A$6,ТаблицаИД[Номер п/п],0)),"; ",ROW(B240)-5)</f>
        <v>#NAME?</v>
      </c>
      <c r="C240" s="24"/>
      <c r="D240" s="87">
        <f>ROW(РеестрИД[[#This Row],[№ п/п]])-5</f>
        <v>235</v>
      </c>
      <c r="E240" s="86" t="str">
        <f ca="1">IF(ISERR(SEARCH("@",РеестрИД[[#This Row],[Наименование]])),"",MID(РеестрИД[[#This Row],[Наименование]],1,SEARCH("@",РеестрИД[[#This Row],[Наименование]])-1))</f>
        <v/>
      </c>
      <c r="F240" s="23" t="e">
        <f ca="1">IF(ISERR(SEARCH("@",РеестрИД[[#This Row],[Наименование]])),РеестрИД[[#This Row],[Наименование]],MID(РеестрИД[[#This Row],[Наименование]],SEARCH("@",РеестрИД[[#This Row],[Наименование]])+1,LEN(РеестрИД[[#This Row],[Наименование]])))</f>
        <v>#NAME?</v>
      </c>
      <c r="G240">
        <f>1</f>
        <v>1</v>
      </c>
      <c r="H240">
        <f t="shared" si="3"/>
        <v>236</v>
      </c>
    </row>
    <row r="241" spans="2:8" hidden="1" x14ac:dyDescent="0.2">
      <c r="B241" t="e">
        <f ca="1">Substrings(INDEX(ТаблицаИД[Итог всё],MATCH($A$6,ТаблицаИД[Номер п/п],0)),"; ",ROW(B241)-5)</f>
        <v>#NAME?</v>
      </c>
      <c r="C241" s="24"/>
      <c r="D241" s="87">
        <f>ROW(РеестрИД[[#This Row],[№ п/п]])-5</f>
        <v>236</v>
      </c>
      <c r="E241" s="86" t="str">
        <f ca="1">IF(ISERR(SEARCH("@",РеестрИД[[#This Row],[Наименование]])),"",MID(РеестрИД[[#This Row],[Наименование]],1,SEARCH("@",РеестрИД[[#This Row],[Наименование]])-1))</f>
        <v/>
      </c>
      <c r="F241" s="23" t="e">
        <f ca="1">IF(ISERR(SEARCH("@",РеестрИД[[#This Row],[Наименование]])),РеестрИД[[#This Row],[Наименование]],MID(РеестрИД[[#This Row],[Наименование]],SEARCH("@",РеестрИД[[#This Row],[Наименование]])+1,LEN(РеестрИД[[#This Row],[Наименование]])))</f>
        <v>#NAME?</v>
      </c>
      <c r="G241">
        <f>1</f>
        <v>1</v>
      </c>
      <c r="H241">
        <f t="shared" si="3"/>
        <v>237</v>
      </c>
    </row>
    <row r="242" spans="2:8" hidden="1" x14ac:dyDescent="0.2">
      <c r="B242" t="e">
        <f ca="1">Substrings(INDEX(ТаблицаИД[Итог всё],MATCH($A$6,ТаблицаИД[Номер п/п],0)),"; ",ROW(B242)-5)</f>
        <v>#NAME?</v>
      </c>
      <c r="C242" s="24"/>
      <c r="D242" s="87">
        <f>ROW(РеестрИД[[#This Row],[№ п/п]])-5</f>
        <v>237</v>
      </c>
      <c r="E242" s="86" t="str">
        <f ca="1">IF(ISERR(SEARCH("@",РеестрИД[[#This Row],[Наименование]])),"",MID(РеестрИД[[#This Row],[Наименование]],1,SEARCH("@",РеестрИД[[#This Row],[Наименование]])-1))</f>
        <v/>
      </c>
      <c r="F242" s="23" t="e">
        <f ca="1">IF(ISERR(SEARCH("@",РеестрИД[[#This Row],[Наименование]])),РеестрИД[[#This Row],[Наименование]],MID(РеестрИД[[#This Row],[Наименование]],SEARCH("@",РеестрИД[[#This Row],[Наименование]])+1,LEN(РеестрИД[[#This Row],[Наименование]])))</f>
        <v>#NAME?</v>
      </c>
      <c r="G242">
        <f>1</f>
        <v>1</v>
      </c>
      <c r="H242">
        <f t="shared" si="3"/>
        <v>238</v>
      </c>
    </row>
    <row r="243" spans="2:8" hidden="1" x14ac:dyDescent="0.2">
      <c r="B243" t="e">
        <f ca="1">Substrings(INDEX(ТаблицаИД[Итог всё],MATCH($A$6,ТаблицаИД[Номер п/п],0)),"; ",ROW(B243)-5)</f>
        <v>#NAME?</v>
      </c>
      <c r="C243" s="24"/>
      <c r="D243" s="87">
        <f>ROW(РеестрИД[[#This Row],[№ п/п]])-5</f>
        <v>238</v>
      </c>
      <c r="E243" s="86" t="str">
        <f ca="1">IF(ISERR(SEARCH("@",РеестрИД[[#This Row],[Наименование]])),"",MID(РеестрИД[[#This Row],[Наименование]],1,SEARCH("@",РеестрИД[[#This Row],[Наименование]])-1))</f>
        <v/>
      </c>
      <c r="F243" s="23" t="e">
        <f ca="1">IF(ISERR(SEARCH("@",РеестрИД[[#This Row],[Наименование]])),РеестрИД[[#This Row],[Наименование]],MID(РеестрИД[[#This Row],[Наименование]],SEARCH("@",РеестрИД[[#This Row],[Наименование]])+1,LEN(РеестрИД[[#This Row],[Наименование]])))</f>
        <v>#NAME?</v>
      </c>
      <c r="G243">
        <f>1</f>
        <v>1</v>
      </c>
      <c r="H243">
        <f t="shared" si="3"/>
        <v>239</v>
      </c>
    </row>
    <row r="244" spans="2:8" hidden="1" x14ac:dyDescent="0.2">
      <c r="B244" t="e">
        <f ca="1">Substrings(INDEX(ТаблицаИД[Итог всё],MATCH($A$6,ТаблицаИД[Номер п/п],0)),"; ",ROW(B244)-5)</f>
        <v>#NAME?</v>
      </c>
      <c r="C244" s="24"/>
      <c r="D244" s="87">
        <f>ROW(РеестрИД[[#This Row],[№ п/п]])-5</f>
        <v>239</v>
      </c>
      <c r="E244" s="86" t="str">
        <f ca="1">IF(ISERR(SEARCH("@",РеестрИД[[#This Row],[Наименование]])),"",MID(РеестрИД[[#This Row],[Наименование]],1,SEARCH("@",РеестрИД[[#This Row],[Наименование]])-1))</f>
        <v/>
      </c>
      <c r="F244" s="23" t="e">
        <f ca="1">IF(ISERR(SEARCH("@",РеестрИД[[#This Row],[Наименование]])),РеестрИД[[#This Row],[Наименование]],MID(РеестрИД[[#This Row],[Наименование]],SEARCH("@",РеестрИД[[#This Row],[Наименование]])+1,LEN(РеестрИД[[#This Row],[Наименование]])))</f>
        <v>#NAME?</v>
      </c>
      <c r="G244">
        <f>1</f>
        <v>1</v>
      </c>
      <c r="H244">
        <f t="shared" si="3"/>
        <v>240</v>
      </c>
    </row>
    <row r="245" spans="2:8" hidden="1" x14ac:dyDescent="0.2">
      <c r="B245" t="e">
        <f ca="1">Substrings(INDEX(ТаблицаИД[Итог всё],MATCH($A$6,ТаблицаИД[Номер п/п],0)),"; ",ROW(B245)-5)</f>
        <v>#NAME?</v>
      </c>
      <c r="C245" s="24"/>
      <c r="D245" s="87">
        <f>ROW(РеестрИД[[#This Row],[№ п/п]])-5</f>
        <v>240</v>
      </c>
      <c r="E245" s="86" t="str">
        <f ca="1">IF(ISERR(SEARCH("@",РеестрИД[[#This Row],[Наименование]])),"",MID(РеестрИД[[#This Row],[Наименование]],1,SEARCH("@",РеестрИД[[#This Row],[Наименование]])-1))</f>
        <v/>
      </c>
      <c r="F245" s="23" t="e">
        <f ca="1">IF(ISERR(SEARCH("@",РеестрИД[[#This Row],[Наименование]])),РеестрИД[[#This Row],[Наименование]],MID(РеестрИД[[#This Row],[Наименование]],SEARCH("@",РеестрИД[[#This Row],[Наименование]])+1,LEN(РеестрИД[[#This Row],[Наименование]])))</f>
        <v>#NAME?</v>
      </c>
      <c r="G245">
        <f>1</f>
        <v>1</v>
      </c>
      <c r="H245">
        <f t="shared" si="3"/>
        <v>241</v>
      </c>
    </row>
    <row r="246" spans="2:8" hidden="1" x14ac:dyDescent="0.2">
      <c r="B246" t="e">
        <f ca="1">Substrings(INDEX(ТаблицаИД[Итог всё],MATCH($A$6,ТаблицаИД[Номер п/п],0)),"; ",ROW(B246)-5)</f>
        <v>#NAME?</v>
      </c>
      <c r="C246" s="24"/>
      <c r="D246" s="87">
        <f>ROW(РеестрИД[[#This Row],[№ п/п]])-5</f>
        <v>241</v>
      </c>
      <c r="E246" s="86" t="str">
        <f ca="1">IF(ISERR(SEARCH("@",РеестрИД[[#This Row],[Наименование]])),"",MID(РеестрИД[[#This Row],[Наименование]],1,SEARCH("@",РеестрИД[[#This Row],[Наименование]])-1))</f>
        <v/>
      </c>
      <c r="F246" s="23" t="e">
        <f ca="1">IF(ISERR(SEARCH("@",РеестрИД[[#This Row],[Наименование]])),РеестрИД[[#This Row],[Наименование]],MID(РеестрИД[[#This Row],[Наименование]],SEARCH("@",РеестрИД[[#This Row],[Наименование]])+1,LEN(РеестрИД[[#This Row],[Наименование]])))</f>
        <v>#NAME?</v>
      </c>
      <c r="G246">
        <f>1</f>
        <v>1</v>
      </c>
      <c r="H246">
        <f t="shared" si="3"/>
        <v>242</v>
      </c>
    </row>
    <row r="247" spans="2:8" hidden="1" x14ac:dyDescent="0.2">
      <c r="B247" t="e">
        <f ca="1">Substrings(INDEX(ТаблицаИД[Итог всё],MATCH($A$6,ТаблицаИД[Номер п/п],0)),"; ",ROW(B247)-5)</f>
        <v>#NAME?</v>
      </c>
      <c r="C247" s="24"/>
      <c r="D247" s="87">
        <f>ROW(РеестрИД[[#This Row],[№ п/п]])-5</f>
        <v>242</v>
      </c>
      <c r="E247" s="86" t="str">
        <f ca="1">IF(ISERR(SEARCH("@",РеестрИД[[#This Row],[Наименование]])),"",MID(РеестрИД[[#This Row],[Наименование]],1,SEARCH("@",РеестрИД[[#This Row],[Наименование]])-1))</f>
        <v/>
      </c>
      <c r="F247" s="23" t="e">
        <f ca="1">IF(ISERR(SEARCH("@",РеестрИД[[#This Row],[Наименование]])),РеестрИД[[#This Row],[Наименование]],MID(РеестрИД[[#This Row],[Наименование]],SEARCH("@",РеестрИД[[#This Row],[Наименование]])+1,LEN(РеестрИД[[#This Row],[Наименование]])))</f>
        <v>#NAME?</v>
      </c>
      <c r="G247">
        <f>1</f>
        <v>1</v>
      </c>
      <c r="H247">
        <f t="shared" si="3"/>
        <v>243</v>
      </c>
    </row>
    <row r="248" spans="2:8" hidden="1" x14ac:dyDescent="0.2">
      <c r="B248" t="e">
        <f ca="1">Substrings(INDEX(ТаблицаИД[Итог всё],MATCH($A$6,ТаблицаИД[Номер п/п],0)),"; ",ROW(B248)-5)</f>
        <v>#NAME?</v>
      </c>
      <c r="C248" s="24"/>
      <c r="D248" s="87">
        <f>ROW(РеестрИД[[#This Row],[№ п/п]])-5</f>
        <v>243</v>
      </c>
      <c r="E248" s="86" t="str">
        <f ca="1">IF(ISERR(SEARCH("@",РеестрИД[[#This Row],[Наименование]])),"",MID(РеестрИД[[#This Row],[Наименование]],1,SEARCH("@",РеестрИД[[#This Row],[Наименование]])-1))</f>
        <v/>
      </c>
      <c r="F248" s="23" t="e">
        <f ca="1">IF(ISERR(SEARCH("@",РеестрИД[[#This Row],[Наименование]])),РеестрИД[[#This Row],[Наименование]],MID(РеестрИД[[#This Row],[Наименование]],SEARCH("@",РеестрИД[[#This Row],[Наименование]])+1,LEN(РеестрИД[[#This Row],[Наименование]])))</f>
        <v>#NAME?</v>
      </c>
      <c r="G248">
        <f>1</f>
        <v>1</v>
      </c>
      <c r="H248">
        <f t="shared" si="3"/>
        <v>244</v>
      </c>
    </row>
    <row r="249" spans="2:8" hidden="1" x14ac:dyDescent="0.2">
      <c r="B249" t="e">
        <f ca="1">Substrings(INDEX(ТаблицаИД[Итог всё],MATCH($A$6,ТаблицаИД[Номер п/п],0)),"; ",ROW(B249)-5)</f>
        <v>#NAME?</v>
      </c>
      <c r="C249" s="24"/>
      <c r="D249" s="87">
        <f>ROW(РеестрИД[[#This Row],[№ п/п]])-5</f>
        <v>244</v>
      </c>
      <c r="E249" s="86" t="str">
        <f ca="1">IF(ISERR(SEARCH("@",РеестрИД[[#This Row],[Наименование]])),"",MID(РеестрИД[[#This Row],[Наименование]],1,SEARCH("@",РеестрИД[[#This Row],[Наименование]])-1))</f>
        <v/>
      </c>
      <c r="F249" s="23" t="e">
        <f ca="1">IF(ISERR(SEARCH("@",РеестрИД[[#This Row],[Наименование]])),РеестрИД[[#This Row],[Наименование]],MID(РеестрИД[[#This Row],[Наименование]],SEARCH("@",РеестрИД[[#This Row],[Наименование]])+1,LEN(РеестрИД[[#This Row],[Наименование]])))</f>
        <v>#NAME?</v>
      </c>
      <c r="G249">
        <f>1</f>
        <v>1</v>
      </c>
      <c r="H249">
        <f t="shared" si="3"/>
        <v>245</v>
      </c>
    </row>
    <row r="250" spans="2:8" hidden="1" x14ac:dyDescent="0.2">
      <c r="B250" t="e">
        <f ca="1">Substrings(INDEX(ТаблицаИД[Итог всё],MATCH($A$6,ТаблицаИД[Номер п/п],0)),"; ",ROW(B250)-5)</f>
        <v>#NAME?</v>
      </c>
      <c r="C250" s="24"/>
      <c r="D250" s="87">
        <f>ROW(РеестрИД[[#This Row],[№ п/п]])-5</f>
        <v>245</v>
      </c>
      <c r="E250" s="86" t="str">
        <f ca="1">IF(ISERR(SEARCH("@",РеестрИД[[#This Row],[Наименование]])),"",MID(РеестрИД[[#This Row],[Наименование]],1,SEARCH("@",РеестрИД[[#This Row],[Наименование]])-1))</f>
        <v/>
      </c>
      <c r="F250" s="23" t="e">
        <f ca="1">IF(ISERR(SEARCH("@",РеестрИД[[#This Row],[Наименование]])),РеестрИД[[#This Row],[Наименование]],MID(РеестрИД[[#This Row],[Наименование]],SEARCH("@",РеестрИД[[#This Row],[Наименование]])+1,LEN(РеестрИД[[#This Row],[Наименование]])))</f>
        <v>#NAME?</v>
      </c>
      <c r="G250">
        <f>1</f>
        <v>1</v>
      </c>
      <c r="H250">
        <f t="shared" si="3"/>
        <v>246</v>
      </c>
    </row>
    <row r="251" spans="2:8" hidden="1" x14ac:dyDescent="0.2">
      <c r="B251" t="e">
        <f ca="1">Substrings(INDEX(ТаблицаИД[Итог всё],MATCH($A$6,ТаблицаИД[Номер п/п],0)),"; ",ROW(B251)-5)</f>
        <v>#NAME?</v>
      </c>
      <c r="C251" s="24"/>
      <c r="D251" s="87">
        <f>ROW(РеестрИД[[#This Row],[№ п/п]])-5</f>
        <v>246</v>
      </c>
      <c r="E251" s="86" t="str">
        <f ca="1">IF(ISERR(SEARCH("@",РеестрИД[[#This Row],[Наименование]])),"",MID(РеестрИД[[#This Row],[Наименование]],1,SEARCH("@",РеестрИД[[#This Row],[Наименование]])-1))</f>
        <v/>
      </c>
      <c r="F251" s="23" t="e">
        <f ca="1">IF(ISERR(SEARCH("@",РеестрИД[[#This Row],[Наименование]])),РеестрИД[[#This Row],[Наименование]],MID(РеестрИД[[#This Row],[Наименование]],SEARCH("@",РеестрИД[[#This Row],[Наименование]])+1,LEN(РеестрИД[[#This Row],[Наименование]])))</f>
        <v>#NAME?</v>
      </c>
      <c r="G251">
        <f>1</f>
        <v>1</v>
      </c>
      <c r="H251">
        <f t="shared" si="3"/>
        <v>247</v>
      </c>
    </row>
    <row r="252" spans="2:8" hidden="1" x14ac:dyDescent="0.2">
      <c r="B252" t="e">
        <f ca="1">Substrings(INDEX(ТаблицаИД[Итог всё],MATCH($A$6,ТаблицаИД[Номер п/п],0)),"; ",ROW(B252)-5)</f>
        <v>#NAME?</v>
      </c>
      <c r="C252" s="24"/>
      <c r="D252" s="87">
        <f>ROW(РеестрИД[[#This Row],[№ п/п]])-5</f>
        <v>247</v>
      </c>
      <c r="E252" s="86" t="str">
        <f ca="1">IF(ISERR(SEARCH("@",РеестрИД[[#This Row],[Наименование]])),"",MID(РеестрИД[[#This Row],[Наименование]],1,SEARCH("@",РеестрИД[[#This Row],[Наименование]])-1))</f>
        <v/>
      </c>
      <c r="F252" s="23" t="e">
        <f ca="1">IF(ISERR(SEARCH("@",РеестрИД[[#This Row],[Наименование]])),РеестрИД[[#This Row],[Наименование]],MID(РеестрИД[[#This Row],[Наименование]],SEARCH("@",РеестрИД[[#This Row],[Наименование]])+1,LEN(РеестрИД[[#This Row],[Наименование]])))</f>
        <v>#NAME?</v>
      </c>
      <c r="G252">
        <f>1</f>
        <v>1</v>
      </c>
      <c r="H252">
        <f t="shared" si="3"/>
        <v>248</v>
      </c>
    </row>
    <row r="253" spans="2:8" hidden="1" x14ac:dyDescent="0.2">
      <c r="B253" t="e">
        <f ca="1">Substrings(INDEX(ТаблицаИД[Итог всё],MATCH($A$6,ТаблицаИД[Номер п/п],0)),"; ",ROW(B253)-5)</f>
        <v>#NAME?</v>
      </c>
      <c r="C253" s="24"/>
      <c r="D253" s="87">
        <f>ROW(РеестрИД[[#This Row],[№ п/п]])-5</f>
        <v>248</v>
      </c>
      <c r="E253" s="86" t="str">
        <f ca="1">IF(ISERR(SEARCH("@",РеестрИД[[#This Row],[Наименование]])),"",MID(РеестрИД[[#This Row],[Наименование]],1,SEARCH("@",РеестрИД[[#This Row],[Наименование]])-1))</f>
        <v/>
      </c>
      <c r="F253" s="23" t="e">
        <f ca="1">IF(ISERR(SEARCH("@",РеестрИД[[#This Row],[Наименование]])),РеестрИД[[#This Row],[Наименование]],MID(РеестрИД[[#This Row],[Наименование]],SEARCH("@",РеестрИД[[#This Row],[Наименование]])+1,LEN(РеестрИД[[#This Row],[Наименование]])))</f>
        <v>#NAME?</v>
      </c>
      <c r="G253">
        <f>1</f>
        <v>1</v>
      </c>
      <c r="H253">
        <f t="shared" si="3"/>
        <v>249</v>
      </c>
    </row>
    <row r="254" spans="2:8" hidden="1" x14ac:dyDescent="0.2">
      <c r="B254" t="e">
        <f ca="1">Substrings(INDEX(ТаблицаИД[Итог всё],MATCH($A$6,ТаблицаИД[Номер п/п],0)),"; ",ROW(B254)-5)</f>
        <v>#NAME?</v>
      </c>
      <c r="C254" s="24"/>
      <c r="D254" s="87">
        <f>ROW(РеестрИД[[#This Row],[№ п/п]])-5</f>
        <v>249</v>
      </c>
      <c r="E254" s="86" t="str">
        <f ca="1">IF(ISERR(SEARCH("@",РеестрИД[[#This Row],[Наименование]])),"",MID(РеестрИД[[#This Row],[Наименование]],1,SEARCH("@",РеестрИД[[#This Row],[Наименование]])-1))</f>
        <v/>
      </c>
      <c r="F254" s="23" t="e">
        <f ca="1">IF(ISERR(SEARCH("@",РеестрИД[[#This Row],[Наименование]])),РеестрИД[[#This Row],[Наименование]],MID(РеестрИД[[#This Row],[Наименование]],SEARCH("@",РеестрИД[[#This Row],[Наименование]])+1,LEN(РеестрИД[[#This Row],[Наименование]])))</f>
        <v>#NAME?</v>
      </c>
      <c r="G254">
        <f>1</f>
        <v>1</v>
      </c>
      <c r="H254">
        <f t="shared" si="3"/>
        <v>250</v>
      </c>
    </row>
    <row r="255" spans="2:8" hidden="1" x14ac:dyDescent="0.2">
      <c r="B255" t="e">
        <f ca="1">Substrings(INDEX(ТаблицаИД[Итог всё],MATCH($A$6,ТаблицаИД[Номер п/п],0)),"; ",ROW(B255)-5)</f>
        <v>#NAME?</v>
      </c>
      <c r="C255" s="24"/>
      <c r="D255" s="87">
        <f>ROW(РеестрИД[[#This Row],[№ п/п]])-5</f>
        <v>250</v>
      </c>
      <c r="E255" s="86" t="str">
        <f ca="1">IF(ISERR(SEARCH("@",РеестрИД[[#This Row],[Наименование]])),"",MID(РеестрИД[[#This Row],[Наименование]],1,SEARCH("@",РеестрИД[[#This Row],[Наименование]])-1))</f>
        <v/>
      </c>
      <c r="F255" s="23" t="e">
        <f ca="1">IF(ISERR(SEARCH("@",РеестрИД[[#This Row],[Наименование]])),РеестрИД[[#This Row],[Наименование]],MID(РеестрИД[[#This Row],[Наименование]],SEARCH("@",РеестрИД[[#This Row],[Наименование]])+1,LEN(РеестрИД[[#This Row],[Наименование]])))</f>
        <v>#NAME?</v>
      </c>
      <c r="G255">
        <f>1</f>
        <v>1</v>
      </c>
      <c r="H255">
        <f t="shared" si="3"/>
        <v>251</v>
      </c>
    </row>
    <row r="256" spans="2:8" hidden="1" x14ac:dyDescent="0.2">
      <c r="B256" t="e">
        <f ca="1">Substrings(INDEX(ТаблицаИД[Итог всё],MATCH($A$6,ТаблицаИД[Номер п/п],0)),"; ",ROW(B256)-5)</f>
        <v>#NAME?</v>
      </c>
      <c r="C256" s="24"/>
      <c r="D256" s="87">
        <f>ROW(РеестрИД[[#This Row],[№ п/п]])-5</f>
        <v>251</v>
      </c>
      <c r="E256" s="86" t="str">
        <f ca="1">IF(ISERR(SEARCH("@",РеестрИД[[#This Row],[Наименование]])),"",MID(РеестрИД[[#This Row],[Наименование]],1,SEARCH("@",РеестрИД[[#This Row],[Наименование]])-1))</f>
        <v/>
      </c>
      <c r="F256" s="23" t="e">
        <f ca="1">IF(ISERR(SEARCH("@",РеестрИД[[#This Row],[Наименование]])),РеестрИД[[#This Row],[Наименование]],MID(РеестрИД[[#This Row],[Наименование]],SEARCH("@",РеестрИД[[#This Row],[Наименование]])+1,LEN(РеестрИД[[#This Row],[Наименование]])))</f>
        <v>#NAME?</v>
      </c>
      <c r="G256">
        <f>1</f>
        <v>1</v>
      </c>
      <c r="H256">
        <f t="shared" si="3"/>
        <v>252</v>
      </c>
    </row>
    <row r="257" spans="2:8" hidden="1" x14ac:dyDescent="0.2">
      <c r="B257" t="e">
        <f ca="1">Substrings(INDEX(ТаблицаИД[Итог всё],MATCH($A$6,ТаблицаИД[Номер п/п],0)),"; ",ROW(B257)-5)</f>
        <v>#NAME?</v>
      </c>
      <c r="C257" s="24"/>
      <c r="D257" s="87">
        <f>ROW(РеестрИД[[#This Row],[№ п/п]])-5</f>
        <v>252</v>
      </c>
      <c r="E257" s="86" t="str">
        <f ca="1">IF(ISERR(SEARCH("@",РеестрИД[[#This Row],[Наименование]])),"",MID(РеестрИД[[#This Row],[Наименование]],1,SEARCH("@",РеестрИД[[#This Row],[Наименование]])-1))</f>
        <v/>
      </c>
      <c r="F257" s="23" t="e">
        <f ca="1">IF(ISERR(SEARCH("@",РеестрИД[[#This Row],[Наименование]])),РеестрИД[[#This Row],[Наименование]],MID(РеестрИД[[#This Row],[Наименование]],SEARCH("@",РеестрИД[[#This Row],[Наименование]])+1,LEN(РеестрИД[[#This Row],[Наименование]])))</f>
        <v>#NAME?</v>
      </c>
      <c r="G257">
        <f>1</f>
        <v>1</v>
      </c>
      <c r="H257">
        <f t="shared" si="3"/>
        <v>253</v>
      </c>
    </row>
    <row r="258" spans="2:8" hidden="1" x14ac:dyDescent="0.2">
      <c r="B258" t="e">
        <f ca="1">Substrings(INDEX(ТаблицаИД[Итог всё],MATCH($A$6,ТаблицаИД[Номер п/п],0)),"; ",ROW(B258)-5)</f>
        <v>#NAME?</v>
      </c>
      <c r="C258" s="24"/>
      <c r="D258" s="87">
        <f>ROW(РеестрИД[[#This Row],[№ п/п]])-5</f>
        <v>253</v>
      </c>
      <c r="E258" s="86" t="str">
        <f ca="1">IF(ISERR(SEARCH("@",РеестрИД[[#This Row],[Наименование]])),"",MID(РеестрИД[[#This Row],[Наименование]],1,SEARCH("@",РеестрИД[[#This Row],[Наименование]])-1))</f>
        <v/>
      </c>
      <c r="F258" s="23" t="e">
        <f ca="1">IF(ISERR(SEARCH("@",РеестрИД[[#This Row],[Наименование]])),РеестрИД[[#This Row],[Наименование]],MID(РеестрИД[[#This Row],[Наименование]],SEARCH("@",РеестрИД[[#This Row],[Наименование]])+1,LEN(РеестрИД[[#This Row],[Наименование]])))</f>
        <v>#NAME?</v>
      </c>
      <c r="G258">
        <f>1</f>
        <v>1</v>
      </c>
      <c r="H258">
        <f t="shared" si="3"/>
        <v>254</v>
      </c>
    </row>
    <row r="259" spans="2:8" hidden="1" x14ac:dyDescent="0.2">
      <c r="B259" t="e">
        <f ca="1">Substrings(INDEX(ТаблицаИД[Итог всё],MATCH($A$6,ТаблицаИД[Номер п/п],0)),"; ",ROW(B259)-5)</f>
        <v>#NAME?</v>
      </c>
      <c r="C259" s="24"/>
      <c r="D259" s="87">
        <f>ROW(РеестрИД[[#This Row],[№ п/п]])-5</f>
        <v>254</v>
      </c>
      <c r="E259" s="86" t="str">
        <f ca="1">IF(ISERR(SEARCH("@",РеестрИД[[#This Row],[Наименование]])),"",MID(РеестрИД[[#This Row],[Наименование]],1,SEARCH("@",РеестрИД[[#This Row],[Наименование]])-1))</f>
        <v/>
      </c>
      <c r="F259" s="23" t="e">
        <f ca="1">IF(ISERR(SEARCH("@",РеестрИД[[#This Row],[Наименование]])),РеестрИД[[#This Row],[Наименование]],MID(РеестрИД[[#This Row],[Наименование]],SEARCH("@",РеестрИД[[#This Row],[Наименование]])+1,LEN(РеестрИД[[#This Row],[Наименование]])))</f>
        <v>#NAME?</v>
      </c>
      <c r="G259">
        <f>1</f>
        <v>1</v>
      </c>
      <c r="H259">
        <f t="shared" si="3"/>
        <v>255</v>
      </c>
    </row>
    <row r="260" spans="2:8" hidden="1" x14ac:dyDescent="0.2">
      <c r="B260" t="e">
        <f ca="1">Substrings(INDEX(ТаблицаИД[Итог всё],MATCH($A$6,ТаблицаИД[Номер п/п],0)),"; ",ROW(B260)-5)</f>
        <v>#NAME?</v>
      </c>
      <c r="C260" s="24"/>
      <c r="D260" s="87">
        <f>ROW(РеестрИД[[#This Row],[№ п/п]])-5</f>
        <v>255</v>
      </c>
      <c r="E260" s="86" t="str">
        <f ca="1">IF(ISERR(SEARCH("@",РеестрИД[[#This Row],[Наименование]])),"",MID(РеестрИД[[#This Row],[Наименование]],1,SEARCH("@",РеестрИД[[#This Row],[Наименование]])-1))</f>
        <v/>
      </c>
      <c r="F260" s="23" t="e">
        <f ca="1">IF(ISERR(SEARCH("@",РеестрИД[[#This Row],[Наименование]])),РеестрИД[[#This Row],[Наименование]],MID(РеестрИД[[#This Row],[Наименование]],SEARCH("@",РеестрИД[[#This Row],[Наименование]])+1,LEN(РеестрИД[[#This Row],[Наименование]])))</f>
        <v>#NAME?</v>
      </c>
      <c r="G260">
        <f>1</f>
        <v>1</v>
      </c>
      <c r="H260">
        <f t="shared" si="3"/>
        <v>256</v>
      </c>
    </row>
    <row r="261" spans="2:8" hidden="1" x14ac:dyDescent="0.2">
      <c r="B261" t="e">
        <f ca="1">Substrings(INDEX(ТаблицаИД[Итог всё],MATCH($A$6,ТаблицаИД[Номер п/п],0)),"; ",ROW(B261)-5)</f>
        <v>#NAME?</v>
      </c>
      <c r="C261" s="24"/>
      <c r="D261" s="87">
        <f>ROW(РеестрИД[[#This Row],[№ п/п]])-5</f>
        <v>256</v>
      </c>
      <c r="E261" s="86" t="str">
        <f ca="1">IF(ISERR(SEARCH("@",РеестрИД[[#This Row],[Наименование]])),"",MID(РеестрИД[[#This Row],[Наименование]],1,SEARCH("@",РеестрИД[[#This Row],[Наименование]])-1))</f>
        <v/>
      </c>
      <c r="F261" s="23" t="e">
        <f ca="1">IF(ISERR(SEARCH("@",РеестрИД[[#This Row],[Наименование]])),РеестрИД[[#This Row],[Наименование]],MID(РеестрИД[[#This Row],[Наименование]],SEARCH("@",РеестрИД[[#This Row],[Наименование]])+1,LEN(РеестрИД[[#This Row],[Наименование]])))</f>
        <v>#NAME?</v>
      </c>
      <c r="G261">
        <f>1</f>
        <v>1</v>
      </c>
      <c r="H261">
        <f t="shared" si="3"/>
        <v>257</v>
      </c>
    </row>
    <row r="262" spans="2:8" hidden="1" x14ac:dyDescent="0.2">
      <c r="B262" t="e">
        <f ca="1">Substrings(INDEX(ТаблицаИД[Итог всё],MATCH($A$6,ТаблицаИД[Номер п/п],0)),"; ",ROW(B262)-5)</f>
        <v>#NAME?</v>
      </c>
      <c r="C262" s="24"/>
      <c r="D262" s="87">
        <f>ROW(РеестрИД[[#This Row],[№ п/п]])-5</f>
        <v>257</v>
      </c>
      <c r="E262" s="86" t="str">
        <f ca="1">IF(ISERR(SEARCH("@",РеестрИД[[#This Row],[Наименование]])),"",MID(РеестрИД[[#This Row],[Наименование]],1,SEARCH("@",РеестрИД[[#This Row],[Наименование]])-1))</f>
        <v/>
      </c>
      <c r="F262" s="23" t="e">
        <f ca="1">IF(ISERR(SEARCH("@",РеестрИД[[#This Row],[Наименование]])),РеестрИД[[#This Row],[Наименование]],MID(РеестрИД[[#This Row],[Наименование]],SEARCH("@",РеестрИД[[#This Row],[Наименование]])+1,LEN(РеестрИД[[#This Row],[Наименование]])))</f>
        <v>#NAME?</v>
      </c>
      <c r="G262">
        <f>1</f>
        <v>1</v>
      </c>
      <c r="H262">
        <f t="shared" si="3"/>
        <v>258</v>
      </c>
    </row>
    <row r="263" spans="2:8" hidden="1" x14ac:dyDescent="0.2">
      <c r="B263" t="e">
        <f ca="1">Substrings(INDEX(ТаблицаИД[Итог всё],MATCH($A$6,ТаблицаИД[Номер п/п],0)),"; ",ROW(B263)-5)</f>
        <v>#NAME?</v>
      </c>
      <c r="C263" s="24"/>
      <c r="D263" s="87">
        <f>ROW(РеестрИД[[#This Row],[№ п/п]])-5</f>
        <v>258</v>
      </c>
      <c r="E263" s="86" t="str">
        <f ca="1">IF(ISERR(SEARCH("@",РеестрИД[[#This Row],[Наименование]])),"",MID(РеестрИД[[#This Row],[Наименование]],1,SEARCH("@",РеестрИД[[#This Row],[Наименование]])-1))</f>
        <v/>
      </c>
      <c r="F263" s="23" t="e">
        <f ca="1">IF(ISERR(SEARCH("@",РеестрИД[[#This Row],[Наименование]])),РеестрИД[[#This Row],[Наименование]],MID(РеестрИД[[#This Row],[Наименование]],SEARCH("@",РеестрИД[[#This Row],[Наименование]])+1,LEN(РеестрИД[[#This Row],[Наименование]])))</f>
        <v>#NAME?</v>
      </c>
      <c r="G263">
        <f>1</f>
        <v>1</v>
      </c>
      <c r="H263">
        <f t="shared" si="3"/>
        <v>259</v>
      </c>
    </row>
    <row r="264" spans="2:8" hidden="1" x14ac:dyDescent="0.2">
      <c r="B264" t="e">
        <f ca="1">Substrings(INDEX(ТаблицаИД[Итог всё],MATCH($A$6,ТаблицаИД[Номер п/п],0)),"; ",ROW(B264)-5)</f>
        <v>#NAME?</v>
      </c>
      <c r="C264" s="24"/>
      <c r="D264" s="87">
        <f>ROW(РеестрИД[[#This Row],[№ п/п]])-5</f>
        <v>259</v>
      </c>
      <c r="E264" s="86" t="str">
        <f ca="1">IF(ISERR(SEARCH("@",РеестрИД[[#This Row],[Наименование]])),"",MID(РеестрИД[[#This Row],[Наименование]],1,SEARCH("@",РеестрИД[[#This Row],[Наименование]])-1))</f>
        <v/>
      </c>
      <c r="F264" s="23" t="e">
        <f ca="1">IF(ISERR(SEARCH("@",РеестрИД[[#This Row],[Наименование]])),РеестрИД[[#This Row],[Наименование]],MID(РеестрИД[[#This Row],[Наименование]],SEARCH("@",РеестрИД[[#This Row],[Наименование]])+1,LEN(РеестрИД[[#This Row],[Наименование]])))</f>
        <v>#NAME?</v>
      </c>
      <c r="G264">
        <f>1</f>
        <v>1</v>
      </c>
      <c r="H264">
        <f t="shared" ref="H264:H305" si="4">G263+H263</f>
        <v>260</v>
      </c>
    </row>
    <row r="265" spans="2:8" hidden="1" x14ac:dyDescent="0.2">
      <c r="B265" t="e">
        <f ca="1">Substrings(INDEX(ТаблицаИД[Итог всё],MATCH($A$6,ТаблицаИД[Номер п/п],0)),"; ",ROW(B265)-5)</f>
        <v>#NAME?</v>
      </c>
      <c r="C265" s="24"/>
      <c r="D265" s="87">
        <f>ROW(РеестрИД[[#This Row],[№ п/п]])-5</f>
        <v>260</v>
      </c>
      <c r="E265" s="86" t="str">
        <f ca="1">IF(ISERR(SEARCH("@",РеестрИД[[#This Row],[Наименование]])),"",MID(РеестрИД[[#This Row],[Наименование]],1,SEARCH("@",РеестрИД[[#This Row],[Наименование]])-1))</f>
        <v/>
      </c>
      <c r="F265" s="23" t="e">
        <f ca="1">IF(ISERR(SEARCH("@",РеестрИД[[#This Row],[Наименование]])),РеестрИД[[#This Row],[Наименование]],MID(РеестрИД[[#This Row],[Наименование]],SEARCH("@",РеестрИД[[#This Row],[Наименование]])+1,LEN(РеестрИД[[#This Row],[Наименование]])))</f>
        <v>#NAME?</v>
      </c>
      <c r="G265">
        <f>1</f>
        <v>1</v>
      </c>
      <c r="H265">
        <f t="shared" si="4"/>
        <v>261</v>
      </c>
    </row>
    <row r="266" spans="2:8" hidden="1" x14ac:dyDescent="0.2">
      <c r="B266" t="e">
        <f ca="1">Substrings(INDEX(ТаблицаИД[Итог всё],MATCH($A$6,ТаблицаИД[Номер п/п],0)),"; ",ROW(B266)-5)</f>
        <v>#NAME?</v>
      </c>
      <c r="C266" s="24"/>
      <c r="D266" s="87">
        <f>ROW(РеестрИД[[#This Row],[№ п/п]])-5</f>
        <v>261</v>
      </c>
      <c r="E266" s="86" t="str">
        <f ca="1">IF(ISERR(SEARCH("@",РеестрИД[[#This Row],[Наименование]])),"",MID(РеестрИД[[#This Row],[Наименование]],1,SEARCH("@",РеестрИД[[#This Row],[Наименование]])-1))</f>
        <v/>
      </c>
      <c r="F266" s="23" t="e">
        <f ca="1">IF(ISERR(SEARCH("@",РеестрИД[[#This Row],[Наименование]])),РеестрИД[[#This Row],[Наименование]],MID(РеестрИД[[#This Row],[Наименование]],SEARCH("@",РеестрИД[[#This Row],[Наименование]])+1,LEN(РеестрИД[[#This Row],[Наименование]])))</f>
        <v>#NAME?</v>
      </c>
      <c r="G266">
        <f>1</f>
        <v>1</v>
      </c>
      <c r="H266">
        <f t="shared" si="4"/>
        <v>262</v>
      </c>
    </row>
    <row r="267" spans="2:8" hidden="1" x14ac:dyDescent="0.2">
      <c r="B267" t="e">
        <f ca="1">Substrings(INDEX(ТаблицаИД[Итог всё],MATCH($A$6,ТаблицаИД[Номер п/п],0)),"; ",ROW(B267)-5)</f>
        <v>#NAME?</v>
      </c>
      <c r="C267" s="24"/>
      <c r="D267" s="87">
        <f>ROW(РеестрИД[[#This Row],[№ п/п]])-5</f>
        <v>262</v>
      </c>
      <c r="E267" s="86" t="str">
        <f ca="1">IF(ISERR(SEARCH("@",РеестрИД[[#This Row],[Наименование]])),"",MID(РеестрИД[[#This Row],[Наименование]],1,SEARCH("@",РеестрИД[[#This Row],[Наименование]])-1))</f>
        <v/>
      </c>
      <c r="F267" s="23" t="e">
        <f ca="1">IF(ISERR(SEARCH("@",РеестрИД[[#This Row],[Наименование]])),РеестрИД[[#This Row],[Наименование]],MID(РеестрИД[[#This Row],[Наименование]],SEARCH("@",РеестрИД[[#This Row],[Наименование]])+1,LEN(РеестрИД[[#This Row],[Наименование]])))</f>
        <v>#NAME?</v>
      </c>
      <c r="G267">
        <f>1</f>
        <v>1</v>
      </c>
      <c r="H267">
        <f t="shared" si="4"/>
        <v>263</v>
      </c>
    </row>
    <row r="268" spans="2:8" hidden="1" x14ac:dyDescent="0.2">
      <c r="B268" t="e">
        <f ca="1">Substrings(INDEX(ТаблицаИД[Итог всё],MATCH($A$6,ТаблицаИД[Номер п/п],0)),"; ",ROW(B268)-5)</f>
        <v>#NAME?</v>
      </c>
      <c r="C268" s="24"/>
      <c r="D268" s="87">
        <f>ROW(РеестрИД[[#This Row],[№ п/п]])-5</f>
        <v>263</v>
      </c>
      <c r="E268" s="86" t="str">
        <f ca="1">IF(ISERR(SEARCH("@",РеестрИД[[#This Row],[Наименование]])),"",MID(РеестрИД[[#This Row],[Наименование]],1,SEARCH("@",РеестрИД[[#This Row],[Наименование]])-1))</f>
        <v/>
      </c>
      <c r="F268" s="23" t="e">
        <f ca="1">IF(ISERR(SEARCH("@",РеестрИД[[#This Row],[Наименование]])),РеестрИД[[#This Row],[Наименование]],MID(РеестрИД[[#This Row],[Наименование]],SEARCH("@",РеестрИД[[#This Row],[Наименование]])+1,LEN(РеестрИД[[#This Row],[Наименование]])))</f>
        <v>#NAME?</v>
      </c>
      <c r="G268">
        <f>1</f>
        <v>1</v>
      </c>
      <c r="H268">
        <f t="shared" si="4"/>
        <v>264</v>
      </c>
    </row>
    <row r="269" spans="2:8" hidden="1" x14ac:dyDescent="0.2">
      <c r="B269" t="e">
        <f ca="1">Substrings(INDEX(ТаблицаИД[Итог всё],MATCH($A$6,ТаблицаИД[Номер п/п],0)),"; ",ROW(B269)-5)</f>
        <v>#NAME?</v>
      </c>
      <c r="C269" s="24"/>
      <c r="D269" s="87">
        <f>ROW(РеестрИД[[#This Row],[№ п/п]])-5</f>
        <v>264</v>
      </c>
      <c r="E269" s="86" t="str">
        <f ca="1">IF(ISERR(SEARCH("@",РеестрИД[[#This Row],[Наименование]])),"",MID(РеестрИД[[#This Row],[Наименование]],1,SEARCH("@",РеестрИД[[#This Row],[Наименование]])-1))</f>
        <v/>
      </c>
      <c r="F269" s="23" t="e">
        <f ca="1">IF(ISERR(SEARCH("@",РеестрИД[[#This Row],[Наименование]])),РеестрИД[[#This Row],[Наименование]],MID(РеестрИД[[#This Row],[Наименование]],SEARCH("@",РеестрИД[[#This Row],[Наименование]])+1,LEN(РеестрИД[[#This Row],[Наименование]])))</f>
        <v>#NAME?</v>
      </c>
      <c r="G269">
        <f>1</f>
        <v>1</v>
      </c>
      <c r="H269">
        <f t="shared" si="4"/>
        <v>265</v>
      </c>
    </row>
    <row r="270" spans="2:8" hidden="1" x14ac:dyDescent="0.2">
      <c r="B270" t="e">
        <f ca="1">Substrings(INDEX(ТаблицаИД[Итог всё],MATCH($A$6,ТаблицаИД[Номер п/п],0)),"; ",ROW(B270)-5)</f>
        <v>#NAME?</v>
      </c>
      <c r="C270" s="24"/>
      <c r="D270" s="87">
        <f>ROW(РеестрИД[[#This Row],[№ п/п]])-5</f>
        <v>265</v>
      </c>
      <c r="E270" s="86" t="str">
        <f ca="1">IF(ISERR(SEARCH("@",РеестрИД[[#This Row],[Наименование]])),"",MID(РеестрИД[[#This Row],[Наименование]],1,SEARCH("@",РеестрИД[[#This Row],[Наименование]])-1))</f>
        <v/>
      </c>
      <c r="F270" s="23" t="e">
        <f ca="1">IF(ISERR(SEARCH("@",РеестрИД[[#This Row],[Наименование]])),РеестрИД[[#This Row],[Наименование]],MID(РеестрИД[[#This Row],[Наименование]],SEARCH("@",РеестрИД[[#This Row],[Наименование]])+1,LEN(РеестрИД[[#This Row],[Наименование]])))</f>
        <v>#NAME?</v>
      </c>
      <c r="G270">
        <f>1</f>
        <v>1</v>
      </c>
      <c r="H270">
        <f t="shared" si="4"/>
        <v>266</v>
      </c>
    </row>
    <row r="271" spans="2:8" hidden="1" x14ac:dyDescent="0.2">
      <c r="B271" t="e">
        <f ca="1">Substrings(INDEX(ТаблицаИД[Итог всё],MATCH($A$6,ТаблицаИД[Номер п/п],0)),"; ",ROW(B271)-5)</f>
        <v>#NAME?</v>
      </c>
      <c r="C271" s="24"/>
      <c r="D271" s="87">
        <f>ROW(РеестрИД[[#This Row],[№ п/п]])-5</f>
        <v>266</v>
      </c>
      <c r="E271" s="86" t="str">
        <f ca="1">IF(ISERR(SEARCH("@",РеестрИД[[#This Row],[Наименование]])),"",MID(РеестрИД[[#This Row],[Наименование]],1,SEARCH("@",РеестрИД[[#This Row],[Наименование]])-1))</f>
        <v/>
      </c>
      <c r="F271" s="23" t="e">
        <f ca="1">IF(ISERR(SEARCH("@",РеестрИД[[#This Row],[Наименование]])),РеестрИД[[#This Row],[Наименование]],MID(РеестрИД[[#This Row],[Наименование]],SEARCH("@",РеестрИД[[#This Row],[Наименование]])+1,LEN(РеестрИД[[#This Row],[Наименование]])))</f>
        <v>#NAME?</v>
      </c>
      <c r="G271">
        <f>1</f>
        <v>1</v>
      </c>
      <c r="H271">
        <f t="shared" si="4"/>
        <v>267</v>
      </c>
    </row>
    <row r="272" spans="2:8" hidden="1" x14ac:dyDescent="0.2">
      <c r="B272" t="e">
        <f ca="1">Substrings(INDEX(ТаблицаИД[Итог всё],MATCH($A$6,ТаблицаИД[Номер п/п],0)),"; ",ROW(B272)-5)</f>
        <v>#NAME?</v>
      </c>
      <c r="C272" s="24"/>
      <c r="D272" s="87">
        <f>ROW(РеестрИД[[#This Row],[№ п/п]])-5</f>
        <v>267</v>
      </c>
      <c r="E272" s="86" t="str">
        <f ca="1">IF(ISERR(SEARCH("@",РеестрИД[[#This Row],[Наименование]])),"",MID(РеестрИД[[#This Row],[Наименование]],1,SEARCH("@",РеестрИД[[#This Row],[Наименование]])-1))</f>
        <v/>
      </c>
      <c r="F272" s="23" t="e">
        <f ca="1">IF(ISERR(SEARCH("@",РеестрИД[[#This Row],[Наименование]])),РеестрИД[[#This Row],[Наименование]],MID(РеестрИД[[#This Row],[Наименование]],SEARCH("@",РеестрИД[[#This Row],[Наименование]])+1,LEN(РеестрИД[[#This Row],[Наименование]])))</f>
        <v>#NAME?</v>
      </c>
      <c r="G272">
        <f>1</f>
        <v>1</v>
      </c>
      <c r="H272">
        <f t="shared" si="4"/>
        <v>268</v>
      </c>
    </row>
    <row r="273" spans="2:8" hidden="1" x14ac:dyDescent="0.2">
      <c r="B273" t="e">
        <f ca="1">Substrings(INDEX(ТаблицаИД[Итог всё],MATCH($A$6,ТаблицаИД[Номер п/п],0)),"; ",ROW(B273)-5)</f>
        <v>#NAME?</v>
      </c>
      <c r="C273" s="24"/>
      <c r="D273" s="87">
        <f>ROW(РеестрИД[[#This Row],[№ п/п]])-5</f>
        <v>268</v>
      </c>
      <c r="E273" s="86" t="str">
        <f ca="1">IF(ISERR(SEARCH("@",РеестрИД[[#This Row],[Наименование]])),"",MID(РеестрИД[[#This Row],[Наименование]],1,SEARCH("@",РеестрИД[[#This Row],[Наименование]])-1))</f>
        <v/>
      </c>
      <c r="F273" s="23" t="e">
        <f ca="1">IF(ISERR(SEARCH("@",РеестрИД[[#This Row],[Наименование]])),РеестрИД[[#This Row],[Наименование]],MID(РеестрИД[[#This Row],[Наименование]],SEARCH("@",РеестрИД[[#This Row],[Наименование]])+1,LEN(РеестрИД[[#This Row],[Наименование]])))</f>
        <v>#NAME?</v>
      </c>
      <c r="G273">
        <f>1</f>
        <v>1</v>
      </c>
      <c r="H273">
        <f t="shared" si="4"/>
        <v>269</v>
      </c>
    </row>
    <row r="274" spans="2:8" hidden="1" x14ac:dyDescent="0.2">
      <c r="B274" t="e">
        <f ca="1">Substrings(INDEX(ТаблицаИД[Итог всё],MATCH($A$6,ТаблицаИД[Номер п/п],0)),"; ",ROW(B274)-5)</f>
        <v>#NAME?</v>
      </c>
      <c r="C274" s="24"/>
      <c r="D274" s="87">
        <f>ROW(РеестрИД[[#This Row],[№ п/п]])-5</f>
        <v>269</v>
      </c>
      <c r="E274" s="86" t="str">
        <f ca="1">IF(ISERR(SEARCH("@",РеестрИД[[#This Row],[Наименование]])),"",MID(РеестрИД[[#This Row],[Наименование]],1,SEARCH("@",РеестрИД[[#This Row],[Наименование]])-1))</f>
        <v/>
      </c>
      <c r="F274" s="23" t="e">
        <f ca="1">IF(ISERR(SEARCH("@",РеестрИД[[#This Row],[Наименование]])),РеестрИД[[#This Row],[Наименование]],MID(РеестрИД[[#This Row],[Наименование]],SEARCH("@",РеестрИД[[#This Row],[Наименование]])+1,LEN(РеестрИД[[#This Row],[Наименование]])))</f>
        <v>#NAME?</v>
      </c>
      <c r="G274">
        <f>1</f>
        <v>1</v>
      </c>
      <c r="H274">
        <f t="shared" si="4"/>
        <v>270</v>
      </c>
    </row>
    <row r="275" spans="2:8" hidden="1" x14ac:dyDescent="0.2">
      <c r="B275" t="e">
        <f ca="1">Substrings(INDEX(ТаблицаИД[Итог всё],MATCH($A$6,ТаблицаИД[Номер п/п],0)),"; ",ROW(B275)-5)</f>
        <v>#NAME?</v>
      </c>
      <c r="C275" s="24"/>
      <c r="D275" s="87">
        <f>ROW(РеестрИД[[#This Row],[№ п/п]])-5</f>
        <v>270</v>
      </c>
      <c r="E275" s="86" t="str">
        <f ca="1">IF(ISERR(SEARCH("@",РеестрИД[[#This Row],[Наименование]])),"",MID(РеестрИД[[#This Row],[Наименование]],1,SEARCH("@",РеестрИД[[#This Row],[Наименование]])-1))</f>
        <v/>
      </c>
      <c r="F275" s="23" t="e">
        <f ca="1">IF(ISERR(SEARCH("@",РеестрИД[[#This Row],[Наименование]])),РеестрИД[[#This Row],[Наименование]],MID(РеестрИД[[#This Row],[Наименование]],SEARCH("@",РеестрИД[[#This Row],[Наименование]])+1,LEN(РеестрИД[[#This Row],[Наименование]])))</f>
        <v>#NAME?</v>
      </c>
      <c r="G275">
        <f>1</f>
        <v>1</v>
      </c>
      <c r="H275">
        <f t="shared" si="4"/>
        <v>271</v>
      </c>
    </row>
    <row r="276" spans="2:8" hidden="1" x14ac:dyDescent="0.2">
      <c r="B276" t="e">
        <f ca="1">Substrings(INDEX(ТаблицаИД[Итог всё],MATCH($A$6,ТаблицаИД[Номер п/п],0)),"; ",ROW(B276)-5)</f>
        <v>#NAME?</v>
      </c>
      <c r="C276" s="24"/>
      <c r="D276" s="87">
        <f>ROW(РеестрИД[[#This Row],[№ п/п]])-5</f>
        <v>271</v>
      </c>
      <c r="E276" s="86" t="str">
        <f ca="1">IF(ISERR(SEARCH("@",РеестрИД[[#This Row],[Наименование]])),"",MID(РеестрИД[[#This Row],[Наименование]],1,SEARCH("@",РеестрИД[[#This Row],[Наименование]])-1))</f>
        <v/>
      </c>
      <c r="F276" s="23" t="e">
        <f ca="1">IF(ISERR(SEARCH("@",РеестрИД[[#This Row],[Наименование]])),РеестрИД[[#This Row],[Наименование]],MID(РеестрИД[[#This Row],[Наименование]],SEARCH("@",РеестрИД[[#This Row],[Наименование]])+1,LEN(РеестрИД[[#This Row],[Наименование]])))</f>
        <v>#NAME?</v>
      </c>
      <c r="G276">
        <f>1</f>
        <v>1</v>
      </c>
      <c r="H276">
        <f t="shared" si="4"/>
        <v>272</v>
      </c>
    </row>
    <row r="277" spans="2:8" hidden="1" x14ac:dyDescent="0.2">
      <c r="B277" t="e">
        <f ca="1">Substrings(INDEX(ТаблицаИД[Итог всё],MATCH($A$6,ТаблицаИД[Номер п/п],0)),"; ",ROW(B277)-5)</f>
        <v>#NAME?</v>
      </c>
      <c r="C277" s="24"/>
      <c r="D277" s="87">
        <f>ROW(РеестрИД[[#This Row],[№ п/п]])-5</f>
        <v>272</v>
      </c>
      <c r="E277" s="86" t="str">
        <f ca="1">IF(ISERR(SEARCH("@",РеестрИД[[#This Row],[Наименование]])),"",MID(РеестрИД[[#This Row],[Наименование]],1,SEARCH("@",РеестрИД[[#This Row],[Наименование]])-1))</f>
        <v/>
      </c>
      <c r="F277" s="23" t="e">
        <f ca="1">IF(ISERR(SEARCH("@",РеестрИД[[#This Row],[Наименование]])),РеестрИД[[#This Row],[Наименование]],MID(РеестрИД[[#This Row],[Наименование]],SEARCH("@",РеестрИД[[#This Row],[Наименование]])+1,LEN(РеестрИД[[#This Row],[Наименование]])))</f>
        <v>#NAME?</v>
      </c>
      <c r="G277">
        <f>1</f>
        <v>1</v>
      </c>
      <c r="H277">
        <f t="shared" si="4"/>
        <v>273</v>
      </c>
    </row>
    <row r="278" spans="2:8" hidden="1" x14ac:dyDescent="0.2">
      <c r="B278" t="e">
        <f ca="1">Substrings(INDEX(ТаблицаИД[Итог всё],MATCH($A$6,ТаблицаИД[Номер п/п],0)),"; ",ROW(B278)-5)</f>
        <v>#NAME?</v>
      </c>
      <c r="C278" s="24"/>
      <c r="D278" s="87">
        <f>ROW(РеестрИД[[#This Row],[№ п/п]])-5</f>
        <v>273</v>
      </c>
      <c r="E278" s="86" t="str">
        <f ca="1">IF(ISERR(SEARCH("@",РеестрИД[[#This Row],[Наименование]])),"",MID(РеестрИД[[#This Row],[Наименование]],1,SEARCH("@",РеестрИД[[#This Row],[Наименование]])-1))</f>
        <v/>
      </c>
      <c r="F278" s="23" t="e">
        <f ca="1">IF(ISERR(SEARCH("@",РеестрИД[[#This Row],[Наименование]])),РеестрИД[[#This Row],[Наименование]],MID(РеестрИД[[#This Row],[Наименование]],SEARCH("@",РеестрИД[[#This Row],[Наименование]])+1,LEN(РеестрИД[[#This Row],[Наименование]])))</f>
        <v>#NAME?</v>
      </c>
      <c r="G278">
        <f>1</f>
        <v>1</v>
      </c>
      <c r="H278">
        <f t="shared" si="4"/>
        <v>274</v>
      </c>
    </row>
    <row r="279" spans="2:8" hidden="1" x14ac:dyDescent="0.2">
      <c r="B279" t="e">
        <f ca="1">Substrings(INDEX(ТаблицаИД[Итог всё],MATCH($A$6,ТаблицаИД[Номер п/п],0)),"; ",ROW(B279)-5)</f>
        <v>#NAME?</v>
      </c>
      <c r="C279" s="24"/>
      <c r="D279" s="87">
        <f>ROW(РеестрИД[[#This Row],[№ п/п]])-5</f>
        <v>274</v>
      </c>
      <c r="E279" s="86" t="str">
        <f ca="1">IF(ISERR(SEARCH("@",РеестрИД[[#This Row],[Наименование]])),"",MID(РеестрИД[[#This Row],[Наименование]],1,SEARCH("@",РеестрИД[[#This Row],[Наименование]])-1))</f>
        <v/>
      </c>
      <c r="F279" s="23" t="e">
        <f ca="1">IF(ISERR(SEARCH("@",РеестрИД[[#This Row],[Наименование]])),РеестрИД[[#This Row],[Наименование]],MID(РеестрИД[[#This Row],[Наименование]],SEARCH("@",РеестрИД[[#This Row],[Наименование]])+1,LEN(РеестрИД[[#This Row],[Наименование]])))</f>
        <v>#NAME?</v>
      </c>
      <c r="G279">
        <f>1</f>
        <v>1</v>
      </c>
      <c r="H279">
        <f t="shared" si="4"/>
        <v>275</v>
      </c>
    </row>
    <row r="280" spans="2:8" hidden="1" x14ac:dyDescent="0.2">
      <c r="B280" t="e">
        <f ca="1">Substrings(INDEX(ТаблицаИД[Итог всё],MATCH($A$6,ТаблицаИД[Номер п/п],0)),"; ",ROW(B280)-5)</f>
        <v>#NAME?</v>
      </c>
      <c r="C280" s="24"/>
      <c r="D280" s="87">
        <f>ROW(РеестрИД[[#This Row],[№ п/п]])-5</f>
        <v>275</v>
      </c>
      <c r="E280" s="86" t="str">
        <f ca="1">IF(ISERR(SEARCH("@",РеестрИД[[#This Row],[Наименование]])),"",MID(РеестрИД[[#This Row],[Наименование]],1,SEARCH("@",РеестрИД[[#This Row],[Наименование]])-1))</f>
        <v/>
      </c>
      <c r="F280" s="23" t="e">
        <f ca="1">IF(ISERR(SEARCH("@",РеестрИД[[#This Row],[Наименование]])),РеестрИД[[#This Row],[Наименование]],MID(РеестрИД[[#This Row],[Наименование]],SEARCH("@",РеестрИД[[#This Row],[Наименование]])+1,LEN(РеестрИД[[#This Row],[Наименование]])))</f>
        <v>#NAME?</v>
      </c>
      <c r="G280">
        <f>1</f>
        <v>1</v>
      </c>
      <c r="H280">
        <f t="shared" si="4"/>
        <v>276</v>
      </c>
    </row>
    <row r="281" spans="2:8" hidden="1" x14ac:dyDescent="0.2">
      <c r="B281" t="e">
        <f ca="1">Substrings(INDEX(ТаблицаИД[Итог всё],MATCH($A$6,ТаблицаИД[Номер п/п],0)),"; ",ROW(B281)-5)</f>
        <v>#NAME?</v>
      </c>
      <c r="C281" s="24"/>
      <c r="D281" s="87">
        <f>ROW(РеестрИД[[#This Row],[№ п/п]])-5</f>
        <v>276</v>
      </c>
      <c r="E281" s="86" t="str">
        <f ca="1">IF(ISERR(SEARCH("@",РеестрИД[[#This Row],[Наименование]])),"",MID(РеестрИД[[#This Row],[Наименование]],1,SEARCH("@",РеестрИД[[#This Row],[Наименование]])-1))</f>
        <v/>
      </c>
      <c r="F281" s="23" t="e">
        <f ca="1">IF(ISERR(SEARCH("@",РеестрИД[[#This Row],[Наименование]])),РеестрИД[[#This Row],[Наименование]],MID(РеестрИД[[#This Row],[Наименование]],SEARCH("@",РеестрИД[[#This Row],[Наименование]])+1,LEN(РеестрИД[[#This Row],[Наименование]])))</f>
        <v>#NAME?</v>
      </c>
      <c r="G281">
        <f>1</f>
        <v>1</v>
      </c>
      <c r="H281">
        <f t="shared" si="4"/>
        <v>277</v>
      </c>
    </row>
    <row r="282" spans="2:8" hidden="1" x14ac:dyDescent="0.2">
      <c r="B282" t="e">
        <f ca="1">Substrings(INDEX(ТаблицаИД[Итог всё],MATCH($A$6,ТаблицаИД[Номер п/п],0)),"; ",ROW(B282)-5)</f>
        <v>#NAME?</v>
      </c>
      <c r="C282" s="24"/>
      <c r="D282" s="87">
        <f>ROW(РеестрИД[[#This Row],[№ п/п]])-5</f>
        <v>277</v>
      </c>
      <c r="E282" s="86" t="str">
        <f ca="1">IF(ISERR(SEARCH("@",РеестрИД[[#This Row],[Наименование]])),"",MID(РеестрИД[[#This Row],[Наименование]],1,SEARCH("@",РеестрИД[[#This Row],[Наименование]])-1))</f>
        <v/>
      </c>
      <c r="F282" s="23" t="e">
        <f ca="1">IF(ISERR(SEARCH("@",РеестрИД[[#This Row],[Наименование]])),РеестрИД[[#This Row],[Наименование]],MID(РеестрИД[[#This Row],[Наименование]],SEARCH("@",РеестрИД[[#This Row],[Наименование]])+1,LEN(РеестрИД[[#This Row],[Наименование]])))</f>
        <v>#NAME?</v>
      </c>
      <c r="G282">
        <f>1</f>
        <v>1</v>
      </c>
      <c r="H282">
        <f t="shared" si="4"/>
        <v>278</v>
      </c>
    </row>
    <row r="283" spans="2:8" hidden="1" x14ac:dyDescent="0.2">
      <c r="B283" t="e">
        <f ca="1">Substrings(INDEX(ТаблицаИД[Итог всё],MATCH($A$6,ТаблицаИД[Номер п/п],0)),"; ",ROW(B283)-5)</f>
        <v>#NAME?</v>
      </c>
      <c r="C283" s="24"/>
      <c r="D283" s="87">
        <f>ROW(РеестрИД[[#This Row],[№ п/п]])-5</f>
        <v>278</v>
      </c>
      <c r="E283" s="86" t="str">
        <f ca="1">IF(ISERR(SEARCH("@",РеестрИД[[#This Row],[Наименование]])),"",MID(РеестрИД[[#This Row],[Наименование]],1,SEARCH("@",РеестрИД[[#This Row],[Наименование]])-1))</f>
        <v/>
      </c>
      <c r="F283" s="23" t="e">
        <f ca="1">IF(ISERR(SEARCH("@",РеестрИД[[#This Row],[Наименование]])),РеестрИД[[#This Row],[Наименование]],MID(РеестрИД[[#This Row],[Наименование]],SEARCH("@",РеестрИД[[#This Row],[Наименование]])+1,LEN(РеестрИД[[#This Row],[Наименование]])))</f>
        <v>#NAME?</v>
      </c>
      <c r="G283">
        <f>1</f>
        <v>1</v>
      </c>
      <c r="H283">
        <f t="shared" si="4"/>
        <v>279</v>
      </c>
    </row>
    <row r="284" spans="2:8" hidden="1" x14ac:dyDescent="0.2">
      <c r="B284" t="e">
        <f ca="1">Substrings(INDEX(ТаблицаИД[Итог всё],MATCH($A$6,ТаблицаИД[Номер п/п],0)),"; ",ROW(B284)-5)</f>
        <v>#NAME?</v>
      </c>
      <c r="C284" s="24"/>
      <c r="D284" s="87">
        <f>ROW(РеестрИД[[#This Row],[№ п/п]])-5</f>
        <v>279</v>
      </c>
      <c r="E284" s="86" t="str">
        <f ca="1">IF(ISERR(SEARCH("@",РеестрИД[[#This Row],[Наименование]])),"",MID(РеестрИД[[#This Row],[Наименование]],1,SEARCH("@",РеестрИД[[#This Row],[Наименование]])-1))</f>
        <v/>
      </c>
      <c r="F284" s="23" t="e">
        <f ca="1">IF(ISERR(SEARCH("@",РеестрИД[[#This Row],[Наименование]])),РеестрИД[[#This Row],[Наименование]],MID(РеестрИД[[#This Row],[Наименование]],SEARCH("@",РеестрИД[[#This Row],[Наименование]])+1,LEN(РеестрИД[[#This Row],[Наименование]])))</f>
        <v>#NAME?</v>
      </c>
      <c r="G284">
        <f>1</f>
        <v>1</v>
      </c>
      <c r="H284">
        <f t="shared" si="4"/>
        <v>280</v>
      </c>
    </row>
    <row r="285" spans="2:8" hidden="1" x14ac:dyDescent="0.2">
      <c r="B285" t="e">
        <f ca="1">Substrings(INDEX(ТаблицаИД[Итог всё],MATCH($A$6,ТаблицаИД[Номер п/п],0)),"; ",ROW(B285)-5)</f>
        <v>#NAME?</v>
      </c>
      <c r="C285" s="24"/>
      <c r="D285" s="87">
        <f>ROW(РеестрИД[[#This Row],[№ п/п]])-5</f>
        <v>280</v>
      </c>
      <c r="E285" s="86" t="str">
        <f ca="1">IF(ISERR(SEARCH("@",РеестрИД[[#This Row],[Наименование]])),"",MID(РеестрИД[[#This Row],[Наименование]],1,SEARCH("@",РеестрИД[[#This Row],[Наименование]])-1))</f>
        <v/>
      </c>
      <c r="F285" s="23" t="e">
        <f ca="1">IF(ISERR(SEARCH("@",РеестрИД[[#This Row],[Наименование]])),РеестрИД[[#This Row],[Наименование]],MID(РеестрИД[[#This Row],[Наименование]],SEARCH("@",РеестрИД[[#This Row],[Наименование]])+1,LEN(РеестрИД[[#This Row],[Наименование]])))</f>
        <v>#NAME?</v>
      </c>
      <c r="G285">
        <f>1</f>
        <v>1</v>
      </c>
      <c r="H285">
        <f t="shared" si="4"/>
        <v>281</v>
      </c>
    </row>
    <row r="286" spans="2:8" hidden="1" x14ac:dyDescent="0.2">
      <c r="B286" t="e">
        <f ca="1">Substrings(INDEX(ТаблицаИД[Итог всё],MATCH($A$6,ТаблицаИД[Номер п/п],0)),"; ",ROW(B286)-5)</f>
        <v>#NAME?</v>
      </c>
      <c r="C286" s="24"/>
      <c r="D286" s="87">
        <f>ROW(РеестрИД[[#This Row],[№ п/п]])-5</f>
        <v>281</v>
      </c>
      <c r="E286" s="86" t="str">
        <f ca="1">IF(ISERR(SEARCH("@",РеестрИД[[#This Row],[Наименование]])),"",MID(РеестрИД[[#This Row],[Наименование]],1,SEARCH("@",РеестрИД[[#This Row],[Наименование]])-1))</f>
        <v/>
      </c>
      <c r="F286" s="23" t="e">
        <f ca="1">IF(ISERR(SEARCH("@",РеестрИД[[#This Row],[Наименование]])),РеестрИД[[#This Row],[Наименование]],MID(РеестрИД[[#This Row],[Наименование]],SEARCH("@",РеестрИД[[#This Row],[Наименование]])+1,LEN(РеестрИД[[#This Row],[Наименование]])))</f>
        <v>#NAME?</v>
      </c>
      <c r="G286">
        <f>1</f>
        <v>1</v>
      </c>
      <c r="H286">
        <f t="shared" si="4"/>
        <v>282</v>
      </c>
    </row>
    <row r="287" spans="2:8" hidden="1" x14ac:dyDescent="0.2">
      <c r="B287" t="e">
        <f ca="1">Substrings(INDEX(ТаблицаИД[Итог всё],MATCH($A$6,ТаблицаИД[Номер п/п],0)),"; ",ROW(B287)-5)</f>
        <v>#NAME?</v>
      </c>
      <c r="C287" s="24"/>
      <c r="D287" s="87">
        <f>ROW(РеестрИД[[#This Row],[№ п/п]])-5</f>
        <v>282</v>
      </c>
      <c r="E287" s="86" t="str">
        <f ca="1">IF(ISERR(SEARCH("@",РеестрИД[[#This Row],[Наименование]])),"",MID(РеестрИД[[#This Row],[Наименование]],1,SEARCH("@",РеестрИД[[#This Row],[Наименование]])-1))</f>
        <v/>
      </c>
      <c r="F287" s="23" t="e">
        <f ca="1">IF(ISERR(SEARCH("@",РеестрИД[[#This Row],[Наименование]])),РеестрИД[[#This Row],[Наименование]],MID(РеестрИД[[#This Row],[Наименование]],SEARCH("@",РеестрИД[[#This Row],[Наименование]])+1,LEN(РеестрИД[[#This Row],[Наименование]])))</f>
        <v>#NAME?</v>
      </c>
      <c r="G287">
        <f>1</f>
        <v>1</v>
      </c>
      <c r="H287">
        <f t="shared" si="4"/>
        <v>283</v>
      </c>
    </row>
    <row r="288" spans="2:8" hidden="1" x14ac:dyDescent="0.2">
      <c r="B288" t="e">
        <f ca="1">Substrings(INDEX(ТаблицаИД[Итог всё],MATCH($A$6,ТаблицаИД[Номер п/п],0)),"; ",ROW(B288)-5)</f>
        <v>#NAME?</v>
      </c>
      <c r="C288" s="24"/>
      <c r="D288" s="87">
        <f>ROW(РеестрИД[[#This Row],[№ п/п]])-5</f>
        <v>283</v>
      </c>
      <c r="E288" s="86" t="str">
        <f ca="1">IF(ISERR(SEARCH("@",РеестрИД[[#This Row],[Наименование]])),"",MID(РеестрИД[[#This Row],[Наименование]],1,SEARCH("@",РеестрИД[[#This Row],[Наименование]])-1))</f>
        <v/>
      </c>
      <c r="F288" s="23" t="e">
        <f ca="1">IF(ISERR(SEARCH("@",РеестрИД[[#This Row],[Наименование]])),РеестрИД[[#This Row],[Наименование]],MID(РеестрИД[[#This Row],[Наименование]],SEARCH("@",РеестрИД[[#This Row],[Наименование]])+1,LEN(РеестрИД[[#This Row],[Наименование]])))</f>
        <v>#NAME?</v>
      </c>
      <c r="G288">
        <f>1</f>
        <v>1</v>
      </c>
      <c r="H288">
        <f t="shared" si="4"/>
        <v>284</v>
      </c>
    </row>
    <row r="289" spans="2:8" hidden="1" x14ac:dyDescent="0.2">
      <c r="B289" t="e">
        <f ca="1">Substrings(INDEX(ТаблицаИД[Итог всё],MATCH($A$6,ТаблицаИД[Номер п/п],0)),"; ",ROW(B289)-5)</f>
        <v>#NAME?</v>
      </c>
      <c r="C289" s="24"/>
      <c r="D289" s="87">
        <f>ROW(РеестрИД[[#This Row],[№ п/п]])-5</f>
        <v>284</v>
      </c>
      <c r="E289" s="86" t="str">
        <f ca="1">IF(ISERR(SEARCH("@",РеестрИД[[#This Row],[Наименование]])),"",MID(РеестрИД[[#This Row],[Наименование]],1,SEARCH("@",РеестрИД[[#This Row],[Наименование]])-1))</f>
        <v/>
      </c>
      <c r="F289" s="23" t="e">
        <f ca="1">IF(ISERR(SEARCH("@",РеестрИД[[#This Row],[Наименование]])),РеестрИД[[#This Row],[Наименование]],MID(РеестрИД[[#This Row],[Наименование]],SEARCH("@",РеестрИД[[#This Row],[Наименование]])+1,LEN(РеестрИД[[#This Row],[Наименование]])))</f>
        <v>#NAME?</v>
      </c>
      <c r="G289">
        <f>1</f>
        <v>1</v>
      </c>
      <c r="H289">
        <f t="shared" si="4"/>
        <v>285</v>
      </c>
    </row>
    <row r="290" spans="2:8" hidden="1" x14ac:dyDescent="0.2">
      <c r="B290" t="e">
        <f ca="1">Substrings(INDEX(ТаблицаИД[Итог всё],MATCH($A$6,ТаблицаИД[Номер п/п],0)),"; ",ROW(B290)-5)</f>
        <v>#NAME?</v>
      </c>
      <c r="C290" s="24"/>
      <c r="D290" s="87">
        <f>ROW(РеестрИД[[#This Row],[№ п/п]])-5</f>
        <v>285</v>
      </c>
      <c r="E290" s="86" t="str">
        <f ca="1">IF(ISERR(SEARCH("@",РеестрИД[[#This Row],[Наименование]])),"",MID(РеестрИД[[#This Row],[Наименование]],1,SEARCH("@",РеестрИД[[#This Row],[Наименование]])-1))</f>
        <v/>
      </c>
      <c r="F290" s="23" t="e">
        <f ca="1">IF(ISERR(SEARCH("@",РеестрИД[[#This Row],[Наименование]])),РеестрИД[[#This Row],[Наименование]],MID(РеестрИД[[#This Row],[Наименование]],SEARCH("@",РеестрИД[[#This Row],[Наименование]])+1,LEN(РеестрИД[[#This Row],[Наименование]])))</f>
        <v>#NAME?</v>
      </c>
      <c r="G290">
        <f>1</f>
        <v>1</v>
      </c>
      <c r="H290">
        <f t="shared" si="4"/>
        <v>286</v>
      </c>
    </row>
    <row r="291" spans="2:8" hidden="1" x14ac:dyDescent="0.2">
      <c r="B291" t="e">
        <f ca="1">Substrings(INDEX(ТаблицаИД[Итог всё],MATCH($A$6,ТаблицаИД[Номер п/п],0)),"; ",ROW(B291)-5)</f>
        <v>#NAME?</v>
      </c>
      <c r="C291" s="24"/>
      <c r="D291" s="87">
        <f>ROW(РеестрИД[[#This Row],[№ п/п]])-5</f>
        <v>286</v>
      </c>
      <c r="E291" s="86" t="str">
        <f ca="1">IF(ISERR(SEARCH("@",РеестрИД[[#This Row],[Наименование]])),"",MID(РеестрИД[[#This Row],[Наименование]],1,SEARCH("@",РеестрИД[[#This Row],[Наименование]])-1))</f>
        <v/>
      </c>
      <c r="F291" s="23" t="e">
        <f ca="1">IF(ISERR(SEARCH("@",РеестрИД[[#This Row],[Наименование]])),РеестрИД[[#This Row],[Наименование]],MID(РеестрИД[[#This Row],[Наименование]],SEARCH("@",РеестрИД[[#This Row],[Наименование]])+1,LEN(РеестрИД[[#This Row],[Наименование]])))</f>
        <v>#NAME?</v>
      </c>
      <c r="G291">
        <f>1</f>
        <v>1</v>
      </c>
      <c r="H291">
        <f t="shared" si="4"/>
        <v>287</v>
      </c>
    </row>
    <row r="292" spans="2:8" hidden="1" x14ac:dyDescent="0.2">
      <c r="B292" t="e">
        <f ca="1">Substrings(INDEX(ТаблицаИД[Итог всё],MATCH($A$6,ТаблицаИД[Номер п/п],0)),"; ",ROW(B292)-5)</f>
        <v>#NAME?</v>
      </c>
      <c r="C292" s="24"/>
      <c r="D292" s="87">
        <f>ROW(РеестрИД[[#This Row],[№ п/п]])-5</f>
        <v>287</v>
      </c>
      <c r="E292" s="86" t="str">
        <f ca="1">IF(ISERR(SEARCH("@",РеестрИД[[#This Row],[Наименование]])),"",MID(РеестрИД[[#This Row],[Наименование]],1,SEARCH("@",РеестрИД[[#This Row],[Наименование]])-1))</f>
        <v/>
      </c>
      <c r="F292" s="23" t="e">
        <f ca="1">IF(ISERR(SEARCH("@",РеестрИД[[#This Row],[Наименование]])),РеестрИД[[#This Row],[Наименование]],MID(РеестрИД[[#This Row],[Наименование]],SEARCH("@",РеестрИД[[#This Row],[Наименование]])+1,LEN(РеестрИД[[#This Row],[Наименование]])))</f>
        <v>#NAME?</v>
      </c>
      <c r="G292">
        <f>1</f>
        <v>1</v>
      </c>
      <c r="H292">
        <f t="shared" si="4"/>
        <v>288</v>
      </c>
    </row>
    <row r="293" spans="2:8" hidden="1" x14ac:dyDescent="0.2">
      <c r="B293" t="e">
        <f ca="1">Substrings(INDEX(ТаблицаИД[Итог всё],MATCH($A$6,ТаблицаИД[Номер п/п],0)),"; ",ROW(B293)-5)</f>
        <v>#NAME?</v>
      </c>
      <c r="C293" s="24"/>
      <c r="D293" s="87">
        <f>ROW(РеестрИД[[#This Row],[№ п/п]])-5</f>
        <v>288</v>
      </c>
      <c r="E293" s="86" t="str">
        <f ca="1">IF(ISERR(SEARCH("@",РеестрИД[[#This Row],[Наименование]])),"",MID(РеестрИД[[#This Row],[Наименование]],1,SEARCH("@",РеестрИД[[#This Row],[Наименование]])-1))</f>
        <v/>
      </c>
      <c r="F293" s="23" t="e">
        <f ca="1">IF(ISERR(SEARCH("@",РеестрИД[[#This Row],[Наименование]])),РеестрИД[[#This Row],[Наименование]],MID(РеестрИД[[#This Row],[Наименование]],SEARCH("@",РеестрИД[[#This Row],[Наименование]])+1,LEN(РеестрИД[[#This Row],[Наименование]])))</f>
        <v>#NAME?</v>
      </c>
      <c r="G293">
        <f>1</f>
        <v>1</v>
      </c>
      <c r="H293">
        <f t="shared" si="4"/>
        <v>289</v>
      </c>
    </row>
    <row r="294" spans="2:8" hidden="1" x14ac:dyDescent="0.2">
      <c r="B294" t="e">
        <f ca="1">Substrings(INDEX(ТаблицаИД[Итог всё],MATCH($A$6,ТаблицаИД[Номер п/п],0)),"; ",ROW(B294)-5)</f>
        <v>#NAME?</v>
      </c>
      <c r="C294" s="24"/>
      <c r="D294" s="87">
        <f>ROW(РеестрИД[[#This Row],[№ п/п]])-5</f>
        <v>289</v>
      </c>
      <c r="E294" s="86" t="str">
        <f ca="1">IF(ISERR(SEARCH("@",РеестрИД[[#This Row],[Наименование]])),"",MID(РеестрИД[[#This Row],[Наименование]],1,SEARCH("@",РеестрИД[[#This Row],[Наименование]])-1))</f>
        <v/>
      </c>
      <c r="F294" s="23" t="e">
        <f ca="1">IF(ISERR(SEARCH("@",РеестрИД[[#This Row],[Наименование]])),РеестрИД[[#This Row],[Наименование]],MID(РеестрИД[[#This Row],[Наименование]],SEARCH("@",РеестрИД[[#This Row],[Наименование]])+1,LEN(РеестрИД[[#This Row],[Наименование]])))</f>
        <v>#NAME?</v>
      </c>
      <c r="G294">
        <f>1</f>
        <v>1</v>
      </c>
      <c r="H294">
        <f t="shared" si="4"/>
        <v>290</v>
      </c>
    </row>
    <row r="295" spans="2:8" hidden="1" x14ac:dyDescent="0.2">
      <c r="B295" t="e">
        <f ca="1">Substrings(INDEX(ТаблицаИД[Итог всё],MATCH($A$6,ТаблицаИД[Номер п/п],0)),"; ",ROW(B295)-5)</f>
        <v>#NAME?</v>
      </c>
      <c r="C295" s="24"/>
      <c r="D295" s="87">
        <f>ROW(РеестрИД[[#This Row],[№ п/п]])-5</f>
        <v>290</v>
      </c>
      <c r="E295" s="86" t="str">
        <f ca="1">IF(ISERR(SEARCH("@",РеестрИД[[#This Row],[Наименование]])),"",MID(РеестрИД[[#This Row],[Наименование]],1,SEARCH("@",РеестрИД[[#This Row],[Наименование]])-1))</f>
        <v/>
      </c>
      <c r="F295" s="23" t="e">
        <f ca="1">IF(ISERR(SEARCH("@",РеестрИД[[#This Row],[Наименование]])),РеестрИД[[#This Row],[Наименование]],MID(РеестрИД[[#This Row],[Наименование]],SEARCH("@",РеестрИД[[#This Row],[Наименование]])+1,LEN(РеестрИД[[#This Row],[Наименование]])))</f>
        <v>#NAME?</v>
      </c>
      <c r="G295">
        <f>1</f>
        <v>1</v>
      </c>
      <c r="H295">
        <f t="shared" si="4"/>
        <v>291</v>
      </c>
    </row>
    <row r="296" spans="2:8" hidden="1" x14ac:dyDescent="0.2">
      <c r="B296" t="e">
        <f ca="1">Substrings(INDEX(ТаблицаИД[Итог всё],MATCH($A$6,ТаблицаИД[Номер п/п],0)),"; ",ROW(B296)-5)</f>
        <v>#NAME?</v>
      </c>
      <c r="C296" s="24"/>
      <c r="D296" s="87">
        <f>ROW(РеестрИД[[#This Row],[№ п/п]])-5</f>
        <v>291</v>
      </c>
      <c r="E296" s="86" t="str">
        <f ca="1">IF(ISERR(SEARCH("@",РеестрИД[[#This Row],[Наименование]])),"",MID(РеестрИД[[#This Row],[Наименование]],1,SEARCH("@",РеестрИД[[#This Row],[Наименование]])-1))</f>
        <v/>
      </c>
      <c r="F296" s="23" t="e">
        <f ca="1">IF(ISERR(SEARCH("@",РеестрИД[[#This Row],[Наименование]])),РеестрИД[[#This Row],[Наименование]],MID(РеестрИД[[#This Row],[Наименование]],SEARCH("@",РеестрИД[[#This Row],[Наименование]])+1,LEN(РеестрИД[[#This Row],[Наименование]])))</f>
        <v>#NAME?</v>
      </c>
      <c r="G296">
        <f>1</f>
        <v>1</v>
      </c>
      <c r="H296">
        <f t="shared" si="4"/>
        <v>292</v>
      </c>
    </row>
    <row r="297" spans="2:8" hidden="1" x14ac:dyDescent="0.2">
      <c r="B297" t="e">
        <f ca="1">Substrings(INDEX(ТаблицаИД[Итог всё],MATCH($A$6,ТаблицаИД[Номер п/п],0)),"; ",ROW(B297)-5)</f>
        <v>#NAME?</v>
      </c>
      <c r="C297" s="24"/>
      <c r="D297" s="87">
        <f>ROW(РеестрИД[[#This Row],[№ п/п]])-5</f>
        <v>292</v>
      </c>
      <c r="E297" s="86" t="str">
        <f ca="1">IF(ISERR(SEARCH("@",РеестрИД[[#This Row],[Наименование]])),"",MID(РеестрИД[[#This Row],[Наименование]],1,SEARCH("@",РеестрИД[[#This Row],[Наименование]])-1))</f>
        <v/>
      </c>
      <c r="F297" s="23" t="e">
        <f ca="1">IF(ISERR(SEARCH("@",РеестрИД[[#This Row],[Наименование]])),РеестрИД[[#This Row],[Наименование]],MID(РеестрИД[[#This Row],[Наименование]],SEARCH("@",РеестрИД[[#This Row],[Наименование]])+1,LEN(РеестрИД[[#This Row],[Наименование]])))</f>
        <v>#NAME?</v>
      </c>
      <c r="G297">
        <f>1</f>
        <v>1</v>
      </c>
      <c r="H297">
        <f t="shared" si="4"/>
        <v>293</v>
      </c>
    </row>
    <row r="298" spans="2:8" hidden="1" x14ac:dyDescent="0.2">
      <c r="B298" t="e">
        <f ca="1">Substrings(INDEX(ТаблицаИД[Итог всё],MATCH($A$6,ТаблицаИД[Номер п/п],0)),"; ",ROW(B298)-5)</f>
        <v>#NAME?</v>
      </c>
      <c r="C298" s="24"/>
      <c r="D298" s="87">
        <f>ROW(РеестрИД[[#This Row],[№ п/п]])-5</f>
        <v>293</v>
      </c>
      <c r="E298" s="86" t="str">
        <f ca="1">IF(ISERR(SEARCH("@",РеестрИД[[#This Row],[Наименование]])),"",MID(РеестрИД[[#This Row],[Наименование]],1,SEARCH("@",РеестрИД[[#This Row],[Наименование]])-1))</f>
        <v/>
      </c>
      <c r="F298" s="23" t="e">
        <f ca="1">IF(ISERR(SEARCH("@",РеестрИД[[#This Row],[Наименование]])),РеестрИД[[#This Row],[Наименование]],MID(РеестрИД[[#This Row],[Наименование]],SEARCH("@",РеестрИД[[#This Row],[Наименование]])+1,LEN(РеестрИД[[#This Row],[Наименование]])))</f>
        <v>#NAME?</v>
      </c>
      <c r="G298">
        <f>1</f>
        <v>1</v>
      </c>
      <c r="H298">
        <f t="shared" si="4"/>
        <v>294</v>
      </c>
    </row>
    <row r="299" spans="2:8" hidden="1" x14ac:dyDescent="0.2">
      <c r="B299" t="e">
        <f ca="1">Substrings(INDEX(ТаблицаИД[Итог всё],MATCH($A$6,ТаблицаИД[Номер п/п],0)),"; ",ROW(B299)-5)</f>
        <v>#NAME?</v>
      </c>
      <c r="C299" s="24"/>
      <c r="D299" s="87">
        <f>ROW(РеестрИД[[#This Row],[№ п/п]])-5</f>
        <v>294</v>
      </c>
      <c r="E299" s="86" t="str">
        <f ca="1">IF(ISERR(SEARCH("@",РеестрИД[[#This Row],[Наименование]])),"",MID(РеестрИД[[#This Row],[Наименование]],1,SEARCH("@",РеестрИД[[#This Row],[Наименование]])-1))</f>
        <v/>
      </c>
      <c r="F299" s="23" t="e">
        <f ca="1">IF(ISERR(SEARCH("@",РеестрИД[[#This Row],[Наименование]])),РеестрИД[[#This Row],[Наименование]],MID(РеестрИД[[#This Row],[Наименование]],SEARCH("@",РеестрИД[[#This Row],[Наименование]])+1,LEN(РеестрИД[[#This Row],[Наименование]])))</f>
        <v>#NAME?</v>
      </c>
      <c r="G299">
        <f>1</f>
        <v>1</v>
      </c>
      <c r="H299">
        <f t="shared" si="4"/>
        <v>295</v>
      </c>
    </row>
    <row r="300" spans="2:8" hidden="1" x14ac:dyDescent="0.2">
      <c r="B300" t="e">
        <f ca="1">Substrings(INDEX(ТаблицаИД[Итог всё],MATCH($A$6,ТаблицаИД[Номер п/п],0)),"; ",ROW(B300)-5)</f>
        <v>#NAME?</v>
      </c>
      <c r="C300" s="24"/>
      <c r="D300" s="87">
        <f>ROW(РеестрИД[[#This Row],[№ п/п]])-5</f>
        <v>295</v>
      </c>
      <c r="E300" s="86" t="str">
        <f ca="1">IF(ISERR(SEARCH("@",РеестрИД[[#This Row],[Наименование]])),"",MID(РеестрИД[[#This Row],[Наименование]],1,SEARCH("@",РеестрИД[[#This Row],[Наименование]])-1))</f>
        <v/>
      </c>
      <c r="F300" s="23" t="e">
        <f ca="1">IF(ISERR(SEARCH("@",РеестрИД[[#This Row],[Наименование]])),РеестрИД[[#This Row],[Наименование]],MID(РеестрИД[[#This Row],[Наименование]],SEARCH("@",РеестрИД[[#This Row],[Наименование]])+1,LEN(РеестрИД[[#This Row],[Наименование]])))</f>
        <v>#NAME?</v>
      </c>
      <c r="G300">
        <f>1</f>
        <v>1</v>
      </c>
      <c r="H300">
        <f t="shared" si="4"/>
        <v>296</v>
      </c>
    </row>
    <row r="301" spans="2:8" hidden="1" x14ac:dyDescent="0.2">
      <c r="B301" t="e">
        <f ca="1">Substrings(INDEX(ТаблицаИД[Итог всё],MATCH($A$6,ТаблицаИД[Номер п/п],0)),"; ",ROW(B301)-5)</f>
        <v>#NAME?</v>
      </c>
      <c r="C301" s="24"/>
      <c r="D301" s="87">
        <f>ROW(РеестрИД[[#This Row],[№ п/п]])-5</f>
        <v>296</v>
      </c>
      <c r="E301" s="86" t="str">
        <f ca="1">IF(ISERR(SEARCH("@",РеестрИД[[#This Row],[Наименование]])),"",MID(РеестрИД[[#This Row],[Наименование]],1,SEARCH("@",РеестрИД[[#This Row],[Наименование]])-1))</f>
        <v/>
      </c>
      <c r="F301" s="23" t="e">
        <f ca="1">IF(ISERR(SEARCH("@",РеестрИД[[#This Row],[Наименование]])),РеестрИД[[#This Row],[Наименование]],MID(РеестрИД[[#This Row],[Наименование]],SEARCH("@",РеестрИД[[#This Row],[Наименование]])+1,LEN(РеестрИД[[#This Row],[Наименование]])))</f>
        <v>#NAME?</v>
      </c>
      <c r="G301">
        <f>1</f>
        <v>1</v>
      </c>
      <c r="H301">
        <f t="shared" si="4"/>
        <v>297</v>
      </c>
    </row>
    <row r="302" spans="2:8" hidden="1" x14ac:dyDescent="0.2">
      <c r="B302" t="e">
        <f ca="1">Substrings(INDEX(ТаблицаИД[Итог всё],MATCH($A$6,ТаблицаИД[Номер п/п],0)),"; ",ROW(B302)-5)</f>
        <v>#NAME?</v>
      </c>
      <c r="C302" s="24"/>
      <c r="D302" s="87">
        <f>ROW(РеестрИД[[#This Row],[№ п/п]])-5</f>
        <v>297</v>
      </c>
      <c r="E302" s="86" t="str">
        <f ca="1">IF(ISERR(SEARCH("@",РеестрИД[[#This Row],[Наименование]])),"",MID(РеестрИД[[#This Row],[Наименование]],1,SEARCH("@",РеестрИД[[#This Row],[Наименование]])-1))</f>
        <v/>
      </c>
      <c r="F302" s="23" t="e">
        <f ca="1">IF(ISERR(SEARCH("@",РеестрИД[[#This Row],[Наименование]])),РеестрИД[[#This Row],[Наименование]],MID(РеестрИД[[#This Row],[Наименование]],SEARCH("@",РеестрИД[[#This Row],[Наименование]])+1,LEN(РеестрИД[[#This Row],[Наименование]])))</f>
        <v>#NAME?</v>
      </c>
      <c r="G302">
        <f>1</f>
        <v>1</v>
      </c>
      <c r="H302">
        <f t="shared" si="4"/>
        <v>298</v>
      </c>
    </row>
    <row r="303" spans="2:8" hidden="1" x14ac:dyDescent="0.2">
      <c r="B303" t="e">
        <f ca="1">Substrings(INDEX(ТаблицаИД[Итог всё],MATCH($A$6,ТаблицаИД[Номер п/п],0)),"; ",ROW(B303)-5)</f>
        <v>#NAME?</v>
      </c>
      <c r="C303" s="24"/>
      <c r="D303" s="87">
        <f>ROW(РеестрИД[[#This Row],[№ п/п]])-5</f>
        <v>298</v>
      </c>
      <c r="E303" s="86" t="str">
        <f ca="1">IF(ISERR(SEARCH("@",РеестрИД[[#This Row],[Наименование]])),"",MID(РеестрИД[[#This Row],[Наименование]],1,SEARCH("@",РеестрИД[[#This Row],[Наименование]])-1))</f>
        <v/>
      </c>
      <c r="F303" s="23" t="e">
        <f ca="1">IF(ISERR(SEARCH("@",РеестрИД[[#This Row],[Наименование]])),РеестрИД[[#This Row],[Наименование]],MID(РеестрИД[[#This Row],[Наименование]],SEARCH("@",РеестрИД[[#This Row],[Наименование]])+1,LEN(РеестрИД[[#This Row],[Наименование]])))</f>
        <v>#NAME?</v>
      </c>
      <c r="G303">
        <f>1</f>
        <v>1</v>
      </c>
      <c r="H303">
        <f t="shared" si="4"/>
        <v>299</v>
      </c>
    </row>
    <row r="304" spans="2:8" hidden="1" x14ac:dyDescent="0.2">
      <c r="B304" t="e">
        <f ca="1">Substrings(INDEX(ТаблицаИД[Итог всё],MATCH($A$6,ТаблицаИД[Номер п/п],0)),"; ",ROW(B304)-5)</f>
        <v>#NAME?</v>
      </c>
      <c r="C304" s="24"/>
      <c r="D304" s="87">
        <f>ROW(РеестрИД[[#This Row],[№ п/п]])-5</f>
        <v>299</v>
      </c>
      <c r="E304" s="86" t="str">
        <f ca="1">IF(ISERR(SEARCH("@",РеестрИД[[#This Row],[Наименование]])),"",MID(РеестрИД[[#This Row],[Наименование]],1,SEARCH("@",РеестрИД[[#This Row],[Наименование]])-1))</f>
        <v/>
      </c>
      <c r="F304" s="23" t="e">
        <f ca="1">IF(ISERR(SEARCH("@",РеестрИД[[#This Row],[Наименование]])),РеестрИД[[#This Row],[Наименование]],MID(РеестрИД[[#This Row],[Наименование]],SEARCH("@",РеестрИД[[#This Row],[Наименование]])+1,LEN(РеестрИД[[#This Row],[Наименование]])))</f>
        <v>#NAME?</v>
      </c>
      <c r="G304">
        <f>1</f>
        <v>1</v>
      </c>
      <c r="H304">
        <f t="shared" si="4"/>
        <v>300</v>
      </c>
    </row>
    <row r="305" spans="2:8" hidden="1" x14ac:dyDescent="0.2">
      <c r="B305" t="e">
        <f ca="1">Substrings(INDEX(ТаблицаИД[Итог всё],MATCH($A$6,ТаблицаИД[Номер п/п],0)),"; ",ROW(B305)-5)</f>
        <v>#NAME?</v>
      </c>
      <c r="C305" s="24"/>
      <c r="D305" s="87">
        <f>ROW(РеестрИД[[#This Row],[№ п/п]])-5</f>
        <v>300</v>
      </c>
      <c r="E305" s="86" t="str">
        <f ca="1">IF(ISERR(SEARCH("@",РеестрИД[[#This Row],[Наименование]])),"",MID(РеестрИД[[#This Row],[Наименование]],1,SEARCH("@",РеестрИД[[#This Row],[Наименование]])-1))</f>
        <v/>
      </c>
      <c r="F305" s="23" t="e">
        <f ca="1">IF(ISERR(SEARCH("@",РеестрИД[[#This Row],[Наименование]])),РеестрИД[[#This Row],[Наименование]],MID(РеестрИД[[#This Row],[Наименование]],SEARCH("@",РеестрИД[[#This Row],[Наименование]])+1,LEN(РеестрИД[[#This Row],[Наименование]])))</f>
        <v>#NAME?</v>
      </c>
      <c r="G305">
        <f>1</f>
        <v>1</v>
      </c>
      <c r="H305">
        <f t="shared" si="4"/>
        <v>301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43"/>
  <sheetViews>
    <sheetView workbookViewId="0">
      <selection activeCell="D40" sqref="D40"/>
    </sheetView>
  </sheetViews>
  <sheetFormatPr defaultRowHeight="12.75" x14ac:dyDescent="0.2"/>
  <cols>
    <col min="1" max="1" width="127.140625" customWidth="1"/>
  </cols>
  <sheetData>
    <row r="1" spans="1:1" x14ac:dyDescent="0.2">
      <c r="A1" s="193" t="s">
        <v>320</v>
      </c>
    </row>
    <row r="2" spans="1:1" x14ac:dyDescent="0.2">
      <c r="A2" s="190" t="s">
        <v>260</v>
      </c>
    </row>
    <row r="3" spans="1:1" x14ac:dyDescent="0.2">
      <c r="A3" s="190" t="s">
        <v>261</v>
      </c>
    </row>
    <row r="4" spans="1:1" x14ac:dyDescent="0.2">
      <c r="A4" s="190" t="s">
        <v>306</v>
      </c>
    </row>
    <row r="5" spans="1:1" x14ac:dyDescent="0.2">
      <c r="A5" s="190" t="s">
        <v>321</v>
      </c>
    </row>
    <row r="6" spans="1:1" x14ac:dyDescent="0.2">
      <c r="A6" s="190" t="s">
        <v>322</v>
      </c>
    </row>
    <row r="7" spans="1:1" x14ac:dyDescent="0.2">
      <c r="A7" s="190" t="s">
        <v>263</v>
      </c>
    </row>
    <row r="8" spans="1:1" x14ac:dyDescent="0.2">
      <c r="A8" s="190" t="s">
        <v>323</v>
      </c>
    </row>
    <row r="9" spans="1:1" x14ac:dyDescent="0.2">
      <c r="A9" s="190" t="s">
        <v>324</v>
      </c>
    </row>
    <row r="10" spans="1:1" x14ac:dyDescent="0.2">
      <c r="A10" s="190" t="s">
        <v>275</v>
      </c>
    </row>
    <row r="11" spans="1:1" x14ac:dyDescent="0.2">
      <c r="A11" s="190" t="s">
        <v>325</v>
      </c>
    </row>
    <row r="12" spans="1:1" x14ac:dyDescent="0.2">
      <c r="A12" s="190" t="s">
        <v>326</v>
      </c>
    </row>
    <row r="13" spans="1:1" x14ac:dyDescent="0.2">
      <c r="A13" s="190" t="s">
        <v>290</v>
      </c>
    </row>
    <row r="14" spans="1:1" x14ac:dyDescent="0.2">
      <c r="A14" s="190" t="s">
        <v>292</v>
      </c>
    </row>
    <row r="15" spans="1:1" x14ac:dyDescent="0.2">
      <c r="A15" s="190" t="s">
        <v>291</v>
      </c>
    </row>
    <row r="16" spans="1:1" x14ac:dyDescent="0.2">
      <c r="A16" s="190" t="s">
        <v>316</v>
      </c>
    </row>
    <row r="17" spans="1:1" x14ac:dyDescent="0.2">
      <c r="A17" s="190" t="s">
        <v>327</v>
      </c>
    </row>
    <row r="18" spans="1:1" x14ac:dyDescent="0.2">
      <c r="A18" s="190" t="s">
        <v>312</v>
      </c>
    </row>
    <row r="19" spans="1:1" x14ac:dyDescent="0.2">
      <c r="A19" s="190" t="s">
        <v>313</v>
      </c>
    </row>
    <row r="20" spans="1:1" x14ac:dyDescent="0.2">
      <c r="A20" s="190" t="s">
        <v>314</v>
      </c>
    </row>
    <row r="21" spans="1:1" x14ac:dyDescent="0.2">
      <c r="A21" s="191" t="s">
        <v>303</v>
      </c>
    </row>
    <row r="22" spans="1:1" x14ac:dyDescent="0.2">
      <c r="A22" s="191" t="s">
        <v>328</v>
      </c>
    </row>
    <row r="23" spans="1:1" x14ac:dyDescent="0.2">
      <c r="A23" s="191" t="s">
        <v>317</v>
      </c>
    </row>
    <row r="24" spans="1:1" x14ac:dyDescent="0.2">
      <c r="A24" s="191" t="s">
        <v>329</v>
      </c>
    </row>
    <row r="25" spans="1:1" x14ac:dyDescent="0.2">
      <c r="A25" s="191" t="s">
        <v>330</v>
      </c>
    </row>
    <row r="26" spans="1:1" x14ac:dyDescent="0.2">
      <c r="A26" s="191" t="s">
        <v>331</v>
      </c>
    </row>
    <row r="27" spans="1:1" x14ac:dyDescent="0.2">
      <c r="A27" s="191" t="s">
        <v>332</v>
      </c>
    </row>
    <row r="28" spans="1:1" x14ac:dyDescent="0.2">
      <c r="A28" s="191" t="s">
        <v>333</v>
      </c>
    </row>
    <row r="29" spans="1:1" x14ac:dyDescent="0.2">
      <c r="A29" s="191" t="s">
        <v>334</v>
      </c>
    </row>
    <row r="30" spans="1:1" x14ac:dyDescent="0.2">
      <c r="A30" s="191" t="s">
        <v>335</v>
      </c>
    </row>
    <row r="31" spans="1:1" x14ac:dyDescent="0.2">
      <c r="A31" s="191" t="s">
        <v>304</v>
      </c>
    </row>
    <row r="32" spans="1:1" x14ac:dyDescent="0.2">
      <c r="A32" s="191" t="s">
        <v>336</v>
      </c>
    </row>
    <row r="33" spans="1:1" x14ac:dyDescent="0.2">
      <c r="A33" s="191" t="s">
        <v>337</v>
      </c>
    </row>
    <row r="34" spans="1:1" x14ac:dyDescent="0.2">
      <c r="A34" s="192" t="s">
        <v>305</v>
      </c>
    </row>
    <row r="35" spans="1:1" x14ac:dyDescent="0.2">
      <c r="A35" s="192" t="s">
        <v>307</v>
      </c>
    </row>
    <row r="36" spans="1:1" x14ac:dyDescent="0.2">
      <c r="A36" s="192" t="s">
        <v>308</v>
      </c>
    </row>
    <row r="37" spans="1:1" x14ac:dyDescent="0.2">
      <c r="A37" s="194" t="s">
        <v>318</v>
      </c>
    </row>
    <row r="38" spans="1:1" x14ac:dyDescent="0.2">
      <c r="A38" s="196" t="s">
        <v>339</v>
      </c>
    </row>
    <row r="39" spans="1:1" x14ac:dyDescent="0.2">
      <c r="A39" s="196" t="s">
        <v>340</v>
      </c>
    </row>
    <row r="40" spans="1:1" x14ac:dyDescent="0.2">
      <c r="A40" s="196" t="s">
        <v>341</v>
      </c>
    </row>
    <row r="41" spans="1:1" x14ac:dyDescent="0.2">
      <c r="A41" s="196" t="s">
        <v>342</v>
      </c>
    </row>
    <row r="42" spans="1:1" x14ac:dyDescent="0.2">
      <c r="A42" s="196" t="s">
        <v>343</v>
      </c>
    </row>
    <row r="43" spans="1:1" x14ac:dyDescent="0.2">
      <c r="A43" s="196" t="s">
        <v>344</v>
      </c>
    </row>
  </sheetData>
  <dataValidations count="1">
    <dataValidation type="list" allowBlank="1" showInputMessage="1" showErrorMessage="1" sqref="A2:A43" xr:uid="{00000000-0002-0000-0800-000000000000}">
      <formula1>$A$2:$A$43</formula1>
    </dataValidation>
  </dataValidations>
  <pageMargins left="0.7" right="0.7" top="0.75" bottom="0.75" header="0.3" footer="0.3"/>
  <pageSetup paperSize="9" orientation="portrait" horizontalDpi="4294967293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62</vt:i4>
      </vt:variant>
    </vt:vector>
  </HeadingPairs>
  <TitlesOfParts>
    <vt:vector size="71" baseType="lpstr">
      <vt:lpstr>Сводные даты</vt:lpstr>
      <vt:lpstr>Реквизиты</vt:lpstr>
      <vt:lpstr>Люди</vt:lpstr>
      <vt:lpstr>Реестр</vt:lpstr>
      <vt:lpstr>АОК</vt:lpstr>
      <vt:lpstr>ИД</vt:lpstr>
      <vt:lpstr>Материалы</vt:lpstr>
      <vt:lpstr>Реестр ИД</vt:lpstr>
      <vt:lpstr>работыКЖ0</vt:lpstr>
      <vt:lpstr>ИД!ДатаАОК</vt:lpstr>
      <vt:lpstr>ДатаАОК</vt:lpstr>
      <vt:lpstr>должность_генподрядчика</vt:lpstr>
      <vt:lpstr>должность_заказчика</vt:lpstr>
      <vt:lpstr>должность_иного</vt:lpstr>
      <vt:lpstr>должность_подрядчика</vt:lpstr>
      <vt:lpstr>должность_проектировщика</vt:lpstr>
      <vt:lpstr>должность_ТНгенподрядчика</vt:lpstr>
      <vt:lpstr>должность_ТНзаказчика</vt:lpstr>
      <vt:lpstr>АОК!Корпус</vt:lpstr>
      <vt:lpstr>ИД!Корпус</vt:lpstr>
      <vt:lpstr>Корпус</vt:lpstr>
      <vt:lpstr>АОК!Мат_из_списка</vt:lpstr>
      <vt:lpstr>Мат_из_списка</vt:lpstr>
      <vt:lpstr>АОК!Материалы</vt:lpstr>
      <vt:lpstr>ИД!Материалы</vt:lpstr>
      <vt:lpstr>Материалы</vt:lpstr>
      <vt:lpstr>ИД!месяцИД</vt:lpstr>
      <vt:lpstr>наименование_генподрядчика</vt:lpstr>
      <vt:lpstr>Наименование_заказчика</vt:lpstr>
      <vt:lpstr>наименование_объекта</vt:lpstr>
      <vt:lpstr>наименование_подрядчика</vt:lpstr>
      <vt:lpstr>наименование_проектировщика</vt:lpstr>
      <vt:lpstr>АОК!Напечатан</vt:lpstr>
      <vt:lpstr>ИД!Напечатан</vt:lpstr>
      <vt:lpstr>Напечатан</vt:lpstr>
      <vt:lpstr>ИД!Номер_п_п</vt:lpstr>
      <vt:lpstr>АОК!Номеракта</vt:lpstr>
      <vt:lpstr>ИД!Номеракта</vt:lpstr>
      <vt:lpstr>Номеракта</vt:lpstr>
      <vt:lpstr>НомерИД</vt:lpstr>
      <vt:lpstr>орг_заказчика</vt:lpstr>
      <vt:lpstr>орг_иного</vt:lpstr>
      <vt:lpstr>орг_ТНзаказчика</vt:lpstr>
      <vt:lpstr>АОК!Отметка</vt:lpstr>
      <vt:lpstr>Отметка</vt:lpstr>
      <vt:lpstr>приказ_генподрядчика</vt:lpstr>
      <vt:lpstr>приказ_заказчика</vt:lpstr>
      <vt:lpstr>приказ_иного</vt:lpstr>
      <vt:lpstr>приказ_подрядчика</vt:lpstr>
      <vt:lpstr>приказ_проектировщика</vt:lpstr>
      <vt:lpstr>приказ_ТНгенподрядчика</vt:lpstr>
      <vt:lpstr>приказ_ТНзаказчика</vt:lpstr>
      <vt:lpstr>АОК!Работы</vt:lpstr>
      <vt:lpstr>ИД!Работы</vt:lpstr>
      <vt:lpstr>Работы</vt:lpstr>
      <vt:lpstr>реквизиты_генподрядчика</vt:lpstr>
      <vt:lpstr>реквизиты_заказчика</vt:lpstr>
      <vt:lpstr>реквизиты_подрядчика</vt:lpstr>
      <vt:lpstr>реквизиты_проектировщика</vt:lpstr>
      <vt:lpstr>АОК!Секция</vt:lpstr>
      <vt:lpstr>ИД!Секция</vt:lpstr>
      <vt:lpstr>Секция</vt:lpstr>
      <vt:lpstr>ФИО_генподрядчика</vt:lpstr>
      <vt:lpstr>ФИО_заказчика</vt:lpstr>
      <vt:lpstr>ФИО_иного</vt:lpstr>
      <vt:lpstr>ФИО_подрядчика</vt:lpstr>
      <vt:lpstr>ФИО_проектировщика</vt:lpstr>
      <vt:lpstr>ФИО_ТНгенподрядчика</vt:lpstr>
      <vt:lpstr>ФИО_ТНзаказчика</vt:lpstr>
      <vt:lpstr>АОК!Этаж</vt:lpstr>
      <vt:lpstr>Этаж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program</dc:creator>
  <cp:lastModifiedBy>Elena</cp:lastModifiedBy>
  <cp:lastPrinted>2018-12-27T07:52:27Z</cp:lastPrinted>
  <dcterms:created xsi:type="dcterms:W3CDTF">2008-10-10T11:26:20Z</dcterms:created>
  <dcterms:modified xsi:type="dcterms:W3CDTF">2020-11-30T08:12:43Z</dcterms:modified>
</cp:coreProperties>
</file>