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 codeName="{91AB8045-AFC0-B76E-F17D-A240E00664AE}"/>
  <workbookPr filterPrivacy="1" codeName="ЭтаКнига" defaultThemeVersion="124226"/>
  <xr:revisionPtr revIDLastSave="0" documentId="13_ncr:1_{7CECD56B-AEB9-4EC1-8A10-A717E7C64BA3}" xr6:coauthVersionLast="45" xr6:coauthVersionMax="45" xr10:uidLastSave="{00000000-0000-0000-0000-000000000000}"/>
  <bookViews>
    <workbookView xWindow="-120" yWindow="-120" windowWidth="21240" windowHeight="15390" xr2:uid="{00000000-000D-0000-FFFF-FFFF00000000}"/>
  </bookViews>
  <sheets>
    <sheet name="1" sheetId="9" r:id="rId1"/>
    <sheet name="2" sheetId="10" r:id="rId2"/>
    <sheet name="3" sheetId="11" r:id="rId3"/>
    <sheet name="4" sheetId="12" r:id="rId4"/>
    <sheet name="5" sheetId="13" r:id="rId5"/>
    <sheet name="6" sheetId="14" r:id="rId6"/>
    <sheet name="данные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9" l="1"/>
  <c r="C33" i="9"/>
  <c r="C32" i="9"/>
  <c r="C31" i="9"/>
  <c r="C30" i="9"/>
  <c r="C29" i="9"/>
  <c r="C28" i="9"/>
  <c r="C15" i="9"/>
  <c r="C14" i="9"/>
  <c r="C13" i="9"/>
  <c r="C12" i="9"/>
  <c r="C11" i="9"/>
  <c r="C10" i="9"/>
  <c r="C9" i="9"/>
  <c r="C8" i="9"/>
  <c r="C7" i="9"/>
  <c r="C6" i="9"/>
  <c r="C5" i="9"/>
  <c r="D5" i="14"/>
  <c r="C6" i="13"/>
  <c r="C5" i="13"/>
  <c r="C7" i="13"/>
  <c r="C8" i="13"/>
  <c r="C9" i="13"/>
  <c r="C10" i="13"/>
  <c r="C11" i="13"/>
  <c r="C12" i="13"/>
  <c r="C13" i="13"/>
  <c r="C14" i="13"/>
  <c r="C15" i="13"/>
  <c r="C28" i="13"/>
  <c r="C29" i="13"/>
  <c r="C30" i="13"/>
  <c r="C31" i="13"/>
  <c r="C32" i="13"/>
  <c r="C33" i="13"/>
  <c r="C34" i="13"/>
  <c r="C35" i="13"/>
  <c r="C6" i="12"/>
  <c r="C5" i="12"/>
  <c r="D5" i="12" s="1"/>
  <c r="C7" i="12"/>
  <c r="C8" i="12"/>
  <c r="C9" i="12"/>
  <c r="C10" i="12"/>
  <c r="C11" i="12"/>
  <c r="C12" i="12"/>
  <c r="C13" i="12"/>
  <c r="C14" i="12"/>
  <c r="C15" i="12"/>
  <c r="C28" i="12"/>
  <c r="C29" i="12"/>
  <c r="C30" i="12"/>
  <c r="C31" i="12"/>
  <c r="C32" i="12"/>
  <c r="C33" i="12"/>
  <c r="C34" i="12"/>
  <c r="C35" i="12"/>
  <c r="C6" i="11"/>
  <c r="C5" i="11"/>
  <c r="C7" i="11"/>
  <c r="C8" i="11"/>
  <c r="C9" i="11"/>
  <c r="C10" i="11"/>
  <c r="C11" i="11"/>
  <c r="C12" i="11"/>
  <c r="C13" i="11"/>
  <c r="C14" i="11"/>
  <c r="C15" i="11"/>
  <c r="C28" i="11"/>
  <c r="C29" i="11"/>
  <c r="C30" i="11"/>
  <c r="C31" i="11"/>
  <c r="C32" i="11"/>
  <c r="C33" i="11"/>
  <c r="C34" i="11"/>
  <c r="C35" i="11"/>
  <c r="C6" i="10"/>
  <c r="C5" i="10"/>
  <c r="C7" i="10"/>
  <c r="C8" i="10"/>
  <c r="C9" i="10"/>
  <c r="C10" i="10"/>
  <c r="C11" i="10"/>
  <c r="C12" i="10"/>
  <c r="C13" i="10"/>
  <c r="C14" i="10"/>
  <c r="C15" i="10"/>
  <c r="C28" i="10"/>
  <c r="C29" i="10"/>
  <c r="C30" i="10"/>
  <c r="C31" i="10"/>
  <c r="C32" i="10"/>
  <c r="C33" i="10"/>
  <c r="C34" i="10"/>
  <c r="C35" i="10"/>
  <c r="C35" i="9"/>
  <c r="C16" i="13"/>
  <c r="C17" i="13"/>
  <c r="C18" i="13"/>
  <c r="C19" i="13"/>
  <c r="C20" i="13"/>
  <c r="C21" i="13"/>
  <c r="C22" i="13"/>
  <c r="C23" i="13"/>
  <c r="C24" i="13"/>
  <c r="C25" i="13"/>
  <c r="C26" i="13"/>
  <c r="C27" i="13"/>
  <c r="C16" i="12"/>
  <c r="C17" i="12"/>
  <c r="C18" i="12"/>
  <c r="C19" i="12"/>
  <c r="C20" i="12"/>
  <c r="C21" i="12"/>
  <c r="C22" i="12"/>
  <c r="C23" i="12"/>
  <c r="C24" i="12"/>
  <c r="C25" i="12"/>
  <c r="C26" i="12"/>
  <c r="C27" i="12"/>
  <c r="C16" i="11"/>
  <c r="C17" i="11"/>
  <c r="C18" i="11"/>
  <c r="C19" i="11"/>
  <c r="C20" i="11"/>
  <c r="C21" i="11"/>
  <c r="C22" i="11"/>
  <c r="C23" i="11"/>
  <c r="C24" i="11"/>
  <c r="C25" i="11"/>
  <c r="C26" i="11"/>
  <c r="C27" i="11"/>
  <c r="C16" i="10"/>
  <c r="C17" i="10"/>
  <c r="C18" i="10"/>
  <c r="C19" i="10"/>
  <c r="C20" i="10"/>
  <c r="C21" i="10"/>
  <c r="C22" i="10"/>
  <c r="C23" i="10"/>
  <c r="C24" i="10"/>
  <c r="C25" i="10"/>
  <c r="C26" i="10"/>
  <c r="C27" i="10"/>
  <c r="C16" i="9"/>
  <c r="C17" i="9"/>
  <c r="C18" i="9"/>
  <c r="C19" i="9"/>
  <c r="C20" i="9"/>
  <c r="C21" i="9"/>
  <c r="C22" i="9"/>
  <c r="C23" i="9"/>
  <c r="C24" i="9"/>
  <c r="C25" i="9"/>
  <c r="C26" i="9"/>
  <c r="C27" i="9"/>
  <c r="D5" i="11" l="1"/>
  <c r="E5" i="11"/>
  <c r="D5" i="10"/>
  <c r="E5" i="10"/>
  <c r="D5" i="13"/>
  <c r="E5" i="13"/>
  <c r="E5" i="12"/>
  <c r="F6" i="12" s="1"/>
  <c r="D6" i="12"/>
  <c r="E5" i="14"/>
  <c r="F6" i="14" s="1"/>
  <c r="D5" i="9"/>
  <c r="E5" i="9"/>
  <c r="D6" i="14" l="1"/>
  <c r="E6" i="14"/>
  <c r="F7" i="14" s="1"/>
  <c r="E6" i="12"/>
  <c r="F7" i="12" s="1"/>
  <c r="D6" i="13"/>
  <c r="F6" i="13"/>
  <c r="D6" i="10"/>
  <c r="F6" i="10"/>
  <c r="D6" i="11"/>
  <c r="F6" i="11"/>
  <c r="D6" i="9"/>
  <c r="F6" i="9"/>
  <c r="H6" i="14"/>
  <c r="I6" i="14"/>
  <c r="G6" i="14"/>
  <c r="H6" i="12"/>
  <c r="I6" i="12"/>
  <c r="G6" i="12"/>
  <c r="D7" i="14"/>
  <c r="D7" i="12" l="1"/>
  <c r="H7" i="14"/>
  <c r="I7" i="14"/>
  <c r="G7" i="14"/>
  <c r="H7" i="12"/>
  <c r="I7" i="12"/>
  <c r="G7" i="12"/>
  <c r="E7" i="14"/>
  <c r="D8" i="14" s="1"/>
  <c r="H6" i="11"/>
  <c r="I6" i="11"/>
  <c r="G6" i="11"/>
  <c r="H6" i="10"/>
  <c r="I6" i="10"/>
  <c r="G6" i="10"/>
  <c r="H6" i="13"/>
  <c r="I6" i="13"/>
  <c r="G6" i="13"/>
  <c r="E7" i="12"/>
  <c r="D8" i="12" s="1"/>
  <c r="H6" i="9"/>
  <c r="I6" i="9"/>
  <c r="G6" i="9"/>
  <c r="E6" i="11"/>
  <c r="D7" i="11" s="1"/>
  <c r="E6" i="10"/>
  <c r="D7" i="10" s="1"/>
  <c r="E6" i="13"/>
  <c r="D7" i="13" s="1"/>
  <c r="F7" i="13"/>
  <c r="F7" i="10" l="1"/>
  <c r="F7" i="11"/>
  <c r="F8" i="12"/>
  <c r="I8" i="12" s="1"/>
  <c r="F8" i="14"/>
  <c r="E7" i="10"/>
  <c r="F8" i="10" s="1"/>
  <c r="D8" i="10"/>
  <c r="E8" i="12"/>
  <c r="F9" i="12" s="1"/>
  <c r="E8" i="14"/>
  <c r="F9" i="14" s="1"/>
  <c r="H7" i="10"/>
  <c r="I7" i="10"/>
  <c r="G7" i="10"/>
  <c r="I8" i="14"/>
  <c r="E7" i="13"/>
  <c r="F8" i="13" s="1"/>
  <c r="E7" i="11"/>
  <c r="F8" i="11" s="1"/>
  <c r="H8" i="12"/>
  <c r="G8" i="12"/>
  <c r="H7" i="13"/>
  <c r="I7" i="13"/>
  <c r="G7" i="13"/>
  <c r="H7" i="11"/>
  <c r="I7" i="11"/>
  <c r="G7" i="11"/>
  <c r="H8" i="14" l="1"/>
  <c r="D8" i="13"/>
  <c r="D8" i="11"/>
  <c r="D9" i="12"/>
  <c r="E9" i="12" s="1"/>
  <c r="D10" i="12" s="1"/>
  <c r="G8" i="14"/>
  <c r="D9" i="14"/>
  <c r="H8" i="11"/>
  <c r="I8" i="11"/>
  <c r="G8" i="11"/>
  <c r="H9" i="14"/>
  <c r="I9" i="14"/>
  <c r="G9" i="14"/>
  <c r="H8" i="10"/>
  <c r="I8" i="10"/>
  <c r="G8" i="10"/>
  <c r="E8" i="13"/>
  <c r="D9" i="13" s="1"/>
  <c r="E8" i="11"/>
  <c r="D9" i="11" s="1"/>
  <c r="F9" i="11"/>
  <c r="H8" i="13"/>
  <c r="I8" i="13"/>
  <c r="G8" i="13"/>
  <c r="E9" i="14"/>
  <c r="F10" i="14" s="1"/>
  <c r="H9" i="12"/>
  <c r="I9" i="12"/>
  <c r="G9" i="12"/>
  <c r="E8" i="10"/>
  <c r="D9" i="10" s="1"/>
  <c r="F9" i="10" l="1"/>
  <c r="F9" i="13"/>
  <c r="D10" i="14"/>
  <c r="F10" i="12"/>
  <c r="H10" i="12" s="1"/>
  <c r="E10" i="12"/>
  <c r="F11" i="12" s="1"/>
  <c r="E9" i="10"/>
  <c r="F10" i="10" s="1"/>
  <c r="H9" i="10"/>
  <c r="I9" i="10"/>
  <c r="G9" i="10"/>
  <c r="H10" i="14"/>
  <c r="I10" i="14"/>
  <c r="G10" i="14"/>
  <c r="H9" i="11"/>
  <c r="I9" i="11"/>
  <c r="G9" i="11"/>
  <c r="H9" i="13"/>
  <c r="I9" i="13"/>
  <c r="G9" i="13"/>
  <c r="E10" i="14"/>
  <c r="F11" i="14" s="1"/>
  <c r="E9" i="11"/>
  <c r="D10" i="11" s="1"/>
  <c r="E9" i="13"/>
  <c r="F10" i="13" s="1"/>
  <c r="D10" i="13"/>
  <c r="D11" i="12" l="1"/>
  <c r="D11" i="14"/>
  <c r="E11" i="14" s="1"/>
  <c r="D12" i="14" s="1"/>
  <c r="D10" i="10"/>
  <c r="F10" i="11"/>
  <c r="I10" i="12"/>
  <c r="G10" i="12"/>
  <c r="E10" i="11"/>
  <c r="F11" i="11" s="1"/>
  <c r="E10" i="13"/>
  <c r="D11" i="13" s="1"/>
  <c r="E10" i="10"/>
  <c r="D11" i="10" s="1"/>
  <c r="E11" i="12"/>
  <c r="D12" i="12" s="1"/>
  <c r="H10" i="13"/>
  <c r="I10" i="13"/>
  <c r="G10" i="13"/>
  <c r="H10" i="11"/>
  <c r="I10" i="11"/>
  <c r="G10" i="11"/>
  <c r="H11" i="14"/>
  <c r="I11" i="14"/>
  <c r="G11" i="14"/>
  <c r="H10" i="10"/>
  <c r="I10" i="10"/>
  <c r="G10" i="10"/>
  <c r="H11" i="12"/>
  <c r="I11" i="12"/>
  <c r="G11" i="12"/>
  <c r="F11" i="13" l="1"/>
  <c r="F11" i="10"/>
  <c r="D11" i="11"/>
  <c r="F12" i="12"/>
  <c r="H12" i="12" s="1"/>
  <c r="F12" i="14"/>
  <c r="E12" i="12"/>
  <c r="F13" i="12" s="1"/>
  <c r="E11" i="10"/>
  <c r="F12" i="10" s="1"/>
  <c r="E11" i="13"/>
  <c r="F12" i="13" s="1"/>
  <c r="H11" i="11"/>
  <c r="I11" i="11"/>
  <c r="G11" i="11"/>
  <c r="H12" i="14"/>
  <c r="I12" i="14"/>
  <c r="G12" i="14"/>
  <c r="I12" i="12"/>
  <c r="H11" i="10"/>
  <c r="I11" i="10"/>
  <c r="G11" i="10"/>
  <c r="E12" i="14"/>
  <c r="F13" i="14" s="1"/>
  <c r="H11" i="13"/>
  <c r="I11" i="13"/>
  <c r="G11" i="13"/>
  <c r="E11" i="11"/>
  <c r="D12" i="11" s="1"/>
  <c r="D12" i="10" l="1"/>
  <c r="D13" i="14"/>
  <c r="E13" i="14" s="1"/>
  <c r="D14" i="14" s="1"/>
  <c r="F12" i="11"/>
  <c r="G12" i="12"/>
  <c r="D13" i="12"/>
  <c r="D12" i="13"/>
  <c r="E12" i="13" s="1"/>
  <c r="D13" i="13" s="1"/>
  <c r="E12" i="11"/>
  <c r="F13" i="11" s="1"/>
  <c r="D13" i="11"/>
  <c r="E12" i="10"/>
  <c r="D13" i="10" s="1"/>
  <c r="E13" i="12"/>
  <c r="D14" i="12" s="1"/>
  <c r="H12" i="11"/>
  <c r="I12" i="11"/>
  <c r="G12" i="11"/>
  <c r="H13" i="14"/>
  <c r="I13" i="14"/>
  <c r="G13" i="14"/>
  <c r="H12" i="13"/>
  <c r="I12" i="13"/>
  <c r="G12" i="13"/>
  <c r="H12" i="10"/>
  <c r="I12" i="10"/>
  <c r="G12" i="10"/>
  <c r="H13" i="12"/>
  <c r="I13" i="12"/>
  <c r="G13" i="12"/>
  <c r="F13" i="10" l="1"/>
  <c r="F14" i="12"/>
  <c r="F13" i="13"/>
  <c r="I13" i="13" s="1"/>
  <c r="F14" i="14"/>
  <c r="I14" i="14" s="1"/>
  <c r="E14" i="12"/>
  <c r="F15" i="12" s="1"/>
  <c r="H13" i="11"/>
  <c r="I13" i="11"/>
  <c r="G13" i="11"/>
  <c r="H13" i="10"/>
  <c r="I13" i="10"/>
  <c r="G13" i="10"/>
  <c r="H13" i="13"/>
  <c r="G13" i="13"/>
  <c r="H14" i="14"/>
  <c r="H14" i="12"/>
  <c r="I14" i="12"/>
  <c r="G14" i="12"/>
  <c r="E13" i="10"/>
  <c r="F14" i="10"/>
  <c r="D14" i="10"/>
  <c r="E13" i="13"/>
  <c r="F14" i="13" s="1"/>
  <c r="E14" i="14"/>
  <c r="F15" i="14" s="1"/>
  <c r="E13" i="11"/>
  <c r="D14" i="11" s="1"/>
  <c r="G14" i="14" l="1"/>
  <c r="D15" i="14"/>
  <c r="E15" i="14" s="1"/>
  <c r="D28" i="14" s="1"/>
  <c r="D14" i="13"/>
  <c r="F14" i="11"/>
  <c r="D15" i="12"/>
  <c r="E15" i="12" s="1"/>
  <c r="D28" i="12" s="1"/>
  <c r="H15" i="12"/>
  <c r="I15" i="12"/>
  <c r="G15" i="12"/>
  <c r="H15" i="14"/>
  <c r="I15" i="14"/>
  <c r="G15" i="14"/>
  <c r="H14" i="13"/>
  <c r="I14" i="13"/>
  <c r="G14" i="13"/>
  <c r="H14" i="10"/>
  <c r="I14" i="10"/>
  <c r="G14" i="10"/>
  <c r="H14" i="11"/>
  <c r="I14" i="11"/>
  <c r="G14" i="11"/>
  <c r="E14" i="13"/>
  <c r="D15" i="13" s="1"/>
  <c r="F15" i="13"/>
  <c r="E14" i="10"/>
  <c r="D15" i="10" s="1"/>
  <c r="E14" i="11"/>
  <c r="F15" i="11" s="1"/>
  <c r="D15" i="11" l="1"/>
  <c r="F15" i="10"/>
  <c r="D16" i="14"/>
  <c r="F16" i="14"/>
  <c r="I16" i="14" s="1"/>
  <c r="E28" i="12"/>
  <c r="F29" i="12" s="1"/>
  <c r="E15" i="10"/>
  <c r="F28" i="10" s="1"/>
  <c r="D28" i="10"/>
  <c r="E28" i="14"/>
  <c r="F29" i="14" s="1"/>
  <c r="F16" i="12"/>
  <c r="F28" i="12"/>
  <c r="D16" i="12"/>
  <c r="E15" i="11"/>
  <c r="D28" i="11" s="1"/>
  <c r="F28" i="11"/>
  <c r="F16" i="11"/>
  <c r="H15" i="13"/>
  <c r="I15" i="13"/>
  <c r="G15" i="13"/>
  <c r="F28" i="14"/>
  <c r="H15" i="11"/>
  <c r="I15" i="11"/>
  <c r="G15" i="11"/>
  <c r="H15" i="10"/>
  <c r="I15" i="10"/>
  <c r="G15" i="10"/>
  <c r="E15" i="13"/>
  <c r="D16" i="13" s="1"/>
  <c r="E16" i="14"/>
  <c r="D17" i="14" s="1"/>
  <c r="H16" i="14" l="1"/>
  <c r="G16" i="14"/>
  <c r="F17" i="14"/>
  <c r="H17" i="14" s="1"/>
  <c r="D16" i="11"/>
  <c r="D16" i="10"/>
  <c r="E16" i="10" s="1"/>
  <c r="F16" i="10"/>
  <c r="D29" i="12"/>
  <c r="D28" i="13"/>
  <c r="D29" i="14"/>
  <c r="E29" i="14" s="1"/>
  <c r="E16" i="13"/>
  <c r="D17" i="13" s="1"/>
  <c r="H29" i="12"/>
  <c r="I29" i="12"/>
  <c r="G29" i="12"/>
  <c r="I29" i="14"/>
  <c r="G29" i="14"/>
  <c r="H29" i="14"/>
  <c r="E28" i="13"/>
  <c r="D29" i="13" s="1"/>
  <c r="F16" i="13"/>
  <c r="F28" i="13"/>
  <c r="I28" i="14"/>
  <c r="G28" i="14"/>
  <c r="H28" i="14"/>
  <c r="E16" i="11"/>
  <c r="D17" i="11" s="1"/>
  <c r="E28" i="11"/>
  <c r="F29" i="11" s="1"/>
  <c r="E16" i="12"/>
  <c r="D17" i="12" s="1"/>
  <c r="H16" i="12"/>
  <c r="I16" i="12"/>
  <c r="G16" i="12"/>
  <c r="H16" i="10"/>
  <c r="I16" i="10"/>
  <c r="G16" i="10"/>
  <c r="H28" i="10"/>
  <c r="I28" i="10"/>
  <c r="G28" i="10"/>
  <c r="E29" i="12"/>
  <c r="E17" i="14"/>
  <c r="D18" i="14" s="1"/>
  <c r="H16" i="11"/>
  <c r="I16" i="11"/>
  <c r="G16" i="11"/>
  <c r="H28" i="11"/>
  <c r="I28" i="11"/>
  <c r="G28" i="11"/>
  <c r="H28" i="12"/>
  <c r="I28" i="12"/>
  <c r="G28" i="12"/>
  <c r="E28" i="10"/>
  <c r="F29" i="10" s="1"/>
  <c r="I17" i="14" l="1"/>
  <c r="D30" i="14"/>
  <c r="F30" i="14"/>
  <c r="G30" i="14" s="1"/>
  <c r="G17" i="14"/>
  <c r="F17" i="11"/>
  <c r="F30" i="12"/>
  <c r="D17" i="10"/>
  <c r="F17" i="10"/>
  <c r="D29" i="11"/>
  <c r="D30" i="12"/>
  <c r="F17" i="12"/>
  <c r="I17" i="12" s="1"/>
  <c r="F29" i="13"/>
  <c r="H29" i="13" s="1"/>
  <c r="E17" i="10"/>
  <c r="D18" i="10" s="1"/>
  <c r="E18" i="14"/>
  <c r="D19" i="14" s="1"/>
  <c r="E17" i="11"/>
  <c r="D18" i="11" s="1"/>
  <c r="E30" i="14"/>
  <c r="F31" i="14" s="1"/>
  <c r="H29" i="11"/>
  <c r="I29" i="11"/>
  <c r="G29" i="11"/>
  <c r="H29" i="10"/>
  <c r="I29" i="10"/>
  <c r="G29" i="10"/>
  <c r="E17" i="12"/>
  <c r="D18" i="12" s="1"/>
  <c r="E29" i="13"/>
  <c r="F30" i="13" s="1"/>
  <c r="D30" i="13"/>
  <c r="E17" i="13"/>
  <c r="D18" i="13" s="1"/>
  <c r="H17" i="10"/>
  <c r="I17" i="10"/>
  <c r="G17" i="10"/>
  <c r="D29" i="10"/>
  <c r="F18" i="14"/>
  <c r="H30" i="12"/>
  <c r="I30" i="12"/>
  <c r="G30" i="12"/>
  <c r="H28" i="13"/>
  <c r="I28" i="13"/>
  <c r="G28" i="13"/>
  <c r="F17" i="13"/>
  <c r="E30" i="12"/>
  <c r="F31" i="12" s="1"/>
  <c r="I30" i="14"/>
  <c r="H17" i="12"/>
  <c r="E29" i="11"/>
  <c r="F30" i="11" s="1"/>
  <c r="H17" i="11"/>
  <c r="I17" i="11"/>
  <c r="G17" i="11"/>
  <c r="H16" i="13"/>
  <c r="I16" i="13"/>
  <c r="G16" i="13"/>
  <c r="I29" i="13"/>
  <c r="D31" i="14" l="1"/>
  <c r="E31" i="14" s="1"/>
  <c r="D32" i="14" s="1"/>
  <c r="H30" i="14"/>
  <c r="G17" i="12"/>
  <c r="D31" i="12"/>
  <c r="G29" i="13"/>
  <c r="F19" i="14"/>
  <c r="I19" i="14" s="1"/>
  <c r="H30" i="11"/>
  <c r="I30" i="11"/>
  <c r="G30" i="11"/>
  <c r="H31" i="12"/>
  <c r="I31" i="12"/>
  <c r="G31" i="12"/>
  <c r="E18" i="12"/>
  <c r="D19" i="12" s="1"/>
  <c r="E18" i="13"/>
  <c r="D19" i="13" s="1"/>
  <c r="E18" i="11"/>
  <c r="D19" i="11" s="1"/>
  <c r="E18" i="10"/>
  <c r="D19" i="10" s="1"/>
  <c r="D30" i="11"/>
  <c r="H18" i="14"/>
  <c r="I18" i="14"/>
  <c r="G18" i="14"/>
  <c r="F18" i="13"/>
  <c r="E30" i="13"/>
  <c r="D31" i="13" s="1"/>
  <c r="F18" i="12"/>
  <c r="F18" i="11"/>
  <c r="F18" i="10"/>
  <c r="E31" i="12"/>
  <c r="D32" i="12" s="1"/>
  <c r="H17" i="13"/>
  <c r="I17" i="13"/>
  <c r="G17" i="13"/>
  <c r="E29" i="10"/>
  <c r="D30" i="10" s="1"/>
  <c r="H30" i="13"/>
  <c r="I30" i="13"/>
  <c r="G30" i="13"/>
  <c r="I31" i="14"/>
  <c r="G31" i="14"/>
  <c r="H31" i="14"/>
  <c r="E19" i="14"/>
  <c r="F20" i="14" s="1"/>
  <c r="H19" i="14" l="1"/>
  <c r="G19" i="14"/>
  <c r="F19" i="10"/>
  <c r="I19" i="10" s="1"/>
  <c r="F32" i="12"/>
  <c r="I32" i="12" s="1"/>
  <c r="F19" i="12"/>
  <c r="H19" i="12" s="1"/>
  <c r="F31" i="13"/>
  <c r="D20" i="14"/>
  <c r="F32" i="14"/>
  <c r="G32" i="14" s="1"/>
  <c r="E30" i="10"/>
  <c r="D31" i="10" s="1"/>
  <c r="E32" i="14"/>
  <c r="F33" i="14" s="1"/>
  <c r="E19" i="13"/>
  <c r="D20" i="13" s="1"/>
  <c r="E32" i="12"/>
  <c r="F33" i="12" s="1"/>
  <c r="E31" i="13"/>
  <c r="F32" i="13" s="1"/>
  <c r="E19" i="10"/>
  <c r="D20" i="10" s="1"/>
  <c r="E19" i="11"/>
  <c r="D20" i="11" s="1"/>
  <c r="E19" i="12"/>
  <c r="D20" i="12" s="1"/>
  <c r="E20" i="14"/>
  <c r="D21" i="14" s="1"/>
  <c r="F30" i="10"/>
  <c r="H18" i="10"/>
  <c r="I18" i="10"/>
  <c r="G18" i="10"/>
  <c r="H18" i="11"/>
  <c r="I18" i="11"/>
  <c r="G18" i="11"/>
  <c r="H18" i="12"/>
  <c r="I18" i="12"/>
  <c r="G18" i="12"/>
  <c r="H18" i="13"/>
  <c r="I18" i="13"/>
  <c r="G18" i="13"/>
  <c r="E30" i="11"/>
  <c r="F31" i="11" s="1"/>
  <c r="F19" i="11"/>
  <c r="F19" i="13"/>
  <c r="H20" i="14"/>
  <c r="I20" i="14"/>
  <c r="G20" i="14"/>
  <c r="H32" i="12"/>
  <c r="H32" i="14"/>
  <c r="H31" i="13"/>
  <c r="I31" i="13"/>
  <c r="G31" i="13"/>
  <c r="G19" i="10"/>
  <c r="I32" i="14" l="1"/>
  <c r="D33" i="14"/>
  <c r="F21" i="14"/>
  <c r="H21" i="14" s="1"/>
  <c r="F20" i="11"/>
  <c r="D32" i="13"/>
  <c r="H19" i="10"/>
  <c r="F31" i="10"/>
  <c r="I31" i="10" s="1"/>
  <c r="D31" i="11"/>
  <c r="G32" i="12"/>
  <c r="I19" i="12"/>
  <c r="G19" i="12"/>
  <c r="D33" i="12"/>
  <c r="E33" i="12" s="1"/>
  <c r="D34" i="12" s="1"/>
  <c r="F20" i="13"/>
  <c r="E20" i="12"/>
  <c r="F21" i="12" s="1"/>
  <c r="H33" i="12"/>
  <c r="I33" i="12"/>
  <c r="G33" i="12"/>
  <c r="E20" i="11"/>
  <c r="D21" i="11" s="1"/>
  <c r="E20" i="10"/>
  <c r="F21" i="10" s="1"/>
  <c r="E20" i="13"/>
  <c r="D21" i="13" s="1"/>
  <c r="E31" i="10"/>
  <c r="F32" i="10" s="1"/>
  <c r="H19" i="13"/>
  <c r="I19" i="13"/>
  <c r="G19" i="13"/>
  <c r="E31" i="11"/>
  <c r="D32" i="11" s="1"/>
  <c r="I21" i="14"/>
  <c r="F20" i="12"/>
  <c r="F20" i="10"/>
  <c r="E32" i="13"/>
  <c r="D33" i="13" s="1"/>
  <c r="E33" i="14"/>
  <c r="D34" i="14" s="1"/>
  <c r="H19" i="11"/>
  <c r="I19" i="11"/>
  <c r="G19" i="11"/>
  <c r="H31" i="11"/>
  <c r="I31" i="11"/>
  <c r="G31" i="11"/>
  <c r="H30" i="10"/>
  <c r="I30" i="10"/>
  <c r="G30" i="10"/>
  <c r="E21" i="14"/>
  <c r="D22" i="14" s="1"/>
  <c r="H20" i="11"/>
  <c r="I20" i="11"/>
  <c r="G20" i="11"/>
  <c r="H32" i="13"/>
  <c r="I32" i="13"/>
  <c r="G32" i="13"/>
  <c r="H20" i="13"/>
  <c r="I20" i="13"/>
  <c r="G20" i="13"/>
  <c r="I33" i="14"/>
  <c r="G33" i="14"/>
  <c r="H33" i="14"/>
  <c r="G31" i="10"/>
  <c r="G21" i="14" l="1"/>
  <c r="F22" i="14"/>
  <c r="I22" i="14" s="1"/>
  <c r="F32" i="11"/>
  <c r="F21" i="13"/>
  <c r="H31" i="10"/>
  <c r="D32" i="10"/>
  <c r="F21" i="11"/>
  <c r="F34" i="12"/>
  <c r="I34" i="12" s="1"/>
  <c r="F33" i="13"/>
  <c r="I33" i="13" s="1"/>
  <c r="F34" i="14"/>
  <c r="G34" i="14" s="1"/>
  <c r="E21" i="13"/>
  <c r="D22" i="13" s="1"/>
  <c r="H21" i="10"/>
  <c r="I21" i="10"/>
  <c r="G21" i="10"/>
  <c r="E32" i="11"/>
  <c r="F33" i="11" s="1"/>
  <c r="E21" i="11"/>
  <c r="D22" i="11" s="1"/>
  <c r="H21" i="12"/>
  <c r="I21" i="12"/>
  <c r="G21" i="12"/>
  <c r="E34" i="12"/>
  <c r="F35" i="12" s="1"/>
  <c r="J35" i="12" s="1"/>
  <c r="H34" i="12"/>
  <c r="G34" i="12"/>
  <c r="E34" i="14"/>
  <c r="F35" i="14" s="1"/>
  <c r="J35" i="14" s="1"/>
  <c r="E33" i="13"/>
  <c r="F34" i="13" s="1"/>
  <c r="H20" i="10"/>
  <c r="I20" i="10"/>
  <c r="G20" i="10"/>
  <c r="H32" i="11"/>
  <c r="I32" i="11"/>
  <c r="G32" i="11"/>
  <c r="H32" i="10"/>
  <c r="I32" i="10"/>
  <c r="G32" i="10"/>
  <c r="H21" i="13"/>
  <c r="I21" i="13"/>
  <c r="G21" i="13"/>
  <c r="D21" i="10"/>
  <c r="H21" i="11"/>
  <c r="I21" i="11"/>
  <c r="G21" i="11"/>
  <c r="D21" i="12"/>
  <c r="E22" i="14"/>
  <c r="D23" i="14" s="1"/>
  <c r="I34" i="14"/>
  <c r="H33" i="13"/>
  <c r="G33" i="13"/>
  <c r="H20" i="12"/>
  <c r="I20" i="12"/>
  <c r="G20" i="12"/>
  <c r="E32" i="10"/>
  <c r="F33" i="10" s="1"/>
  <c r="H34" i="14" l="1"/>
  <c r="H22" i="14"/>
  <c r="G22" i="14"/>
  <c r="D33" i="11"/>
  <c r="F37" i="12"/>
  <c r="J37" i="12" s="1"/>
  <c r="D34" i="13"/>
  <c r="F23" i="14"/>
  <c r="G23" i="14" s="1"/>
  <c r="F37" i="14"/>
  <c r="J37" i="14" s="1"/>
  <c r="H33" i="10"/>
  <c r="I33" i="10"/>
  <c r="G33" i="10"/>
  <c r="T2" i="15"/>
  <c r="M34" i="14"/>
  <c r="P2" i="15"/>
  <c r="M34" i="12"/>
  <c r="E22" i="11"/>
  <c r="F23" i="11" s="1"/>
  <c r="H33" i="11"/>
  <c r="I33" i="11"/>
  <c r="G33" i="11"/>
  <c r="E22" i="13"/>
  <c r="D23" i="13" s="1"/>
  <c r="E23" i="14"/>
  <c r="D24" i="14" s="1"/>
  <c r="E21" i="10"/>
  <c r="D22" i="10" s="1"/>
  <c r="H34" i="13"/>
  <c r="I34" i="13"/>
  <c r="G34" i="13"/>
  <c r="D33" i="10"/>
  <c r="I23" i="14"/>
  <c r="E21" i="12"/>
  <c r="D22" i="12" s="1"/>
  <c r="E34" i="13"/>
  <c r="F35" i="13" s="1"/>
  <c r="J35" i="13" s="1"/>
  <c r="F36" i="14"/>
  <c r="J36" i="14" s="1"/>
  <c r="F36" i="12"/>
  <c r="J36" i="12" s="1"/>
  <c r="F22" i="11"/>
  <c r="F22" i="13"/>
  <c r="E33" i="11"/>
  <c r="F34" i="11" s="1"/>
  <c r="H23" i="14" l="1"/>
  <c r="F22" i="10"/>
  <c r="F24" i="14"/>
  <c r="G24" i="14" s="1"/>
  <c r="F36" i="13"/>
  <c r="J36" i="13" s="1"/>
  <c r="F22" i="12"/>
  <c r="I22" i="12" s="1"/>
  <c r="F37" i="13"/>
  <c r="J37" i="13" s="1"/>
  <c r="F23" i="13"/>
  <c r="H34" i="11"/>
  <c r="I34" i="11"/>
  <c r="G34" i="11"/>
  <c r="E22" i="12"/>
  <c r="F23" i="12" s="1"/>
  <c r="E23" i="13"/>
  <c r="D24" i="13" s="1"/>
  <c r="H23" i="11"/>
  <c r="I23" i="11"/>
  <c r="G23" i="11"/>
  <c r="E22" i="10"/>
  <c r="D23" i="10" s="1"/>
  <c r="E24" i="14"/>
  <c r="D25" i="14" s="1"/>
  <c r="D34" i="11"/>
  <c r="M34" i="13"/>
  <c r="R2" i="15"/>
  <c r="H22" i="12"/>
  <c r="E33" i="10"/>
  <c r="F34" i="10" s="1"/>
  <c r="D34" i="10"/>
  <c r="H22" i="10"/>
  <c r="I22" i="10"/>
  <c r="G22" i="10"/>
  <c r="I24" i="14"/>
  <c r="H23" i="13"/>
  <c r="I23" i="13"/>
  <c r="G23" i="13"/>
  <c r="D23" i="11"/>
  <c r="Q20" i="15"/>
  <c r="Q4" i="15"/>
  <c r="Q24" i="15"/>
  <c r="Q8" i="15"/>
  <c r="Q47" i="15"/>
  <c r="Q39" i="15"/>
  <c r="Q28" i="15"/>
  <c r="Q12" i="15"/>
  <c r="Q51" i="15"/>
  <c r="Q43" i="15"/>
  <c r="Q35" i="15"/>
  <c r="Q32" i="15"/>
  <c r="Q16" i="15"/>
  <c r="Q6" i="15"/>
  <c r="Q30" i="15"/>
  <c r="Q49" i="15"/>
  <c r="Q29" i="15"/>
  <c r="Q25" i="15"/>
  <c r="Q21" i="15"/>
  <c r="Q9" i="15"/>
  <c r="Q5" i="15"/>
  <c r="Q11" i="15"/>
  <c r="Q17" i="15"/>
  <c r="Q37" i="15"/>
  <c r="Q41" i="15"/>
  <c r="Q33" i="15"/>
  <c r="Q13" i="15"/>
  <c r="Q15" i="15"/>
  <c r="Q26" i="15"/>
  <c r="Q22" i="15"/>
  <c r="Q14" i="15"/>
  <c r="Q48" i="15"/>
  <c r="Q44" i="15"/>
  <c r="Q40" i="15"/>
  <c r="Q36" i="15"/>
  <c r="Q34" i="15"/>
  <c r="Q45" i="15"/>
  <c r="Q50" i="15"/>
  <c r="Q18" i="15"/>
  <c r="Q10" i="15"/>
  <c r="Q46" i="15"/>
  <c r="Q42" i="15"/>
  <c r="Q38" i="15"/>
  <c r="Q31" i="15"/>
  <c r="Q27" i="15"/>
  <c r="Q23" i="15"/>
  <c r="Q19" i="15"/>
  <c r="Q7" i="15"/>
  <c r="Q3" i="15"/>
  <c r="U8" i="15"/>
  <c r="U16" i="15"/>
  <c r="U24" i="15"/>
  <c r="U32" i="15"/>
  <c r="U4" i="15"/>
  <c r="U12" i="15"/>
  <c r="U20" i="15"/>
  <c r="U28" i="15"/>
  <c r="U47" i="15"/>
  <c r="U39" i="15"/>
  <c r="U51" i="15"/>
  <c r="U43" i="15"/>
  <c r="U35" i="15"/>
  <c r="U6" i="15"/>
  <c r="U15" i="15"/>
  <c r="U30" i="15"/>
  <c r="U48" i="15"/>
  <c r="U44" i="15"/>
  <c r="U40" i="15"/>
  <c r="U36" i="15"/>
  <c r="U29" i="15"/>
  <c r="U25" i="15"/>
  <c r="U21" i="15"/>
  <c r="U9" i="15"/>
  <c r="U5" i="15"/>
  <c r="U17" i="15"/>
  <c r="U34" i="15"/>
  <c r="U37" i="15"/>
  <c r="U50" i="15"/>
  <c r="U46" i="15"/>
  <c r="U42" i="15"/>
  <c r="U38" i="15"/>
  <c r="U31" i="15"/>
  <c r="U27" i="15"/>
  <c r="U23" i="15"/>
  <c r="U19" i="15"/>
  <c r="U7" i="15"/>
  <c r="U13" i="15"/>
  <c r="U26" i="15"/>
  <c r="U49" i="15"/>
  <c r="U22" i="15"/>
  <c r="U14" i="15"/>
  <c r="U11" i="15"/>
  <c r="U41" i="15"/>
  <c r="U45" i="15"/>
  <c r="U33" i="15"/>
  <c r="U18" i="15"/>
  <c r="U10" i="15"/>
  <c r="U3" i="15"/>
  <c r="H22" i="13"/>
  <c r="I22" i="13"/>
  <c r="G22" i="13"/>
  <c r="H22" i="11"/>
  <c r="I22" i="11"/>
  <c r="G22" i="11"/>
  <c r="N2" i="12"/>
  <c r="Q1" i="15"/>
  <c r="N2" i="14"/>
  <c r="U1" i="15"/>
  <c r="H24" i="14" l="1"/>
  <c r="F23" i="10"/>
  <c r="G22" i="12"/>
  <c r="F25" i="14"/>
  <c r="I25" i="14" s="1"/>
  <c r="E23" i="10"/>
  <c r="D24" i="10" s="1"/>
  <c r="E24" i="13"/>
  <c r="D25" i="13" s="1"/>
  <c r="E25" i="14"/>
  <c r="D26" i="14" s="1"/>
  <c r="H23" i="12"/>
  <c r="I23" i="12"/>
  <c r="G23" i="12"/>
  <c r="E34" i="10"/>
  <c r="F35" i="10" s="1"/>
  <c r="J35" i="10" s="1"/>
  <c r="F36" i="10"/>
  <c r="J36" i="10" s="1"/>
  <c r="N2" i="13"/>
  <c r="S1" i="15"/>
  <c r="E34" i="11"/>
  <c r="F35" i="11" s="1"/>
  <c r="J35" i="11" s="1"/>
  <c r="F24" i="13"/>
  <c r="D23" i="12"/>
  <c r="E23" i="11"/>
  <c r="D24" i="11" s="1"/>
  <c r="H34" i="10"/>
  <c r="I34" i="10"/>
  <c r="G34" i="10"/>
  <c r="S47" i="15"/>
  <c r="S39" i="15"/>
  <c r="S20" i="15"/>
  <c r="S4" i="15"/>
  <c r="S51" i="15"/>
  <c r="S43" i="15"/>
  <c r="S35" i="15"/>
  <c r="S24" i="15"/>
  <c r="S8" i="15"/>
  <c r="S28" i="15"/>
  <c r="S12" i="15"/>
  <c r="S32" i="15"/>
  <c r="S16" i="15"/>
  <c r="S13" i="15"/>
  <c r="S26" i="15"/>
  <c r="S49" i="15"/>
  <c r="S22" i="15"/>
  <c r="S14" i="15"/>
  <c r="S48" i="15"/>
  <c r="S44" i="15"/>
  <c r="S40" i="15"/>
  <c r="S36" i="15"/>
  <c r="S11" i="15"/>
  <c r="S34" i="15"/>
  <c r="S41" i="15"/>
  <c r="S45" i="15"/>
  <c r="S50" i="15"/>
  <c r="S33" i="15"/>
  <c r="S18" i="15"/>
  <c r="S10" i="15"/>
  <c r="S46" i="15"/>
  <c r="S42" i="15"/>
  <c r="S38" i="15"/>
  <c r="S6" i="15"/>
  <c r="S15" i="15"/>
  <c r="S30" i="15"/>
  <c r="S29" i="15"/>
  <c r="S25" i="15"/>
  <c r="S21" i="15"/>
  <c r="S9" i="15"/>
  <c r="S5" i="15"/>
  <c r="S17" i="15"/>
  <c r="S37" i="15"/>
  <c r="S31" i="15"/>
  <c r="S27" i="15"/>
  <c r="S23" i="15"/>
  <c r="S19" i="15"/>
  <c r="S7" i="15"/>
  <c r="S3" i="15"/>
  <c r="H23" i="10"/>
  <c r="I23" i="10"/>
  <c r="G23" i="10"/>
  <c r="G25" i="14" l="1"/>
  <c r="H25" i="14"/>
  <c r="F24" i="11"/>
  <c r="F37" i="11"/>
  <c r="J37" i="11" s="1"/>
  <c r="F25" i="13"/>
  <c r="I25" i="13" s="1"/>
  <c r="F26" i="14"/>
  <c r="E25" i="13"/>
  <c r="D26" i="13" s="1"/>
  <c r="E24" i="10"/>
  <c r="D25" i="10" s="1"/>
  <c r="E24" i="11"/>
  <c r="D25" i="11" s="1"/>
  <c r="N2" i="15"/>
  <c r="M34" i="11"/>
  <c r="M34" i="10"/>
  <c r="L2" i="15"/>
  <c r="H24" i="13"/>
  <c r="I24" i="13"/>
  <c r="G24" i="13"/>
  <c r="F36" i="11"/>
  <c r="J36" i="11" s="1"/>
  <c r="F37" i="10"/>
  <c r="J37" i="10" s="1"/>
  <c r="F24" i="10"/>
  <c r="H24" i="11"/>
  <c r="I24" i="11"/>
  <c r="G24" i="11"/>
  <c r="E23" i="12"/>
  <c r="D24" i="12" s="1"/>
  <c r="E26" i="14"/>
  <c r="F27" i="14" s="1"/>
  <c r="H25" i="13"/>
  <c r="G25" i="13"/>
  <c r="F2" i="14" l="1"/>
  <c r="G26" i="14"/>
  <c r="H26" i="14"/>
  <c r="I26" i="14"/>
  <c r="D27" i="14"/>
  <c r="E27" i="14" s="1"/>
  <c r="F25" i="10"/>
  <c r="I25" i="10" s="1"/>
  <c r="F24" i="12"/>
  <c r="E24" i="12"/>
  <c r="D25" i="12" s="1"/>
  <c r="E25" i="11"/>
  <c r="D26" i="11" s="1"/>
  <c r="E25" i="10"/>
  <c r="D26" i="10" s="1"/>
  <c r="E26" i="13"/>
  <c r="F27" i="13" s="1"/>
  <c r="I27" i="14"/>
  <c r="Q5" i="14" s="1"/>
  <c r="R5" i="14" s="1"/>
  <c r="G27" i="14"/>
  <c r="H27" i="14"/>
  <c r="N2" i="10"/>
  <c r="M1" i="15"/>
  <c r="O35" i="15"/>
  <c r="O43" i="15"/>
  <c r="O51" i="15"/>
  <c r="O28" i="15"/>
  <c r="O12" i="15"/>
  <c r="O39" i="15"/>
  <c r="O32" i="15"/>
  <c r="O16" i="15"/>
  <c r="O20" i="15"/>
  <c r="O4" i="15"/>
  <c r="O47" i="15"/>
  <c r="O24" i="15"/>
  <c r="O8" i="15"/>
  <c r="O26" i="15"/>
  <c r="O49" i="15"/>
  <c r="O22" i="15"/>
  <c r="O14" i="15"/>
  <c r="O48" i="15"/>
  <c r="O44" i="15"/>
  <c r="O40" i="15"/>
  <c r="O36" i="15"/>
  <c r="O29" i="15"/>
  <c r="O25" i="15"/>
  <c r="O21" i="15"/>
  <c r="O9" i="15"/>
  <c r="O5" i="15"/>
  <c r="O11" i="15"/>
  <c r="O17" i="15"/>
  <c r="O34" i="15"/>
  <c r="O41" i="15"/>
  <c r="O45" i="15"/>
  <c r="O50" i="15"/>
  <c r="O33" i="15"/>
  <c r="O18" i="15"/>
  <c r="O10" i="15"/>
  <c r="O46" i="15"/>
  <c r="O42" i="15"/>
  <c r="O38" i="15"/>
  <c r="O6" i="15"/>
  <c r="O13" i="15"/>
  <c r="O15" i="15"/>
  <c r="O30" i="15"/>
  <c r="O37" i="15"/>
  <c r="O31" i="15"/>
  <c r="O27" i="15"/>
  <c r="O23" i="15"/>
  <c r="O19" i="15"/>
  <c r="O7" i="15"/>
  <c r="O3" i="15"/>
  <c r="F25" i="11"/>
  <c r="F26" i="13"/>
  <c r="H24" i="12"/>
  <c r="I24" i="12"/>
  <c r="G24" i="12"/>
  <c r="H24" i="10"/>
  <c r="I24" i="10"/>
  <c r="G24" i="10"/>
  <c r="M47" i="15"/>
  <c r="M39" i="15"/>
  <c r="M20" i="15"/>
  <c r="M4" i="15"/>
  <c r="M51" i="15"/>
  <c r="M43" i="15"/>
  <c r="M35" i="15"/>
  <c r="M24" i="15"/>
  <c r="M8" i="15"/>
  <c r="M28" i="15"/>
  <c r="M12" i="15"/>
  <c r="M32" i="15"/>
  <c r="M16" i="15"/>
  <c r="M6" i="15"/>
  <c r="M13" i="15"/>
  <c r="M15" i="15"/>
  <c r="M30" i="15"/>
  <c r="M45" i="15"/>
  <c r="M31" i="15"/>
  <c r="M27" i="15"/>
  <c r="M23" i="15"/>
  <c r="M19" i="15"/>
  <c r="M7" i="15"/>
  <c r="M26" i="15"/>
  <c r="M49" i="15"/>
  <c r="M22" i="15"/>
  <c r="M14" i="15"/>
  <c r="M48" i="15"/>
  <c r="M44" i="15"/>
  <c r="M40" i="15"/>
  <c r="M36" i="15"/>
  <c r="M29" i="15"/>
  <c r="M25" i="15"/>
  <c r="M21" i="15"/>
  <c r="M9" i="15"/>
  <c r="M5" i="15"/>
  <c r="M11" i="15"/>
  <c r="M17" i="15"/>
  <c r="M34" i="15"/>
  <c r="M37" i="15"/>
  <c r="M41" i="15"/>
  <c r="M50" i="15"/>
  <c r="M33" i="15"/>
  <c r="M18" i="15"/>
  <c r="M10" i="15"/>
  <c r="M46" i="15"/>
  <c r="M42" i="15"/>
  <c r="M38" i="15"/>
  <c r="M3" i="15"/>
  <c r="N2" i="11"/>
  <c r="O1" i="15"/>
  <c r="H25" i="10"/>
  <c r="G25" i="10"/>
  <c r="G2" i="14" l="1"/>
  <c r="H2" i="14"/>
  <c r="F26" i="10"/>
  <c r="I26" i="10" s="1"/>
  <c r="P5" i="14"/>
  <c r="M30" i="14"/>
  <c r="F1" i="15" s="1"/>
  <c r="E26" i="10"/>
  <c r="F27" i="10" s="1"/>
  <c r="E26" i="11"/>
  <c r="F27" i="11" s="1"/>
  <c r="H27" i="13"/>
  <c r="I27" i="13"/>
  <c r="G27" i="13"/>
  <c r="E25" i="12"/>
  <c r="D26" i="12" s="1"/>
  <c r="H26" i="13"/>
  <c r="I26" i="13"/>
  <c r="G26" i="13"/>
  <c r="T5" i="14"/>
  <c r="U5" i="14" s="1"/>
  <c r="V5" i="14" s="1"/>
  <c r="D27" i="13"/>
  <c r="E27" i="13" s="1"/>
  <c r="F26" i="11"/>
  <c r="F25" i="12"/>
  <c r="H25" i="11"/>
  <c r="I25" i="11"/>
  <c r="G25" i="11"/>
  <c r="H26" i="10"/>
  <c r="G26" i="10"/>
  <c r="M30" i="13" l="1"/>
  <c r="E1" i="15" s="1"/>
  <c r="D27" i="10"/>
  <c r="E27" i="10" s="1"/>
  <c r="F26" i="12"/>
  <c r="H26" i="12" s="1"/>
  <c r="P5" i="13"/>
  <c r="H27" i="10"/>
  <c r="M30" i="10" s="1"/>
  <c r="B1" i="15" s="1"/>
  <c r="I27" i="10"/>
  <c r="G27" i="10"/>
  <c r="Q5" i="10"/>
  <c r="R5" i="10" s="1"/>
  <c r="E26" i="12"/>
  <c r="F27" i="12" s="1"/>
  <c r="H27" i="11"/>
  <c r="I27" i="11"/>
  <c r="G27" i="11"/>
  <c r="H25" i="12"/>
  <c r="I25" i="12"/>
  <c r="G25" i="12"/>
  <c r="D27" i="11"/>
  <c r="E27" i="11" s="1"/>
  <c r="H26" i="11"/>
  <c r="P5" i="11" s="1"/>
  <c r="I26" i="11"/>
  <c r="G26" i="11"/>
  <c r="I26" i="12"/>
  <c r="Q5" i="13"/>
  <c r="R5" i="13" s="1"/>
  <c r="P5" i="10" l="1"/>
  <c r="Q5" i="11"/>
  <c r="R5" i="11" s="1"/>
  <c r="M30" i="11"/>
  <c r="C1" i="15" s="1"/>
  <c r="G26" i="12"/>
  <c r="D27" i="12"/>
  <c r="E27" i="12" s="1"/>
  <c r="T5" i="11"/>
  <c r="H27" i="12"/>
  <c r="M30" i="12" s="1"/>
  <c r="D1" i="15" s="1"/>
  <c r="I27" i="12"/>
  <c r="Q5" i="12" s="1"/>
  <c r="R5" i="12" s="1"/>
  <c r="G27" i="12"/>
  <c r="T5" i="13"/>
  <c r="U5" i="13" s="1"/>
  <c r="V5" i="13" s="1"/>
  <c r="T5" i="10"/>
  <c r="U5" i="10"/>
  <c r="V5" i="10" s="1"/>
  <c r="U5" i="11" l="1"/>
  <c r="V5" i="11" s="1"/>
  <c r="P5" i="12"/>
  <c r="T5" i="12"/>
  <c r="U5" i="12" s="1"/>
  <c r="V5" i="12" s="1"/>
  <c r="E6" i="9" l="1"/>
  <c r="D7" i="9" s="1"/>
  <c r="F7" i="9" l="1"/>
  <c r="G7" i="9" s="1"/>
  <c r="E7" i="9"/>
  <c r="D8" i="9" s="1"/>
  <c r="H7" i="9" l="1"/>
  <c r="I7" i="9"/>
  <c r="F8" i="9"/>
  <c r="G8" i="9" s="1"/>
  <c r="E8" i="9"/>
  <c r="F9" i="9" s="1"/>
  <c r="H8" i="9"/>
  <c r="I8" i="9" l="1"/>
  <c r="I9" i="9"/>
  <c r="H9" i="9"/>
  <c r="G9" i="9"/>
  <c r="D9" i="9"/>
  <c r="E9" i="9" l="1"/>
  <c r="D10" i="9" s="1"/>
  <c r="F10" i="9" l="1"/>
  <c r="G10" i="9" s="1"/>
  <c r="E10" i="9"/>
  <c r="F11" i="9" s="1"/>
  <c r="I10" i="9" l="1"/>
  <c r="H10" i="9"/>
  <c r="D11" i="9"/>
  <c r="E11" i="9" s="1"/>
  <c r="H11" i="9"/>
  <c r="G11" i="9"/>
  <c r="I11" i="9"/>
  <c r="D12" i="9" l="1"/>
  <c r="F12" i="9"/>
  <c r="G12" i="9" s="1"/>
  <c r="E12" i="9"/>
  <c r="D13" i="9" s="1"/>
  <c r="H12" i="9" l="1"/>
  <c r="I12" i="9"/>
  <c r="E13" i="9"/>
  <c r="F14" i="9" s="1"/>
  <c r="F13" i="9"/>
  <c r="I14" i="9" l="1"/>
  <c r="H14" i="9"/>
  <c r="G14" i="9"/>
  <c r="D14" i="9"/>
  <c r="H13" i="9"/>
  <c r="I13" i="9"/>
  <c r="G13" i="9"/>
  <c r="E14" i="9" l="1"/>
  <c r="D15" i="9" s="1"/>
  <c r="F15" i="9" l="1"/>
  <c r="I15" i="9" s="1"/>
  <c r="E15" i="9"/>
  <c r="D16" i="9" s="1"/>
  <c r="G15" i="9"/>
  <c r="H15" i="9" l="1"/>
  <c r="F16" i="9"/>
  <c r="G16" i="9" s="1"/>
  <c r="F28" i="9"/>
  <c r="H28" i="9" s="1"/>
  <c r="E16" i="9"/>
  <c r="F17" i="9" s="1"/>
  <c r="G28" i="9"/>
  <c r="H16" i="9"/>
  <c r="D28" i="9"/>
  <c r="I28" i="9" l="1"/>
  <c r="I16" i="9"/>
  <c r="G17" i="9"/>
  <c r="H17" i="9"/>
  <c r="I17" i="9"/>
  <c r="E28" i="9"/>
  <c r="D29" i="9" s="1"/>
  <c r="D17" i="9"/>
  <c r="E29" i="9" l="1"/>
  <c r="D30" i="9" s="1"/>
  <c r="F29" i="9"/>
  <c r="E17" i="9"/>
  <c r="F18" i="9" s="1"/>
  <c r="F30" i="9" l="1"/>
  <c r="I30" i="9" s="1"/>
  <c r="I18" i="9"/>
  <c r="G18" i="9"/>
  <c r="H18" i="9"/>
  <c r="E30" i="9"/>
  <c r="F31" i="9" s="1"/>
  <c r="G29" i="9"/>
  <c r="H29" i="9"/>
  <c r="I29" i="9"/>
  <c r="G30" i="9"/>
  <c r="D18" i="9"/>
  <c r="H30" i="9" l="1"/>
  <c r="G31" i="9"/>
  <c r="I31" i="9"/>
  <c r="H31" i="9"/>
  <c r="D31" i="9"/>
  <c r="E18" i="9"/>
  <c r="F19" i="9" s="1"/>
  <c r="D19" i="9" l="1"/>
  <c r="H19" i="9"/>
  <c r="G19" i="9"/>
  <c r="I19" i="9"/>
  <c r="E19" i="9"/>
  <c r="D20" i="9" s="1"/>
  <c r="E31" i="9"/>
  <c r="D32" i="9" s="1"/>
  <c r="F32" i="9" l="1"/>
  <c r="H32" i="9" s="1"/>
  <c r="F20" i="9"/>
  <c r="H20" i="9" s="1"/>
  <c r="E32" i="9"/>
  <c r="D33" i="9" s="1"/>
  <c r="E20" i="9"/>
  <c r="F21" i="9" s="1"/>
  <c r="I32" i="9" l="1"/>
  <c r="G32" i="9"/>
  <c r="I20" i="9"/>
  <c r="G20" i="9"/>
  <c r="D21" i="9"/>
  <c r="E21" i="9" s="1"/>
  <c r="F33" i="9"/>
  <c r="H33" i="9" s="1"/>
  <c r="E33" i="9"/>
  <c r="D34" i="9" s="1"/>
  <c r="H21" i="9"/>
  <c r="I21" i="9"/>
  <c r="G21" i="9"/>
  <c r="I33" i="9" l="1"/>
  <c r="G33" i="9"/>
  <c r="F22" i="9"/>
  <c r="G22" i="9" s="1"/>
  <c r="D22" i="9"/>
  <c r="E22" i="9" s="1"/>
  <c r="E34" i="9"/>
  <c r="F35" i="9" s="1"/>
  <c r="J35" i="9" s="1"/>
  <c r="F34" i="9"/>
  <c r="I22" i="9" l="1"/>
  <c r="H22" i="9"/>
  <c r="D23" i="9"/>
  <c r="F23" i="9"/>
  <c r="G23" i="9" s="1"/>
  <c r="E23" i="9"/>
  <c r="D24" i="9" s="1"/>
  <c r="M34" i="9"/>
  <c r="J2" i="15"/>
  <c r="H23" i="9"/>
  <c r="F37" i="9"/>
  <c r="J37" i="9" s="1"/>
  <c r="H34" i="9"/>
  <c r="I34" i="9"/>
  <c r="G34" i="9"/>
  <c r="F36" i="9"/>
  <c r="J36" i="9" s="1"/>
  <c r="I23" i="9" l="1"/>
  <c r="E24" i="9"/>
  <c r="F25" i="9" s="1"/>
  <c r="K1" i="15"/>
  <c r="N2" i="9"/>
  <c r="K46" i="15"/>
  <c r="K41" i="15"/>
  <c r="K5" i="15"/>
  <c r="K29" i="15"/>
  <c r="K48" i="15"/>
  <c r="K7" i="15"/>
  <c r="K31" i="15"/>
  <c r="K14" i="15"/>
  <c r="K13" i="15"/>
  <c r="K4" i="15"/>
  <c r="K39" i="15"/>
  <c r="K43" i="15"/>
  <c r="K42" i="15"/>
  <c r="K45" i="15"/>
  <c r="K11" i="15"/>
  <c r="K25" i="15"/>
  <c r="K44" i="15"/>
  <c r="K6" i="15"/>
  <c r="K27" i="15"/>
  <c r="K37" i="15"/>
  <c r="K15" i="15"/>
  <c r="K47" i="15"/>
  <c r="K32" i="15"/>
  <c r="K51" i="15"/>
  <c r="K35" i="15"/>
  <c r="K38" i="15"/>
  <c r="K17" i="15"/>
  <c r="K40" i="15"/>
  <c r="K23" i="15"/>
  <c r="K26" i="15"/>
  <c r="K16" i="15"/>
  <c r="K3" i="15"/>
  <c r="K34" i="15"/>
  <c r="K36" i="15"/>
  <c r="K19" i="15"/>
  <c r="K22" i="15"/>
  <c r="K20" i="15"/>
  <c r="K50" i="15"/>
  <c r="K21" i="15"/>
  <c r="K18" i="15"/>
  <c r="K28" i="15"/>
  <c r="K9" i="15"/>
  <c r="K10" i="15"/>
  <c r="K12" i="15"/>
  <c r="K30" i="15"/>
  <c r="K24" i="15"/>
  <c r="K33" i="15"/>
  <c r="K49" i="15"/>
  <c r="K8" i="15"/>
  <c r="F24" i="9"/>
  <c r="D25" i="9" l="1"/>
  <c r="E25" i="9" s="1"/>
  <c r="D26" i="9" s="1"/>
  <c r="I25" i="9"/>
  <c r="G25" i="9"/>
  <c r="H25" i="9"/>
  <c r="G24" i="9"/>
  <c r="I24" i="9"/>
  <c r="H24" i="9"/>
  <c r="E26" i="9" l="1"/>
  <c r="D27" i="9" s="1"/>
  <c r="E27" i="9" s="1"/>
  <c r="F26" i="9"/>
  <c r="F27" i="9" l="1"/>
  <c r="H27" i="9" s="1"/>
  <c r="H26" i="9"/>
  <c r="I26" i="9"/>
  <c r="G26" i="9"/>
  <c r="G27" i="9"/>
  <c r="I27" i="9" l="1"/>
  <c r="Q5" i="9" s="1"/>
  <c r="R5" i="9" s="1"/>
  <c r="P5" i="9"/>
  <c r="M30" i="9"/>
  <c r="A1" i="15" s="1"/>
  <c r="T5" i="9" l="1"/>
  <c r="U5" i="9" s="1"/>
  <c r="V5" i="9" s="1"/>
</calcChain>
</file>

<file path=xl/sharedStrings.xml><?xml version="1.0" encoding="utf-8"?>
<sst xmlns="http://schemas.openxmlformats.org/spreadsheetml/2006/main" count="313" uniqueCount="51">
  <si>
    <t>MAE</t>
  </si>
  <si>
    <t>MSE</t>
  </si>
  <si>
    <t>RMSE</t>
  </si>
  <si>
    <t>Rok</t>
  </si>
  <si>
    <t>α</t>
  </si>
  <si>
    <t xml:space="preserve">β </t>
  </si>
  <si>
    <t>00</t>
  </si>
  <si>
    <t>01</t>
  </si>
  <si>
    <t>98</t>
  </si>
  <si>
    <t>99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</si>
  <si>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</si>
  <si>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</si>
  <si>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</si>
  <si>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</si>
  <si>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</si>
  <si>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</si>
  <si>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</si>
  <si>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</si>
  <si>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</si>
  <si>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</si>
  <si>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</si>
  <si>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</si>
  <si>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</si>
  <si>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</si>
  <si>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</si>
  <si>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</si>
  <si>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</si>
  <si>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T16</t>
  </si>
  <si>
    <t>T17</t>
  </si>
  <si>
    <t>T18</t>
  </si>
  <si>
    <r>
      <t>F</t>
    </r>
    <r>
      <rPr>
        <vertAlign val="subscript"/>
        <sz val="14"/>
        <color theme="1"/>
        <rFont val="Calibri"/>
        <family val="2"/>
        <scheme val="minor"/>
      </rPr>
      <t>t</t>
    </r>
  </si>
  <si>
    <r>
      <t>S</t>
    </r>
    <r>
      <rPr>
        <vertAlign val="subscript"/>
        <sz val="14"/>
        <color theme="1"/>
        <rFont val="Calibri"/>
        <family val="2"/>
        <scheme val="minor"/>
      </rPr>
      <t>t</t>
    </r>
  </si>
  <si>
    <r>
      <t>y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-y</t>
    </r>
    <r>
      <rPr>
        <vertAlign val="subscript"/>
        <sz val="14"/>
        <color theme="1"/>
        <rFont val="Calibri"/>
        <family val="2"/>
        <scheme val="minor"/>
      </rPr>
      <t>t</t>
    </r>
    <r>
      <rPr>
        <vertAlign val="superscript"/>
        <sz val="14"/>
        <color theme="1"/>
        <rFont val="Calibri"/>
        <family val="2"/>
        <scheme val="minor"/>
      </rPr>
      <t>*</t>
    </r>
  </si>
  <si>
    <r>
      <t>|y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-y</t>
    </r>
    <r>
      <rPr>
        <vertAlign val="subscript"/>
        <sz val="14"/>
        <color theme="1"/>
        <rFont val="Calibri"/>
        <family val="2"/>
        <scheme val="minor"/>
      </rPr>
      <t>t</t>
    </r>
    <r>
      <rPr>
        <vertAlign val="superscript"/>
        <sz val="14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|</t>
    </r>
  </si>
  <si>
    <r>
      <t>(y</t>
    </r>
    <r>
      <rPr>
        <vertAlign val="subscript"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-y</t>
    </r>
    <r>
      <rPr>
        <vertAlign val="subscript"/>
        <sz val="14"/>
        <color theme="1"/>
        <rFont val="Calibri"/>
        <family val="2"/>
        <scheme val="minor"/>
      </rPr>
      <t>t</t>
    </r>
    <r>
      <rPr>
        <vertAlign val="superscript"/>
        <sz val="14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)</t>
    </r>
    <r>
      <rPr>
        <vertAlign val="superscript"/>
        <sz val="14"/>
        <color theme="1"/>
        <rFont val="Calibri"/>
        <family val="2"/>
        <scheme val="minor"/>
      </rPr>
      <t>2</t>
    </r>
  </si>
  <si>
    <t>Оценка приемлемости прогноза:</t>
  </si>
  <si>
    <t>Yt</t>
  </si>
  <si>
    <t>Yt*</t>
  </si>
  <si>
    <t xml:space="preserve"> 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</si>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</sst>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.5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206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9" fillId="3" borderId="2" xfId="0" applyFont="1" applyFill="1" applyBorder="1" applyProtection="1"/>
    <xf numFmtId="0" fontId="0" fillId="0" borderId="2" xfId="0" applyFill="1" applyBorder="1" applyProtection="1"/>
    <xf numFmtId="0" fontId="10" fillId="0" borderId="2" xfId="0" applyFont="1" applyFill="1" applyBorder="1" applyProtection="1"/>
    <xf numFmtId="0" fontId="13" fillId="9" borderId="2" xfId="0" applyFont="1" applyFill="1" applyBorder="1" applyAlignment="1" applyProtection="1">
      <alignment horizontal="center" vertical="center"/>
    </xf>
    <xf numFmtId="164" fontId="14" fillId="3" borderId="2" xfId="0" applyNumberFormat="1" applyFont="1" applyFill="1" applyBorder="1" applyAlignment="1" applyProtection="1">
      <alignment horizontal="center" vertical="center"/>
    </xf>
    <xf numFmtId="164" fontId="15" fillId="5" borderId="2" xfId="0" applyNumberFormat="1" applyFont="1" applyFill="1" applyBorder="1" applyAlignment="1" applyProtection="1">
      <alignment horizontal="center" vertical="center" wrapText="1"/>
    </xf>
    <xf numFmtId="164" fontId="15" fillId="6" borderId="2" xfId="0" applyNumberFormat="1" applyFont="1" applyFill="1" applyBorder="1" applyAlignment="1" applyProtection="1">
      <alignment horizontal="center" vertical="center" wrapText="1"/>
    </xf>
    <xf numFmtId="164" fontId="15" fillId="7" borderId="2" xfId="0" applyNumberFormat="1" applyFont="1" applyFill="1" applyBorder="1" applyAlignment="1" applyProtection="1">
      <alignment horizontal="center" vertical="center" wrapText="1"/>
    </xf>
    <xf numFmtId="2" fontId="13" fillId="9" borderId="2" xfId="0" applyNumberFormat="1" applyFont="1" applyFill="1" applyBorder="1" applyAlignment="1" applyProtection="1">
      <alignment horizontal="center" vertical="center"/>
    </xf>
    <xf numFmtId="164" fontId="15" fillId="8" borderId="2" xfId="0" applyNumberFormat="1" applyFont="1" applyFill="1" applyBorder="1" applyAlignment="1" applyProtection="1">
      <alignment horizontal="center" vertical="center" wrapText="1"/>
    </xf>
    <xf numFmtId="164" fontId="14" fillId="4" borderId="2" xfId="0" applyNumberFormat="1" applyFont="1" applyFill="1" applyBorder="1" applyAlignment="1" applyProtection="1">
      <alignment horizontal="center" vertical="center" wrapText="1"/>
    </xf>
    <xf numFmtId="164" fontId="14" fillId="0" borderId="2" xfId="0" applyNumberFormat="1" applyFont="1" applyFill="1" applyBorder="1" applyAlignment="1" applyProtection="1">
      <alignment horizontal="center" vertical="center"/>
    </xf>
    <xf numFmtId="164" fontId="14" fillId="0" borderId="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center" vertical="center"/>
    </xf>
    <xf numFmtId="164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/>
    <xf numFmtId="164" fontId="0" fillId="0" borderId="0" xfId="0" quotePrefix="1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164" fontId="0" fillId="0" borderId="0" xfId="0" applyNumberFormat="1" applyFill="1" applyBorder="1"/>
    <xf numFmtId="164" fontId="0" fillId="0" borderId="0" xfId="0" applyNumberFormat="1" applyFill="1"/>
    <xf numFmtId="0" fontId="18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right" vertical="center"/>
    </xf>
    <xf numFmtId="164" fontId="17" fillId="0" borderId="2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" fontId="14" fillId="9" borderId="2" xfId="0" applyNumberFormat="1" applyFont="1" applyFill="1" applyBorder="1" applyAlignment="1" applyProtection="1">
      <alignment horizontal="center" vertical="center" wrapText="1"/>
    </xf>
    <xf numFmtId="1" fontId="14" fillId="10" borderId="2" xfId="0" applyNumberFormat="1" applyFont="1" applyFill="1" applyBorder="1" applyAlignment="1" applyProtection="1">
      <alignment horizontal="center" vertical="center" wrapText="1"/>
    </xf>
    <xf numFmtId="1" fontId="14" fillId="11" borderId="2" xfId="0" applyNumberFormat="1" applyFont="1" applyFill="1" applyBorder="1" applyAlignment="1" applyProtection="1">
      <alignment horizontal="center" vertical="center" wrapText="1"/>
    </xf>
    <xf numFmtId="164" fontId="14" fillId="11" borderId="2" xfId="0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0" fillId="9" borderId="2" xfId="0" applyFont="1" applyFill="1" applyBorder="1" applyProtection="1"/>
    <xf numFmtId="164" fontId="21" fillId="10" borderId="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/>
    </xf>
    <xf numFmtId="164" fontId="14" fillId="12" borderId="2" xfId="0" applyNumberFormat="1" applyFont="1" applyFill="1" applyBorder="1" applyAlignment="1" applyProtection="1">
      <alignment horizontal="center" vertical="center"/>
    </xf>
    <xf numFmtId="164" fontId="14" fillId="12" borderId="2" xfId="0" applyNumberFormat="1" applyFont="1" applyFill="1" applyBorder="1" applyAlignment="1" applyProtection="1">
      <alignment horizontal="center" vertical="center" wrapText="1"/>
    </xf>
    <xf numFmtId="1" fontId="17" fillId="0" borderId="3" xfId="0" applyNumberFormat="1" applyFont="1" applyFill="1" applyBorder="1" applyAlignment="1" applyProtection="1">
      <alignment horizontal="center" vertical="center"/>
    </xf>
    <xf numFmtId="1" fontId="14" fillId="12" borderId="3" xfId="0" applyNumberFormat="1" applyFont="1" applyFill="1" applyBorder="1" applyAlignment="1" applyProtection="1">
      <alignment horizontal="center" vertical="center" wrapText="1"/>
    </xf>
    <xf numFmtId="1" fontId="17" fillId="2" borderId="3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0" fontId="18" fillId="0" borderId="1" xfId="0" applyFont="1" applyFill="1" applyBorder="1" applyAlignment="1">
      <alignment horizontal="center" vertical="center"/>
    </xf>
    <xf numFmtId="0" fontId="0" fillId="0" borderId="1" xfId="0" quotePrefix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006600"/>
      <color rgb="FF8BFF8B"/>
      <color rgb="FF99FF66"/>
      <color rgb="FF767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0</xdr:row>
      <xdr:rowOff>85725</xdr:rowOff>
    </xdr:from>
    <xdr:to>
      <xdr:col>8</xdr:col>
      <xdr:colOff>47626</xdr:colOff>
      <xdr:row>1</xdr:row>
      <xdr:rowOff>0</xdr:rowOff>
    </xdr:to>
    <xdr:sp macro="" textlink="">
      <xdr:nvSpPr>
        <xdr:cNvPr id="2" name="pole tekstowe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2901" y="85725"/>
          <a:ext cx="43624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900">
              <a:solidFill>
                <a:schemeClr val="tx1"/>
              </a:solidFill>
              <a:effectLst/>
            </a:rPr>
            <a:t> </a:t>
          </a:r>
          <a:endParaRPr lang="pl-PL" sz="19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85725</xdr:rowOff>
    </xdr:from>
    <xdr:to>
      <xdr:col>11</xdr:col>
      <xdr:colOff>714375</xdr:colOff>
      <xdr:row>1</xdr:row>
      <xdr:rowOff>0</xdr:rowOff>
    </xdr:to>
    <xdr:sp macro="" textlink="">
      <xdr:nvSpPr>
        <xdr:cNvPr id="2" name="pole tekstowe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42900" y="85725"/>
          <a:ext cx="7210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9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85725</xdr:rowOff>
    </xdr:from>
    <xdr:to>
      <xdr:col>11</xdr:col>
      <xdr:colOff>714375</xdr:colOff>
      <xdr:row>1</xdr:row>
      <xdr:rowOff>0</xdr:rowOff>
    </xdr:to>
    <xdr:sp macro="" textlink="">
      <xdr:nvSpPr>
        <xdr:cNvPr id="2" name="pole tekstow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42900" y="85725"/>
          <a:ext cx="7210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900">
              <a:solidFill>
                <a:schemeClr val="tx1"/>
              </a:solidFill>
              <a:effectLst/>
            </a:rPr>
            <a:t> </a:t>
          </a:r>
          <a:endParaRPr lang="pl-PL" sz="19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85725</xdr:rowOff>
    </xdr:from>
    <xdr:to>
      <xdr:col>11</xdr:col>
      <xdr:colOff>714375</xdr:colOff>
      <xdr:row>1</xdr:row>
      <xdr:rowOff>0</xdr:rowOff>
    </xdr:to>
    <xdr:sp macro="" textlink="">
      <xdr:nvSpPr>
        <xdr:cNvPr id="2" name="pole tekstowe 8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42900" y="85725"/>
          <a:ext cx="7210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900">
              <a:solidFill>
                <a:schemeClr val="tx1"/>
              </a:solidFill>
              <a:effectLst/>
            </a:rPr>
            <a:t> </a:t>
          </a:r>
          <a:endParaRPr lang="pl-PL" sz="19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85725</xdr:rowOff>
    </xdr:from>
    <xdr:to>
      <xdr:col>11</xdr:col>
      <xdr:colOff>714375</xdr:colOff>
      <xdr:row>1</xdr:row>
      <xdr:rowOff>0</xdr:rowOff>
    </xdr:to>
    <xdr:sp macro="" textlink="">
      <xdr:nvSpPr>
        <xdr:cNvPr id="2" name="pole tekstowe 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42900" y="85725"/>
          <a:ext cx="7210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900">
              <a:solidFill>
                <a:schemeClr val="tx1"/>
              </a:solidFill>
              <a:effectLst/>
            </a:rPr>
            <a:t> </a:t>
          </a:r>
          <a:endParaRPr lang="pl-PL" sz="19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85725</xdr:rowOff>
    </xdr:from>
    <xdr:to>
      <xdr:col>11</xdr:col>
      <xdr:colOff>714375</xdr:colOff>
      <xdr:row>1</xdr:row>
      <xdr:rowOff>0</xdr:rowOff>
    </xdr:to>
    <xdr:sp macro="" textlink="">
      <xdr:nvSpPr>
        <xdr:cNvPr id="2" name="pole tekstowe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42900" y="85725"/>
          <a:ext cx="72104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900">
              <a:solidFill>
                <a:schemeClr val="tx1"/>
              </a:solidFill>
              <a:effectLst/>
            </a:rPr>
            <a:t> </a:t>
          </a:r>
          <a:endParaRPr lang="pl-PL" sz="190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133350</xdr:rowOff>
        </xdr:from>
        <xdr:to>
          <xdr:col>0</xdr:col>
          <xdr:colOff>590550</xdr:colOff>
          <xdr:row>1</xdr:row>
          <xdr:rowOff>371475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133350</xdr:rowOff>
        </xdr:from>
        <xdr:to>
          <xdr:col>1</xdr:col>
          <xdr:colOff>590550</xdr:colOff>
          <xdr:row>1</xdr:row>
          <xdr:rowOff>371475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133350</xdr:rowOff>
        </xdr:from>
        <xdr:to>
          <xdr:col>2</xdr:col>
          <xdr:colOff>590550</xdr:colOff>
          <xdr:row>1</xdr:row>
          <xdr:rowOff>371475</xdr:rowOff>
        </xdr:to>
        <xdr:sp macro="" textlink="">
          <xdr:nvSpPr>
            <xdr:cNvPr id="9219" name="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</xdr:row>
          <xdr:rowOff>133350</xdr:rowOff>
        </xdr:from>
        <xdr:to>
          <xdr:col>3</xdr:col>
          <xdr:colOff>590550</xdr:colOff>
          <xdr:row>1</xdr:row>
          <xdr:rowOff>371475</xdr:rowOff>
        </xdr:to>
        <xdr:sp macro="" textlink="">
          <xdr:nvSpPr>
            <xdr:cNvPr id="9220" name="Button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</xdr:row>
          <xdr:rowOff>133350</xdr:rowOff>
        </xdr:from>
        <xdr:to>
          <xdr:col>4</xdr:col>
          <xdr:colOff>590550</xdr:colOff>
          <xdr:row>1</xdr:row>
          <xdr:rowOff>371475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</xdr:row>
          <xdr:rowOff>133350</xdr:rowOff>
        </xdr:from>
        <xdr:to>
          <xdr:col>5</xdr:col>
          <xdr:colOff>590550</xdr:colOff>
          <xdr:row>1</xdr:row>
          <xdr:rowOff>371475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6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V40"/>
  <sheetViews>
    <sheetView tabSelected="1" workbookViewId="0">
      <selection activeCell="K16" sqref="K16"/>
    </sheetView>
  </sheetViews>
  <sheetFormatPr defaultRowHeight="15" x14ac:dyDescent="0.25"/>
  <cols>
    <col min="1" max="1" width="5.85546875" style="17" customWidth="1"/>
    <col min="2" max="2" width="9.140625" style="17"/>
    <col min="3" max="3" width="9.140625" style="17" customWidth="1"/>
    <col min="4" max="8" width="9.140625" style="17"/>
    <col min="9" max="9" width="14.42578125" style="17" bestFit="1" customWidth="1"/>
    <col min="10" max="11" width="9.140625" style="17"/>
    <col min="12" max="12" width="12" style="17" bestFit="1" customWidth="1"/>
    <col min="13" max="13" width="9.7109375" style="36" customWidth="1"/>
    <col min="14" max="14" width="12" style="36" bestFit="1" customWidth="1"/>
    <col min="15" max="15" width="9.140625" style="36"/>
    <col min="16" max="16" width="12" style="36" bestFit="1" customWidth="1"/>
    <col min="17" max="17" width="13.42578125" style="36" bestFit="1" customWidth="1"/>
    <col min="18" max="18" width="12" style="36" bestFit="1" customWidth="1"/>
    <col min="19" max="16384" width="9.140625" style="17"/>
  </cols>
  <sheetData>
    <row r="1" spans="1:22" s="19" customFormat="1" ht="41.25" customHeight="1" x14ac:dyDescent="0.25">
      <c r="L1" s="65"/>
      <c r="M1" s="20"/>
      <c r="N1" s="20"/>
      <c r="O1" s="20"/>
      <c r="P1" s="20"/>
      <c r="Q1" s="20"/>
      <c r="R1" s="20"/>
    </row>
    <row r="2" spans="1:22" ht="15.75" x14ac:dyDescent="0.25">
      <c r="N2" s="61">
        <f>M34</f>
        <v>-6.3006204545443811E-3</v>
      </c>
    </row>
    <row r="3" spans="1:22" x14ac:dyDescent="0.25">
      <c r="L3" s="21"/>
      <c r="M3" s="22"/>
      <c r="N3" s="22"/>
      <c r="O3" s="22"/>
      <c r="P3" s="22"/>
      <c r="Q3" s="22"/>
      <c r="R3" s="22"/>
      <c r="V3" s="23" t="s">
        <v>35</v>
      </c>
    </row>
    <row r="4" spans="1:22" ht="21" x14ac:dyDescent="0.25">
      <c r="B4" s="24" t="s">
        <v>3</v>
      </c>
      <c r="C4" s="25" t="s">
        <v>36</v>
      </c>
      <c r="D4" s="25" t="s">
        <v>30</v>
      </c>
      <c r="E4" s="25" t="s">
        <v>31</v>
      </c>
      <c r="F4" s="25" t="s">
        <v>37</v>
      </c>
      <c r="G4" s="25" t="s">
        <v>32</v>
      </c>
      <c r="H4" s="25" t="s">
        <v>33</v>
      </c>
      <c r="I4" s="25" t="s">
        <v>34</v>
      </c>
      <c r="J4" s="1"/>
      <c r="K4" s="1"/>
      <c r="L4" s="26"/>
      <c r="M4" s="64" t="s">
        <v>4</v>
      </c>
      <c r="N4" s="64" t="s">
        <v>5</v>
      </c>
      <c r="O4" s="1"/>
      <c r="P4" s="24" t="s">
        <v>0</v>
      </c>
      <c r="Q4" s="24" t="s">
        <v>1</v>
      </c>
      <c r="R4" s="24" t="s">
        <v>2</v>
      </c>
      <c r="T4" s="1" t="s">
        <v>27</v>
      </c>
      <c r="U4" s="1" t="s">
        <v>28</v>
      </c>
      <c r="V4" s="1" t="s">
        <v>29</v>
      </c>
    </row>
    <row r="5" spans="1:22" x14ac:dyDescent="0.25">
      <c r="A5" s="27"/>
      <c r="B5" s="28" t="s">
        <v>8</v>
      </c>
      <c r="C5" s="44">
        <f>данные!J3</f>
        <v>0.89620285571957903</v>
      </c>
      <c r="D5" s="29">
        <f>C5</f>
        <v>0.89620285571957903</v>
      </c>
      <c r="E5" s="29">
        <f>C6-C5</f>
        <v>-2.0770749017722356E-2</v>
      </c>
      <c r="F5" s="29"/>
      <c r="G5" s="29"/>
      <c r="H5" s="29"/>
      <c r="I5" s="29"/>
      <c r="J5" s="30"/>
      <c r="K5" s="31">
        <v>1</v>
      </c>
      <c r="L5" s="21"/>
      <c r="M5" s="32">
        <v>0.5</v>
      </c>
      <c r="N5" s="43">
        <v>0.45572862563959693</v>
      </c>
      <c r="O5" s="32"/>
      <c r="P5" s="33">
        <f>AVERAGE(H7:H34)</f>
        <v>2.6345923632745592E-2</v>
      </c>
      <c r="Q5" s="33">
        <f>AVERAGE(I7:I34)</f>
        <v>1.1659825990425288E-3</v>
      </c>
      <c r="R5" s="33">
        <f>SQRT(Q5)</f>
        <v>3.4146487360232659E-2</v>
      </c>
      <c r="T5" s="34">
        <f>R5/F35</f>
        <v>3.8308780793531061E-2</v>
      </c>
      <c r="U5" s="34">
        <f>R5/F36+T5</f>
        <v>7.6511089602568888E-2</v>
      </c>
      <c r="V5" s="35">
        <f>R5/F37+U5</f>
        <v>0.11460751662411402</v>
      </c>
    </row>
    <row r="6" spans="1:22" x14ac:dyDescent="0.25">
      <c r="A6" s="18"/>
      <c r="B6" s="28" t="s">
        <v>9</v>
      </c>
      <c r="C6" s="44">
        <f>данные!J4</f>
        <v>0.87543210670185667</v>
      </c>
      <c r="D6" s="29">
        <f t="shared" ref="D6:D34" si="0">$M$5*C6+(1-$M$5)*(D5+E5)</f>
        <v>0.87543210670185667</v>
      </c>
      <c r="E6" s="29">
        <f t="shared" ref="E6:E34" si="1">$N$5*(D6-D5)+(1-$N$5)*E5</f>
        <v>-2.0770749017722356E-2</v>
      </c>
      <c r="F6" s="29">
        <f>D5+E5</f>
        <v>0.87543210670185667</v>
      </c>
      <c r="G6" s="29">
        <f>C6-F6</f>
        <v>0</v>
      </c>
      <c r="H6" s="29">
        <f t="shared" ref="H6:H34" si="2">ABS(C6-F6)</f>
        <v>0</v>
      </c>
      <c r="I6" s="29">
        <f t="shared" ref="I6:I34" si="3">(C6-F6)^2</f>
        <v>0</v>
      </c>
      <c r="J6" s="30"/>
      <c r="K6" s="31">
        <v>2</v>
      </c>
      <c r="N6" s="36">
        <v>0.228657122399511</v>
      </c>
    </row>
    <row r="7" spans="1:22" ht="21" x14ac:dyDescent="0.35">
      <c r="A7" s="18"/>
      <c r="B7" s="28" t="s">
        <v>6</v>
      </c>
      <c r="C7" s="44">
        <f>данные!J5</f>
        <v>0.90210201310746396</v>
      </c>
      <c r="D7" s="29">
        <f t="shared" si="0"/>
        <v>0.87838168539579908</v>
      </c>
      <c r="E7" s="29">
        <f t="shared" si="1"/>
        <v>-9.9607166699645262E-3</v>
      </c>
      <c r="F7" s="29">
        <f t="shared" ref="F7:F34" si="4">D6+E6</f>
        <v>0.85466135768413432</v>
      </c>
      <c r="G7" s="29">
        <f t="shared" ref="G7:G34" si="5">C7-F7</f>
        <v>4.7440655423329647E-2</v>
      </c>
      <c r="H7" s="29">
        <f t="shared" si="2"/>
        <v>4.7440655423329647E-2</v>
      </c>
      <c r="I7" s="29">
        <f t="shared" si="3"/>
        <v>2.2506157869950968E-3</v>
      </c>
      <c r="J7" s="30"/>
      <c r="K7" s="31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x14ac:dyDescent="0.25">
      <c r="A8" s="18"/>
      <c r="B8" s="28" t="s">
        <v>7</v>
      </c>
      <c r="C8" s="44">
        <f>данные!J6</f>
        <v>0.92043301960243096</v>
      </c>
      <c r="D8" s="29">
        <f t="shared" si="0"/>
        <v>0.89442699416413274</v>
      </c>
      <c r="E8" s="29">
        <f t="shared" si="1"/>
        <v>1.8909735613795E-3</v>
      </c>
      <c r="F8" s="29">
        <f t="shared" si="4"/>
        <v>0.86842096872583452</v>
      </c>
      <c r="G8" s="29">
        <f t="shared" si="5"/>
        <v>5.2012050876596438E-2</v>
      </c>
      <c r="H8" s="29">
        <f t="shared" si="2"/>
        <v>5.2012050876596438E-2</v>
      </c>
      <c r="I8" s="29">
        <f t="shared" si="3"/>
        <v>2.7052534363896565E-3</v>
      </c>
      <c r="J8" s="30"/>
      <c r="K8" s="31">
        <v>4</v>
      </c>
      <c r="N8" s="36">
        <v>0.61</v>
      </c>
    </row>
    <row r="9" spans="1:22" x14ac:dyDescent="0.25">
      <c r="A9" s="18"/>
      <c r="B9" s="28" t="s">
        <v>10</v>
      </c>
      <c r="C9" s="44">
        <f>данные!J7</f>
        <v>0.92123918899226942</v>
      </c>
      <c r="D9" s="29">
        <f t="shared" si="0"/>
        <v>0.90877857835889087</v>
      </c>
      <c r="E9" s="29">
        <f t="shared" si="1"/>
        <v>7.5696305199592891E-3</v>
      </c>
      <c r="F9" s="29">
        <f t="shared" si="4"/>
        <v>0.8963179677255122</v>
      </c>
      <c r="G9" s="29">
        <f t="shared" si="5"/>
        <v>2.4921221266757221E-2</v>
      </c>
      <c r="H9" s="29">
        <f t="shared" si="2"/>
        <v>2.4921221266757221E-2</v>
      </c>
      <c r="I9" s="29">
        <f t="shared" si="3"/>
        <v>6.2106726942667237E-4</v>
      </c>
      <c r="J9" s="30"/>
      <c r="K9" s="31">
        <v>5</v>
      </c>
    </row>
    <row r="10" spans="1:22" x14ac:dyDescent="0.25">
      <c r="A10" s="18"/>
      <c r="B10" s="28" t="s">
        <v>11</v>
      </c>
      <c r="C10" s="44">
        <f>данные!J8</f>
        <v>0.88431365562077913</v>
      </c>
      <c r="D10" s="29">
        <f t="shared" si="0"/>
        <v>0.90033093224981464</v>
      </c>
      <c r="E10" s="29">
        <f t="shared" si="1"/>
        <v>2.7009905531969912E-4</v>
      </c>
      <c r="F10" s="29">
        <f t="shared" si="4"/>
        <v>0.91634820887885016</v>
      </c>
      <c r="G10" s="29">
        <f t="shared" si="5"/>
        <v>-3.203455325807103E-2</v>
      </c>
      <c r="H10" s="29">
        <f t="shared" si="2"/>
        <v>3.203455325807103E-2</v>
      </c>
      <c r="I10" s="29">
        <f t="shared" si="3"/>
        <v>1.0262126024441892E-3</v>
      </c>
      <c r="J10" s="30"/>
      <c r="K10" s="31">
        <v>6</v>
      </c>
    </row>
    <row r="11" spans="1:22" x14ac:dyDescent="0.25">
      <c r="A11" s="18"/>
      <c r="B11" s="28" t="s">
        <v>12</v>
      </c>
      <c r="C11" s="44">
        <f>данные!J9</f>
        <v>0.89490414327321866</v>
      </c>
      <c r="D11" s="29">
        <f t="shared" si="0"/>
        <v>0.89775258728917651</v>
      </c>
      <c r="E11" s="29">
        <f t="shared" si="1"/>
        <v>-1.0280184212840987E-3</v>
      </c>
      <c r="F11" s="29">
        <f t="shared" si="4"/>
        <v>0.90060103130513436</v>
      </c>
      <c r="G11" s="29">
        <f t="shared" si="5"/>
        <v>-5.6968880319157034E-3</v>
      </c>
      <c r="H11" s="29">
        <f t="shared" si="2"/>
        <v>5.6968880319157034E-3</v>
      </c>
      <c r="I11" s="29">
        <f t="shared" si="3"/>
        <v>3.2454533248184376E-5</v>
      </c>
      <c r="J11" s="30"/>
      <c r="K11" s="31">
        <v>7</v>
      </c>
    </row>
    <row r="12" spans="1:22" x14ac:dyDescent="0.25">
      <c r="A12" s="18"/>
      <c r="B12" s="28" t="s">
        <v>13</v>
      </c>
      <c r="C12" s="44">
        <f>данные!J10</f>
        <v>0.87227077944112386</v>
      </c>
      <c r="D12" s="29">
        <f t="shared" si="0"/>
        <v>0.88449767415450808</v>
      </c>
      <c r="E12" s="29">
        <f t="shared" si="1"/>
        <v>-6.6001643448547892E-3</v>
      </c>
      <c r="F12" s="29">
        <f t="shared" si="4"/>
        <v>0.89672456886789242</v>
      </c>
      <c r="G12" s="29">
        <f t="shared" si="5"/>
        <v>-2.4453789426768568E-2</v>
      </c>
      <c r="H12" s="29">
        <f t="shared" si="2"/>
        <v>2.4453789426768568E-2</v>
      </c>
      <c r="I12" s="29">
        <f t="shared" si="3"/>
        <v>5.9798781732873824E-4</v>
      </c>
      <c r="J12" s="30"/>
      <c r="K12" s="31">
        <v>8</v>
      </c>
    </row>
    <row r="13" spans="1:22" x14ac:dyDescent="0.25">
      <c r="A13" s="18"/>
      <c r="B13" s="28" t="s">
        <v>14</v>
      </c>
      <c r="C13" s="44">
        <f>данные!J11</f>
        <v>0.88976027848678751</v>
      </c>
      <c r="D13" s="29">
        <f t="shared" si="0"/>
        <v>0.88382889414822041</v>
      </c>
      <c r="E13" s="29">
        <f t="shared" si="1"/>
        <v>-3.8970627120993675E-3</v>
      </c>
      <c r="F13" s="29">
        <f t="shared" si="4"/>
        <v>0.87789750980965331</v>
      </c>
      <c r="G13" s="29">
        <f t="shared" si="5"/>
        <v>1.1862768677134206E-2</v>
      </c>
      <c r="H13" s="29">
        <f t="shared" si="2"/>
        <v>1.1862768677134206E-2</v>
      </c>
      <c r="I13" s="29">
        <f t="shared" si="3"/>
        <v>1.4072528068719643E-4</v>
      </c>
      <c r="J13" s="30"/>
      <c r="K13" s="31">
        <v>9</v>
      </c>
    </row>
    <row r="14" spans="1:22" x14ac:dyDescent="0.25">
      <c r="A14" s="18"/>
      <c r="B14" s="28" t="s">
        <v>15</v>
      </c>
      <c r="C14" s="44">
        <f>данные!J12</f>
        <v>0.89133992965447906</v>
      </c>
      <c r="D14" s="29">
        <f t="shared" si="0"/>
        <v>0.88563588054530007</v>
      </c>
      <c r="E14" s="29">
        <f t="shared" si="1"/>
        <v>-1.2975642509924432E-3</v>
      </c>
      <c r="F14" s="29">
        <f t="shared" si="4"/>
        <v>0.87993183143612108</v>
      </c>
      <c r="G14" s="29">
        <f t="shared" si="5"/>
        <v>1.1408098218357976E-2</v>
      </c>
      <c r="H14" s="29">
        <f t="shared" si="2"/>
        <v>1.1408098218357976E-2</v>
      </c>
      <c r="I14" s="29">
        <f t="shared" si="3"/>
        <v>1.3014470495970244E-4</v>
      </c>
      <c r="J14" s="30"/>
      <c r="K14" s="31">
        <v>10</v>
      </c>
    </row>
    <row r="15" spans="1:22" x14ac:dyDescent="0.25">
      <c r="A15" s="18"/>
      <c r="B15" s="28" t="s">
        <v>16</v>
      </c>
      <c r="C15" s="44">
        <f>данные!J13</f>
        <v>0.89094702191778996</v>
      </c>
      <c r="D15" s="29">
        <f t="shared" si="0"/>
        <v>0.88764266910604883</v>
      </c>
      <c r="E15" s="29">
        <f t="shared" si="1"/>
        <v>2.0832391453071413E-4</v>
      </c>
      <c r="F15" s="29">
        <f t="shared" si="4"/>
        <v>0.88433831629430759</v>
      </c>
      <c r="G15" s="29">
        <f t="shared" si="5"/>
        <v>6.6087056234823693E-3</v>
      </c>
      <c r="H15" s="29">
        <f t="shared" si="2"/>
        <v>6.6087056234823693E-3</v>
      </c>
      <c r="I15" s="29">
        <f t="shared" si="3"/>
        <v>4.3674990017847489E-5</v>
      </c>
      <c r="J15" s="30"/>
      <c r="K15" s="31">
        <v>11</v>
      </c>
    </row>
    <row r="16" spans="1:22" x14ac:dyDescent="0.25">
      <c r="A16" s="18"/>
      <c r="B16" s="28" t="s">
        <v>17</v>
      </c>
      <c r="C16" s="44">
        <f>данные!J14</f>
        <v>0.92742332999883603</v>
      </c>
      <c r="D16" s="29">
        <f t="shared" si="0"/>
        <v>0.90763716150970786</v>
      </c>
      <c r="E16" s="29">
        <f t="shared" si="1"/>
        <v>9.2254472867546611E-3</v>
      </c>
      <c r="F16" s="29">
        <f t="shared" si="4"/>
        <v>0.88785099302057957</v>
      </c>
      <c r="G16" s="29">
        <f t="shared" si="5"/>
        <v>3.9572336978256462E-2</v>
      </c>
      <c r="H16" s="29">
        <f t="shared" si="2"/>
        <v>3.9572336978256462E-2</v>
      </c>
      <c r="I16" s="29">
        <f t="shared" si="3"/>
        <v>1.5659698539206837E-3</v>
      </c>
      <c r="J16" s="30"/>
      <c r="K16" s="31">
        <v>12</v>
      </c>
    </row>
    <row r="17" spans="1:13" x14ac:dyDescent="0.25">
      <c r="A17" s="18"/>
      <c r="B17" s="28" t="s">
        <v>18</v>
      </c>
      <c r="C17" s="44">
        <f>данные!J15</f>
        <v>0.87063372225451974</v>
      </c>
      <c r="D17" s="29">
        <f t="shared" si="0"/>
        <v>0.89374816552549108</v>
      </c>
      <c r="E17" s="29">
        <f t="shared" si="1"/>
        <v>-1.3084661775495821E-3</v>
      </c>
      <c r="F17" s="29">
        <f t="shared" si="4"/>
        <v>0.91686260879646253</v>
      </c>
      <c r="G17" s="29">
        <f t="shared" si="5"/>
        <v>-4.6228886541942793E-2</v>
      </c>
      <c r="H17" s="29">
        <f t="shared" si="2"/>
        <v>4.6228886541942793E-2</v>
      </c>
      <c r="I17" s="29">
        <f t="shared" si="3"/>
        <v>2.1371099509078194E-3</v>
      </c>
      <c r="J17" s="30"/>
      <c r="K17" s="31">
        <v>13</v>
      </c>
    </row>
    <row r="18" spans="1:13" x14ac:dyDescent="0.25">
      <c r="A18" s="18"/>
      <c r="B18" s="28" t="s">
        <v>19</v>
      </c>
      <c r="C18" s="44">
        <f>данные!J16</f>
        <v>0.92385556222303822</v>
      </c>
      <c r="D18" s="29">
        <f t="shared" si="0"/>
        <v>0.90814763078548988</v>
      </c>
      <c r="E18" s="29">
        <f t="shared" si="1"/>
        <v>5.8500878281253603E-3</v>
      </c>
      <c r="F18" s="29">
        <f t="shared" si="4"/>
        <v>0.89243969934794154</v>
      </c>
      <c r="G18" s="29">
        <f t="shared" si="5"/>
        <v>3.1415862875096678E-2</v>
      </c>
      <c r="H18" s="29">
        <f t="shared" si="2"/>
        <v>3.1415862875096678E-2</v>
      </c>
      <c r="I18" s="29">
        <f t="shared" si="3"/>
        <v>9.8695644018687782E-4</v>
      </c>
      <c r="J18" s="30"/>
      <c r="K18" s="31">
        <v>14</v>
      </c>
    </row>
    <row r="19" spans="1:13" x14ac:dyDescent="0.25">
      <c r="A19" s="18"/>
      <c r="B19" s="28" t="s">
        <v>20</v>
      </c>
      <c r="C19" s="44">
        <f>данные!J17</f>
        <v>0.84622351006156282</v>
      </c>
      <c r="D19" s="29">
        <f t="shared" si="0"/>
        <v>0.88011061433758897</v>
      </c>
      <c r="E19" s="29">
        <f t="shared" si="1"/>
        <v>-9.5932356304937998E-3</v>
      </c>
      <c r="F19" s="29">
        <f t="shared" si="4"/>
        <v>0.91399771861361523</v>
      </c>
      <c r="G19" s="29">
        <f t="shared" si="5"/>
        <v>-6.7774208552052406E-2</v>
      </c>
      <c r="H19" s="29">
        <f t="shared" si="2"/>
        <v>6.7774208552052406E-2</v>
      </c>
      <c r="I19" s="29">
        <f t="shared" si="3"/>
        <v>4.5933433448570931E-3</v>
      </c>
      <c r="J19" s="30"/>
      <c r="K19" s="31">
        <v>15</v>
      </c>
    </row>
    <row r="20" spans="1:13" x14ac:dyDescent="0.25">
      <c r="A20" s="18"/>
      <c r="B20" s="28" t="s">
        <v>21</v>
      </c>
      <c r="C20" s="44">
        <f>данные!J18</f>
        <v>0.86844812359791601</v>
      </c>
      <c r="D20" s="29">
        <f t="shared" si="0"/>
        <v>0.86948275115250562</v>
      </c>
      <c r="E20" s="29">
        <f t="shared" si="1"/>
        <v>-1.0064745023995753E-2</v>
      </c>
      <c r="F20" s="29">
        <f t="shared" si="4"/>
        <v>0.87051737870709522</v>
      </c>
      <c r="G20" s="29">
        <f t="shared" si="5"/>
        <v>-2.0692551091792133E-3</v>
      </c>
      <c r="H20" s="29">
        <f t="shared" si="2"/>
        <v>2.0692551091792133E-3</v>
      </c>
      <c r="I20" s="29">
        <f t="shared" si="3"/>
        <v>4.2818167068642782E-6</v>
      </c>
      <c r="J20" s="30"/>
      <c r="K20" s="31">
        <v>16</v>
      </c>
    </row>
    <row r="21" spans="1:13" x14ac:dyDescent="0.25">
      <c r="A21" s="18"/>
      <c r="B21" s="28" t="s">
        <v>22</v>
      </c>
      <c r="C21" s="44">
        <f>данные!J19</f>
        <v>0.86507517090066322</v>
      </c>
      <c r="D21" s="29">
        <f t="shared" si="0"/>
        <v>0.86224658851458647</v>
      </c>
      <c r="E21" s="29">
        <f t="shared" si="1"/>
        <v>-8.7756790606806929E-3</v>
      </c>
      <c r="F21" s="29">
        <f t="shared" si="4"/>
        <v>0.85941800612850983</v>
      </c>
      <c r="G21" s="29">
        <f t="shared" si="5"/>
        <v>5.6571647721533891E-3</v>
      </c>
      <c r="H21" s="29">
        <f t="shared" si="2"/>
        <v>5.6571647721533891E-3</v>
      </c>
      <c r="I21" s="29">
        <f t="shared" si="3"/>
        <v>3.2003513259293307E-5</v>
      </c>
      <c r="J21" s="30"/>
      <c r="K21" s="31">
        <v>17</v>
      </c>
    </row>
    <row r="22" spans="1:13" x14ac:dyDescent="0.25">
      <c r="A22" s="18"/>
      <c r="B22" s="28" t="s">
        <v>23</v>
      </c>
      <c r="C22" s="44">
        <f>данные!J20</f>
        <v>0.85997999594959729</v>
      </c>
      <c r="D22" s="29">
        <f t="shared" si="0"/>
        <v>0.8567254527017516</v>
      </c>
      <c r="E22" s="29">
        <f t="shared" si="1"/>
        <v>-7.2924905392552832E-3</v>
      </c>
      <c r="F22" s="29">
        <f t="shared" si="4"/>
        <v>0.8534709094539058</v>
      </c>
      <c r="G22" s="29">
        <f t="shared" si="5"/>
        <v>6.5090864956914851E-3</v>
      </c>
      <c r="H22" s="29">
        <f t="shared" si="2"/>
        <v>6.5090864956914851E-3</v>
      </c>
      <c r="I22" s="29">
        <f t="shared" si="3"/>
        <v>4.2368207008393261E-5</v>
      </c>
      <c r="J22" s="30"/>
      <c r="K22" s="31">
        <v>18</v>
      </c>
    </row>
    <row r="23" spans="1:13" x14ac:dyDescent="0.25">
      <c r="A23" s="18"/>
      <c r="B23" s="28" t="s">
        <v>24</v>
      </c>
      <c r="C23" s="44">
        <f>данные!J21</f>
        <v>0.85398745382652796</v>
      </c>
      <c r="D23" s="29">
        <f t="shared" si="0"/>
        <v>0.85171020799451214</v>
      </c>
      <c r="E23" s="29">
        <f t="shared" si="1"/>
        <v>-6.2546844259872133E-3</v>
      </c>
      <c r="F23" s="29">
        <f t="shared" si="4"/>
        <v>0.84943296216249631</v>
      </c>
      <c r="G23" s="29">
        <f t="shared" si="5"/>
        <v>4.5544916640316568E-3</v>
      </c>
      <c r="H23" s="29">
        <f t="shared" si="2"/>
        <v>4.5544916640316568E-3</v>
      </c>
      <c r="I23" s="29">
        <f t="shared" si="3"/>
        <v>2.0743394317733851E-5</v>
      </c>
      <c r="J23" s="30"/>
      <c r="K23" s="31">
        <v>19</v>
      </c>
    </row>
    <row r="24" spans="1:13" x14ac:dyDescent="0.25">
      <c r="A24" s="18"/>
      <c r="B24" s="28" t="s">
        <v>25</v>
      </c>
      <c r="C24" s="44">
        <f>данные!J22</f>
        <v>0.92898910336239915</v>
      </c>
      <c r="D24" s="29">
        <f t="shared" si="0"/>
        <v>0.88722231346546199</v>
      </c>
      <c r="E24" s="29">
        <f t="shared" si="1"/>
        <v>1.2779637331121717E-2</v>
      </c>
      <c r="F24" s="29">
        <f t="shared" si="4"/>
        <v>0.84545552356852494</v>
      </c>
      <c r="G24" s="29">
        <f t="shared" si="5"/>
        <v>8.3533579793874213E-2</v>
      </c>
      <c r="H24" s="29">
        <f t="shared" si="2"/>
        <v>8.3533579793874213E-2</v>
      </c>
      <c r="I24" s="29">
        <f t="shared" si="3"/>
        <v>6.97785895317955E-3</v>
      </c>
      <c r="J24" s="30"/>
      <c r="K24" s="31">
        <v>20</v>
      </c>
    </row>
    <row r="25" spans="1:13" x14ac:dyDescent="0.25">
      <c r="A25" s="18"/>
      <c r="B25" s="28" t="s">
        <v>26</v>
      </c>
      <c r="C25" s="44">
        <f>данные!J23</f>
        <v>0.84812576364230163</v>
      </c>
      <c r="D25" s="29">
        <f t="shared" si="0"/>
        <v>0.87406385721944269</v>
      </c>
      <c r="E25" s="29">
        <f t="shared" si="1"/>
        <v>9.5890559349998475E-4</v>
      </c>
      <c r="F25" s="29">
        <f t="shared" si="4"/>
        <v>0.90000195079658374</v>
      </c>
      <c r="G25" s="29">
        <f t="shared" si="5"/>
        <v>-5.1876187154282105E-2</v>
      </c>
      <c r="H25" s="29">
        <f t="shared" si="2"/>
        <v>5.1876187154282105E-2</v>
      </c>
      <c r="I25" s="29">
        <f t="shared" si="3"/>
        <v>2.6911387936661038E-3</v>
      </c>
      <c r="J25" s="30"/>
      <c r="K25" s="31">
        <v>21</v>
      </c>
    </row>
    <row r="26" spans="1:13" x14ac:dyDescent="0.25">
      <c r="A26" s="18"/>
      <c r="B26" s="28" t="s">
        <v>39</v>
      </c>
      <c r="C26" s="44">
        <f>данные!J24</f>
        <v>0.84892926821736259</v>
      </c>
      <c r="D26" s="29">
        <f t="shared" si="0"/>
        <v>0.86197601551515257</v>
      </c>
      <c r="E26" s="29">
        <f t="shared" si="1"/>
        <v>-4.9868706215890225E-3</v>
      </c>
      <c r="F26" s="29">
        <f t="shared" si="4"/>
        <v>0.87502276281294267</v>
      </c>
      <c r="G26" s="29">
        <f t="shared" si="5"/>
        <v>-2.609349459558008E-2</v>
      </c>
      <c r="H26" s="29">
        <f t="shared" si="2"/>
        <v>2.609349459558008E-2</v>
      </c>
      <c r="I26" s="29">
        <f t="shared" si="3"/>
        <v>6.8087046020956683E-4</v>
      </c>
      <c r="J26" s="30"/>
      <c r="K26" s="31">
        <v>22</v>
      </c>
    </row>
    <row r="27" spans="1:13" x14ac:dyDescent="0.25">
      <c r="A27" s="18"/>
      <c r="B27" s="28" t="s">
        <v>40</v>
      </c>
      <c r="C27" s="44">
        <f>данные!J25</f>
        <v>0.85616753231629783</v>
      </c>
      <c r="D27" s="29">
        <f t="shared" si="0"/>
        <v>0.85657833860493071</v>
      </c>
      <c r="E27" s="29">
        <f t="shared" si="1"/>
        <v>-5.1740868069117697E-3</v>
      </c>
      <c r="F27" s="29">
        <f t="shared" si="4"/>
        <v>0.85698914489356359</v>
      </c>
      <c r="G27" s="29">
        <f t="shared" si="5"/>
        <v>-8.2161257726576231E-4</v>
      </c>
      <c r="H27" s="29">
        <f t="shared" si="2"/>
        <v>8.2161257726576231E-4</v>
      </c>
      <c r="I27" s="29">
        <f t="shared" si="3"/>
        <v>6.7504722712128824E-7</v>
      </c>
      <c r="J27" s="30"/>
      <c r="K27" s="31">
        <v>23</v>
      </c>
    </row>
    <row r="28" spans="1:13" x14ac:dyDescent="0.25">
      <c r="A28" s="18"/>
      <c r="B28" s="28" t="s">
        <v>41</v>
      </c>
      <c r="C28" s="44">
        <f>данные!J26</f>
        <v>0.84448044975600367</v>
      </c>
      <c r="D28" s="29">
        <f>$M$5*C28+(1-$M$5)*(D15+E15)</f>
        <v>0.86616572138829162</v>
      </c>
      <c r="E28" s="29">
        <f>$N$5*(D28-D15)+(1-$N$5)*E15</f>
        <v>-9.6742751230732005E-3</v>
      </c>
      <c r="F28" s="29">
        <f>D15+E15</f>
        <v>0.88785099302057957</v>
      </c>
      <c r="G28" s="29">
        <f t="shared" si="5"/>
        <v>-4.33705432645759E-2</v>
      </c>
      <c r="H28" s="29">
        <f t="shared" si="2"/>
        <v>4.33705432645759E-2</v>
      </c>
      <c r="I28" s="29">
        <f t="shared" si="3"/>
        <v>1.88100402306445E-3</v>
      </c>
      <c r="J28" s="30"/>
      <c r="K28" s="31">
        <v>24</v>
      </c>
    </row>
    <row r="29" spans="1:13" x14ac:dyDescent="0.25">
      <c r="A29" s="18"/>
      <c r="B29" s="28" t="s">
        <v>42</v>
      </c>
      <c r="C29" s="44">
        <f>данные!J27</f>
        <v>0.90083571996378253</v>
      </c>
      <c r="D29" s="29">
        <f t="shared" si="0"/>
        <v>0.87866358311450043</v>
      </c>
      <c r="E29" s="29">
        <f t="shared" si="1"/>
        <v>4.3020233074315527E-4</v>
      </c>
      <c r="F29" s="29">
        <f t="shared" si="4"/>
        <v>0.85649144626521845</v>
      </c>
      <c r="G29" s="29">
        <f t="shared" si="5"/>
        <v>4.4344273698564085E-2</v>
      </c>
      <c r="H29" s="29">
        <f t="shared" si="2"/>
        <v>4.4344273698564085E-2</v>
      </c>
      <c r="I29" s="29">
        <f t="shared" si="3"/>
        <v>1.9664146098531624E-3</v>
      </c>
      <c r="J29" s="30"/>
      <c r="K29" s="31">
        <v>25</v>
      </c>
    </row>
    <row r="30" spans="1:13" ht="15.75" x14ac:dyDescent="0.25">
      <c r="A30" s="18"/>
      <c r="B30" s="28" t="s">
        <v>43</v>
      </c>
      <c r="C30" s="44">
        <f>данные!J28</f>
        <v>0.85752062367804793</v>
      </c>
      <c r="D30" s="29">
        <f t="shared" si="0"/>
        <v>0.86830720456164578</v>
      </c>
      <c r="E30" s="29">
        <f t="shared" si="1"/>
        <v>-4.4855513506892224E-3</v>
      </c>
      <c r="F30" s="29">
        <f t="shared" si="4"/>
        <v>0.87909378544524364</v>
      </c>
      <c r="G30" s="29">
        <f t="shared" si="5"/>
        <v>-2.1573161767195703E-2</v>
      </c>
      <c r="H30" s="29">
        <f t="shared" si="2"/>
        <v>2.1573161767195703E-2</v>
      </c>
      <c r="I30" s="29">
        <f t="shared" si="3"/>
        <v>4.6540130863359443E-4</v>
      </c>
      <c r="J30" s="30"/>
      <c r="K30" s="31">
        <v>26</v>
      </c>
      <c r="M30" s="62">
        <f>AVERAGE(H7:H34)*10+0.04</f>
        <v>0.30345923632745592</v>
      </c>
    </row>
    <row r="31" spans="1:13" x14ac:dyDescent="0.25">
      <c r="A31" s="18"/>
      <c r="B31" s="28" t="s">
        <v>44</v>
      </c>
      <c r="C31" s="44">
        <f>данные!J29</f>
        <v>0.89482157615860569</v>
      </c>
      <c r="D31" s="29">
        <f t="shared" si="0"/>
        <v>0.87932161468478109</v>
      </c>
      <c r="E31" s="29">
        <f t="shared" si="1"/>
        <v>2.578224789243533E-3</v>
      </c>
      <c r="F31" s="29">
        <f t="shared" si="4"/>
        <v>0.86382165321095661</v>
      </c>
      <c r="G31" s="29">
        <f t="shared" si="5"/>
        <v>3.0999922947649083E-2</v>
      </c>
      <c r="H31" s="29">
        <f t="shared" si="2"/>
        <v>3.0999922947649083E-2</v>
      </c>
      <c r="I31" s="29">
        <f t="shared" si="3"/>
        <v>9.6099522276018028E-4</v>
      </c>
      <c r="J31" s="30"/>
      <c r="K31" s="31">
        <v>27</v>
      </c>
    </row>
    <row r="32" spans="1:13" x14ac:dyDescent="0.25">
      <c r="A32" s="18"/>
      <c r="B32" s="28" t="s">
        <v>45</v>
      </c>
      <c r="C32" s="44">
        <f>данные!J30</f>
        <v>0.88352051867534365</v>
      </c>
      <c r="D32" s="29">
        <f t="shared" si="0"/>
        <v>0.88271017907468408</v>
      </c>
      <c r="E32" s="29">
        <f t="shared" si="1"/>
        <v>2.9475197417534035E-3</v>
      </c>
      <c r="F32" s="29">
        <f t="shared" si="4"/>
        <v>0.88189983947402462</v>
      </c>
      <c r="G32" s="29">
        <f t="shared" si="5"/>
        <v>1.6206792013190308E-3</v>
      </c>
      <c r="H32" s="29">
        <f t="shared" si="2"/>
        <v>1.6206792013190308E-3</v>
      </c>
      <c r="I32" s="29">
        <f t="shared" si="3"/>
        <v>2.6266010735880915E-6</v>
      </c>
      <c r="J32" s="30"/>
      <c r="K32" s="31">
        <v>28</v>
      </c>
    </row>
    <row r="33" spans="1:13" x14ac:dyDescent="0.25">
      <c r="A33" s="18"/>
      <c r="B33" s="28" t="s">
        <v>46</v>
      </c>
      <c r="C33" s="44">
        <f>данные!J31</f>
        <v>0.89125731959446897</v>
      </c>
      <c r="D33" s="29">
        <f t="shared" si="0"/>
        <v>0.88845750920545319</v>
      </c>
      <c r="E33" s="29">
        <f t="shared" si="1"/>
        <v>4.223473482390998E-3</v>
      </c>
      <c r="F33" s="29">
        <f t="shared" si="4"/>
        <v>0.88565769881643752</v>
      </c>
      <c r="G33" s="29">
        <f t="shared" si="5"/>
        <v>5.5996207780314444E-3</v>
      </c>
      <c r="H33" s="29">
        <f t="shared" si="2"/>
        <v>5.5996207780314444E-3</v>
      </c>
      <c r="I33" s="29">
        <f t="shared" si="3"/>
        <v>3.1355752857761478E-5</v>
      </c>
      <c r="J33" s="30"/>
      <c r="K33" s="31">
        <v>29</v>
      </c>
    </row>
    <row r="34" spans="1:13" x14ac:dyDescent="0.25">
      <c r="B34" s="28" t="s">
        <v>47</v>
      </c>
      <c r="C34" s="44">
        <f>данные!J32</f>
        <v>0.88504822054012233</v>
      </c>
      <c r="D34" s="37">
        <f t="shared" si="0"/>
        <v>0.88886460161398329</v>
      </c>
      <c r="E34" s="37">
        <f t="shared" si="1"/>
        <v>2.4842393806834002E-3</v>
      </c>
      <c r="F34" s="37">
        <f t="shared" si="4"/>
        <v>0.89268098268784424</v>
      </c>
      <c r="G34" s="37">
        <f t="shared" si="5"/>
        <v>-7.6327621477219054E-3</v>
      </c>
      <c r="H34" s="37">
        <f t="shared" si="2"/>
        <v>7.6327621477219054E-3</v>
      </c>
      <c r="I34" s="37">
        <f t="shared" si="3"/>
        <v>5.8259058003696314E-5</v>
      </c>
      <c r="J34" s="30"/>
      <c r="K34" s="31">
        <v>30</v>
      </c>
      <c r="M34" s="55">
        <f>C35-J35</f>
        <v>-6.3006204545443811E-3</v>
      </c>
    </row>
    <row r="35" spans="1:13" x14ac:dyDescent="0.25">
      <c r="B35" s="28" t="s">
        <v>48</v>
      </c>
      <c r="C35" s="38">
        <f>данные!J33</f>
        <v>0.88504822054012233</v>
      </c>
      <c r="D35" s="29"/>
      <c r="E35" s="29"/>
      <c r="F35" s="29">
        <f>$D$34+(B35-$B$34)*$E$34</f>
        <v>0.89134884099466671</v>
      </c>
      <c r="G35" s="29"/>
      <c r="H35" s="29"/>
      <c r="I35" s="29"/>
      <c r="J35" s="39">
        <f>F35</f>
        <v>0.89134884099466671</v>
      </c>
      <c r="K35" s="31">
        <v>31</v>
      </c>
      <c r="M35" s="46" t="s">
        <v>38</v>
      </c>
    </row>
    <row r="36" spans="1:13" x14ac:dyDescent="0.25">
      <c r="B36" s="28" t="s">
        <v>49</v>
      </c>
      <c r="C36" s="38" t="s">
        <v>38</v>
      </c>
      <c r="D36" s="29"/>
      <c r="E36" s="29"/>
      <c r="F36" s="29">
        <f>$D$34+(B36-$B$34)*$E$34</f>
        <v>0.89383308037535003</v>
      </c>
      <c r="G36" s="29"/>
      <c r="H36" s="29"/>
      <c r="I36" s="29"/>
      <c r="J36" s="39">
        <f t="shared" ref="J36:J37" si="6">F36</f>
        <v>0.89383308037535003</v>
      </c>
      <c r="K36" s="40"/>
    </row>
    <row r="37" spans="1:13" x14ac:dyDescent="0.25">
      <c r="B37" s="28" t="s">
        <v>50</v>
      </c>
      <c r="C37" s="29"/>
      <c r="D37" s="29"/>
      <c r="E37" s="29"/>
      <c r="F37" s="29">
        <f>$D$34+(B37-$B$34)*$E$34</f>
        <v>0.89631731975603346</v>
      </c>
      <c r="G37" s="29"/>
      <c r="H37" s="29"/>
      <c r="I37" s="29"/>
      <c r="J37" s="39">
        <f t="shared" si="6"/>
        <v>0.89631731975603346</v>
      </c>
      <c r="K37" s="40"/>
    </row>
    <row r="38" spans="1:13" x14ac:dyDescent="0.25">
      <c r="B38" s="41"/>
      <c r="C38" s="41"/>
      <c r="D38" s="41"/>
      <c r="E38" s="41"/>
      <c r="F38" s="41"/>
      <c r="G38" s="41"/>
      <c r="H38" s="41"/>
      <c r="I38" s="41"/>
      <c r="J38" s="42"/>
    </row>
    <row r="39" spans="1:13" x14ac:dyDescent="0.25">
      <c r="B39" s="41"/>
      <c r="C39" s="41"/>
      <c r="D39" s="41"/>
      <c r="E39" s="41"/>
      <c r="F39" s="41"/>
      <c r="G39" s="41"/>
      <c r="H39" s="41"/>
      <c r="I39" s="41"/>
      <c r="J39" s="42"/>
    </row>
    <row r="40" spans="1:13" x14ac:dyDescent="0.25"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L7:U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V40"/>
  <sheetViews>
    <sheetView workbookViewId="0">
      <selection activeCell="M4" sqref="M4:N4"/>
    </sheetView>
  </sheetViews>
  <sheetFormatPr defaultRowHeight="15" x14ac:dyDescent="0.25"/>
  <cols>
    <col min="1" max="1" width="5.85546875" style="17" customWidth="1"/>
    <col min="2" max="2" width="9.140625" style="17"/>
    <col min="3" max="3" width="9.140625" style="17" customWidth="1"/>
    <col min="4" max="8" width="9.140625" style="17"/>
    <col min="9" max="9" width="14.42578125" style="17" bestFit="1" customWidth="1"/>
    <col min="10" max="11" width="9.140625" style="17"/>
    <col min="12" max="12" width="12" style="17" bestFit="1" customWidth="1"/>
    <col min="13" max="13" width="9.7109375" style="36" customWidth="1"/>
    <col min="14" max="14" width="12" style="36" bestFit="1" customWidth="1"/>
    <col min="15" max="15" width="9.140625" style="36"/>
    <col min="16" max="16" width="12" style="36" bestFit="1" customWidth="1"/>
    <col min="17" max="17" width="13.42578125" style="36" bestFit="1" customWidth="1"/>
    <col min="18" max="18" width="12" style="36" bestFit="1" customWidth="1"/>
    <col min="19" max="16384" width="9.140625" style="17"/>
  </cols>
  <sheetData>
    <row r="1" spans="1:22" s="19" customFormat="1" ht="41.25" customHeight="1" x14ac:dyDescent="0.25">
      <c r="M1" s="20"/>
      <c r="N1" s="20"/>
      <c r="O1" s="20"/>
      <c r="P1" s="20"/>
      <c r="Q1" s="20"/>
      <c r="R1" s="20"/>
    </row>
    <row r="2" spans="1:22" ht="15.75" x14ac:dyDescent="0.25">
      <c r="N2" s="61">
        <f>M34</f>
        <v>1.0607774772451339E-2</v>
      </c>
    </row>
    <row r="3" spans="1:22" x14ac:dyDescent="0.25">
      <c r="L3" s="21"/>
      <c r="M3" s="22"/>
      <c r="N3" s="22"/>
      <c r="O3" s="22"/>
      <c r="P3" s="22"/>
      <c r="Q3" s="22"/>
      <c r="R3" s="22"/>
      <c r="V3" s="23" t="s">
        <v>35</v>
      </c>
    </row>
    <row r="4" spans="1:22" ht="21" x14ac:dyDescent="0.25">
      <c r="B4" s="24" t="s">
        <v>3</v>
      </c>
      <c r="C4" s="25" t="s">
        <v>36</v>
      </c>
      <c r="D4" s="25" t="s">
        <v>30</v>
      </c>
      <c r="E4" s="25" t="s">
        <v>31</v>
      </c>
      <c r="F4" s="25" t="s">
        <v>37</v>
      </c>
      <c r="G4" s="25" t="s">
        <v>32</v>
      </c>
      <c r="H4" s="25" t="s">
        <v>33</v>
      </c>
      <c r="I4" s="25" t="s">
        <v>34</v>
      </c>
      <c r="J4" s="1"/>
      <c r="K4" s="1"/>
      <c r="L4" s="26"/>
      <c r="M4" s="64" t="s">
        <v>4</v>
      </c>
      <c r="N4" s="64" t="s">
        <v>5</v>
      </c>
      <c r="O4" s="1"/>
      <c r="P4" s="24" t="s">
        <v>0</v>
      </c>
      <c r="Q4" s="24" t="s">
        <v>1</v>
      </c>
      <c r="R4" s="24" t="s">
        <v>2</v>
      </c>
      <c r="T4" s="1" t="s">
        <v>27</v>
      </c>
      <c r="U4" s="1" t="s">
        <v>28</v>
      </c>
      <c r="V4" s="1" t="s">
        <v>29</v>
      </c>
    </row>
    <row r="5" spans="1:22" x14ac:dyDescent="0.25">
      <c r="A5" s="27"/>
      <c r="B5" s="28" t="s">
        <v>8</v>
      </c>
      <c r="C5" s="44">
        <f>данные!L3</f>
        <v>0.93216859529323948</v>
      </c>
      <c r="D5" s="29">
        <f>C5</f>
        <v>0.93216859529323948</v>
      </c>
      <c r="E5" s="29">
        <f>C6-C5</f>
        <v>3.6785283405618152E-2</v>
      </c>
      <c r="F5" s="29"/>
      <c r="G5" s="29"/>
      <c r="H5" s="29"/>
      <c r="I5" s="29"/>
      <c r="J5" s="30"/>
      <c r="K5" s="31">
        <v>1</v>
      </c>
      <c r="L5" s="21"/>
      <c r="M5" s="32">
        <v>0.5</v>
      </c>
      <c r="N5" s="43">
        <v>0.39189529974795523</v>
      </c>
      <c r="O5" s="32"/>
      <c r="P5" s="33">
        <f>AVERAGE(H7:H34)</f>
        <v>2.9520348998702393E-2</v>
      </c>
      <c r="Q5" s="33">
        <f>AVERAGE(I7:I34)</f>
        <v>1.4882543098488289E-3</v>
      </c>
      <c r="R5" s="33">
        <f>SQRT(Q5)</f>
        <v>3.8577899241001044E-2</v>
      </c>
      <c r="T5" s="34">
        <f>R5/F35</f>
        <v>4.3103115274476862E-2</v>
      </c>
      <c r="U5" s="34">
        <f>R5/F36+T5</f>
        <v>8.6596090205234233E-2</v>
      </c>
      <c r="V5" s="35">
        <f>R5/F37+U5</f>
        <v>0.13048604157835619</v>
      </c>
    </row>
    <row r="6" spans="1:22" x14ac:dyDescent="0.25">
      <c r="A6" s="18"/>
      <c r="B6" s="28" t="s">
        <v>9</v>
      </c>
      <c r="C6" s="44">
        <f>данные!L4</f>
        <v>0.96895387869885763</v>
      </c>
      <c r="D6" s="29">
        <f t="shared" ref="D6:D34" si="0">$M$5*C6+(1-$M$5)*(D5+E5)</f>
        <v>0.96895387869885763</v>
      </c>
      <c r="E6" s="29">
        <f t="shared" ref="E6:E34" si="1">$N$5*(D6-D5)+(1-$N$5)*E5</f>
        <v>3.6785283405618152E-2</v>
      </c>
      <c r="F6" s="29">
        <f>D5+E5</f>
        <v>0.96895387869885763</v>
      </c>
      <c r="G6" s="29">
        <f>C6-F6</f>
        <v>0</v>
      </c>
      <c r="H6" s="29">
        <f t="shared" ref="H6:H34" si="2">ABS(C6-F6)</f>
        <v>0</v>
      </c>
      <c r="I6" s="29">
        <f t="shared" ref="I6:I34" si="3">(C6-F6)^2</f>
        <v>0</v>
      </c>
      <c r="J6" s="30"/>
      <c r="K6" s="31">
        <v>2</v>
      </c>
      <c r="N6" s="36">
        <v>0.228657122399511</v>
      </c>
    </row>
    <row r="7" spans="1:22" ht="21" x14ac:dyDescent="0.35">
      <c r="A7" s="18"/>
      <c r="B7" s="28" t="s">
        <v>6</v>
      </c>
      <c r="C7" s="44">
        <f>данные!L5</f>
        <v>0.92064536898594995</v>
      </c>
      <c r="D7" s="29">
        <f t="shared" si="0"/>
        <v>0.96319226554521287</v>
      </c>
      <c r="E7" s="29">
        <f t="shared" si="1"/>
        <v>2.0111354625180565E-2</v>
      </c>
      <c r="F7" s="29">
        <f t="shared" ref="F7:F34" si="4">D6+E6</f>
        <v>1.0057391621044758</v>
      </c>
      <c r="G7" s="29">
        <f t="shared" ref="G7:G34" si="5">C7-F7</f>
        <v>-8.5093793118525829E-2</v>
      </c>
      <c r="H7" s="29">
        <f t="shared" si="2"/>
        <v>8.5093793118525829E-2</v>
      </c>
      <c r="I7" s="29">
        <f t="shared" si="3"/>
        <v>7.2409536272984741E-3</v>
      </c>
      <c r="J7" s="30"/>
      <c r="K7" s="31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x14ac:dyDescent="0.25">
      <c r="A8" s="18"/>
      <c r="B8" s="28" t="s">
        <v>7</v>
      </c>
      <c r="C8" s="44">
        <f>данные!L6</f>
        <v>0.92566798401052774</v>
      </c>
      <c r="D8" s="29">
        <f t="shared" si="0"/>
        <v>0.95448580209046052</v>
      </c>
      <c r="E8" s="29">
        <f t="shared" si="1"/>
        <v>8.817787170663215E-3</v>
      </c>
      <c r="F8" s="29">
        <f t="shared" si="4"/>
        <v>0.98330362017039341</v>
      </c>
      <c r="G8" s="29">
        <f t="shared" si="5"/>
        <v>-5.7635636159865666E-2</v>
      </c>
      <c r="H8" s="29">
        <f t="shared" si="2"/>
        <v>5.7635636159865666E-2</v>
      </c>
      <c r="I8" s="29">
        <f t="shared" si="3"/>
        <v>3.3218665555524145E-3</v>
      </c>
      <c r="J8" s="30"/>
      <c r="K8" s="31">
        <v>4</v>
      </c>
      <c r="N8" s="36">
        <v>0.61</v>
      </c>
    </row>
    <row r="9" spans="1:22" x14ac:dyDescent="0.25">
      <c r="A9" s="18"/>
      <c r="B9" s="28" t="s">
        <v>10</v>
      </c>
      <c r="C9" s="44">
        <f>данные!L7</f>
        <v>0.94562168024120852</v>
      </c>
      <c r="D9" s="29">
        <f t="shared" si="0"/>
        <v>0.95446263475116611</v>
      </c>
      <c r="E9" s="29">
        <f t="shared" si="1"/>
        <v>5.3530586529253318E-3</v>
      </c>
      <c r="F9" s="29">
        <f t="shared" si="4"/>
        <v>0.96330358926112369</v>
      </c>
      <c r="G9" s="29">
        <f t="shared" si="5"/>
        <v>-1.7681909019915176E-2</v>
      </c>
      <c r="H9" s="29">
        <f t="shared" si="2"/>
        <v>1.7681909019915176E-2</v>
      </c>
      <c r="I9" s="29">
        <f t="shared" si="3"/>
        <v>3.1264990658855766E-4</v>
      </c>
      <c r="J9" s="30"/>
      <c r="K9" s="31">
        <v>5</v>
      </c>
    </row>
    <row r="10" spans="1:22" x14ac:dyDescent="0.25">
      <c r="A10" s="18"/>
      <c r="B10" s="28" t="s">
        <v>11</v>
      </c>
      <c r="C10" s="44">
        <f>данные!L8</f>
        <v>0.88710069318979623</v>
      </c>
      <c r="D10" s="29">
        <f t="shared" si="0"/>
        <v>0.9234581932969439</v>
      </c>
      <c r="E10" s="29">
        <f t="shared" si="1"/>
        <v>-8.8952747496515681E-3</v>
      </c>
      <c r="F10" s="29">
        <f t="shared" si="4"/>
        <v>0.95981569340409145</v>
      </c>
      <c r="G10" s="29">
        <f t="shared" si="5"/>
        <v>-7.2715000214295222E-2</v>
      </c>
      <c r="H10" s="29">
        <f t="shared" si="2"/>
        <v>7.2715000214295222E-2</v>
      </c>
      <c r="I10" s="29">
        <f t="shared" si="3"/>
        <v>5.287471256164954E-3</v>
      </c>
      <c r="J10" s="30"/>
      <c r="K10" s="31">
        <v>6</v>
      </c>
    </row>
    <row r="11" spans="1:22" x14ac:dyDescent="0.25">
      <c r="A11" s="18"/>
      <c r="B11" s="28" t="s">
        <v>12</v>
      </c>
      <c r="C11" s="44">
        <f>данные!L9</f>
        <v>0.94531394074897279</v>
      </c>
      <c r="D11" s="29">
        <f t="shared" si="0"/>
        <v>0.92993842964813256</v>
      </c>
      <c r="E11" s="29">
        <f t="shared" si="1"/>
        <v>-2.8696842180097729E-3</v>
      </c>
      <c r="F11" s="29">
        <f t="shared" si="4"/>
        <v>0.91456291854729233</v>
      </c>
      <c r="G11" s="29">
        <f t="shared" si="5"/>
        <v>3.0751022201680467E-2</v>
      </c>
      <c r="H11" s="29">
        <f t="shared" si="2"/>
        <v>3.0751022201680467E-2</v>
      </c>
      <c r="I11" s="29">
        <f t="shared" si="3"/>
        <v>9.4562536644824497E-4</v>
      </c>
      <c r="J11" s="30"/>
      <c r="K11" s="31">
        <v>7</v>
      </c>
    </row>
    <row r="12" spans="1:22" x14ac:dyDescent="0.25">
      <c r="A12" s="18"/>
      <c r="B12" s="28" t="s">
        <v>13</v>
      </c>
      <c r="C12" s="44">
        <f>данные!L10</f>
        <v>0.90219017006096391</v>
      </c>
      <c r="D12" s="29">
        <f t="shared" si="0"/>
        <v>0.91462945774554338</v>
      </c>
      <c r="E12" s="29">
        <f t="shared" si="1"/>
        <v>-7.744582593809066E-3</v>
      </c>
      <c r="F12" s="29">
        <f t="shared" si="4"/>
        <v>0.92706874543012274</v>
      </c>
      <c r="G12" s="29">
        <f t="shared" si="5"/>
        <v>-2.4878575369158829E-2</v>
      </c>
      <c r="H12" s="29">
        <f t="shared" si="2"/>
        <v>2.4878575369158829E-2</v>
      </c>
      <c r="I12" s="29">
        <f t="shared" si="3"/>
        <v>6.1894351239891632E-4</v>
      </c>
      <c r="J12" s="30"/>
      <c r="K12" s="31">
        <v>8</v>
      </c>
    </row>
    <row r="13" spans="1:22" x14ac:dyDescent="0.25">
      <c r="A13" s="18"/>
      <c r="B13" s="28" t="s">
        <v>14</v>
      </c>
      <c r="C13" s="44">
        <f>данные!L11</f>
        <v>0.89616158143412106</v>
      </c>
      <c r="D13" s="29">
        <f t="shared" si="0"/>
        <v>0.90152322829292775</v>
      </c>
      <c r="E13" s="29">
        <f t="shared" si="1"/>
        <v>-9.845786796683749E-3</v>
      </c>
      <c r="F13" s="29">
        <f t="shared" si="4"/>
        <v>0.90688487515173433</v>
      </c>
      <c r="G13" s="29">
        <f t="shared" si="5"/>
        <v>-1.0723293717613269E-2</v>
      </c>
      <c r="H13" s="29">
        <f t="shared" si="2"/>
        <v>1.0723293717613269E-2</v>
      </c>
      <c r="I13" s="29">
        <f t="shared" si="3"/>
        <v>1.1498902815420421E-4</v>
      </c>
      <c r="J13" s="30"/>
      <c r="K13" s="31">
        <v>9</v>
      </c>
    </row>
    <row r="14" spans="1:22" x14ac:dyDescent="0.25">
      <c r="A14" s="18"/>
      <c r="B14" s="28" t="s">
        <v>15</v>
      </c>
      <c r="C14" s="44">
        <f>данные!L12</f>
        <v>0.97730426794786962</v>
      </c>
      <c r="D14" s="29">
        <f t="shared" si="0"/>
        <v>0.93449085472205673</v>
      </c>
      <c r="E14" s="29">
        <f t="shared" si="1"/>
        <v>6.9325886126792033E-3</v>
      </c>
      <c r="F14" s="29">
        <f t="shared" si="4"/>
        <v>0.89167744149624395</v>
      </c>
      <c r="G14" s="29">
        <f t="shared" si="5"/>
        <v>8.5626826451625671E-2</v>
      </c>
      <c r="H14" s="29">
        <f t="shared" si="2"/>
        <v>8.5626826451625671E-2</v>
      </c>
      <c r="I14" s="29">
        <f t="shared" si="3"/>
        <v>7.3319534081768218E-3</v>
      </c>
      <c r="J14" s="30"/>
      <c r="K14" s="31">
        <v>10</v>
      </c>
    </row>
    <row r="15" spans="1:22" x14ac:dyDescent="0.25">
      <c r="A15" s="18"/>
      <c r="B15" s="28" t="s">
        <v>16</v>
      </c>
      <c r="C15" s="44">
        <f>данные!L13</f>
        <v>0.92307483143355662</v>
      </c>
      <c r="D15" s="29">
        <f t="shared" si="0"/>
        <v>0.93224913738414628</v>
      </c>
      <c r="E15" s="29">
        <f t="shared" si="1"/>
        <v>3.3372212321934203E-3</v>
      </c>
      <c r="F15" s="29">
        <f t="shared" si="4"/>
        <v>0.94142344333473593</v>
      </c>
      <c r="G15" s="29">
        <f t="shared" si="5"/>
        <v>-1.8348611901179313E-2</v>
      </c>
      <c r="H15" s="29">
        <f t="shared" si="2"/>
        <v>1.8348611901179313E-2</v>
      </c>
      <c r="I15" s="29">
        <f t="shared" si="3"/>
        <v>3.3667155870009913E-4</v>
      </c>
      <c r="J15" s="30"/>
      <c r="K15" s="31">
        <v>11</v>
      </c>
    </row>
    <row r="16" spans="1:22" x14ac:dyDescent="0.25">
      <c r="A16" s="18"/>
      <c r="B16" s="28" t="s">
        <v>17</v>
      </c>
      <c r="C16" s="44">
        <f>данные!L14</f>
        <v>0.94395931019638635</v>
      </c>
      <c r="D16" s="29">
        <f t="shared" si="0"/>
        <v>0.93977283440636294</v>
      </c>
      <c r="E16" s="29">
        <f t="shared" si="1"/>
        <v>4.9778814168121386E-3</v>
      </c>
      <c r="F16" s="29">
        <f t="shared" si="4"/>
        <v>0.93558635861633965</v>
      </c>
      <c r="G16" s="29">
        <f t="shared" si="5"/>
        <v>8.3729515800466947E-3</v>
      </c>
      <c r="H16" s="29">
        <f t="shared" si="2"/>
        <v>8.3729515800466947E-3</v>
      </c>
      <c r="I16" s="29">
        <f t="shared" si="3"/>
        <v>7.010631816180644E-5</v>
      </c>
      <c r="J16" s="30"/>
      <c r="K16" s="31">
        <v>12</v>
      </c>
    </row>
    <row r="17" spans="1:13" x14ac:dyDescent="0.25">
      <c r="A17" s="18"/>
      <c r="B17" s="28" t="s">
        <v>18</v>
      </c>
      <c r="C17" s="44">
        <f>данные!L15</f>
        <v>0.90835216127188201</v>
      </c>
      <c r="D17" s="29">
        <f t="shared" si="0"/>
        <v>0.92655143854752853</v>
      </c>
      <c r="E17" s="29">
        <f t="shared" si="1"/>
        <v>-2.1543298063235183E-3</v>
      </c>
      <c r="F17" s="29">
        <f t="shared" si="4"/>
        <v>0.94475071582317505</v>
      </c>
      <c r="G17" s="29">
        <f t="shared" si="5"/>
        <v>-3.6398554551293039E-2</v>
      </c>
      <c r="H17" s="29">
        <f t="shared" si="2"/>
        <v>3.6398554551293039E-2</v>
      </c>
      <c r="I17" s="29">
        <f t="shared" si="3"/>
        <v>1.3248547734234551E-3</v>
      </c>
      <c r="J17" s="30"/>
      <c r="K17" s="31">
        <v>13</v>
      </c>
    </row>
    <row r="18" spans="1:13" x14ac:dyDescent="0.25">
      <c r="A18" s="18"/>
      <c r="B18" s="28" t="s">
        <v>19</v>
      </c>
      <c r="C18" s="44">
        <f>данные!L16</f>
        <v>0.94255525207759738</v>
      </c>
      <c r="D18" s="29">
        <f t="shared" si="0"/>
        <v>0.93347618040940117</v>
      </c>
      <c r="E18" s="29">
        <f t="shared" si="1"/>
        <v>1.4037157065173833E-3</v>
      </c>
      <c r="F18" s="29">
        <f t="shared" si="4"/>
        <v>0.92439710874120506</v>
      </c>
      <c r="G18" s="29">
        <f t="shared" si="5"/>
        <v>1.8158143336392318E-2</v>
      </c>
      <c r="H18" s="29">
        <f t="shared" si="2"/>
        <v>1.8158143336392318E-2</v>
      </c>
      <c r="I18" s="29">
        <f t="shared" si="3"/>
        <v>3.2971816942496874E-4</v>
      </c>
      <c r="J18" s="30"/>
      <c r="K18" s="31">
        <v>14</v>
      </c>
    </row>
    <row r="19" spans="1:13" x14ac:dyDescent="0.25">
      <c r="A19" s="18"/>
      <c r="B19" s="28" t="s">
        <v>20</v>
      </c>
      <c r="C19" s="44">
        <f>данные!L17</f>
        <v>0.91050431966714507</v>
      </c>
      <c r="D19" s="29">
        <f t="shared" si="0"/>
        <v>0.92269210789153178</v>
      </c>
      <c r="E19" s="29">
        <f t="shared" si="1"/>
        <v>-3.3726212129432712E-3</v>
      </c>
      <c r="F19" s="29">
        <f t="shared" si="4"/>
        <v>0.9348798961159186</v>
      </c>
      <c r="G19" s="29">
        <f t="shared" si="5"/>
        <v>-2.4375576448773528E-2</v>
      </c>
      <c r="H19" s="29">
        <f t="shared" si="2"/>
        <v>2.4375576448773528E-2</v>
      </c>
      <c r="I19" s="29">
        <f t="shared" si="3"/>
        <v>5.9416872721000267E-4</v>
      </c>
      <c r="J19" s="30"/>
      <c r="K19" s="31">
        <v>15</v>
      </c>
    </row>
    <row r="20" spans="1:13" x14ac:dyDescent="0.25">
      <c r="A20" s="18"/>
      <c r="B20" s="28" t="s">
        <v>21</v>
      </c>
      <c r="C20" s="44">
        <f>данные!L18</f>
        <v>0.91961331776979383</v>
      </c>
      <c r="D20" s="29">
        <f t="shared" si="0"/>
        <v>0.91946640222419118</v>
      </c>
      <c r="E20" s="29">
        <f t="shared" si="1"/>
        <v>-3.3150457011616764E-3</v>
      </c>
      <c r="F20" s="29">
        <f t="shared" si="4"/>
        <v>0.91931948667858854</v>
      </c>
      <c r="G20" s="29">
        <f t="shared" si="5"/>
        <v>2.9383109120528772E-4</v>
      </c>
      <c r="H20" s="29">
        <f t="shared" si="2"/>
        <v>2.9383109120528772E-4</v>
      </c>
      <c r="I20" s="29">
        <f t="shared" si="3"/>
        <v>8.6336710158890114E-8</v>
      </c>
      <c r="J20" s="30"/>
      <c r="K20" s="31">
        <v>16</v>
      </c>
    </row>
    <row r="21" spans="1:13" x14ac:dyDescent="0.25">
      <c r="A21" s="18"/>
      <c r="B21" s="28" t="s">
        <v>22</v>
      </c>
      <c r="C21" s="44">
        <f>данные!L19</f>
        <v>0.8925791215290052</v>
      </c>
      <c r="D21" s="29">
        <f t="shared" si="0"/>
        <v>0.90436523902601729</v>
      </c>
      <c r="E21" s="29">
        <f t="shared" si="1"/>
        <v>-7.9339697505179003E-3</v>
      </c>
      <c r="F21" s="29">
        <f t="shared" si="4"/>
        <v>0.91615135652302948</v>
      </c>
      <c r="G21" s="29">
        <f t="shared" si="5"/>
        <v>-2.3572234994024277E-2</v>
      </c>
      <c r="H21" s="29">
        <f t="shared" si="2"/>
        <v>2.3572234994024277E-2</v>
      </c>
      <c r="I21" s="29">
        <f t="shared" si="3"/>
        <v>5.5565026261350276E-4</v>
      </c>
      <c r="J21" s="30"/>
      <c r="K21" s="31">
        <v>17</v>
      </c>
    </row>
    <row r="22" spans="1:13" x14ac:dyDescent="0.25">
      <c r="A22" s="18"/>
      <c r="B22" s="28" t="s">
        <v>23</v>
      </c>
      <c r="C22" s="44">
        <f>данные!L20</f>
        <v>0.90157731242528283</v>
      </c>
      <c r="D22" s="29">
        <f t="shared" si="0"/>
        <v>0.89900429085039113</v>
      </c>
      <c r="E22" s="29">
        <f t="shared" si="1"/>
        <v>-6.9256146891677438E-3</v>
      </c>
      <c r="F22" s="29">
        <f t="shared" si="4"/>
        <v>0.89643126927549943</v>
      </c>
      <c r="G22" s="29">
        <f t="shared" si="5"/>
        <v>5.1460431497833969E-3</v>
      </c>
      <c r="H22" s="29">
        <f t="shared" si="2"/>
        <v>5.1460431497833969E-3</v>
      </c>
      <c r="I22" s="29">
        <f t="shared" si="3"/>
        <v>2.6481760099432627E-5</v>
      </c>
      <c r="J22" s="30"/>
      <c r="K22" s="31">
        <v>18</v>
      </c>
    </row>
    <row r="23" spans="1:13" x14ac:dyDescent="0.25">
      <c r="A23" s="18"/>
      <c r="B23" s="28" t="s">
        <v>24</v>
      </c>
      <c r="C23" s="44">
        <f>данные!L21</f>
        <v>0.91177676856431755</v>
      </c>
      <c r="D23" s="29">
        <f t="shared" si="0"/>
        <v>0.90192772236277041</v>
      </c>
      <c r="E23" s="29">
        <f t="shared" si="1"/>
        <v>-3.0658197757810124E-3</v>
      </c>
      <c r="F23" s="29">
        <f t="shared" si="4"/>
        <v>0.89207867616122338</v>
      </c>
      <c r="G23" s="29">
        <f t="shared" si="5"/>
        <v>1.969809240309417E-2</v>
      </c>
      <c r="H23" s="29">
        <f t="shared" si="2"/>
        <v>1.969809240309417E-2</v>
      </c>
      <c r="I23" s="29">
        <f t="shared" si="3"/>
        <v>3.8801484432083623E-4</v>
      </c>
      <c r="J23" s="30"/>
      <c r="K23" s="31">
        <v>19</v>
      </c>
    </row>
    <row r="24" spans="1:13" x14ac:dyDescent="0.25">
      <c r="A24" s="18"/>
      <c r="B24" s="28" t="s">
        <v>25</v>
      </c>
      <c r="C24" s="44">
        <f>данные!L22</f>
        <v>0.93872522622283894</v>
      </c>
      <c r="D24" s="29">
        <f t="shared" si="0"/>
        <v>0.91879356440491411</v>
      </c>
      <c r="E24" s="29">
        <f t="shared" si="1"/>
        <v>4.7453048068294658E-3</v>
      </c>
      <c r="F24" s="29">
        <f t="shared" si="4"/>
        <v>0.89886190258698939</v>
      </c>
      <c r="G24" s="29">
        <f t="shared" si="5"/>
        <v>3.9863323635849546E-2</v>
      </c>
      <c r="H24" s="29">
        <f t="shared" si="2"/>
        <v>3.9863323635849546E-2</v>
      </c>
      <c r="I24" s="29">
        <f t="shared" si="3"/>
        <v>1.589084571296481E-3</v>
      </c>
      <c r="J24" s="30"/>
      <c r="K24" s="31">
        <v>20</v>
      </c>
    </row>
    <row r="25" spans="1:13" x14ac:dyDescent="0.25">
      <c r="A25" s="18"/>
      <c r="B25" s="28" t="s">
        <v>26</v>
      </c>
      <c r="C25" s="44">
        <f>данные!L23</f>
        <v>0.93258916511385936</v>
      </c>
      <c r="D25" s="29">
        <f t="shared" si="0"/>
        <v>0.9280640171628014</v>
      </c>
      <c r="E25" s="29">
        <f t="shared" si="1"/>
        <v>6.5186890195131179E-3</v>
      </c>
      <c r="F25" s="29">
        <f t="shared" si="4"/>
        <v>0.92353886921174355</v>
      </c>
      <c r="G25" s="29">
        <f t="shared" si="5"/>
        <v>9.0502959021158125E-3</v>
      </c>
      <c r="H25" s="29">
        <f t="shared" si="2"/>
        <v>9.0502959021158125E-3</v>
      </c>
      <c r="I25" s="29">
        <f t="shared" si="3"/>
        <v>8.1907855915854265E-5</v>
      </c>
      <c r="J25" s="30"/>
      <c r="K25" s="31">
        <v>21</v>
      </c>
    </row>
    <row r="26" spans="1:13" x14ac:dyDescent="0.25">
      <c r="A26" s="18"/>
      <c r="B26" s="28" t="s">
        <v>39</v>
      </c>
      <c r="C26" s="44">
        <f>данные!L24</f>
        <v>0.88903175841839022</v>
      </c>
      <c r="D26" s="29">
        <f t="shared" si="0"/>
        <v>0.91180723230035232</v>
      </c>
      <c r="E26" s="29">
        <f t="shared" si="1"/>
        <v>-2.4069121443601833E-3</v>
      </c>
      <c r="F26" s="29">
        <f t="shared" si="4"/>
        <v>0.93458270618231454</v>
      </c>
      <c r="G26" s="29">
        <f t="shared" si="5"/>
        <v>-4.5550947763924321E-2</v>
      </c>
      <c r="H26" s="29">
        <f t="shared" si="2"/>
        <v>4.5550947763924321E-2</v>
      </c>
      <c r="I26" s="29">
        <f t="shared" si="3"/>
        <v>2.0748888421917621E-3</v>
      </c>
      <c r="J26" s="30"/>
      <c r="K26" s="31">
        <v>22</v>
      </c>
    </row>
    <row r="27" spans="1:13" x14ac:dyDescent="0.25">
      <c r="A27" s="18"/>
      <c r="B27" s="28" t="s">
        <v>40</v>
      </c>
      <c r="C27" s="44">
        <f>данные!L25</f>
        <v>0.90582876570057524</v>
      </c>
      <c r="D27" s="29">
        <f t="shared" si="0"/>
        <v>0.9076145429282837</v>
      </c>
      <c r="E27" s="29">
        <f t="shared" si="1"/>
        <v>-3.1067498462960556E-3</v>
      </c>
      <c r="F27" s="29">
        <f t="shared" si="4"/>
        <v>0.90940032015599215</v>
      </c>
      <c r="G27" s="29">
        <f t="shared" si="5"/>
        <v>-3.5715544554169032E-3</v>
      </c>
      <c r="H27" s="29">
        <f t="shared" si="2"/>
        <v>3.5715544554169032E-3</v>
      </c>
      <c r="I27" s="29">
        <f t="shared" si="3"/>
        <v>1.2756001228008332E-5</v>
      </c>
      <c r="J27" s="30"/>
      <c r="K27" s="31">
        <v>23</v>
      </c>
    </row>
    <row r="28" spans="1:13" x14ac:dyDescent="0.25">
      <c r="A28" s="18"/>
      <c r="B28" s="28" t="s">
        <v>41</v>
      </c>
      <c r="C28" s="44">
        <f>данные!L26</f>
        <v>0.97181639619034288</v>
      </c>
      <c r="D28" s="29">
        <f>$M$5*C28+(1-$M$5)*(D15+E15)</f>
        <v>0.95370137740334127</v>
      </c>
      <c r="E28" s="29">
        <f>$N$5*(D28-D15)+(1-$N$5)*E15</f>
        <v>1.0436411949665242E-2</v>
      </c>
      <c r="F28" s="29">
        <f>D15+E15</f>
        <v>0.93558635861633965</v>
      </c>
      <c r="G28" s="29">
        <f t="shared" si="5"/>
        <v>3.6230037574003227E-2</v>
      </c>
      <c r="H28" s="29">
        <f t="shared" si="2"/>
        <v>3.6230037574003227E-2</v>
      </c>
      <c r="I28" s="29">
        <f t="shared" si="3"/>
        <v>1.3126156226136857E-3</v>
      </c>
      <c r="J28" s="30"/>
      <c r="K28" s="31">
        <v>24</v>
      </c>
    </row>
    <row r="29" spans="1:13" x14ac:dyDescent="0.25">
      <c r="A29" s="18"/>
      <c r="B29" s="28" t="s">
        <v>42</v>
      </c>
      <c r="C29" s="44">
        <f>данные!L27</f>
        <v>0.9510550957371452</v>
      </c>
      <c r="D29" s="29">
        <f t="shared" si="0"/>
        <v>0.95759644254507581</v>
      </c>
      <c r="E29" s="29">
        <f t="shared" si="1"/>
        <v>7.8728888816159102E-3</v>
      </c>
      <c r="F29" s="29">
        <f t="shared" si="4"/>
        <v>0.96413778935300654</v>
      </c>
      <c r="G29" s="29">
        <f t="shared" si="5"/>
        <v>-1.308269361586134E-2</v>
      </c>
      <c r="H29" s="29">
        <f t="shared" si="2"/>
        <v>1.308269361586134E-2</v>
      </c>
      <c r="I29" s="29">
        <f t="shared" si="3"/>
        <v>1.7115687224649907E-4</v>
      </c>
      <c r="J29" s="30"/>
      <c r="K29" s="31">
        <v>25</v>
      </c>
    </row>
    <row r="30" spans="1:13" ht="15.75" x14ac:dyDescent="0.25">
      <c r="A30" s="18"/>
      <c r="B30" s="28" t="s">
        <v>43</v>
      </c>
      <c r="C30" s="44">
        <f>данные!L28</f>
        <v>0.88792461026200709</v>
      </c>
      <c r="D30" s="29">
        <f t="shared" si="0"/>
        <v>0.92669697084434932</v>
      </c>
      <c r="E30" s="29">
        <f t="shared" si="1"/>
        <v>-7.3218169907369682E-3</v>
      </c>
      <c r="F30" s="29">
        <f t="shared" si="4"/>
        <v>0.96546933142669167</v>
      </c>
      <c r="G30" s="29">
        <f t="shared" si="5"/>
        <v>-7.7544721164684582E-2</v>
      </c>
      <c r="H30" s="29">
        <f t="shared" si="2"/>
        <v>7.7544721164684582E-2</v>
      </c>
      <c r="I30" s="29">
        <f t="shared" si="3"/>
        <v>6.0131837805086812E-3</v>
      </c>
      <c r="J30" s="30"/>
      <c r="K30" s="31">
        <v>26</v>
      </c>
      <c r="M30" s="62">
        <f>AVERAGE(H7:H34)*10+0.04</f>
        <v>0.33520348998702393</v>
      </c>
    </row>
    <row r="31" spans="1:13" x14ac:dyDescent="0.25">
      <c r="A31" s="18"/>
      <c r="B31" s="28" t="s">
        <v>44</v>
      </c>
      <c r="C31" s="44">
        <f>данные!L29</f>
        <v>0.94182204613910914</v>
      </c>
      <c r="D31" s="29">
        <f t="shared" si="0"/>
        <v>0.93059859999636074</v>
      </c>
      <c r="E31" s="29">
        <f t="shared" si="1"/>
        <v>-2.9234012004195563E-3</v>
      </c>
      <c r="F31" s="29">
        <f t="shared" si="4"/>
        <v>0.91937515385361235</v>
      </c>
      <c r="G31" s="29">
        <f t="shared" si="5"/>
        <v>2.2446892285496789E-2</v>
      </c>
      <c r="H31" s="29">
        <f t="shared" si="2"/>
        <v>2.2446892285496789E-2</v>
      </c>
      <c r="I31" s="29">
        <f t="shared" si="3"/>
        <v>5.0386297327669523E-4</v>
      </c>
      <c r="J31" s="30"/>
      <c r="K31" s="31">
        <v>27</v>
      </c>
    </row>
    <row r="32" spans="1:13" x14ac:dyDescent="0.25">
      <c r="A32" s="18"/>
      <c r="B32" s="28" t="s">
        <v>45</v>
      </c>
      <c r="C32" s="44">
        <f>данные!L30</f>
        <v>0.92937277834549947</v>
      </c>
      <c r="D32" s="29">
        <f t="shared" si="0"/>
        <v>0.92852398857072038</v>
      </c>
      <c r="E32" s="29">
        <f t="shared" si="1"/>
        <v>-2.590764477209464E-3</v>
      </c>
      <c r="F32" s="29">
        <f t="shared" si="4"/>
        <v>0.92767519879594118</v>
      </c>
      <c r="G32" s="29">
        <f t="shared" si="5"/>
        <v>1.6975795495582924E-3</v>
      </c>
      <c r="H32" s="29">
        <f t="shared" si="2"/>
        <v>1.6975795495582924E-3</v>
      </c>
      <c r="I32" s="29">
        <f t="shared" si="3"/>
        <v>2.8817763270785346E-6</v>
      </c>
      <c r="J32" s="30"/>
      <c r="K32" s="31">
        <v>28</v>
      </c>
    </row>
    <row r="33" spans="1:13" x14ac:dyDescent="0.25">
      <c r="A33" s="18"/>
      <c r="B33" s="28" t="s">
        <v>46</v>
      </c>
      <c r="C33" s="44">
        <f>данные!L31</f>
        <v>0.89304179715897869</v>
      </c>
      <c r="D33" s="29">
        <f t="shared" si="0"/>
        <v>0.90948751062624478</v>
      </c>
      <c r="E33" s="29">
        <f t="shared" si="1"/>
        <v>-9.0357622860327124E-3</v>
      </c>
      <c r="F33" s="29">
        <f t="shared" si="4"/>
        <v>0.92593322409351086</v>
      </c>
      <c r="G33" s="29">
        <f t="shared" si="5"/>
        <v>-3.2891426934532175E-2</v>
      </c>
      <c r="H33" s="29">
        <f t="shared" si="2"/>
        <v>3.2891426934532175E-2</v>
      </c>
      <c r="I33" s="29">
        <f t="shared" si="3"/>
        <v>1.0818459657896686E-3</v>
      </c>
      <c r="J33" s="30"/>
      <c r="K33" s="31">
        <v>29</v>
      </c>
    </row>
    <row r="34" spans="1:13" x14ac:dyDescent="0.25">
      <c r="B34" s="28" t="s">
        <v>47</v>
      </c>
      <c r="C34" s="44">
        <f>данные!L32</f>
        <v>0.90562195171396387</v>
      </c>
      <c r="D34" s="37">
        <f t="shared" si="0"/>
        <v>0.903036850027088</v>
      </c>
      <c r="E34" s="37">
        <f t="shared" si="1"/>
        <v>-8.0226730855755234E-3</v>
      </c>
      <c r="F34" s="37">
        <f t="shared" si="4"/>
        <v>0.90045174834021202</v>
      </c>
      <c r="G34" s="37">
        <f t="shared" si="5"/>
        <v>5.1702033737518471E-3</v>
      </c>
      <c r="H34" s="37">
        <f t="shared" si="2"/>
        <v>5.1702033737518471E-3</v>
      </c>
      <c r="I34" s="37">
        <f t="shared" si="3"/>
        <v>2.6731002925954982E-5</v>
      </c>
      <c r="J34" s="30"/>
      <c r="K34" s="31">
        <v>30</v>
      </c>
      <c r="M34" s="55">
        <f>C35-J35</f>
        <v>1.0607774772451339E-2</v>
      </c>
    </row>
    <row r="35" spans="1:13" x14ac:dyDescent="0.25">
      <c r="B35" s="28" t="s">
        <v>48</v>
      </c>
      <c r="C35" s="38">
        <f>данные!L33</f>
        <v>0.90562195171396387</v>
      </c>
      <c r="D35" s="29"/>
      <c r="E35" s="29"/>
      <c r="F35" s="29">
        <f>$D$34+(B35-$B$34)*$E$34</f>
        <v>0.89501417694151253</v>
      </c>
      <c r="G35" s="29"/>
      <c r="H35" s="29"/>
      <c r="I35" s="29"/>
      <c r="J35" s="39">
        <f>F35</f>
        <v>0.89501417694151253</v>
      </c>
      <c r="K35" s="31">
        <v>31</v>
      </c>
      <c r="M35" s="46" t="s">
        <v>38</v>
      </c>
    </row>
    <row r="36" spans="1:13" x14ac:dyDescent="0.25">
      <c r="B36" s="28" t="s">
        <v>49</v>
      </c>
      <c r="C36" s="38" t="s">
        <v>38</v>
      </c>
      <c r="D36" s="29"/>
      <c r="E36" s="29"/>
      <c r="F36" s="29">
        <f>$D$34+(B36-$B$34)*$E$34</f>
        <v>0.88699150385593695</v>
      </c>
      <c r="G36" s="29"/>
      <c r="H36" s="29"/>
      <c r="I36" s="29"/>
      <c r="J36" s="39">
        <f t="shared" ref="J36:J37" si="6">F36</f>
        <v>0.88699150385593695</v>
      </c>
      <c r="K36" s="40"/>
    </row>
    <row r="37" spans="1:13" x14ac:dyDescent="0.25">
      <c r="B37" s="28" t="s">
        <v>50</v>
      </c>
      <c r="C37" s="29"/>
      <c r="D37" s="29"/>
      <c r="E37" s="29"/>
      <c r="F37" s="29">
        <f>$D$34+(B37-$B$34)*$E$34</f>
        <v>0.87896883077036148</v>
      </c>
      <c r="G37" s="29"/>
      <c r="H37" s="29"/>
      <c r="I37" s="29"/>
      <c r="J37" s="39">
        <f t="shared" si="6"/>
        <v>0.87896883077036148</v>
      </c>
      <c r="K37" s="40"/>
    </row>
    <row r="38" spans="1:13" x14ac:dyDescent="0.25">
      <c r="B38" s="41"/>
      <c r="C38" s="41"/>
      <c r="D38" s="41"/>
      <c r="E38" s="41"/>
      <c r="F38" s="41"/>
      <c r="G38" s="41"/>
      <c r="H38" s="41"/>
      <c r="I38" s="41"/>
      <c r="J38" s="42"/>
    </row>
    <row r="39" spans="1:13" x14ac:dyDescent="0.25">
      <c r="B39" s="41"/>
      <c r="C39" s="41"/>
      <c r="D39" s="41"/>
      <c r="E39" s="41"/>
      <c r="F39" s="41"/>
      <c r="G39" s="41"/>
      <c r="H39" s="41"/>
      <c r="I39" s="41"/>
      <c r="J39" s="42"/>
    </row>
    <row r="40" spans="1:13" x14ac:dyDescent="0.25"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L7:U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V40"/>
  <sheetViews>
    <sheetView workbookViewId="0">
      <selection activeCell="M4" sqref="M4:N4"/>
    </sheetView>
  </sheetViews>
  <sheetFormatPr defaultRowHeight="15" x14ac:dyDescent="0.25"/>
  <cols>
    <col min="1" max="1" width="5.85546875" style="17" customWidth="1"/>
    <col min="2" max="2" width="9.140625" style="17"/>
    <col min="3" max="3" width="9.140625" style="17" customWidth="1"/>
    <col min="4" max="8" width="9.140625" style="17"/>
    <col min="9" max="9" width="14.42578125" style="17" bestFit="1" customWidth="1"/>
    <col min="10" max="11" width="9.140625" style="17"/>
    <col min="12" max="12" width="12" style="17" bestFit="1" customWidth="1"/>
    <col min="13" max="13" width="9.7109375" style="36" customWidth="1"/>
    <col min="14" max="14" width="12" style="36" bestFit="1" customWidth="1"/>
    <col min="15" max="15" width="9.140625" style="36"/>
    <col min="16" max="16" width="12" style="36" bestFit="1" customWidth="1"/>
    <col min="17" max="17" width="13.42578125" style="36" bestFit="1" customWidth="1"/>
    <col min="18" max="18" width="12" style="36" bestFit="1" customWidth="1"/>
    <col min="19" max="16384" width="9.140625" style="17"/>
  </cols>
  <sheetData>
    <row r="1" spans="1:22" s="19" customFormat="1" ht="41.25" customHeight="1" x14ac:dyDescent="0.25">
      <c r="M1" s="20"/>
      <c r="N1" s="20"/>
      <c r="O1" s="20"/>
      <c r="P1" s="20"/>
      <c r="Q1" s="20"/>
      <c r="R1" s="20"/>
    </row>
    <row r="2" spans="1:22" ht="15.75" x14ac:dyDescent="0.25">
      <c r="N2" s="61">
        <f>M34</f>
        <v>1.0712715382676263E-2</v>
      </c>
    </row>
    <row r="3" spans="1:22" x14ac:dyDescent="0.25">
      <c r="L3" s="21"/>
      <c r="M3" s="22"/>
      <c r="N3" s="22"/>
      <c r="O3" s="22"/>
      <c r="P3" s="22"/>
      <c r="Q3" s="22"/>
      <c r="R3" s="22"/>
      <c r="V3" s="23" t="s">
        <v>35</v>
      </c>
    </row>
    <row r="4" spans="1:22" ht="21" x14ac:dyDescent="0.25">
      <c r="B4" s="24" t="s">
        <v>3</v>
      </c>
      <c r="C4" s="25" t="s">
        <v>36</v>
      </c>
      <c r="D4" s="25" t="s">
        <v>30</v>
      </c>
      <c r="E4" s="25" t="s">
        <v>31</v>
      </c>
      <c r="F4" s="25" t="s">
        <v>37</v>
      </c>
      <c r="G4" s="25" t="s">
        <v>32</v>
      </c>
      <c r="H4" s="25" t="s">
        <v>33</v>
      </c>
      <c r="I4" s="25" t="s">
        <v>34</v>
      </c>
      <c r="J4" s="1"/>
      <c r="K4" s="1"/>
      <c r="L4" s="26"/>
      <c r="M4" s="64" t="s">
        <v>4</v>
      </c>
      <c r="N4" s="64" t="s">
        <v>5</v>
      </c>
      <c r="O4" s="1"/>
      <c r="P4" s="24" t="s">
        <v>0</v>
      </c>
      <c r="Q4" s="24" t="s">
        <v>1</v>
      </c>
      <c r="R4" s="24" t="s">
        <v>2</v>
      </c>
      <c r="T4" s="1" t="s">
        <v>27</v>
      </c>
      <c r="U4" s="1" t="s">
        <v>28</v>
      </c>
      <c r="V4" s="1" t="s">
        <v>29</v>
      </c>
    </row>
    <row r="5" spans="1:22" x14ac:dyDescent="0.25">
      <c r="A5" s="27"/>
      <c r="B5" s="28" t="s">
        <v>8</v>
      </c>
      <c r="C5" s="44">
        <f>данные!N3</f>
        <v>0.97489730168297728</v>
      </c>
      <c r="D5" s="29">
        <f>C5</f>
        <v>0.97489730168297728</v>
      </c>
      <c r="E5" s="29">
        <f>C6-C5</f>
        <v>6.0188494793044223E-3</v>
      </c>
      <c r="F5" s="29"/>
      <c r="G5" s="29"/>
      <c r="H5" s="29"/>
      <c r="I5" s="29"/>
      <c r="J5" s="30"/>
      <c r="K5" s="31">
        <v>1</v>
      </c>
      <c r="L5" s="21"/>
      <c r="M5" s="32">
        <v>0.5</v>
      </c>
      <c r="N5" s="43">
        <v>0.37767356713266226</v>
      </c>
      <c r="O5" s="32"/>
      <c r="P5" s="33">
        <f>AVERAGE(H7:H34)</f>
        <v>3.1121987189049485E-2</v>
      </c>
      <c r="Q5" s="33">
        <f>AVERAGE(I7:I34)</f>
        <v>1.6634234531625149E-3</v>
      </c>
      <c r="R5" s="33">
        <f>SQRT(Q5)</f>
        <v>4.0785088612905022E-2</v>
      </c>
      <c r="T5" s="34">
        <f>R5/F35</f>
        <v>4.3272136566858188E-2</v>
      </c>
      <c r="U5" s="34">
        <f>R5/F36+T5</f>
        <v>8.654236955621275E-2</v>
      </c>
      <c r="V5" s="35">
        <f>R5/F37+U5</f>
        <v>0.12981069913553622</v>
      </c>
    </row>
    <row r="6" spans="1:22" x14ac:dyDescent="0.25">
      <c r="A6" s="18"/>
      <c r="B6" s="28" t="s">
        <v>9</v>
      </c>
      <c r="C6" s="44">
        <f>данные!N4</f>
        <v>0.9809161511622817</v>
      </c>
      <c r="D6" s="29">
        <f t="shared" ref="D6:D34" si="0">$M$5*C6+(1-$M$5)*(D5+E5)</f>
        <v>0.9809161511622817</v>
      </c>
      <c r="E6" s="29">
        <f t="shared" ref="E6:E34" si="1">$N$5*(D6-D5)+(1-$N$5)*E5</f>
        <v>6.0188494793044223E-3</v>
      </c>
      <c r="F6" s="29">
        <f>D5+E5</f>
        <v>0.9809161511622817</v>
      </c>
      <c r="G6" s="29">
        <f>C6-F6</f>
        <v>0</v>
      </c>
      <c r="H6" s="29">
        <f t="shared" ref="H6:H34" si="2">ABS(C6-F6)</f>
        <v>0</v>
      </c>
      <c r="I6" s="29">
        <f t="shared" ref="I6:I34" si="3">(C6-F6)^2</f>
        <v>0</v>
      </c>
      <c r="J6" s="30"/>
      <c r="K6" s="31">
        <v>2</v>
      </c>
      <c r="N6" s="36">
        <v>0.228657122399511</v>
      </c>
    </row>
    <row r="7" spans="1:22" ht="21" x14ac:dyDescent="0.35">
      <c r="A7" s="18"/>
      <c r="B7" s="28" t="s">
        <v>6</v>
      </c>
      <c r="C7" s="44">
        <f>данные!N5</f>
        <v>0.9641882881692031</v>
      </c>
      <c r="D7" s="29">
        <f t="shared" si="0"/>
        <v>0.97556164440539461</v>
      </c>
      <c r="E7" s="29">
        <f t="shared" si="1"/>
        <v>1.7234334593114642E-3</v>
      </c>
      <c r="F7" s="29">
        <f t="shared" ref="F7:F34" si="4">D6+E6</f>
        <v>0.98693500064158612</v>
      </c>
      <c r="G7" s="29">
        <f t="shared" ref="G7:G34" si="5">C7-F7</f>
        <v>-2.2746712472383024E-2</v>
      </c>
      <c r="H7" s="29">
        <f t="shared" si="2"/>
        <v>2.2746712472383024E-2</v>
      </c>
      <c r="I7" s="29">
        <f t="shared" si="3"/>
        <v>5.1741292830126536E-4</v>
      </c>
      <c r="J7" s="30"/>
      <c r="K7" s="31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x14ac:dyDescent="0.25">
      <c r="A8" s="18"/>
      <c r="B8" s="28" t="s">
        <v>7</v>
      </c>
      <c r="C8" s="44">
        <f>данные!N6</f>
        <v>0.94744273877685248</v>
      </c>
      <c r="D8" s="29">
        <f t="shared" si="0"/>
        <v>0.96236390832077934</v>
      </c>
      <c r="E8" s="29">
        <f t="shared" si="1"/>
        <v>-3.911897868134586E-3</v>
      </c>
      <c r="F8" s="29">
        <f t="shared" si="4"/>
        <v>0.97728507786470609</v>
      </c>
      <c r="G8" s="29">
        <f t="shared" si="5"/>
        <v>-2.9842339087853609E-2</v>
      </c>
      <c r="H8" s="29">
        <f t="shared" si="2"/>
        <v>2.9842339087853609E-2</v>
      </c>
      <c r="I8" s="29">
        <f t="shared" si="3"/>
        <v>8.9056520223443532E-4</v>
      </c>
      <c r="J8" s="30"/>
      <c r="K8" s="31">
        <v>4</v>
      </c>
      <c r="N8" s="36">
        <v>0.61</v>
      </c>
    </row>
    <row r="9" spans="1:22" x14ac:dyDescent="0.25">
      <c r="A9" s="18"/>
      <c r="B9" s="28" t="s">
        <v>10</v>
      </c>
      <c r="C9" s="44">
        <f>данные!N7</f>
        <v>0.94562168024120852</v>
      </c>
      <c r="D9" s="29">
        <f t="shared" si="0"/>
        <v>0.95203684534692656</v>
      </c>
      <c r="E9" s="29">
        <f t="shared" si="1"/>
        <v>-6.3347361573561564E-3</v>
      </c>
      <c r="F9" s="29">
        <f t="shared" si="4"/>
        <v>0.95845201045264472</v>
      </c>
      <c r="G9" s="29">
        <f t="shared" si="5"/>
        <v>-1.2830330211436203E-2</v>
      </c>
      <c r="H9" s="29">
        <f t="shared" si="2"/>
        <v>1.2830330211436203E-2</v>
      </c>
      <c r="I9" s="29">
        <f t="shared" si="3"/>
        <v>1.6461737333449257E-4</v>
      </c>
      <c r="J9" s="30"/>
      <c r="K9" s="31">
        <v>5</v>
      </c>
    </row>
    <row r="10" spans="1:22" x14ac:dyDescent="0.25">
      <c r="A10" s="18"/>
      <c r="B10" s="28" t="s">
        <v>11</v>
      </c>
      <c r="C10" s="44">
        <f>данные!N8</f>
        <v>0.91540022116732234</v>
      </c>
      <c r="D10" s="29">
        <f t="shared" si="0"/>
        <v>0.93055116517844638</v>
      </c>
      <c r="E10" s="29">
        <f t="shared" si="1"/>
        <v>-1.2056847227464612E-2</v>
      </c>
      <c r="F10" s="29">
        <f t="shared" si="4"/>
        <v>0.94570210918957043</v>
      </c>
      <c r="G10" s="29">
        <f t="shared" si="5"/>
        <v>-3.0301888022248091E-2</v>
      </c>
      <c r="H10" s="29">
        <f t="shared" si="2"/>
        <v>3.0301888022248091E-2</v>
      </c>
      <c r="I10" s="29">
        <f t="shared" si="3"/>
        <v>9.1820441771286239E-4</v>
      </c>
      <c r="J10" s="30"/>
      <c r="K10" s="31">
        <v>6</v>
      </c>
    </row>
    <row r="11" spans="1:22" x14ac:dyDescent="0.25">
      <c r="A11" s="18"/>
      <c r="B11" s="28" t="s">
        <v>12</v>
      </c>
      <c r="C11" s="44">
        <f>данные!N9</f>
        <v>0.96855944589985909</v>
      </c>
      <c r="D11" s="29">
        <f t="shared" si="0"/>
        <v>0.94352688192542045</v>
      </c>
      <c r="E11" s="29">
        <f t="shared" si="1"/>
        <v>-2.6027094967617827E-3</v>
      </c>
      <c r="F11" s="29">
        <f t="shared" si="4"/>
        <v>0.9184943179509818</v>
      </c>
      <c r="G11" s="29">
        <f t="shared" si="5"/>
        <v>5.0065127948877297E-2</v>
      </c>
      <c r="H11" s="29">
        <f t="shared" si="2"/>
        <v>5.0065127948877297E-2</v>
      </c>
      <c r="I11" s="29">
        <f t="shared" si="3"/>
        <v>2.5065170365374547E-3</v>
      </c>
      <c r="J11" s="30"/>
      <c r="K11" s="31">
        <v>7</v>
      </c>
    </row>
    <row r="12" spans="1:22" x14ac:dyDescent="0.25">
      <c r="A12" s="18"/>
      <c r="B12" s="28" t="s">
        <v>13</v>
      </c>
      <c r="C12" s="44">
        <f>данные!N10</f>
        <v>0.91409370214485608</v>
      </c>
      <c r="D12" s="29">
        <f t="shared" si="0"/>
        <v>0.92750893728675732</v>
      </c>
      <c r="E12" s="29">
        <f t="shared" si="1"/>
        <v>-7.6692892067271104E-3</v>
      </c>
      <c r="F12" s="29">
        <f t="shared" si="4"/>
        <v>0.94092417242865867</v>
      </c>
      <c r="G12" s="29">
        <f t="shared" si="5"/>
        <v>-2.6830470283802588E-2</v>
      </c>
      <c r="H12" s="29">
        <f t="shared" si="2"/>
        <v>2.6830470283802588E-2</v>
      </c>
      <c r="I12" s="29">
        <f t="shared" si="3"/>
        <v>7.198741356500137E-4</v>
      </c>
      <c r="J12" s="30"/>
      <c r="K12" s="31">
        <v>8</v>
      </c>
    </row>
    <row r="13" spans="1:22" x14ac:dyDescent="0.25">
      <c r="A13" s="18"/>
      <c r="B13" s="28" t="s">
        <v>14</v>
      </c>
      <c r="C13" s="44">
        <f>данные!N11</f>
        <v>0.90771186504468138</v>
      </c>
      <c r="D13" s="29">
        <f t="shared" si="0"/>
        <v>0.91377575656235577</v>
      </c>
      <c r="E13" s="29">
        <f t="shared" si="1"/>
        <v>-9.9594607469127086E-3</v>
      </c>
      <c r="F13" s="29">
        <f t="shared" si="4"/>
        <v>0.91983964808003016</v>
      </c>
      <c r="G13" s="29">
        <f t="shared" si="5"/>
        <v>-1.2127783035348783E-2</v>
      </c>
      <c r="H13" s="29">
        <f t="shared" si="2"/>
        <v>1.2127783035348783E-2</v>
      </c>
      <c r="I13" s="29">
        <f t="shared" si="3"/>
        <v>1.4708312135249373E-4</v>
      </c>
      <c r="J13" s="30"/>
      <c r="K13" s="31">
        <v>9</v>
      </c>
    </row>
    <row r="14" spans="1:22" x14ac:dyDescent="0.25">
      <c r="A14" s="18"/>
      <c r="B14" s="28" t="s">
        <v>15</v>
      </c>
      <c r="C14" s="44">
        <f>данные!N12</f>
        <v>0.98230131118931618</v>
      </c>
      <c r="D14" s="29">
        <f t="shared" si="0"/>
        <v>0.94305880350237969</v>
      </c>
      <c r="E14" s="29">
        <f t="shared" si="1"/>
        <v>4.8613971144435691E-3</v>
      </c>
      <c r="F14" s="29">
        <f t="shared" si="4"/>
        <v>0.90381629581544309</v>
      </c>
      <c r="G14" s="29">
        <f t="shared" si="5"/>
        <v>7.848501537387309E-2</v>
      </c>
      <c r="H14" s="29">
        <f t="shared" si="2"/>
        <v>7.848501537387309E-2</v>
      </c>
      <c r="I14" s="29">
        <f t="shared" si="3"/>
        <v>6.1598976382370952E-3</v>
      </c>
      <c r="J14" s="30"/>
      <c r="K14" s="31">
        <v>10</v>
      </c>
    </row>
    <row r="15" spans="1:22" x14ac:dyDescent="0.25">
      <c r="A15" s="18"/>
      <c r="B15" s="28" t="s">
        <v>16</v>
      </c>
      <c r="C15" s="44">
        <f>данные!N13</f>
        <v>0.93749808634836418</v>
      </c>
      <c r="D15" s="29">
        <f t="shared" si="0"/>
        <v>0.94270914348259371</v>
      </c>
      <c r="E15" s="29">
        <f t="shared" si="1"/>
        <v>2.8933185780269863E-3</v>
      </c>
      <c r="F15" s="29">
        <f t="shared" si="4"/>
        <v>0.94792020061682325</v>
      </c>
      <c r="G15" s="29">
        <f t="shared" si="5"/>
        <v>-1.0422114268459071E-2</v>
      </c>
      <c r="H15" s="29">
        <f t="shared" si="2"/>
        <v>1.0422114268459071E-2</v>
      </c>
      <c r="I15" s="29">
        <f t="shared" si="3"/>
        <v>1.0862046582481815E-4</v>
      </c>
      <c r="J15" s="30"/>
      <c r="K15" s="31">
        <v>11</v>
      </c>
    </row>
    <row r="16" spans="1:22" x14ac:dyDescent="0.25">
      <c r="A16" s="18"/>
      <c r="B16" s="28" t="s">
        <v>17</v>
      </c>
      <c r="C16" s="44">
        <f>данные!N14</f>
        <v>0.97963976324236801</v>
      </c>
      <c r="D16" s="29">
        <f t="shared" si="0"/>
        <v>0.9626211126514943</v>
      </c>
      <c r="E16" s="29">
        <f t="shared" si="1"/>
        <v>9.320813054466609E-3</v>
      </c>
      <c r="F16" s="29">
        <f t="shared" si="4"/>
        <v>0.94560246206062071</v>
      </c>
      <c r="G16" s="29">
        <f t="shared" si="5"/>
        <v>3.4037301181747304E-2</v>
      </c>
      <c r="H16" s="29">
        <f t="shared" si="2"/>
        <v>3.4037301181747304E-2</v>
      </c>
      <c r="I16" s="29">
        <f t="shared" si="3"/>
        <v>1.1585378717369763E-3</v>
      </c>
      <c r="J16" s="30"/>
      <c r="K16" s="31">
        <v>12</v>
      </c>
    </row>
    <row r="17" spans="1:13" x14ac:dyDescent="0.25">
      <c r="A17" s="18"/>
      <c r="B17" s="28" t="s">
        <v>18</v>
      </c>
      <c r="C17" s="44">
        <f>данные!N15</f>
        <v>0.97979514932915401</v>
      </c>
      <c r="D17" s="29">
        <f t="shared" si="0"/>
        <v>0.97586853751755753</v>
      </c>
      <c r="E17" s="29">
        <f t="shared" si="1"/>
        <v>1.0803790544097549E-2</v>
      </c>
      <c r="F17" s="29">
        <f t="shared" si="4"/>
        <v>0.97194192570596094</v>
      </c>
      <c r="G17" s="29">
        <f t="shared" si="5"/>
        <v>7.853223623193073E-3</v>
      </c>
      <c r="H17" s="29">
        <f t="shared" si="2"/>
        <v>7.853223623193073E-3</v>
      </c>
      <c r="I17" s="29">
        <f t="shared" si="3"/>
        <v>6.1673121275877731E-5</v>
      </c>
      <c r="J17" s="30"/>
      <c r="K17" s="31">
        <v>13</v>
      </c>
    </row>
    <row r="18" spans="1:13" x14ac:dyDescent="0.25">
      <c r="A18" s="18"/>
      <c r="B18" s="28" t="s">
        <v>19</v>
      </c>
      <c r="C18" s="44">
        <f>данные!N16</f>
        <v>0.98891068944156135</v>
      </c>
      <c r="D18" s="29">
        <f t="shared" si="0"/>
        <v>0.98779150875160826</v>
      </c>
      <c r="E18" s="29">
        <f t="shared" si="1"/>
        <v>1.122647550753816E-2</v>
      </c>
      <c r="F18" s="29">
        <f t="shared" si="4"/>
        <v>0.98667232806165506</v>
      </c>
      <c r="G18" s="29">
        <f t="shared" si="5"/>
        <v>2.2383613799062951E-3</v>
      </c>
      <c r="H18" s="29">
        <f t="shared" si="2"/>
        <v>2.2383613799062951E-3</v>
      </c>
      <c r="I18" s="29">
        <f t="shared" si="3"/>
        <v>5.0102616670560135E-6</v>
      </c>
      <c r="J18" s="30"/>
      <c r="K18" s="31">
        <v>14</v>
      </c>
    </row>
    <row r="19" spans="1:13" x14ac:dyDescent="0.25">
      <c r="A19" s="18"/>
      <c r="B19" s="28" t="s">
        <v>20</v>
      </c>
      <c r="C19" s="44">
        <f>данные!N17</f>
        <v>0.95936670301507965</v>
      </c>
      <c r="D19" s="29">
        <f t="shared" si="0"/>
        <v>0.97919234363711305</v>
      </c>
      <c r="E19" s="29">
        <f t="shared" si="1"/>
        <v>3.7388550931246036E-3</v>
      </c>
      <c r="F19" s="29">
        <f t="shared" si="4"/>
        <v>0.99901798425914645</v>
      </c>
      <c r="G19" s="29">
        <f t="shared" si="5"/>
        <v>-3.9651281244066805E-2</v>
      </c>
      <c r="H19" s="29">
        <f t="shared" si="2"/>
        <v>3.9651281244066805E-2</v>
      </c>
      <c r="I19" s="29">
        <f t="shared" si="3"/>
        <v>1.572224104296084E-3</v>
      </c>
      <c r="J19" s="30"/>
      <c r="K19" s="31">
        <v>15</v>
      </c>
    </row>
    <row r="20" spans="1:13" x14ac:dyDescent="0.25">
      <c r="A20" s="18"/>
      <c r="B20" s="28" t="s">
        <v>21</v>
      </c>
      <c r="C20" s="44">
        <f>данные!N18</f>
        <v>0.93671776186855227</v>
      </c>
      <c r="D20" s="29">
        <f t="shared" si="0"/>
        <v>0.95982448029939493</v>
      </c>
      <c r="E20" s="29">
        <f t="shared" si="1"/>
        <v>-4.9879416813817991E-3</v>
      </c>
      <c r="F20" s="29">
        <f t="shared" si="4"/>
        <v>0.9829311987302376</v>
      </c>
      <c r="G20" s="29">
        <f t="shared" si="5"/>
        <v>-4.6213436861685331E-2</v>
      </c>
      <c r="H20" s="29">
        <f t="shared" si="2"/>
        <v>4.6213436861685331E-2</v>
      </c>
      <c r="I20" s="29">
        <f t="shared" si="3"/>
        <v>2.1356817465689767E-3</v>
      </c>
      <c r="J20" s="30"/>
      <c r="K20" s="31">
        <v>16</v>
      </c>
    </row>
    <row r="21" spans="1:13" x14ac:dyDescent="0.25">
      <c r="A21" s="18"/>
      <c r="B21" s="28" t="s">
        <v>22</v>
      </c>
      <c r="C21" s="44">
        <f>данные!N19</f>
        <v>0.94687554481084169</v>
      </c>
      <c r="D21" s="29">
        <f t="shared" si="0"/>
        <v>0.95085604171442739</v>
      </c>
      <c r="E21" s="29">
        <f t="shared" si="1"/>
        <v>-6.4912701459195433E-3</v>
      </c>
      <c r="F21" s="29">
        <f t="shared" si="4"/>
        <v>0.9548365386180131</v>
      </c>
      <c r="G21" s="29">
        <f t="shared" si="5"/>
        <v>-7.9609938071714126E-3</v>
      </c>
      <c r="H21" s="29">
        <f t="shared" si="2"/>
        <v>7.9609938071714126E-3</v>
      </c>
      <c r="I21" s="29">
        <f t="shared" si="3"/>
        <v>6.3377422397821581E-5</v>
      </c>
      <c r="J21" s="30"/>
      <c r="K21" s="31">
        <v>17</v>
      </c>
    </row>
    <row r="22" spans="1:13" x14ac:dyDescent="0.25">
      <c r="A22" s="18"/>
      <c r="B22" s="28" t="s">
        <v>23</v>
      </c>
      <c r="C22" s="44">
        <f>данные!N20</f>
        <v>0.91768613717907288</v>
      </c>
      <c r="D22" s="29">
        <f t="shared" si="0"/>
        <v>0.93102545437379036</v>
      </c>
      <c r="E22" s="29">
        <f t="shared" si="1"/>
        <v>-1.1529177653962552E-2</v>
      </c>
      <c r="F22" s="29">
        <f t="shared" si="4"/>
        <v>0.94436477156850784</v>
      </c>
      <c r="G22" s="29">
        <f t="shared" si="5"/>
        <v>-2.6678634389434963E-2</v>
      </c>
      <c r="H22" s="29">
        <f t="shared" si="2"/>
        <v>2.6678634389434963E-2</v>
      </c>
      <c r="I22" s="29">
        <f t="shared" si="3"/>
        <v>7.1174953288514185E-4</v>
      </c>
      <c r="J22" s="30"/>
      <c r="K22" s="31">
        <v>18</v>
      </c>
    </row>
    <row r="23" spans="1:13" x14ac:dyDescent="0.25">
      <c r="A23" s="18"/>
      <c r="B23" s="28" t="s">
        <v>24</v>
      </c>
      <c r="C23" s="44">
        <f>данные!N21</f>
        <v>0.97013019785964127</v>
      </c>
      <c r="D23" s="29">
        <f t="shared" si="0"/>
        <v>0.94481323728973454</v>
      </c>
      <c r="E23" s="29">
        <f t="shared" si="1"/>
        <v>-1.967630846568918E-3</v>
      </c>
      <c r="F23" s="29">
        <f t="shared" si="4"/>
        <v>0.91949627671982781</v>
      </c>
      <c r="G23" s="29">
        <f t="shared" si="5"/>
        <v>5.0633921139813465E-2</v>
      </c>
      <c r="H23" s="29">
        <f t="shared" si="2"/>
        <v>5.0633921139813465E-2</v>
      </c>
      <c r="I23" s="29">
        <f t="shared" si="3"/>
        <v>2.563793969992849E-3</v>
      </c>
      <c r="J23" s="30"/>
      <c r="K23" s="31">
        <v>19</v>
      </c>
    </row>
    <row r="24" spans="1:13" x14ac:dyDescent="0.25">
      <c r="A24" s="18"/>
      <c r="B24" s="28" t="s">
        <v>25</v>
      </c>
      <c r="C24" s="44">
        <f>данные!N22</f>
        <v>0.96333655903858439</v>
      </c>
      <c r="D24" s="29">
        <f t="shared" si="0"/>
        <v>0.95309108274087495</v>
      </c>
      <c r="E24" s="29">
        <f t="shared" si="1"/>
        <v>1.9018147337601053E-3</v>
      </c>
      <c r="F24" s="29">
        <f t="shared" si="4"/>
        <v>0.94284560644316562</v>
      </c>
      <c r="G24" s="29">
        <f t="shared" si="5"/>
        <v>2.0490952595418777E-2</v>
      </c>
      <c r="H24" s="29">
        <f t="shared" si="2"/>
        <v>2.0490952595418777E-2</v>
      </c>
      <c r="I24" s="29">
        <f t="shared" si="3"/>
        <v>4.1987913826769949E-4</v>
      </c>
      <c r="J24" s="30"/>
      <c r="K24" s="31">
        <v>20</v>
      </c>
    </row>
    <row r="25" spans="1:13" x14ac:dyDescent="0.25">
      <c r="A25" s="18"/>
      <c r="B25" s="28" t="s">
        <v>26</v>
      </c>
      <c r="C25" s="44">
        <f>данные!N23</f>
        <v>0.95964532889131582</v>
      </c>
      <c r="D25" s="29">
        <f t="shared" si="0"/>
        <v>0.95731911318297547</v>
      </c>
      <c r="E25" s="29">
        <f t="shared" si="1"/>
        <v>2.7803649182490614E-3</v>
      </c>
      <c r="F25" s="29">
        <f t="shared" si="4"/>
        <v>0.95499289747463501</v>
      </c>
      <c r="G25" s="29">
        <f t="shared" si="5"/>
        <v>4.6524314166808134E-3</v>
      </c>
      <c r="H25" s="29">
        <f t="shared" si="2"/>
        <v>4.6524314166808134E-3</v>
      </c>
      <c r="I25" s="29">
        <f t="shared" si="3"/>
        <v>2.1645118086918641E-5</v>
      </c>
      <c r="J25" s="30"/>
      <c r="K25" s="31">
        <v>21</v>
      </c>
    </row>
    <row r="26" spans="1:13" x14ac:dyDescent="0.25">
      <c r="A26" s="18"/>
      <c r="B26" s="28" t="s">
        <v>39</v>
      </c>
      <c r="C26" s="44">
        <f>данные!N24</f>
        <v>0.90321223148831753</v>
      </c>
      <c r="D26" s="29">
        <f t="shared" si="0"/>
        <v>0.93165585479477109</v>
      </c>
      <c r="E26" s="29">
        <f t="shared" si="1"/>
        <v>-7.9620397580769404E-3</v>
      </c>
      <c r="F26" s="29">
        <f t="shared" si="4"/>
        <v>0.96009947810122453</v>
      </c>
      <c r="G26" s="29">
        <f t="shared" si="5"/>
        <v>-5.6887246612907005E-2</v>
      </c>
      <c r="H26" s="29">
        <f t="shared" si="2"/>
        <v>5.6887246612907005E-2</v>
      </c>
      <c r="I26" s="29">
        <f t="shared" si="3"/>
        <v>3.2361588271976995E-3</v>
      </c>
      <c r="J26" s="30"/>
      <c r="K26" s="31">
        <v>22</v>
      </c>
    </row>
    <row r="27" spans="1:13" x14ac:dyDescent="0.25">
      <c r="A27" s="18"/>
      <c r="B27" s="28" t="s">
        <v>40</v>
      </c>
      <c r="C27" s="44">
        <f>данные!N25</f>
        <v>0.92579271836925225</v>
      </c>
      <c r="D27" s="29">
        <f t="shared" si="0"/>
        <v>0.92474326670297313</v>
      </c>
      <c r="E27" s="29">
        <f t="shared" si="1"/>
        <v>-7.5656896037400393E-3</v>
      </c>
      <c r="F27" s="29">
        <f t="shared" si="4"/>
        <v>0.92369381503669412</v>
      </c>
      <c r="G27" s="29">
        <f t="shared" si="5"/>
        <v>2.098903332558133E-3</v>
      </c>
      <c r="H27" s="29">
        <f t="shared" si="2"/>
        <v>2.098903332558133E-3</v>
      </c>
      <c r="I27" s="29">
        <f t="shared" si="3"/>
        <v>4.405395199423637E-6</v>
      </c>
      <c r="J27" s="30"/>
      <c r="K27" s="31">
        <v>23</v>
      </c>
    </row>
    <row r="28" spans="1:13" x14ac:dyDescent="0.25">
      <c r="A28" s="18"/>
      <c r="B28" s="28" t="s">
        <v>41</v>
      </c>
      <c r="C28" s="44">
        <f>данные!N26</f>
        <v>1.0404054089444872</v>
      </c>
      <c r="D28" s="29">
        <f>$M$5*C28+(1-$M$5)*(D15+E15)</f>
        <v>0.99300393550255395</v>
      </c>
      <c r="E28" s="29">
        <f>$N$5*(D28-D15)+(1-$N$5)*E15</f>
        <v>2.0795602140186071E-2</v>
      </c>
      <c r="F28" s="29">
        <f>D15+E15</f>
        <v>0.94560246206062071</v>
      </c>
      <c r="G28" s="29">
        <f t="shared" si="5"/>
        <v>9.4802946883866479E-2</v>
      </c>
      <c r="H28" s="29">
        <f t="shared" si="2"/>
        <v>9.4802946883866479E-2</v>
      </c>
      <c r="I28" s="29">
        <f t="shared" si="3"/>
        <v>8.9875987378652093E-3</v>
      </c>
      <c r="J28" s="30"/>
      <c r="K28" s="31">
        <v>24</v>
      </c>
    </row>
    <row r="29" spans="1:13" x14ac:dyDescent="0.25">
      <c r="A29" s="18"/>
      <c r="B29" s="28" t="s">
        <v>42</v>
      </c>
      <c r="C29" s="44">
        <f>данные!N27</f>
        <v>0.95180677301763139</v>
      </c>
      <c r="D29" s="29">
        <f t="shared" si="0"/>
        <v>0.9828031553301857</v>
      </c>
      <c r="E29" s="29">
        <f t="shared" si="1"/>
        <v>9.0890878639959191E-3</v>
      </c>
      <c r="F29" s="29">
        <f t="shared" si="4"/>
        <v>1.01379953764274</v>
      </c>
      <c r="G29" s="29">
        <f t="shared" si="5"/>
        <v>-6.199276462510861E-2</v>
      </c>
      <c r="H29" s="29">
        <f t="shared" si="2"/>
        <v>6.199276462510861E-2</v>
      </c>
      <c r="I29" s="29">
        <f t="shared" si="3"/>
        <v>3.8431028658641175E-3</v>
      </c>
      <c r="J29" s="30"/>
      <c r="K29" s="31">
        <v>25</v>
      </c>
    </row>
    <row r="30" spans="1:13" ht="15.75" x14ac:dyDescent="0.25">
      <c r="A30" s="18"/>
      <c r="B30" s="28" t="s">
        <v>43</v>
      </c>
      <c r="C30" s="44">
        <f>данные!N28</f>
        <v>0.89715031231660625</v>
      </c>
      <c r="D30" s="29">
        <f t="shared" si="0"/>
        <v>0.94452127775539396</v>
      </c>
      <c r="E30" s="29">
        <f t="shared" si="1"/>
        <v>-8.8016736317890736E-3</v>
      </c>
      <c r="F30" s="29">
        <f t="shared" si="4"/>
        <v>0.99189224319418157</v>
      </c>
      <c r="G30" s="29">
        <f t="shared" si="5"/>
        <v>-9.474193087757532E-2</v>
      </c>
      <c r="H30" s="29">
        <f t="shared" si="2"/>
        <v>9.474193087757532E-2</v>
      </c>
      <c r="I30" s="29">
        <f t="shared" si="3"/>
        <v>8.9760334664112599E-3</v>
      </c>
      <c r="J30" s="30"/>
      <c r="K30" s="31">
        <v>26</v>
      </c>
      <c r="M30" s="62">
        <f>AVERAGE(H7:H34)*10+0.04</f>
        <v>0.35121987189049481</v>
      </c>
    </row>
    <row r="31" spans="1:13" x14ac:dyDescent="0.25">
      <c r="A31" s="18"/>
      <c r="B31" s="28" t="s">
        <v>44</v>
      </c>
      <c r="C31" s="44">
        <f>данные!N29</f>
        <v>0.94561112519508816</v>
      </c>
      <c r="D31" s="29">
        <f t="shared" si="0"/>
        <v>0.94066536465934658</v>
      </c>
      <c r="E31" s="29">
        <f t="shared" si="1"/>
        <v>-6.9337906080715614E-3</v>
      </c>
      <c r="F31" s="29">
        <f t="shared" si="4"/>
        <v>0.93571960412360489</v>
      </c>
      <c r="G31" s="29">
        <f t="shared" si="5"/>
        <v>9.891521071483278E-3</v>
      </c>
      <c r="H31" s="29">
        <f t="shared" si="2"/>
        <v>9.891521071483278E-3</v>
      </c>
      <c r="I31" s="29">
        <f t="shared" si="3"/>
        <v>9.7842189107597694E-5</v>
      </c>
      <c r="J31" s="30"/>
      <c r="K31" s="31">
        <v>27</v>
      </c>
    </row>
    <row r="32" spans="1:13" x14ac:dyDescent="0.25">
      <c r="A32" s="18"/>
      <c r="B32" s="28" t="s">
        <v>45</v>
      </c>
      <c r="C32" s="44">
        <f>данные!N30</f>
        <v>0.94028363835498519</v>
      </c>
      <c r="D32" s="29">
        <f t="shared" si="0"/>
        <v>0.93700760620313006</v>
      </c>
      <c r="E32" s="29">
        <f t="shared" si="1"/>
        <v>-5.6965198592391752E-3</v>
      </c>
      <c r="F32" s="29">
        <f t="shared" si="4"/>
        <v>0.93373157405127505</v>
      </c>
      <c r="G32" s="29">
        <f t="shared" si="5"/>
        <v>6.5520643037101367E-3</v>
      </c>
      <c r="H32" s="29">
        <f t="shared" si="2"/>
        <v>6.5520643037101367E-3</v>
      </c>
      <c r="I32" s="29">
        <f t="shared" si="3"/>
        <v>4.2929546639952598E-5</v>
      </c>
      <c r="J32" s="30"/>
      <c r="K32" s="31">
        <v>28</v>
      </c>
    </row>
    <row r="33" spans="1:13" x14ac:dyDescent="0.25">
      <c r="A33" s="18"/>
      <c r="B33" s="28" t="s">
        <v>46</v>
      </c>
      <c r="C33" s="44">
        <f>данные!N31</f>
        <v>0.94018867220925606</v>
      </c>
      <c r="D33" s="29">
        <f t="shared" si="0"/>
        <v>0.93574987927657349</v>
      </c>
      <c r="E33" s="29">
        <f t="shared" si="1"/>
        <v>-4.0201050985896837E-3</v>
      </c>
      <c r="F33" s="29">
        <f t="shared" si="4"/>
        <v>0.93131108634389093</v>
      </c>
      <c r="G33" s="29">
        <f t="shared" si="5"/>
        <v>8.8775858653651341E-3</v>
      </c>
      <c r="H33" s="29">
        <f t="shared" si="2"/>
        <v>8.8775858653651341E-3</v>
      </c>
      <c r="I33" s="29">
        <f t="shared" si="3"/>
        <v>7.8811530796930811E-5</v>
      </c>
      <c r="J33" s="30"/>
      <c r="K33" s="31">
        <v>29</v>
      </c>
    </row>
    <row r="34" spans="1:13" x14ac:dyDescent="0.25">
      <c r="B34" s="28" t="s">
        <v>47</v>
      </c>
      <c r="C34" s="44">
        <f>данные!N32</f>
        <v>0.95323813355539533</v>
      </c>
      <c r="D34" s="37">
        <f t="shared" si="0"/>
        <v>0.94248395386668959</v>
      </c>
      <c r="E34" s="37">
        <f t="shared" si="1"/>
        <v>4.1464306029453685E-5</v>
      </c>
      <c r="F34" s="37">
        <f t="shared" si="4"/>
        <v>0.93172977417798386</v>
      </c>
      <c r="G34" s="37">
        <f t="shared" si="5"/>
        <v>2.1508359377411468E-2</v>
      </c>
      <c r="H34" s="37">
        <f t="shared" si="2"/>
        <v>2.1508359377411468E-2</v>
      </c>
      <c r="I34" s="37">
        <f t="shared" si="3"/>
        <v>4.6260952310788383E-4</v>
      </c>
      <c r="J34" s="30"/>
      <c r="K34" s="31">
        <v>30</v>
      </c>
      <c r="M34" s="55">
        <f>C35-J35</f>
        <v>1.0712715382676263E-2</v>
      </c>
    </row>
    <row r="35" spans="1:13" x14ac:dyDescent="0.25">
      <c r="B35" s="28" t="s">
        <v>48</v>
      </c>
      <c r="C35" s="38">
        <f>данные!N33</f>
        <v>0.95323813355539533</v>
      </c>
      <c r="D35" s="29"/>
      <c r="E35" s="29"/>
      <c r="F35" s="29">
        <f>$D$34+(B35-$B$34)*$E$34</f>
        <v>0.94252541817271906</v>
      </c>
      <c r="G35" s="29"/>
      <c r="H35" s="29"/>
      <c r="I35" s="29"/>
      <c r="J35" s="39">
        <f>F35</f>
        <v>0.94252541817271906</v>
      </c>
      <c r="K35" s="31">
        <v>31</v>
      </c>
      <c r="M35" s="46" t="s">
        <v>38</v>
      </c>
    </row>
    <row r="36" spans="1:13" x14ac:dyDescent="0.25">
      <c r="B36" s="28" t="s">
        <v>49</v>
      </c>
      <c r="C36" s="38" t="s">
        <v>38</v>
      </c>
      <c r="D36" s="29"/>
      <c r="E36" s="29"/>
      <c r="F36" s="29">
        <f>$D$34+(B36-$B$34)*$E$34</f>
        <v>0.94256688247874854</v>
      </c>
      <c r="G36" s="29"/>
      <c r="H36" s="29"/>
      <c r="I36" s="29"/>
      <c r="J36" s="39">
        <f t="shared" ref="J36:J37" si="6">F36</f>
        <v>0.94256688247874854</v>
      </c>
      <c r="K36" s="40"/>
    </row>
    <row r="37" spans="1:13" x14ac:dyDescent="0.25">
      <c r="B37" s="28" t="s">
        <v>50</v>
      </c>
      <c r="C37" s="29"/>
      <c r="D37" s="29"/>
      <c r="E37" s="29"/>
      <c r="F37" s="29">
        <f>$D$34+(B37-$B$34)*$E$34</f>
        <v>0.94260834678477801</v>
      </c>
      <c r="G37" s="29"/>
      <c r="H37" s="29"/>
      <c r="I37" s="29"/>
      <c r="J37" s="39">
        <f t="shared" si="6"/>
        <v>0.94260834678477801</v>
      </c>
      <c r="K37" s="40"/>
    </row>
    <row r="38" spans="1:13" x14ac:dyDescent="0.25">
      <c r="B38" s="41"/>
      <c r="C38" s="41"/>
      <c r="D38" s="41"/>
      <c r="E38" s="41"/>
      <c r="F38" s="41"/>
      <c r="G38" s="41"/>
      <c r="H38" s="41"/>
      <c r="I38" s="41"/>
      <c r="J38" s="42"/>
    </row>
    <row r="39" spans="1:13" x14ac:dyDescent="0.25">
      <c r="B39" s="41"/>
      <c r="C39" s="41"/>
      <c r="D39" s="41"/>
      <c r="E39" s="41"/>
      <c r="F39" s="41"/>
      <c r="G39" s="41"/>
      <c r="H39" s="41"/>
      <c r="I39" s="41"/>
      <c r="J39" s="42"/>
    </row>
    <row r="40" spans="1:13" x14ac:dyDescent="0.25"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L7:U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V40"/>
  <sheetViews>
    <sheetView workbookViewId="0">
      <selection activeCell="M4" sqref="M4:N4"/>
    </sheetView>
  </sheetViews>
  <sheetFormatPr defaultRowHeight="15" x14ac:dyDescent="0.25"/>
  <cols>
    <col min="1" max="1" width="5.85546875" style="17" customWidth="1"/>
    <col min="2" max="2" width="9.140625" style="17"/>
    <col min="3" max="3" width="9.140625" style="17" customWidth="1"/>
    <col min="4" max="8" width="9.140625" style="17"/>
    <col min="9" max="9" width="14.42578125" style="17" bestFit="1" customWidth="1"/>
    <col min="10" max="11" width="9.140625" style="17"/>
    <col min="12" max="12" width="12" style="17" bestFit="1" customWidth="1"/>
    <col min="13" max="13" width="9.7109375" style="36" customWidth="1"/>
    <col min="14" max="14" width="12" style="36" bestFit="1" customWidth="1"/>
    <col min="15" max="15" width="9.140625" style="36"/>
    <col min="16" max="16" width="12" style="36" bestFit="1" customWidth="1"/>
    <col min="17" max="17" width="13.42578125" style="36" bestFit="1" customWidth="1"/>
    <col min="18" max="18" width="12" style="36" bestFit="1" customWidth="1"/>
    <col min="19" max="16384" width="9.140625" style="17"/>
  </cols>
  <sheetData>
    <row r="1" spans="1:22" s="19" customFormat="1" ht="41.25" customHeight="1" x14ac:dyDescent="0.25">
      <c r="M1" s="20"/>
      <c r="N1" s="20"/>
      <c r="O1" s="20"/>
      <c r="P1" s="20"/>
      <c r="Q1" s="20"/>
      <c r="R1" s="20"/>
    </row>
    <row r="2" spans="1:22" ht="15.75" x14ac:dyDescent="0.25">
      <c r="N2" s="61">
        <f>M34</f>
        <v>4.328462368496333E-2</v>
      </c>
    </row>
    <row r="3" spans="1:22" x14ac:dyDescent="0.25">
      <c r="L3" s="21"/>
      <c r="M3" s="22"/>
      <c r="N3" s="22"/>
      <c r="O3" s="22"/>
      <c r="P3" s="22"/>
      <c r="Q3" s="22"/>
      <c r="R3" s="22"/>
      <c r="V3" s="23" t="s">
        <v>35</v>
      </c>
    </row>
    <row r="4" spans="1:22" ht="21" x14ac:dyDescent="0.25">
      <c r="B4" s="24" t="s">
        <v>3</v>
      </c>
      <c r="C4" s="25" t="s">
        <v>36</v>
      </c>
      <c r="D4" s="25" t="s">
        <v>30</v>
      </c>
      <c r="E4" s="25" t="s">
        <v>31</v>
      </c>
      <c r="F4" s="25" t="s">
        <v>37</v>
      </c>
      <c r="G4" s="25" t="s">
        <v>32</v>
      </c>
      <c r="H4" s="25" t="s">
        <v>33</v>
      </c>
      <c r="I4" s="25" t="s">
        <v>34</v>
      </c>
      <c r="J4" s="1"/>
      <c r="K4" s="1"/>
      <c r="L4" s="26"/>
      <c r="M4" s="64" t="s">
        <v>4</v>
      </c>
      <c r="N4" s="64" t="s">
        <v>5</v>
      </c>
      <c r="O4" s="1"/>
      <c r="P4" s="24" t="s">
        <v>0</v>
      </c>
      <c r="Q4" s="24" t="s">
        <v>1</v>
      </c>
      <c r="R4" s="24" t="s">
        <v>2</v>
      </c>
      <c r="T4" s="1" t="s">
        <v>27</v>
      </c>
      <c r="U4" s="1" t="s">
        <v>28</v>
      </c>
      <c r="V4" s="1" t="s">
        <v>29</v>
      </c>
    </row>
    <row r="5" spans="1:22" x14ac:dyDescent="0.25">
      <c r="A5" s="27"/>
      <c r="B5" s="28" t="s">
        <v>8</v>
      </c>
      <c r="C5" s="44">
        <f>данные!P3</f>
        <v>1.0653358878453918</v>
      </c>
      <c r="D5" s="29">
        <f>C5</f>
        <v>1.0653358878453918</v>
      </c>
      <c r="E5" s="29">
        <f>C6-C5</f>
        <v>-6.0519714660041357E-2</v>
      </c>
      <c r="F5" s="29"/>
      <c r="G5" s="29"/>
      <c r="H5" s="29"/>
      <c r="I5" s="29"/>
      <c r="J5" s="30"/>
      <c r="K5" s="31">
        <v>1</v>
      </c>
      <c r="L5" s="21"/>
      <c r="M5" s="32">
        <v>0.5</v>
      </c>
      <c r="N5" s="43">
        <v>0.49170399495060862</v>
      </c>
      <c r="O5" s="32"/>
      <c r="P5" s="33">
        <f>AVERAGE(H7:H34)</f>
        <v>4.5099844102694311E-2</v>
      </c>
      <c r="Q5" s="33">
        <f>AVERAGE(I7:I34)</f>
        <v>3.2474632384820695E-3</v>
      </c>
      <c r="R5" s="33">
        <f>SQRT(Q5)</f>
        <v>5.698651804139352E-2</v>
      </c>
      <c r="T5" s="34">
        <f>R5/F35</f>
        <v>5.3294710587021302E-2</v>
      </c>
      <c r="U5" s="34">
        <f>R5/F36+T5</f>
        <v>0.10528839171612143</v>
      </c>
      <c r="V5" s="35">
        <f>R5/F37+U5</f>
        <v>0.15604305106954758</v>
      </c>
    </row>
    <row r="6" spans="1:22" x14ac:dyDescent="0.25">
      <c r="A6" s="18"/>
      <c r="B6" s="28" t="s">
        <v>9</v>
      </c>
      <c r="C6" s="44">
        <f>данные!P4</f>
        <v>1.0048161731853504</v>
      </c>
      <c r="D6" s="29">
        <f t="shared" ref="D6:D34" si="0">$M$5*C6+(1-$M$5)*(D5+E5)</f>
        <v>1.0048161731853504</v>
      </c>
      <c r="E6" s="29">
        <f t="shared" ref="E6:E34" si="1">$N$5*(D6-D5)+(1-$N$5)*E5</f>
        <v>-6.0519714660041357E-2</v>
      </c>
      <c r="F6" s="29">
        <f>D5+E5</f>
        <v>1.0048161731853504</v>
      </c>
      <c r="G6" s="29">
        <f>C6-F6</f>
        <v>0</v>
      </c>
      <c r="H6" s="29">
        <f t="shared" ref="H6:H34" si="2">ABS(C6-F6)</f>
        <v>0</v>
      </c>
      <c r="I6" s="29">
        <f t="shared" ref="I6:I34" si="3">(C6-F6)^2</f>
        <v>0</v>
      </c>
      <c r="J6" s="30"/>
      <c r="K6" s="31">
        <v>2</v>
      </c>
      <c r="N6" s="36">
        <v>0.228657122399511</v>
      </c>
    </row>
    <row r="7" spans="1:22" ht="21" x14ac:dyDescent="0.35">
      <c r="A7" s="18"/>
      <c r="B7" s="28" t="s">
        <v>6</v>
      </c>
      <c r="C7" s="44">
        <f>данные!P5</f>
        <v>1.0047011430503974</v>
      </c>
      <c r="D7" s="29">
        <f t="shared" si="0"/>
        <v>0.97449880078785323</v>
      </c>
      <c r="E7" s="29">
        <f t="shared" si="1"/>
        <v>-4.5669102312682799E-2</v>
      </c>
      <c r="F7" s="29">
        <f t="shared" ref="F7:F34" si="4">D6+E6</f>
        <v>0.94429645852530908</v>
      </c>
      <c r="G7" s="29">
        <f t="shared" ref="G7:G34" si="5">C7-F7</f>
        <v>6.0404684525088292E-2</v>
      </c>
      <c r="H7" s="29">
        <f t="shared" si="2"/>
        <v>6.0404684525088292E-2</v>
      </c>
      <c r="I7" s="29">
        <f t="shared" si="3"/>
        <v>3.6487259125754412E-3</v>
      </c>
      <c r="J7" s="30"/>
      <c r="K7" s="31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x14ac:dyDescent="0.25">
      <c r="A8" s="18"/>
      <c r="B8" s="28" t="s">
        <v>7</v>
      </c>
      <c r="C8" s="44">
        <f>данные!P6</f>
        <v>0.98385455210717399</v>
      </c>
      <c r="D8" s="29">
        <f t="shared" si="0"/>
        <v>0.95634212529117213</v>
      </c>
      <c r="E8" s="29">
        <f t="shared" si="1"/>
        <v>-3.2141132136468513E-2</v>
      </c>
      <c r="F8" s="29">
        <f t="shared" si="4"/>
        <v>0.92882969847517038</v>
      </c>
      <c r="G8" s="29">
        <f t="shared" si="5"/>
        <v>5.5024853632003601E-2</v>
      </c>
      <c r="H8" s="29">
        <f t="shared" si="2"/>
        <v>5.5024853632003601E-2</v>
      </c>
      <c r="I8" s="29">
        <f t="shared" si="3"/>
        <v>3.0277345172234197E-3</v>
      </c>
      <c r="J8" s="30"/>
      <c r="K8" s="31">
        <v>4</v>
      </c>
      <c r="N8" s="36">
        <v>0.61</v>
      </c>
    </row>
    <row r="9" spans="1:22" x14ac:dyDescent="0.25">
      <c r="A9" s="18"/>
      <c r="B9" s="28" t="s">
        <v>10</v>
      </c>
      <c r="C9" s="44">
        <f>данные!P7</f>
        <v>0.97659164863919989</v>
      </c>
      <c r="D9" s="29">
        <f t="shared" si="0"/>
        <v>0.9503963208969517</v>
      </c>
      <c r="E9" s="29">
        <f t="shared" si="1"/>
        <v>-1.926078483656463E-2</v>
      </c>
      <c r="F9" s="29">
        <f t="shared" si="4"/>
        <v>0.92420099315470361</v>
      </c>
      <c r="G9" s="29">
        <f t="shared" si="5"/>
        <v>5.2390655484496285E-2</v>
      </c>
      <c r="H9" s="29">
        <f t="shared" si="2"/>
        <v>5.2390655484496285E-2</v>
      </c>
      <c r="I9" s="29">
        <f t="shared" si="3"/>
        <v>2.7447807820951808E-3</v>
      </c>
      <c r="J9" s="30"/>
      <c r="K9" s="31">
        <v>5</v>
      </c>
    </row>
    <row r="10" spans="1:22" x14ac:dyDescent="0.25">
      <c r="A10" s="18"/>
      <c r="B10" s="28" t="s">
        <v>11</v>
      </c>
      <c r="C10" s="44">
        <f>данные!P8</f>
        <v>0.92198832185290502</v>
      </c>
      <c r="D10" s="29">
        <f t="shared" si="0"/>
        <v>0.92656192895664602</v>
      </c>
      <c r="E10" s="29">
        <f t="shared" si="1"/>
        <v>-2.1509645720808587E-2</v>
      </c>
      <c r="F10" s="29">
        <f t="shared" si="4"/>
        <v>0.93113553606038701</v>
      </c>
      <c r="G10" s="29">
        <f t="shared" si="5"/>
        <v>-9.1472142074819907E-3</v>
      </c>
      <c r="H10" s="29">
        <f t="shared" si="2"/>
        <v>9.1472142074819907E-3</v>
      </c>
      <c r="I10" s="29">
        <f t="shared" si="3"/>
        <v>8.3671527757560383E-5</v>
      </c>
      <c r="J10" s="30"/>
      <c r="K10" s="31">
        <v>6</v>
      </c>
    </row>
    <row r="11" spans="1:22" x14ac:dyDescent="0.25">
      <c r="A11" s="18"/>
      <c r="B11" s="28" t="s">
        <v>12</v>
      </c>
      <c r="C11" s="44">
        <f>данные!P9</f>
        <v>0.98669471528961672</v>
      </c>
      <c r="D11" s="29">
        <f t="shared" si="0"/>
        <v>0.94587349926272712</v>
      </c>
      <c r="E11" s="29">
        <f t="shared" si="1"/>
        <v>-1.4376907216451153E-3</v>
      </c>
      <c r="F11" s="29">
        <f t="shared" si="4"/>
        <v>0.90505228323583742</v>
      </c>
      <c r="G11" s="29">
        <f t="shared" si="5"/>
        <v>8.1642432053779301E-2</v>
      </c>
      <c r="H11" s="29">
        <f t="shared" si="2"/>
        <v>8.1642432053779301E-2</v>
      </c>
      <c r="I11" s="29">
        <f t="shared" si="3"/>
        <v>6.6654867116559702E-3</v>
      </c>
      <c r="J11" s="30"/>
      <c r="K11" s="31">
        <v>7</v>
      </c>
    </row>
    <row r="12" spans="1:22" x14ac:dyDescent="0.25">
      <c r="A12" s="18"/>
      <c r="B12" s="28" t="s">
        <v>13</v>
      </c>
      <c r="C12" s="44">
        <f>данные!P10</f>
        <v>0.95036687265791042</v>
      </c>
      <c r="D12" s="29">
        <f t="shared" si="0"/>
        <v>0.94740134059949621</v>
      </c>
      <c r="E12" s="29">
        <f t="shared" si="1"/>
        <v>2.0473238631249545E-5</v>
      </c>
      <c r="F12" s="29">
        <f t="shared" si="4"/>
        <v>0.944435808541082</v>
      </c>
      <c r="G12" s="29">
        <f t="shared" si="5"/>
        <v>5.9310641168284217E-3</v>
      </c>
      <c r="H12" s="29">
        <f t="shared" si="2"/>
        <v>5.9310641168284217E-3</v>
      </c>
      <c r="I12" s="29">
        <f t="shared" si="3"/>
        <v>3.5177521557929703E-5</v>
      </c>
      <c r="J12" s="30"/>
      <c r="K12" s="31">
        <v>8</v>
      </c>
    </row>
    <row r="13" spans="1:22" x14ac:dyDescent="0.25">
      <c r="A13" s="18"/>
      <c r="B13" s="28" t="s">
        <v>14</v>
      </c>
      <c r="C13" s="44">
        <f>данные!P11</f>
        <v>0.94430859433738179</v>
      </c>
      <c r="D13" s="29">
        <f t="shared" si="0"/>
        <v>0.94586520408775465</v>
      </c>
      <c r="E13" s="29">
        <f t="shared" si="1"/>
        <v>-7.4491799420613018E-4</v>
      </c>
      <c r="F13" s="29">
        <f t="shared" si="4"/>
        <v>0.94742181383812751</v>
      </c>
      <c r="G13" s="29">
        <f t="shared" si="5"/>
        <v>-3.1132195007457231E-3</v>
      </c>
      <c r="H13" s="29">
        <f t="shared" si="2"/>
        <v>3.1132195007457231E-3</v>
      </c>
      <c r="I13" s="29">
        <f t="shared" si="3"/>
        <v>9.6921356598234488E-6</v>
      </c>
      <c r="J13" s="30"/>
      <c r="K13" s="31">
        <v>9</v>
      </c>
    </row>
    <row r="14" spans="1:22" x14ac:dyDescent="0.25">
      <c r="A14" s="18"/>
      <c r="B14" s="28" t="s">
        <v>15</v>
      </c>
      <c r="C14" s="44">
        <f>данные!P12</f>
        <v>0.99663074318183142</v>
      </c>
      <c r="D14" s="29">
        <f t="shared" si="0"/>
        <v>0.97087551463768995</v>
      </c>
      <c r="E14" s="29">
        <f t="shared" si="1"/>
        <v>1.1919030771814158E-2</v>
      </c>
      <c r="F14" s="29">
        <f t="shared" si="4"/>
        <v>0.94512028609354848</v>
      </c>
      <c r="G14" s="29">
        <f t="shared" si="5"/>
        <v>5.1510457088282946E-2</v>
      </c>
      <c r="H14" s="29">
        <f t="shared" si="2"/>
        <v>5.1510457088282946E-2</v>
      </c>
      <c r="I14" s="29">
        <f t="shared" si="3"/>
        <v>2.6533271894438387E-3</v>
      </c>
      <c r="J14" s="30"/>
      <c r="K14" s="31">
        <v>10</v>
      </c>
    </row>
    <row r="15" spans="1:22" x14ac:dyDescent="0.25">
      <c r="A15" s="18"/>
      <c r="B15" s="28" t="s">
        <v>16</v>
      </c>
      <c r="C15" s="44">
        <f>данные!P13</f>
        <v>0.97660402029941606</v>
      </c>
      <c r="D15" s="29">
        <f t="shared" si="0"/>
        <v>0.97969928285446006</v>
      </c>
      <c r="E15" s="29">
        <f t="shared" si="1"/>
        <v>1.0397077808077974E-2</v>
      </c>
      <c r="F15" s="29">
        <f t="shared" si="4"/>
        <v>0.98279454540950406</v>
      </c>
      <c r="G15" s="29">
        <f t="shared" si="5"/>
        <v>-6.1905251100879966E-3</v>
      </c>
      <c r="H15" s="29">
        <f t="shared" si="2"/>
        <v>6.1905251100879966E-3</v>
      </c>
      <c r="I15" s="29">
        <f t="shared" si="3"/>
        <v>3.832260113863E-5</v>
      </c>
      <c r="J15" s="30"/>
      <c r="K15" s="31">
        <v>11</v>
      </c>
    </row>
    <row r="16" spans="1:22" x14ac:dyDescent="0.25">
      <c r="A16" s="18"/>
      <c r="B16" s="28" t="s">
        <v>17</v>
      </c>
      <c r="C16" s="44">
        <f>данные!P14</f>
        <v>0.9886738754777975</v>
      </c>
      <c r="D16" s="29">
        <f t="shared" si="0"/>
        <v>0.98938511807016782</v>
      </c>
      <c r="E16" s="29">
        <f t="shared" si="1"/>
        <v>1.0047356984030514E-2</v>
      </c>
      <c r="F16" s="29">
        <f t="shared" si="4"/>
        <v>0.99009636066253803</v>
      </c>
      <c r="G16" s="29">
        <f t="shared" si="5"/>
        <v>-1.4224851847405295E-3</v>
      </c>
      <c r="H16" s="29">
        <f t="shared" si="2"/>
        <v>1.4224851847405295E-3</v>
      </c>
      <c r="I16" s="29">
        <f t="shared" si="3"/>
        <v>2.0234641008062983E-6</v>
      </c>
      <c r="J16" s="30"/>
      <c r="K16" s="31">
        <v>12</v>
      </c>
    </row>
    <row r="17" spans="1:13" x14ac:dyDescent="0.25">
      <c r="A17" s="18"/>
      <c r="B17" s="28" t="s">
        <v>18</v>
      </c>
      <c r="C17" s="44">
        <f>данные!P15</f>
        <v>0.9942042617439758</v>
      </c>
      <c r="D17" s="29">
        <f t="shared" si="0"/>
        <v>0.996818368399087</v>
      </c>
      <c r="E17" s="29">
        <f t="shared" si="1"/>
        <v>8.7619902984852945E-3</v>
      </c>
      <c r="F17" s="29">
        <f t="shared" si="4"/>
        <v>0.9994324750541983</v>
      </c>
      <c r="G17" s="29">
        <f t="shared" si="5"/>
        <v>-5.2282133102224959E-3</v>
      </c>
      <c r="H17" s="29">
        <f t="shared" si="2"/>
        <v>5.2282133102224959E-3</v>
      </c>
      <c r="I17" s="29">
        <f t="shared" si="3"/>
        <v>2.7334214417187669E-5</v>
      </c>
      <c r="J17" s="30"/>
      <c r="K17" s="31">
        <v>13</v>
      </c>
    </row>
    <row r="18" spans="1:13" x14ac:dyDescent="0.25">
      <c r="A18" s="18"/>
      <c r="B18" s="28" t="s">
        <v>19</v>
      </c>
      <c r="C18" s="44">
        <f>данные!P16</f>
        <v>1.0934511053115172</v>
      </c>
      <c r="D18" s="29">
        <f t="shared" si="0"/>
        <v>1.0495157320045447</v>
      </c>
      <c r="E18" s="29">
        <f t="shared" si="1"/>
        <v>3.0365188873169975E-2</v>
      </c>
      <c r="F18" s="29">
        <f t="shared" si="4"/>
        <v>1.0055803586975722</v>
      </c>
      <c r="G18" s="29">
        <f t="shared" si="5"/>
        <v>8.7870746613945006E-2</v>
      </c>
      <c r="H18" s="29">
        <f t="shared" si="2"/>
        <v>8.7870746613945006E-2</v>
      </c>
      <c r="I18" s="29">
        <f t="shared" si="3"/>
        <v>7.7212681104921275E-3</v>
      </c>
      <c r="J18" s="30"/>
      <c r="K18" s="31">
        <v>14</v>
      </c>
    </row>
    <row r="19" spans="1:13" x14ac:dyDescent="0.25">
      <c r="A19" s="18"/>
      <c r="B19" s="28" t="s">
        <v>20</v>
      </c>
      <c r="C19" s="44">
        <f>данные!P17</f>
        <v>0.97319856892281431</v>
      </c>
      <c r="D19" s="29">
        <f t="shared" si="0"/>
        <v>1.0265397449002645</v>
      </c>
      <c r="E19" s="29">
        <f t="shared" si="1"/>
        <v>4.1371195496942501E-3</v>
      </c>
      <c r="F19" s="29">
        <f t="shared" si="4"/>
        <v>1.0798809208777147</v>
      </c>
      <c r="G19" s="29">
        <f t="shared" si="5"/>
        <v>-0.10668235195490039</v>
      </c>
      <c r="H19" s="29">
        <f t="shared" si="2"/>
        <v>0.10668235195490039</v>
      </c>
      <c r="I19" s="29">
        <f t="shared" si="3"/>
        <v>1.1381124218629239E-2</v>
      </c>
      <c r="J19" s="30"/>
      <c r="K19" s="31">
        <v>15</v>
      </c>
    </row>
    <row r="20" spans="1:13" x14ac:dyDescent="0.25">
      <c r="A20" s="18"/>
      <c r="B20" s="28" t="s">
        <v>21</v>
      </c>
      <c r="C20" s="44">
        <f>данные!P18</f>
        <v>0.95221962080337985</v>
      </c>
      <c r="D20" s="29">
        <f t="shared" si="0"/>
        <v>0.99144824262666931</v>
      </c>
      <c r="E20" s="29">
        <f t="shared" si="1"/>
        <v>-1.5151750517223773E-2</v>
      </c>
      <c r="F20" s="29">
        <f t="shared" si="4"/>
        <v>1.0306768644499587</v>
      </c>
      <c r="G20" s="29">
        <f t="shared" si="5"/>
        <v>-7.84572436465788E-2</v>
      </c>
      <c r="H20" s="29">
        <f t="shared" si="2"/>
        <v>7.84572436465788E-2</v>
      </c>
      <c r="I20" s="29">
        <f t="shared" si="3"/>
        <v>6.1555390806186296E-3</v>
      </c>
      <c r="J20" s="30"/>
      <c r="K20" s="31">
        <v>16</v>
      </c>
    </row>
    <row r="21" spans="1:13" x14ac:dyDescent="0.25">
      <c r="A21" s="18"/>
      <c r="B21" s="28" t="s">
        <v>22</v>
      </c>
      <c r="C21" s="44">
        <f>данные!P19</f>
        <v>0.98065544143073524</v>
      </c>
      <c r="D21" s="29">
        <f t="shared" si="0"/>
        <v>0.97847596677009041</v>
      </c>
      <c r="E21" s="29">
        <f t="shared" si="1"/>
        <v>-1.4080094119691066E-2</v>
      </c>
      <c r="F21" s="29">
        <f t="shared" si="4"/>
        <v>0.97629649210944558</v>
      </c>
      <c r="G21" s="29">
        <f t="shared" si="5"/>
        <v>4.3589493212896624E-3</v>
      </c>
      <c r="H21" s="29">
        <f t="shared" si="2"/>
        <v>4.3589493212896624E-3</v>
      </c>
      <c r="I21" s="29">
        <f t="shared" si="3"/>
        <v>1.9000439185571609E-5</v>
      </c>
      <c r="J21" s="30"/>
      <c r="K21" s="31">
        <v>17</v>
      </c>
    </row>
    <row r="22" spans="1:13" x14ac:dyDescent="0.25">
      <c r="A22" s="18"/>
      <c r="B22" s="28" t="s">
        <v>23</v>
      </c>
      <c r="C22" s="44">
        <f>данные!P20</f>
        <v>0.94429656347171609</v>
      </c>
      <c r="D22" s="29">
        <f t="shared" si="0"/>
        <v>0.95434621806105779</v>
      </c>
      <c r="E22" s="29">
        <f t="shared" si="1"/>
        <v>-1.9021549429144025E-2</v>
      </c>
      <c r="F22" s="29">
        <f t="shared" si="4"/>
        <v>0.96439587265039939</v>
      </c>
      <c r="G22" s="29">
        <f t="shared" si="5"/>
        <v>-2.00993091786833E-2</v>
      </c>
      <c r="H22" s="29">
        <f t="shared" si="2"/>
        <v>2.00993091786833E-2</v>
      </c>
      <c r="I22" s="29">
        <f t="shared" si="3"/>
        <v>4.0398222946030275E-4</v>
      </c>
      <c r="J22" s="30"/>
      <c r="K22" s="31">
        <v>18</v>
      </c>
    </row>
    <row r="23" spans="1:13" x14ac:dyDescent="0.25">
      <c r="A23" s="18"/>
      <c r="B23" s="28" t="s">
        <v>24</v>
      </c>
      <c r="C23" s="44">
        <f>данные!P21</f>
        <v>0.98096339998079596</v>
      </c>
      <c r="D23" s="29">
        <f t="shared" si="0"/>
        <v>0.95814403430635486</v>
      </c>
      <c r="E23" s="29">
        <f t="shared" si="1"/>
        <v>-7.8011761647825504E-3</v>
      </c>
      <c r="F23" s="29">
        <f t="shared" si="4"/>
        <v>0.93532466863191377</v>
      </c>
      <c r="G23" s="29">
        <f t="shared" si="5"/>
        <v>4.5638731348882189E-2</v>
      </c>
      <c r="H23" s="29">
        <f t="shared" si="2"/>
        <v>4.5638731348882189E-2</v>
      </c>
      <c r="I23" s="29">
        <f t="shared" si="3"/>
        <v>2.082893799135442E-3</v>
      </c>
      <c r="J23" s="30"/>
      <c r="K23" s="31">
        <v>19</v>
      </c>
    </row>
    <row r="24" spans="1:13" x14ac:dyDescent="0.25">
      <c r="A24" s="18"/>
      <c r="B24" s="28" t="s">
        <v>25</v>
      </c>
      <c r="C24" s="44">
        <f>данные!P22</f>
        <v>0.99492114360519668</v>
      </c>
      <c r="D24" s="29">
        <f t="shared" si="0"/>
        <v>0.97263200087338442</v>
      </c>
      <c r="E24" s="29">
        <f t="shared" si="1"/>
        <v>3.1584843604737824E-3</v>
      </c>
      <c r="F24" s="29">
        <f t="shared" si="4"/>
        <v>0.95034285814157227</v>
      </c>
      <c r="G24" s="29">
        <f t="shared" si="5"/>
        <v>4.4578285463624412E-2</v>
      </c>
      <c r="H24" s="29">
        <f t="shared" si="2"/>
        <v>4.4578285463624412E-2</v>
      </c>
      <c r="I24" s="29">
        <f t="shared" si="3"/>
        <v>1.9872235348763877E-3</v>
      </c>
      <c r="J24" s="30"/>
      <c r="K24" s="31">
        <v>20</v>
      </c>
    </row>
    <row r="25" spans="1:13" x14ac:dyDescent="0.25">
      <c r="A25" s="18"/>
      <c r="B25" s="28" t="s">
        <v>26</v>
      </c>
      <c r="C25" s="44">
        <f>данные!P23</f>
        <v>1.0328876968721596</v>
      </c>
      <c r="D25" s="29">
        <f t="shared" si="0"/>
        <v>1.004339091053009</v>
      </c>
      <c r="E25" s="29">
        <f t="shared" si="1"/>
        <v>1.7195947892020426E-2</v>
      </c>
      <c r="F25" s="29">
        <f t="shared" si="4"/>
        <v>0.97579048523385825</v>
      </c>
      <c r="G25" s="29">
        <f t="shared" si="5"/>
        <v>5.7097211638301393E-2</v>
      </c>
      <c r="H25" s="29">
        <f t="shared" si="2"/>
        <v>5.7097211638301393E-2</v>
      </c>
      <c r="I25" s="29">
        <f t="shared" si="3"/>
        <v>3.2600915768689802E-3</v>
      </c>
      <c r="J25" s="30"/>
      <c r="K25" s="31">
        <v>21</v>
      </c>
    </row>
    <row r="26" spans="1:13" x14ac:dyDescent="0.25">
      <c r="A26" s="18"/>
      <c r="B26" s="28" t="s">
        <v>39</v>
      </c>
      <c r="C26" s="44">
        <f>данные!P24</f>
        <v>0.98597338535823564</v>
      </c>
      <c r="D26" s="29">
        <f t="shared" si="0"/>
        <v>1.0037542121516325</v>
      </c>
      <c r="E26" s="29">
        <f t="shared" si="1"/>
        <v>8.4530443241823457E-3</v>
      </c>
      <c r="F26" s="29">
        <f t="shared" si="4"/>
        <v>1.0215350389450295</v>
      </c>
      <c r="G26" s="29">
        <f t="shared" si="5"/>
        <v>-3.5561653586793862E-2</v>
      </c>
      <c r="H26" s="29">
        <f t="shared" si="2"/>
        <v>3.5561653586793862E-2</v>
      </c>
      <c r="I26" s="29">
        <f t="shared" si="3"/>
        <v>1.2646312058271288E-3</v>
      </c>
      <c r="J26" s="30"/>
      <c r="K26" s="31">
        <v>22</v>
      </c>
    </row>
    <row r="27" spans="1:13" x14ac:dyDescent="0.25">
      <c r="A27" s="18"/>
      <c r="B27" s="28" t="s">
        <v>40</v>
      </c>
      <c r="C27" s="44">
        <f>данные!P25</f>
        <v>0.95535926018188744</v>
      </c>
      <c r="D27" s="29">
        <f t="shared" si="0"/>
        <v>0.98378325832885116</v>
      </c>
      <c r="E27" s="29">
        <f t="shared" si="1"/>
        <v>-5.5231491171484019E-3</v>
      </c>
      <c r="F27" s="29">
        <f t="shared" si="4"/>
        <v>1.0122072564758149</v>
      </c>
      <c r="G27" s="29">
        <f t="shared" si="5"/>
        <v>-5.684799629392745E-2</v>
      </c>
      <c r="H27" s="29">
        <f t="shared" si="2"/>
        <v>5.684799629392745E-2</v>
      </c>
      <c r="I27" s="29">
        <f t="shared" si="3"/>
        <v>3.2316946826343889E-3</v>
      </c>
      <c r="J27" s="30"/>
      <c r="K27" s="31">
        <v>23</v>
      </c>
    </row>
    <row r="28" spans="1:13" x14ac:dyDescent="0.25">
      <c r="A28" s="18"/>
      <c r="B28" s="28" t="s">
        <v>41</v>
      </c>
      <c r="C28" s="44">
        <f>данные!P26</f>
        <v>1.0584995329591183</v>
      </c>
      <c r="D28" s="29">
        <f>$M$5*C28+(1-$M$5)*(D15+E15)</f>
        <v>1.0242979468108282</v>
      </c>
      <c r="E28" s="29">
        <f>$N$5*(D28-D15)+(1-$N$5)*E15</f>
        <v>2.7214134350839643E-2</v>
      </c>
      <c r="F28" s="29">
        <f>D15+E15</f>
        <v>0.99009636066253803</v>
      </c>
      <c r="G28" s="29">
        <f t="shared" si="5"/>
        <v>6.8403172296580217E-2</v>
      </c>
      <c r="H28" s="29">
        <f t="shared" si="2"/>
        <v>6.8403172296580217E-2</v>
      </c>
      <c r="I28" s="29">
        <f t="shared" si="3"/>
        <v>4.6789939802356394E-3</v>
      </c>
      <c r="J28" s="30"/>
      <c r="K28" s="31">
        <v>24</v>
      </c>
    </row>
    <row r="29" spans="1:13" x14ac:dyDescent="0.25">
      <c r="A29" s="18"/>
      <c r="B29" s="28" t="s">
        <v>42</v>
      </c>
      <c r="C29" s="44">
        <f>данные!P27</f>
        <v>0.97582011209033515</v>
      </c>
      <c r="D29" s="29">
        <f t="shared" si="0"/>
        <v>1.0136660966260016</v>
      </c>
      <c r="E29" s="29">
        <f t="shared" si="1"/>
        <v>8.6051125618136007E-3</v>
      </c>
      <c r="F29" s="29">
        <f t="shared" si="4"/>
        <v>1.0515120811616678</v>
      </c>
      <c r="G29" s="29">
        <f t="shared" si="5"/>
        <v>-7.5691969071332688E-2</v>
      </c>
      <c r="H29" s="29">
        <f t="shared" si="2"/>
        <v>7.5691969071332688E-2</v>
      </c>
      <c r="I29" s="29">
        <f t="shared" si="3"/>
        <v>5.729274181895584E-3</v>
      </c>
      <c r="J29" s="30"/>
      <c r="K29" s="31">
        <v>25</v>
      </c>
    </row>
    <row r="30" spans="1:13" ht="15.75" x14ac:dyDescent="0.25">
      <c r="A30" s="18"/>
      <c r="B30" s="28" t="s">
        <v>43</v>
      </c>
      <c r="C30" s="44">
        <f>данные!P28</f>
        <v>0.96631898328944088</v>
      </c>
      <c r="D30" s="29">
        <f t="shared" si="0"/>
        <v>0.99429509623862811</v>
      </c>
      <c r="E30" s="29">
        <f t="shared" si="1"/>
        <v>-5.1508539384911463E-3</v>
      </c>
      <c r="F30" s="29">
        <f t="shared" si="4"/>
        <v>1.0222712091878152</v>
      </c>
      <c r="G30" s="29">
        <f t="shared" si="5"/>
        <v>-5.5952225898374341E-2</v>
      </c>
      <c r="H30" s="29">
        <f t="shared" si="2"/>
        <v>5.5952225898374341E-2</v>
      </c>
      <c r="I30" s="29">
        <f t="shared" si="3"/>
        <v>3.1306515829827124E-3</v>
      </c>
      <c r="J30" s="30"/>
      <c r="K30" s="31">
        <v>26</v>
      </c>
      <c r="M30" s="62">
        <f>AVERAGE(H7:H34)*10+0.04</f>
        <v>0.49099844102694307</v>
      </c>
    </row>
    <row r="31" spans="1:13" x14ac:dyDescent="0.25">
      <c r="A31" s="18"/>
      <c r="B31" s="28" t="s">
        <v>44</v>
      </c>
      <c r="C31" s="44">
        <f>данные!P29</f>
        <v>0.99385710212979905</v>
      </c>
      <c r="D31" s="29">
        <f t="shared" si="0"/>
        <v>0.99150067221496796</v>
      </c>
      <c r="E31" s="29">
        <f t="shared" si="1"/>
        <v>-3.9921879355476215E-3</v>
      </c>
      <c r="F31" s="29">
        <f t="shared" si="4"/>
        <v>0.98914424230013698</v>
      </c>
      <c r="G31" s="29">
        <f t="shared" si="5"/>
        <v>4.712859829662075E-3</v>
      </c>
      <c r="H31" s="29">
        <f t="shared" si="2"/>
        <v>4.712859829662075E-3</v>
      </c>
      <c r="I31" s="29">
        <f t="shared" si="3"/>
        <v>2.2211047774042441E-5</v>
      </c>
      <c r="J31" s="30"/>
      <c r="K31" s="31">
        <v>27</v>
      </c>
    </row>
    <row r="32" spans="1:13" x14ac:dyDescent="0.25">
      <c r="A32" s="18"/>
      <c r="B32" s="28" t="s">
        <v>45</v>
      </c>
      <c r="C32" s="44">
        <f>данные!P30</f>
        <v>1.0043797458451695</v>
      </c>
      <c r="D32" s="29">
        <f t="shared" si="0"/>
        <v>0.99594411506229497</v>
      </c>
      <c r="E32" s="29">
        <f t="shared" si="1"/>
        <v>1.5564542032016305E-4</v>
      </c>
      <c r="F32" s="29">
        <f t="shared" si="4"/>
        <v>0.98750848427942028</v>
      </c>
      <c r="G32" s="29">
        <f t="shared" si="5"/>
        <v>1.6871261565749252E-2</v>
      </c>
      <c r="H32" s="29">
        <f t="shared" si="2"/>
        <v>1.6871261565749252E-2</v>
      </c>
      <c r="I32" s="29">
        <f t="shared" si="3"/>
        <v>2.8463946681992787E-4</v>
      </c>
      <c r="J32" s="30"/>
      <c r="K32" s="31">
        <v>28</v>
      </c>
    </row>
    <row r="33" spans="1:13" x14ac:dyDescent="0.25">
      <c r="A33" s="18"/>
      <c r="B33" s="28" t="s">
        <v>46</v>
      </c>
      <c r="C33" s="44">
        <f>данные!P31</f>
        <v>0.96421556259496544</v>
      </c>
      <c r="D33" s="29">
        <f t="shared" si="0"/>
        <v>0.98015766153879036</v>
      </c>
      <c r="E33" s="29">
        <f t="shared" si="1"/>
        <v>-7.6831483182563543E-3</v>
      </c>
      <c r="F33" s="29">
        <f t="shared" si="4"/>
        <v>0.99609976048261517</v>
      </c>
      <c r="G33" s="29">
        <f t="shared" si="5"/>
        <v>-3.1884197887649735E-2</v>
      </c>
      <c r="H33" s="29">
        <f t="shared" si="2"/>
        <v>3.1884197887649735E-2</v>
      </c>
      <c r="I33" s="29">
        <f t="shared" si="3"/>
        <v>1.0166020749388079E-3</v>
      </c>
      <c r="J33" s="30"/>
      <c r="K33" s="31">
        <v>29</v>
      </c>
    </row>
    <row r="34" spans="1:13" x14ac:dyDescent="0.25">
      <c r="B34" s="28" t="s">
        <v>47</v>
      </c>
      <c r="C34" s="44">
        <f>данные!P32</f>
        <v>1.1125561782859423</v>
      </c>
      <c r="D34" s="37">
        <f t="shared" si="0"/>
        <v>1.0425153457532381</v>
      </c>
      <c r="E34" s="37">
        <f t="shared" si="1"/>
        <v>2.6756208847740815E-2</v>
      </c>
      <c r="F34" s="37">
        <f t="shared" si="4"/>
        <v>0.97247451322053402</v>
      </c>
      <c r="G34" s="37">
        <f t="shared" si="5"/>
        <v>0.14008166506540831</v>
      </c>
      <c r="H34" s="37">
        <f t="shared" si="2"/>
        <v>0.14008166506540831</v>
      </c>
      <c r="I34" s="37">
        <f t="shared" si="3"/>
        <v>1.9622872887497235E-2</v>
      </c>
      <c r="J34" s="30"/>
      <c r="K34" s="31">
        <v>30</v>
      </c>
      <c r="M34" s="55">
        <f>C35-J35</f>
        <v>4.328462368496333E-2</v>
      </c>
    </row>
    <row r="35" spans="1:13" x14ac:dyDescent="0.25">
      <c r="B35" s="28" t="s">
        <v>48</v>
      </c>
      <c r="C35" s="38">
        <f>данные!P33</f>
        <v>1.1125561782859423</v>
      </c>
      <c r="D35" s="29"/>
      <c r="E35" s="29"/>
      <c r="F35" s="29">
        <f>$D$34+(B35-$B$34)*$E$34</f>
        <v>1.069271554600979</v>
      </c>
      <c r="G35" s="29"/>
      <c r="H35" s="29"/>
      <c r="I35" s="29"/>
      <c r="J35" s="39">
        <f>F35</f>
        <v>1.069271554600979</v>
      </c>
      <c r="K35" s="31">
        <v>31</v>
      </c>
      <c r="M35" s="46" t="s">
        <v>38</v>
      </c>
    </row>
    <row r="36" spans="1:13" x14ac:dyDescent="0.25">
      <c r="B36" s="28" t="s">
        <v>49</v>
      </c>
      <c r="C36" s="38" t="s">
        <v>38</v>
      </c>
      <c r="D36" s="29"/>
      <c r="E36" s="29"/>
      <c r="F36" s="29">
        <f>$D$34+(B36-$B$34)*$E$34</f>
        <v>1.0960277634487197</v>
      </c>
      <c r="G36" s="29"/>
      <c r="H36" s="29"/>
      <c r="I36" s="29"/>
      <c r="J36" s="39">
        <f t="shared" ref="J36:J37" si="6">F36</f>
        <v>1.0960277634487197</v>
      </c>
      <c r="K36" s="40"/>
    </row>
    <row r="37" spans="1:13" x14ac:dyDescent="0.25">
      <c r="B37" s="28" t="s">
        <v>50</v>
      </c>
      <c r="C37" s="29"/>
      <c r="D37" s="29"/>
      <c r="E37" s="29"/>
      <c r="F37" s="29">
        <f>$D$34+(B37-$B$34)*$E$34</f>
        <v>1.1227839722964605</v>
      </c>
      <c r="G37" s="29"/>
      <c r="H37" s="29"/>
      <c r="I37" s="29"/>
      <c r="J37" s="39">
        <f t="shared" si="6"/>
        <v>1.1227839722964605</v>
      </c>
      <c r="K37" s="40"/>
    </row>
    <row r="38" spans="1:13" x14ac:dyDescent="0.25">
      <c r="B38" s="41"/>
      <c r="C38" s="41"/>
      <c r="D38" s="41"/>
      <c r="E38" s="41"/>
      <c r="F38" s="41"/>
      <c r="G38" s="41"/>
      <c r="H38" s="41"/>
      <c r="I38" s="41"/>
      <c r="J38" s="42"/>
    </row>
    <row r="39" spans="1:13" x14ac:dyDescent="0.25">
      <c r="B39" s="41"/>
      <c r="C39" s="41"/>
      <c r="D39" s="41"/>
      <c r="E39" s="41"/>
      <c r="F39" s="41"/>
      <c r="G39" s="41"/>
      <c r="H39" s="41"/>
      <c r="I39" s="41"/>
      <c r="J39" s="42"/>
    </row>
    <row r="40" spans="1:13" x14ac:dyDescent="0.25"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L7:U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V40"/>
  <sheetViews>
    <sheetView workbookViewId="0">
      <selection activeCell="N15" sqref="N15"/>
    </sheetView>
  </sheetViews>
  <sheetFormatPr defaultRowHeight="15" x14ac:dyDescent="0.25"/>
  <cols>
    <col min="1" max="1" width="5.85546875" style="17" customWidth="1"/>
    <col min="2" max="2" width="9.140625" style="17"/>
    <col min="3" max="3" width="9.140625" style="17" customWidth="1"/>
    <col min="4" max="8" width="9.140625" style="17"/>
    <col min="9" max="9" width="14.42578125" style="17" bestFit="1" customWidth="1"/>
    <col min="10" max="11" width="9.140625" style="17"/>
    <col min="12" max="12" width="12" style="17" bestFit="1" customWidth="1"/>
    <col min="13" max="13" width="9.7109375" style="36" customWidth="1"/>
    <col min="14" max="14" width="12" style="36" bestFit="1" customWidth="1"/>
    <col min="15" max="15" width="9.140625" style="36"/>
    <col min="16" max="16" width="12" style="36" bestFit="1" customWidth="1"/>
    <col min="17" max="17" width="13.42578125" style="36" bestFit="1" customWidth="1"/>
    <col min="18" max="18" width="12" style="36" bestFit="1" customWidth="1"/>
    <col min="19" max="16384" width="9.140625" style="17"/>
  </cols>
  <sheetData>
    <row r="1" spans="1:22" s="19" customFormat="1" ht="41.25" customHeight="1" x14ac:dyDescent="0.25">
      <c r="M1" s="20"/>
      <c r="N1" s="20"/>
      <c r="O1" s="20"/>
      <c r="P1" s="20"/>
      <c r="Q1" s="20"/>
      <c r="R1" s="20"/>
    </row>
    <row r="2" spans="1:22" ht="15.75" x14ac:dyDescent="0.25">
      <c r="N2" s="61">
        <f>M34</f>
        <v>-2.9425208116140578E-3</v>
      </c>
    </row>
    <row r="3" spans="1:22" x14ac:dyDescent="0.25">
      <c r="L3" s="21"/>
      <c r="M3" s="22"/>
      <c r="N3" s="22"/>
      <c r="O3" s="22"/>
      <c r="P3" s="22"/>
      <c r="Q3" s="22"/>
      <c r="R3" s="22"/>
      <c r="V3" s="23" t="s">
        <v>35</v>
      </c>
    </row>
    <row r="4" spans="1:22" ht="21" x14ac:dyDescent="0.25">
      <c r="B4" s="24" t="s">
        <v>3</v>
      </c>
      <c r="C4" s="25" t="s">
        <v>36</v>
      </c>
      <c r="D4" s="25" t="s">
        <v>30</v>
      </c>
      <c r="E4" s="25" t="s">
        <v>31</v>
      </c>
      <c r="F4" s="25" t="s">
        <v>37</v>
      </c>
      <c r="G4" s="25" t="s">
        <v>32</v>
      </c>
      <c r="H4" s="25" t="s">
        <v>33</v>
      </c>
      <c r="I4" s="25" t="s">
        <v>34</v>
      </c>
      <c r="J4" s="1"/>
      <c r="K4" s="1"/>
      <c r="L4" s="26"/>
      <c r="M4" s="64" t="s">
        <v>4</v>
      </c>
      <c r="N4" s="64" t="s">
        <v>5</v>
      </c>
      <c r="O4" s="1"/>
      <c r="P4" s="24" t="s">
        <v>0</v>
      </c>
      <c r="Q4" s="24" t="s">
        <v>1</v>
      </c>
      <c r="R4" s="24" t="s">
        <v>2</v>
      </c>
      <c r="T4" s="1" t="s">
        <v>27</v>
      </c>
      <c r="U4" s="1" t="s">
        <v>28</v>
      </c>
      <c r="V4" s="1" t="s">
        <v>29</v>
      </c>
    </row>
    <row r="5" spans="1:22" x14ac:dyDescent="0.25">
      <c r="A5" s="27"/>
      <c r="B5" s="28" t="s">
        <v>8</v>
      </c>
      <c r="C5" s="44">
        <f>данные!R3</f>
        <v>1.0832188153302258</v>
      </c>
      <c r="D5" s="29">
        <f>C5</f>
        <v>1.0832188153302258</v>
      </c>
      <c r="E5" s="29">
        <f>C6-C5</f>
        <v>-2.634664814788179E-2</v>
      </c>
      <c r="F5" s="29"/>
      <c r="G5" s="29"/>
      <c r="H5" s="29"/>
      <c r="I5" s="29"/>
      <c r="J5" s="30"/>
      <c r="K5" s="31">
        <v>1</v>
      </c>
      <c r="L5" s="21"/>
      <c r="M5" s="32">
        <v>0.5</v>
      </c>
      <c r="N5" s="36">
        <v>0.6007878499407886</v>
      </c>
      <c r="O5" s="32"/>
      <c r="P5" s="33">
        <f>AVERAGE(H7:H34)</f>
        <v>6.5920074649807217E-2</v>
      </c>
      <c r="Q5" s="33">
        <f>AVERAGE(I7:I34)</f>
        <v>6.8301867304955254E-3</v>
      </c>
      <c r="R5" s="33">
        <f>SQRT(Q5)</f>
        <v>8.2644943768481846E-2</v>
      </c>
      <c r="T5" s="34">
        <f>R5/F35</f>
        <v>7.4014151180097146E-2</v>
      </c>
      <c r="U5" s="34">
        <f>R5/F36+T5</f>
        <v>0.14723777833678883</v>
      </c>
      <c r="V5" s="35">
        <f>R5/F37+U5</f>
        <v>0.21968758973676777</v>
      </c>
    </row>
    <row r="6" spans="1:22" x14ac:dyDescent="0.25">
      <c r="A6" s="18"/>
      <c r="B6" s="28" t="s">
        <v>9</v>
      </c>
      <c r="C6" s="44">
        <f>данные!R4</f>
        <v>1.056872167182344</v>
      </c>
      <c r="D6" s="29">
        <f t="shared" ref="D6:D34" si="0">$M$5*C6+(1-$M$5)*(D5+E5)</f>
        <v>1.056872167182344</v>
      </c>
      <c r="E6" s="29">
        <f t="shared" ref="E6:E34" si="1">$N$5*(D6-D5)+(1-$N$5)*E5</f>
        <v>-2.634664814788179E-2</v>
      </c>
      <c r="F6" s="29">
        <f>D5+E5</f>
        <v>1.056872167182344</v>
      </c>
      <c r="G6" s="29">
        <f>C6-F6</f>
        <v>0</v>
      </c>
      <c r="H6" s="29">
        <f t="shared" ref="H6:H34" si="2">ABS(C6-F6)</f>
        <v>0</v>
      </c>
      <c r="I6" s="29">
        <f t="shared" ref="I6:I34" si="3">(C6-F6)^2</f>
        <v>0</v>
      </c>
      <c r="J6" s="30"/>
      <c r="K6" s="31">
        <v>2</v>
      </c>
      <c r="N6" s="36">
        <v>0.228657122399511</v>
      </c>
    </row>
    <row r="7" spans="1:22" ht="21" x14ac:dyDescent="0.35">
      <c r="A7" s="18"/>
      <c r="B7" s="28" t="s">
        <v>6</v>
      </c>
      <c r="C7" s="44">
        <f>данные!R5</f>
        <v>1.0957502221389821</v>
      </c>
      <c r="D7" s="29">
        <f t="shared" si="0"/>
        <v>1.063137870586722</v>
      </c>
      <c r="E7" s="29">
        <f t="shared" si="1"/>
        <v>-6.753543577286465E-3</v>
      </c>
      <c r="F7" s="29">
        <f t="shared" ref="F7:F34" si="4">D6+E6</f>
        <v>1.0305255190344622</v>
      </c>
      <c r="G7" s="29">
        <f t="shared" ref="G7:G34" si="5">C7-F7</f>
        <v>6.5224703104519888E-2</v>
      </c>
      <c r="H7" s="29">
        <f t="shared" si="2"/>
        <v>6.5224703104519888E-2</v>
      </c>
      <c r="I7" s="29">
        <f t="shared" si="3"/>
        <v>4.2542618950727664E-3</v>
      </c>
      <c r="J7" s="30"/>
      <c r="K7" s="31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x14ac:dyDescent="0.25">
      <c r="A8" s="18"/>
      <c r="B8" s="28" t="s">
        <v>7</v>
      </c>
      <c r="C8" s="44">
        <f>данные!R6</f>
        <v>1.0388621359625567</v>
      </c>
      <c r="D8" s="29">
        <f t="shared" si="0"/>
        <v>1.0476232314859961</v>
      </c>
      <c r="E8" s="29">
        <f t="shared" si="1"/>
        <v>-1.2017103319939526E-2</v>
      </c>
      <c r="F8" s="29">
        <f t="shared" si="4"/>
        <v>1.0563843270094355</v>
      </c>
      <c r="G8" s="29">
        <f t="shared" si="5"/>
        <v>-1.7522191046878799E-2</v>
      </c>
      <c r="H8" s="29">
        <f t="shared" si="2"/>
        <v>1.7522191046878799E-2</v>
      </c>
      <c r="I8" s="29">
        <f t="shared" si="3"/>
        <v>3.0702717908331954E-4</v>
      </c>
      <c r="J8" s="30"/>
      <c r="K8" s="31">
        <v>4</v>
      </c>
      <c r="N8" s="36">
        <v>0.16234499999999999</v>
      </c>
    </row>
    <row r="9" spans="1:22" x14ac:dyDescent="0.25">
      <c r="A9" s="18"/>
      <c r="B9" s="28" t="s">
        <v>10</v>
      </c>
      <c r="C9" s="44">
        <f>данные!R7</f>
        <v>1.0194090243028391</v>
      </c>
      <c r="D9" s="29">
        <f t="shared" si="0"/>
        <v>1.0275075762344479</v>
      </c>
      <c r="E9" s="29">
        <f t="shared" si="1"/>
        <v>-1.6882614922564543E-2</v>
      </c>
      <c r="F9" s="29">
        <f t="shared" si="4"/>
        <v>1.0356061281660567</v>
      </c>
      <c r="G9" s="29">
        <f t="shared" si="5"/>
        <v>-1.6197103863217599E-2</v>
      </c>
      <c r="H9" s="29">
        <f t="shared" si="2"/>
        <v>1.6197103863217599E-2</v>
      </c>
      <c r="I9" s="29">
        <f t="shared" si="3"/>
        <v>2.6234617355585849E-4</v>
      </c>
      <c r="J9" s="30"/>
      <c r="K9" s="31">
        <v>5</v>
      </c>
    </row>
    <row r="10" spans="1:22" x14ac:dyDescent="0.25">
      <c r="A10" s="18"/>
      <c r="B10" s="28" t="s">
        <v>11</v>
      </c>
      <c r="C10" s="44">
        <f>данные!R8</f>
        <v>0.94423189798116758</v>
      </c>
      <c r="D10" s="29">
        <f t="shared" si="0"/>
        <v>0.97742842964652543</v>
      </c>
      <c r="E10" s="29">
        <f t="shared" si="1"/>
        <v>-3.6826687807286228E-2</v>
      </c>
      <c r="F10" s="29">
        <f t="shared" si="4"/>
        <v>1.0106249613118834</v>
      </c>
      <c r="G10" s="29">
        <f t="shared" si="5"/>
        <v>-6.6393063330715818E-2</v>
      </c>
      <c r="H10" s="29">
        <f t="shared" si="2"/>
        <v>6.6393063330715818E-2</v>
      </c>
      <c r="I10" s="29">
        <f t="shared" si="3"/>
        <v>4.4080388584364413E-3</v>
      </c>
      <c r="J10" s="30"/>
      <c r="K10" s="31">
        <v>6</v>
      </c>
    </row>
    <row r="11" spans="1:22" x14ac:dyDescent="0.25">
      <c r="A11" s="18"/>
      <c r="B11" s="28" t="s">
        <v>12</v>
      </c>
      <c r="C11" s="44">
        <f>данные!R9</f>
        <v>0.98973339949490269</v>
      </c>
      <c r="D11" s="29">
        <f t="shared" si="0"/>
        <v>0.96516757066707093</v>
      </c>
      <c r="E11" s="29">
        <f t="shared" si="1"/>
        <v>-2.2067836323799762E-2</v>
      </c>
      <c r="F11" s="29">
        <f t="shared" si="4"/>
        <v>0.94060174183923917</v>
      </c>
      <c r="G11" s="29">
        <f t="shared" si="5"/>
        <v>4.9131657655663519E-2</v>
      </c>
      <c r="H11" s="29">
        <f t="shared" si="2"/>
        <v>4.9131657655663519E-2</v>
      </c>
      <c r="I11" s="29">
        <f t="shared" si="3"/>
        <v>2.4139197839933195E-3</v>
      </c>
      <c r="J11" s="30"/>
      <c r="K11" s="31">
        <v>7</v>
      </c>
    </row>
    <row r="12" spans="1:22" x14ac:dyDescent="0.25">
      <c r="A12" s="18"/>
      <c r="B12" s="28" t="s">
        <v>13</v>
      </c>
      <c r="C12" s="44">
        <f>данные!R10</f>
        <v>0.97549886662209973</v>
      </c>
      <c r="D12" s="29">
        <f t="shared" si="0"/>
        <v>0.95929930048268552</v>
      </c>
      <c r="E12" s="29">
        <f t="shared" si="1"/>
        <v>-1.2335333812927408E-2</v>
      </c>
      <c r="F12" s="29">
        <f t="shared" si="4"/>
        <v>0.94309973434327121</v>
      </c>
      <c r="G12" s="29">
        <f t="shared" si="5"/>
        <v>3.2399132278828513E-2</v>
      </c>
      <c r="H12" s="29">
        <f t="shared" si="2"/>
        <v>3.2399132278828513E-2</v>
      </c>
      <c r="I12" s="29">
        <f t="shared" si="3"/>
        <v>1.0497037724210277E-3</v>
      </c>
      <c r="J12" s="30"/>
      <c r="K12" s="31">
        <v>8</v>
      </c>
    </row>
    <row r="13" spans="1:22" x14ac:dyDescent="0.25">
      <c r="A13" s="18"/>
      <c r="B13" s="28" t="s">
        <v>14</v>
      </c>
      <c r="C13" s="44">
        <f>данные!R11</f>
        <v>0.94652160220929715</v>
      </c>
      <c r="D13" s="29">
        <f t="shared" si="0"/>
        <v>0.94674278443952764</v>
      </c>
      <c r="E13" s="29">
        <f t="shared" si="1"/>
        <v>-1.2468217409472685E-2</v>
      </c>
      <c r="F13" s="29">
        <f t="shared" si="4"/>
        <v>0.94696396666975813</v>
      </c>
      <c r="G13" s="29">
        <f t="shared" si="5"/>
        <v>-4.4236446046097555E-4</v>
      </c>
      <c r="H13" s="29">
        <f t="shared" si="2"/>
        <v>4.4236446046097555E-4</v>
      </c>
      <c r="I13" s="29">
        <f t="shared" si="3"/>
        <v>1.9568631587893001E-7</v>
      </c>
      <c r="J13" s="30"/>
      <c r="K13" s="31">
        <v>9</v>
      </c>
    </row>
    <row r="14" spans="1:22" x14ac:dyDescent="0.25">
      <c r="A14" s="18"/>
      <c r="B14" s="28" t="s">
        <v>15</v>
      </c>
      <c r="C14" s="44">
        <f>данные!R12</f>
        <v>1.1062336202615746</v>
      </c>
      <c r="D14" s="29">
        <f t="shared" si="0"/>
        <v>1.0202540936458147</v>
      </c>
      <c r="E14" s="29">
        <f t="shared" si="1"/>
        <v>3.9187237524936386E-2</v>
      </c>
      <c r="F14" s="29">
        <f t="shared" si="4"/>
        <v>0.93427456703005496</v>
      </c>
      <c r="G14" s="29">
        <f t="shared" si="5"/>
        <v>0.17195905323151961</v>
      </c>
      <c r="H14" s="29">
        <f t="shared" si="2"/>
        <v>0.17195905323151961</v>
      </c>
      <c r="I14" s="29">
        <f t="shared" si="3"/>
        <v>2.9569915988280595E-2</v>
      </c>
      <c r="J14" s="30"/>
      <c r="K14" s="31">
        <v>10</v>
      </c>
    </row>
    <row r="15" spans="1:22" x14ac:dyDescent="0.25">
      <c r="A15" s="18"/>
      <c r="B15" s="28" t="s">
        <v>16</v>
      </c>
      <c r="C15" s="44">
        <f>данные!R13</f>
        <v>0.98059011913369443</v>
      </c>
      <c r="D15" s="29">
        <f t="shared" si="0"/>
        <v>1.0200157251522228</v>
      </c>
      <c r="E15" s="29">
        <f t="shared" si="1"/>
        <v>1.5500812452452209E-2</v>
      </c>
      <c r="F15" s="29">
        <f t="shared" si="4"/>
        <v>1.0594413311707511</v>
      </c>
      <c r="G15" s="29">
        <f t="shared" si="5"/>
        <v>-7.8851212037056695E-2</v>
      </c>
      <c r="H15" s="29">
        <f t="shared" si="2"/>
        <v>7.8851212037056695E-2</v>
      </c>
      <c r="I15" s="29">
        <f t="shared" si="3"/>
        <v>6.2175136397128747E-3</v>
      </c>
      <c r="J15" s="30"/>
      <c r="K15" s="31">
        <v>11</v>
      </c>
    </row>
    <row r="16" spans="1:22" x14ac:dyDescent="0.25">
      <c r="A16" s="18"/>
      <c r="B16" s="28" t="s">
        <v>17</v>
      </c>
      <c r="C16" s="44">
        <f>данные!R14</f>
        <v>0.9958325207226969</v>
      </c>
      <c r="D16" s="29">
        <f t="shared" si="0"/>
        <v>1.0156745291636859</v>
      </c>
      <c r="E16" s="29">
        <f t="shared" si="1"/>
        <v>3.5799748626833931E-3</v>
      </c>
      <c r="F16" s="29">
        <f t="shared" si="4"/>
        <v>1.0355165376046751</v>
      </c>
      <c r="G16" s="29">
        <f t="shared" si="5"/>
        <v>-3.9684016881978201E-2</v>
      </c>
      <c r="H16" s="29">
        <f t="shared" si="2"/>
        <v>3.9684016881978201E-2</v>
      </c>
      <c r="I16" s="29">
        <f t="shared" si="3"/>
        <v>1.574821195889131E-3</v>
      </c>
      <c r="J16" s="30"/>
      <c r="K16" s="31">
        <v>12</v>
      </c>
    </row>
    <row r="17" spans="1:13" x14ac:dyDescent="0.25">
      <c r="A17" s="18"/>
      <c r="B17" s="28" t="s">
        <v>18</v>
      </c>
      <c r="C17" s="44">
        <f>данные!R15</f>
        <v>1.0075833645080654</v>
      </c>
      <c r="D17" s="29">
        <f t="shared" si="0"/>
        <v>1.0134189342672175</v>
      </c>
      <c r="E17" s="29">
        <f t="shared" si="1"/>
        <v>7.4035453903085547E-5</v>
      </c>
      <c r="F17" s="29">
        <f t="shared" si="4"/>
        <v>1.0192545040263694</v>
      </c>
      <c r="G17" s="29">
        <f t="shared" si="5"/>
        <v>-1.1671139518304008E-2</v>
      </c>
      <c r="H17" s="29">
        <f t="shared" si="2"/>
        <v>1.1671139518304008E-2</v>
      </c>
      <c r="I17" s="29">
        <f t="shared" si="3"/>
        <v>1.3621549765571752E-4</v>
      </c>
      <c r="J17" s="30"/>
      <c r="K17" s="31">
        <v>13</v>
      </c>
    </row>
    <row r="18" spans="1:13" x14ac:dyDescent="0.25">
      <c r="A18" s="18"/>
      <c r="B18" s="28" t="s">
        <v>19</v>
      </c>
      <c r="C18" s="44">
        <f>данные!R16</f>
        <v>1.1494693351862968</v>
      </c>
      <c r="D18" s="29">
        <f t="shared" si="0"/>
        <v>1.0814811524537087</v>
      </c>
      <c r="E18" s="29">
        <f t="shared" si="1"/>
        <v>4.0920509579196122E-2</v>
      </c>
      <c r="F18" s="29">
        <f t="shared" si="4"/>
        <v>1.0134929697211206</v>
      </c>
      <c r="G18" s="29">
        <f t="shared" si="5"/>
        <v>0.13597636546517622</v>
      </c>
      <c r="H18" s="29">
        <f t="shared" si="2"/>
        <v>0.13597636546517622</v>
      </c>
      <c r="I18" s="29">
        <f t="shared" si="3"/>
        <v>1.8489571965119168E-2</v>
      </c>
      <c r="J18" s="30"/>
      <c r="K18" s="31">
        <v>14</v>
      </c>
    </row>
    <row r="19" spans="1:13" x14ac:dyDescent="0.25">
      <c r="A19" s="18"/>
      <c r="B19" s="28" t="s">
        <v>20</v>
      </c>
      <c r="C19" s="44">
        <f>данные!R17</f>
        <v>0.99542879096850478</v>
      </c>
      <c r="D19" s="29">
        <f t="shared" si="0"/>
        <v>1.0589152265007047</v>
      </c>
      <c r="E19" s="29">
        <f t="shared" si="1"/>
        <v>2.7786304754011289E-3</v>
      </c>
      <c r="F19" s="29">
        <f t="shared" si="4"/>
        <v>1.1224016620329047</v>
      </c>
      <c r="G19" s="29">
        <f t="shared" si="5"/>
        <v>-0.12697287106439992</v>
      </c>
      <c r="H19" s="29">
        <f t="shared" si="2"/>
        <v>0.12697287106439992</v>
      </c>
      <c r="I19" s="29">
        <f t="shared" si="3"/>
        <v>1.6122109986336727E-2</v>
      </c>
      <c r="J19" s="30"/>
      <c r="K19" s="31">
        <v>15</v>
      </c>
    </row>
    <row r="20" spans="1:13" x14ac:dyDescent="0.25">
      <c r="A20" s="18"/>
      <c r="B20" s="28" t="s">
        <v>21</v>
      </c>
      <c r="C20" s="44">
        <f>данные!R18</f>
        <v>0.95591940106724416</v>
      </c>
      <c r="D20" s="29">
        <f t="shared" si="0"/>
        <v>1.0088066290216751</v>
      </c>
      <c r="E20" s="29">
        <f t="shared" si="1"/>
        <v>-2.8995373496669693E-2</v>
      </c>
      <c r="F20" s="29">
        <f t="shared" si="4"/>
        <v>1.0616938569761059</v>
      </c>
      <c r="G20" s="29">
        <f t="shared" si="5"/>
        <v>-0.1057744559088617</v>
      </c>
      <c r="H20" s="29">
        <f t="shared" si="2"/>
        <v>0.1057744559088617</v>
      </c>
      <c r="I20" s="29">
        <f t="shared" si="3"/>
        <v>1.1188235522815728E-2</v>
      </c>
      <c r="J20" s="30"/>
      <c r="K20" s="31">
        <v>16</v>
      </c>
    </row>
    <row r="21" spans="1:13" x14ac:dyDescent="0.25">
      <c r="A21" s="18"/>
      <c r="B21" s="28" t="s">
        <v>22</v>
      </c>
      <c r="C21" s="44">
        <f>данные!R19</f>
        <v>0.98367524295564579</v>
      </c>
      <c r="D21" s="29">
        <f t="shared" si="0"/>
        <v>0.98174324924032552</v>
      </c>
      <c r="E21" s="29">
        <f t="shared" si="1"/>
        <v>-2.7834655146343382E-2</v>
      </c>
      <c r="F21" s="29">
        <f t="shared" si="4"/>
        <v>0.97981125552500536</v>
      </c>
      <c r="G21" s="29">
        <f t="shared" si="5"/>
        <v>3.8639874306404254E-3</v>
      </c>
      <c r="H21" s="29">
        <f t="shared" si="2"/>
        <v>3.8639874306404254E-3</v>
      </c>
      <c r="I21" s="29">
        <f t="shared" si="3"/>
        <v>1.4930398864147197E-5</v>
      </c>
      <c r="J21" s="30"/>
      <c r="K21" s="31">
        <v>17</v>
      </c>
    </row>
    <row r="22" spans="1:13" x14ac:dyDescent="0.25">
      <c r="A22" s="18"/>
      <c r="B22" s="28" t="s">
        <v>23</v>
      </c>
      <c r="C22" s="44">
        <f>данные!R20</f>
        <v>0.97195298553228326</v>
      </c>
      <c r="D22" s="29">
        <f t="shared" si="0"/>
        <v>0.96293078981313274</v>
      </c>
      <c r="E22" s="29">
        <f t="shared" si="1"/>
        <v>-2.241422957848991E-2</v>
      </c>
      <c r="F22" s="29">
        <f t="shared" si="4"/>
        <v>0.9539085940939821</v>
      </c>
      <c r="G22" s="29">
        <f t="shared" si="5"/>
        <v>1.8044391438301166E-2</v>
      </c>
      <c r="H22" s="29">
        <f t="shared" si="2"/>
        <v>1.8044391438301166E-2</v>
      </c>
      <c r="I22" s="29">
        <f t="shared" si="3"/>
        <v>3.2560006237863644E-4</v>
      </c>
      <c r="J22" s="30"/>
      <c r="K22" s="31">
        <v>18</v>
      </c>
    </row>
    <row r="23" spans="1:13" x14ac:dyDescent="0.25">
      <c r="A23" s="18"/>
      <c r="B23" s="28" t="s">
        <v>24</v>
      </c>
      <c r="C23" s="44">
        <f>данные!R21</f>
        <v>0.99916680162479199</v>
      </c>
      <c r="D23" s="29">
        <f t="shared" si="0"/>
        <v>0.96984168092971745</v>
      </c>
      <c r="E23" s="29">
        <f t="shared" si="1"/>
        <v>-4.7960533668419012E-3</v>
      </c>
      <c r="F23" s="29">
        <f t="shared" si="4"/>
        <v>0.94051656023464281</v>
      </c>
      <c r="G23" s="29">
        <f t="shared" si="5"/>
        <v>5.8650241390149183E-2</v>
      </c>
      <c r="H23" s="29">
        <f t="shared" si="2"/>
        <v>5.8650241390149183E-2</v>
      </c>
      <c r="I23" s="29">
        <f t="shared" si="3"/>
        <v>3.4398508151227683E-3</v>
      </c>
      <c r="J23" s="30"/>
      <c r="K23" s="31">
        <v>19</v>
      </c>
    </row>
    <row r="24" spans="1:13" x14ac:dyDescent="0.25">
      <c r="A24" s="18"/>
      <c r="B24" s="28" t="s">
        <v>25</v>
      </c>
      <c r="C24" s="44">
        <f>данные!R22</f>
        <v>1.1152173837586821</v>
      </c>
      <c r="D24" s="29">
        <f t="shared" si="0"/>
        <v>1.0401315056607787</v>
      </c>
      <c r="E24" s="29">
        <f t="shared" si="1"/>
        <v>4.0314629896513493E-2</v>
      </c>
      <c r="F24" s="29">
        <f t="shared" si="4"/>
        <v>0.9650456275628756</v>
      </c>
      <c r="G24" s="29">
        <f t="shared" si="5"/>
        <v>0.15017175619580647</v>
      </c>
      <c r="H24" s="29">
        <f t="shared" si="2"/>
        <v>0.15017175619580647</v>
      </c>
      <c r="I24" s="29">
        <f t="shared" si="3"/>
        <v>2.2551556358932738E-2</v>
      </c>
      <c r="J24" s="30"/>
      <c r="K24" s="31">
        <v>20</v>
      </c>
    </row>
    <row r="25" spans="1:13" x14ac:dyDescent="0.25">
      <c r="A25" s="18"/>
      <c r="B25" s="28" t="s">
        <v>26</v>
      </c>
      <c r="C25" s="44">
        <f>данные!R23</f>
        <v>1.0456455400270517</v>
      </c>
      <c r="D25" s="29">
        <f t="shared" si="0"/>
        <v>1.0630458377921719</v>
      </c>
      <c r="E25" s="29">
        <f t="shared" si="1"/>
        <v>2.9860742413877338E-2</v>
      </c>
      <c r="F25" s="29">
        <f t="shared" si="4"/>
        <v>1.0804461355572923</v>
      </c>
      <c r="G25" s="29">
        <f t="shared" si="5"/>
        <v>-3.4800595530240619E-2</v>
      </c>
      <c r="H25" s="29">
        <f t="shared" si="2"/>
        <v>3.4800595530240619E-2</v>
      </c>
      <c r="I25" s="29">
        <f t="shared" si="3"/>
        <v>1.2110814492594033E-3</v>
      </c>
      <c r="J25" s="30"/>
      <c r="K25" s="31">
        <v>21</v>
      </c>
    </row>
    <row r="26" spans="1:13" x14ac:dyDescent="0.25">
      <c r="A26" s="18"/>
      <c r="B26" s="28" t="s">
        <v>39</v>
      </c>
      <c r="C26" s="44">
        <f>данные!R24</f>
        <v>1.1299849987409432</v>
      </c>
      <c r="D26" s="29">
        <f t="shared" si="0"/>
        <v>1.1114457894734961</v>
      </c>
      <c r="E26" s="29">
        <f t="shared" si="1"/>
        <v>4.0998874089269124E-2</v>
      </c>
      <c r="F26" s="29">
        <f t="shared" si="4"/>
        <v>1.0929065802060491</v>
      </c>
      <c r="G26" s="29">
        <f t="shared" si="5"/>
        <v>3.707841853489402E-2</v>
      </c>
      <c r="H26" s="29">
        <f t="shared" si="2"/>
        <v>3.707841853489402E-2</v>
      </c>
      <c r="I26" s="29">
        <f t="shared" si="3"/>
        <v>1.3748091210487724E-3</v>
      </c>
      <c r="J26" s="30"/>
      <c r="K26" s="31">
        <v>22</v>
      </c>
    </row>
    <row r="27" spans="1:13" x14ac:dyDescent="0.25">
      <c r="A27" s="18"/>
      <c r="B27" s="28" t="s">
        <v>40</v>
      </c>
      <c r="C27" s="44">
        <f>данные!R25</f>
        <v>1.0470072311604941</v>
      </c>
      <c r="D27" s="29">
        <f t="shared" si="0"/>
        <v>1.0997259473616297</v>
      </c>
      <c r="E27" s="29">
        <f t="shared" si="1"/>
        <v>9.3261099311502359E-3</v>
      </c>
      <c r="F27" s="29">
        <f t="shared" si="4"/>
        <v>1.1524446635627652</v>
      </c>
      <c r="G27" s="29">
        <f t="shared" si="5"/>
        <v>-0.1054374324022711</v>
      </c>
      <c r="H27" s="29">
        <f t="shared" si="2"/>
        <v>0.1054374324022711</v>
      </c>
      <c r="I27" s="29">
        <f t="shared" si="3"/>
        <v>1.1117052151583488E-2</v>
      </c>
      <c r="J27" s="30"/>
      <c r="K27" s="31">
        <v>23</v>
      </c>
    </row>
    <row r="28" spans="1:13" x14ac:dyDescent="0.25">
      <c r="A28" s="18"/>
      <c r="B28" s="28" t="s">
        <v>41</v>
      </c>
      <c r="C28" s="44">
        <f>данные!R26</f>
        <v>1.0843922794213929</v>
      </c>
      <c r="D28" s="29">
        <f>$M$5*C28+(1-$M$5)*(D15+E15)</f>
        <v>1.0599544085130339</v>
      </c>
      <c r="E28" s="29">
        <f>$N$5*(D28-D15)+(1-$N$5)*E15</f>
        <v>3.0182788372615683E-2</v>
      </c>
      <c r="F28" s="29">
        <f>D15+E15</f>
        <v>1.0355165376046751</v>
      </c>
      <c r="G28" s="29">
        <f t="shared" si="5"/>
        <v>4.8875741816717833E-2</v>
      </c>
      <c r="H28" s="29">
        <f t="shared" si="2"/>
        <v>4.8875741816717833E-2</v>
      </c>
      <c r="I28" s="29">
        <f t="shared" si="3"/>
        <v>2.3888381381344604E-3</v>
      </c>
      <c r="J28" s="30"/>
      <c r="K28" s="31">
        <v>24</v>
      </c>
    </row>
    <row r="29" spans="1:13" x14ac:dyDescent="0.25">
      <c r="A29" s="18"/>
      <c r="B29" s="28" t="s">
        <v>42</v>
      </c>
      <c r="C29" s="44">
        <f>данные!R27</f>
        <v>0.98077262646518104</v>
      </c>
      <c r="D29" s="29">
        <f t="shared" si="0"/>
        <v>1.0354549116754153</v>
      </c>
      <c r="E29" s="29">
        <f t="shared" si="1"/>
        <v>-2.6696641886899842E-3</v>
      </c>
      <c r="F29" s="29">
        <f t="shared" si="4"/>
        <v>1.0901371968856497</v>
      </c>
      <c r="G29" s="29">
        <f t="shared" si="5"/>
        <v>-0.10936457042046865</v>
      </c>
      <c r="H29" s="29">
        <f t="shared" si="2"/>
        <v>0.10936457042046865</v>
      </c>
      <c r="I29" s="29">
        <f t="shared" si="3"/>
        <v>1.1960609263253647E-2</v>
      </c>
      <c r="J29" s="30"/>
      <c r="K29" s="31">
        <v>25</v>
      </c>
    </row>
    <row r="30" spans="1:13" ht="15.75" x14ac:dyDescent="0.25">
      <c r="A30" s="18"/>
      <c r="B30" s="28" t="s">
        <v>43</v>
      </c>
      <c r="C30" s="44">
        <f>данные!R28</f>
        <v>0.96925315024274905</v>
      </c>
      <c r="D30" s="29">
        <f t="shared" si="0"/>
        <v>1.001019198864737</v>
      </c>
      <c r="E30" s="29">
        <f t="shared" si="1"/>
        <v>-2.1754320241408866E-2</v>
      </c>
      <c r="F30" s="29">
        <f t="shared" si="4"/>
        <v>1.0327852474867252</v>
      </c>
      <c r="G30" s="29">
        <f t="shared" si="5"/>
        <v>-6.3532097243976127E-2</v>
      </c>
      <c r="H30" s="29">
        <f t="shared" si="2"/>
        <v>6.3532097243976127E-2</v>
      </c>
      <c r="I30" s="29">
        <f t="shared" si="3"/>
        <v>4.0363273802180386E-3</v>
      </c>
      <c r="J30" s="30"/>
      <c r="K30" s="31">
        <v>26</v>
      </c>
      <c r="M30" s="62">
        <f>AVERAGE(H7:H34)*10+0.04</f>
        <v>0.69920074649807218</v>
      </c>
    </row>
    <row r="31" spans="1:13" x14ac:dyDescent="0.25">
      <c r="A31" s="18"/>
      <c r="B31" s="28" t="s">
        <v>44</v>
      </c>
      <c r="C31" s="44">
        <f>данные!R29</f>
        <v>1.1450254667769979</v>
      </c>
      <c r="D31" s="29">
        <f t="shared" si="0"/>
        <v>1.062145172700163</v>
      </c>
      <c r="E31" s="29">
        <f t="shared" si="1"/>
        <v>2.8039153439473004E-2</v>
      </c>
      <c r="F31" s="29">
        <f t="shared" si="4"/>
        <v>0.97926487862332812</v>
      </c>
      <c r="G31" s="29">
        <f t="shared" si="5"/>
        <v>0.16576058815366979</v>
      </c>
      <c r="H31" s="29">
        <f t="shared" si="2"/>
        <v>0.16576058815366979</v>
      </c>
      <c r="I31" s="29">
        <f t="shared" si="3"/>
        <v>2.7476572585050534E-2</v>
      </c>
      <c r="J31" s="30"/>
      <c r="K31" s="31">
        <v>27</v>
      </c>
    </row>
    <row r="32" spans="1:13" x14ac:dyDescent="0.25">
      <c r="A32" s="18"/>
      <c r="B32" s="28" t="s">
        <v>45</v>
      </c>
      <c r="C32" s="44">
        <f>данные!R30</f>
        <v>1.1113455341994216</v>
      </c>
      <c r="D32" s="29">
        <f t="shared" si="0"/>
        <v>1.1007649301695288</v>
      </c>
      <c r="E32" s="29">
        <f t="shared" si="1"/>
        <v>3.4395851785667175E-2</v>
      </c>
      <c r="F32" s="29">
        <f t="shared" si="4"/>
        <v>1.090184326139636</v>
      </c>
      <c r="G32" s="29">
        <f t="shared" si="5"/>
        <v>2.1161208059785608E-2</v>
      </c>
      <c r="H32" s="29">
        <f t="shared" si="2"/>
        <v>2.1161208059785608E-2</v>
      </c>
      <c r="I32" s="29">
        <f t="shared" si="3"/>
        <v>4.4779672654953536E-4</v>
      </c>
      <c r="J32" s="30"/>
      <c r="K32" s="31">
        <v>28</v>
      </c>
    </row>
    <row r="33" spans="1:13" x14ac:dyDescent="0.25">
      <c r="A33" s="18"/>
      <c r="B33" s="28" t="s">
        <v>46</v>
      </c>
      <c r="C33" s="44">
        <f>данные!R31</f>
        <v>1.0425639056362075</v>
      </c>
      <c r="D33" s="29">
        <f t="shared" si="0"/>
        <v>1.0888623437957019</v>
      </c>
      <c r="E33" s="29">
        <f t="shared" si="1"/>
        <v>6.5803126682081638E-3</v>
      </c>
      <c r="F33" s="29">
        <f t="shared" si="4"/>
        <v>1.1351607819551961</v>
      </c>
      <c r="G33" s="29">
        <f t="shared" si="5"/>
        <v>-9.2596876318988608E-2</v>
      </c>
      <c r="H33" s="29">
        <f t="shared" si="2"/>
        <v>9.2596876318988608E-2</v>
      </c>
      <c r="I33" s="29">
        <f t="shared" si="3"/>
        <v>8.5741815040340733E-3</v>
      </c>
      <c r="J33" s="30"/>
      <c r="K33" s="31">
        <v>29</v>
      </c>
    </row>
    <row r="34" spans="1:13" x14ac:dyDescent="0.25">
      <c r="B34" s="28" t="s">
        <v>47</v>
      </c>
      <c r="C34" s="44">
        <f>данные!R32</f>
        <v>1.1136675118750212</v>
      </c>
      <c r="D34" s="37">
        <f t="shared" si="0"/>
        <v>1.1045550841694656</v>
      </c>
      <c r="E34" s="37">
        <f t="shared" si="1"/>
        <v>1.205494851716973E-2</v>
      </c>
      <c r="F34" s="37">
        <f t="shared" si="4"/>
        <v>1.0954426564639101</v>
      </c>
      <c r="G34" s="37">
        <f t="shared" si="5"/>
        <v>1.8224855411111074E-2</v>
      </c>
      <c r="H34" s="37">
        <f t="shared" si="2"/>
        <v>1.8224855411111074E-2</v>
      </c>
      <c r="I34" s="37">
        <f t="shared" si="3"/>
        <v>3.3214535475590461E-4</v>
      </c>
      <c r="J34" s="30"/>
      <c r="K34" s="31">
        <v>30</v>
      </c>
      <c r="M34" s="55">
        <f>C35-J35</f>
        <v>-2.9425208116140578E-3</v>
      </c>
    </row>
    <row r="35" spans="1:13" x14ac:dyDescent="0.25">
      <c r="B35" s="28" t="s">
        <v>48</v>
      </c>
      <c r="C35" s="38">
        <f>данные!R33</f>
        <v>1.1136675118750212</v>
      </c>
      <c r="D35" s="29"/>
      <c r="E35" s="29"/>
      <c r="F35" s="29">
        <f>$D$34+(B35-$B$34)*$E$34</f>
        <v>1.1166100326866353</v>
      </c>
      <c r="G35" s="29"/>
      <c r="H35" s="29"/>
      <c r="I35" s="29"/>
      <c r="J35" s="39">
        <f>F35</f>
        <v>1.1166100326866353</v>
      </c>
      <c r="K35" s="31">
        <v>31</v>
      </c>
      <c r="M35" s="46" t="s">
        <v>38</v>
      </c>
    </row>
    <row r="36" spans="1:13" x14ac:dyDescent="0.25">
      <c r="B36" s="28" t="s">
        <v>49</v>
      </c>
      <c r="C36" s="38" t="s">
        <v>38</v>
      </c>
      <c r="D36" s="29"/>
      <c r="E36" s="29"/>
      <c r="F36" s="29">
        <f>$D$34+(B36-$B$34)*$E$34</f>
        <v>1.128664981203805</v>
      </c>
      <c r="G36" s="29"/>
      <c r="H36" s="29"/>
      <c r="I36" s="29"/>
      <c r="J36" s="39">
        <f t="shared" ref="J36:J37" si="6">F36</f>
        <v>1.128664981203805</v>
      </c>
      <c r="K36" s="40"/>
    </row>
    <row r="37" spans="1:13" x14ac:dyDescent="0.25">
      <c r="B37" s="28" t="s">
        <v>50</v>
      </c>
      <c r="C37" s="29"/>
      <c r="D37" s="29"/>
      <c r="E37" s="29"/>
      <c r="F37" s="29">
        <f>$D$34+(B37-$B$34)*$E$34</f>
        <v>1.1407199297209747</v>
      </c>
      <c r="G37" s="29"/>
      <c r="H37" s="29"/>
      <c r="I37" s="29"/>
      <c r="J37" s="39">
        <f t="shared" si="6"/>
        <v>1.1407199297209747</v>
      </c>
      <c r="K37" s="40"/>
    </row>
    <row r="38" spans="1:13" x14ac:dyDescent="0.25">
      <c r="B38" s="41"/>
      <c r="C38" s="41"/>
      <c r="D38" s="41"/>
      <c r="E38" s="41"/>
      <c r="F38" s="41"/>
      <c r="G38" s="41"/>
      <c r="H38" s="41"/>
      <c r="I38" s="41"/>
      <c r="J38" s="42"/>
    </row>
    <row r="39" spans="1:13" x14ac:dyDescent="0.25">
      <c r="B39" s="41"/>
      <c r="C39" s="41"/>
      <c r="D39" s="41"/>
      <c r="E39" s="41"/>
      <c r="F39" s="41"/>
      <c r="G39" s="41"/>
      <c r="H39" s="41"/>
      <c r="I39" s="41"/>
      <c r="J39" s="42"/>
    </row>
    <row r="40" spans="1:13" x14ac:dyDescent="0.25"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L7:U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V40"/>
  <sheetViews>
    <sheetView workbookViewId="0">
      <selection activeCell="O21" sqref="O21"/>
    </sheetView>
  </sheetViews>
  <sheetFormatPr defaultRowHeight="15" x14ac:dyDescent="0.25"/>
  <cols>
    <col min="1" max="1" width="5.85546875" style="17" customWidth="1"/>
    <col min="2" max="2" width="9.140625" style="17"/>
    <col min="3" max="3" width="9.140625" style="17" customWidth="1"/>
    <col min="4" max="8" width="9.140625" style="17"/>
    <col min="9" max="9" width="14.42578125" style="17" bestFit="1" customWidth="1"/>
    <col min="10" max="11" width="9.140625" style="17"/>
    <col min="12" max="12" width="12" style="17" bestFit="1" customWidth="1"/>
    <col min="13" max="13" width="9.7109375" style="36" customWidth="1"/>
    <col min="14" max="14" width="12" style="36" bestFit="1" customWidth="1"/>
    <col min="15" max="15" width="9.140625" style="36"/>
    <col min="16" max="16" width="12" style="36" bestFit="1" customWidth="1"/>
    <col min="17" max="17" width="13.42578125" style="36" bestFit="1" customWidth="1"/>
    <col min="18" max="18" width="12" style="36" bestFit="1" customWidth="1"/>
    <col min="19" max="16384" width="9.140625" style="17"/>
  </cols>
  <sheetData>
    <row r="1" spans="1:22" s="19" customFormat="1" ht="41.25" customHeight="1" x14ac:dyDescent="0.25">
      <c r="M1" s="20"/>
      <c r="N1" s="20"/>
      <c r="O1" s="20"/>
      <c r="P1" s="20"/>
      <c r="Q1" s="20"/>
      <c r="R1" s="20"/>
    </row>
    <row r="2" spans="1:22" ht="15.75" x14ac:dyDescent="0.25">
      <c r="F2" s="42">
        <f>AVERAGE(F6:F34)</f>
        <v>0.93733903554283249</v>
      </c>
      <c r="G2" s="42">
        <f t="shared" ref="G2:H2" si="0">AVERAGE(G6:G34)</f>
        <v>-1.3327718479549033E-2</v>
      </c>
      <c r="H2" s="42">
        <f t="shared" si="0"/>
        <v>3.3813233890006109E-2</v>
      </c>
      <c r="M2" s="47" t="s">
        <v>38</v>
      </c>
      <c r="N2" s="61">
        <f>M34</f>
        <v>-4.7396603493843337E-5</v>
      </c>
    </row>
    <row r="3" spans="1:22" x14ac:dyDescent="0.25">
      <c r="L3" s="21"/>
      <c r="M3" s="22"/>
      <c r="N3" s="22"/>
      <c r="O3" s="22"/>
      <c r="P3" s="22"/>
      <c r="Q3" s="22"/>
      <c r="R3" s="22"/>
      <c r="V3" s="23" t="s">
        <v>35</v>
      </c>
    </row>
    <row r="4" spans="1:22" ht="21" x14ac:dyDescent="0.25">
      <c r="B4" s="24" t="s">
        <v>3</v>
      </c>
      <c r="C4" s="25" t="s">
        <v>36</v>
      </c>
      <c r="D4" s="25" t="s">
        <v>30</v>
      </c>
      <c r="E4" s="25" t="s">
        <v>31</v>
      </c>
      <c r="F4" s="25" t="s">
        <v>37</v>
      </c>
      <c r="G4" s="25" t="s">
        <v>32</v>
      </c>
      <c r="H4" s="25" t="s">
        <v>33</v>
      </c>
      <c r="I4" s="25" t="s">
        <v>34</v>
      </c>
      <c r="J4" s="1"/>
      <c r="K4" s="1"/>
      <c r="L4" s="26"/>
      <c r="M4" s="64" t="s">
        <v>4</v>
      </c>
      <c r="N4" s="64" t="s">
        <v>5</v>
      </c>
      <c r="O4" s="1"/>
      <c r="P4" s="24" t="s">
        <v>0</v>
      </c>
      <c r="Q4" s="24" t="s">
        <v>1</v>
      </c>
      <c r="R4" s="24" t="s">
        <v>2</v>
      </c>
      <c r="T4" s="1" t="s">
        <v>27</v>
      </c>
      <c r="U4" s="1" t="s">
        <v>28</v>
      </c>
      <c r="V4" s="1" t="s">
        <v>29</v>
      </c>
    </row>
    <row r="5" spans="1:22" x14ac:dyDescent="0.25">
      <c r="A5" s="27"/>
      <c r="B5" s="28" t="s">
        <v>8</v>
      </c>
      <c r="C5" s="44">
        <v>0.92432755330971861</v>
      </c>
      <c r="D5" s="29">
        <f>C5</f>
        <v>0.92432755330971861</v>
      </c>
      <c r="E5" s="29">
        <f>C6-C5</f>
        <v>7.8410419835208689E-3</v>
      </c>
      <c r="F5" s="29"/>
      <c r="G5" s="29"/>
      <c r="H5" s="29"/>
      <c r="I5" s="29"/>
      <c r="J5" s="30"/>
      <c r="K5" s="31">
        <v>1</v>
      </c>
      <c r="L5" s="21"/>
      <c r="M5" s="32">
        <v>0.93394281517031141</v>
      </c>
      <c r="N5" s="43">
        <v>-9.9314981070280726E-3</v>
      </c>
      <c r="O5" s="32"/>
      <c r="P5" s="33">
        <f>AVERAGE(H7:H34)</f>
        <v>3.5020849386077753E-2</v>
      </c>
      <c r="Q5" s="33">
        <f>AVERAGE(I7:I34)</f>
        <v>1.7377131119559949E-3</v>
      </c>
      <c r="R5" s="33">
        <f>SQRT(Q5)</f>
        <v>4.1685886244099392E-2</v>
      </c>
      <c r="T5" s="34">
        <f>R5/F35</f>
        <v>4.6027710136754614E-2</v>
      </c>
      <c r="U5" s="34">
        <f>R5/F36+T5</f>
        <v>9.1575439420404053E-2</v>
      </c>
      <c r="V5" s="35">
        <f>R5/F37+U5</f>
        <v>0.13665309509916659</v>
      </c>
    </row>
    <row r="6" spans="1:22" x14ac:dyDescent="0.25">
      <c r="A6" s="18"/>
      <c r="B6" s="28" t="s">
        <v>9</v>
      </c>
      <c r="C6" s="44">
        <v>0.93216859529323948</v>
      </c>
      <c r="D6" s="29">
        <f t="shared" ref="D6:D34" si="1">$M$5*C6+(1-$M$5)*(D5+E5)</f>
        <v>0.93216859529323948</v>
      </c>
      <c r="E6" s="29">
        <f t="shared" ref="E6:E34" si="2">$N$5*(D6-D5)+(1-$N$5)*E5</f>
        <v>7.8410419835208672E-3</v>
      </c>
      <c r="F6" s="29">
        <f>D5+E5</f>
        <v>0.93216859529323948</v>
      </c>
      <c r="G6" s="29">
        <f>C6-F6</f>
        <v>0</v>
      </c>
      <c r="H6" s="29">
        <f t="shared" ref="H6:H34" si="3">ABS(C6-F6)</f>
        <v>0</v>
      </c>
      <c r="I6" s="29">
        <f t="shared" ref="I6:I34" si="4">(C6-F6)^2</f>
        <v>0</v>
      </c>
      <c r="J6" s="30"/>
      <c r="K6" s="31">
        <v>2</v>
      </c>
      <c r="N6" s="36">
        <v>0.228657122399511</v>
      </c>
    </row>
    <row r="7" spans="1:22" ht="21" x14ac:dyDescent="0.35">
      <c r="A7" s="18"/>
      <c r="B7" s="28" t="s">
        <v>6</v>
      </c>
      <c r="C7" s="44">
        <v>0.96895387869885763</v>
      </c>
      <c r="D7" s="29">
        <f t="shared" si="1"/>
        <v>0.96704190359348308</v>
      </c>
      <c r="E7" s="29">
        <f t="shared" si="2"/>
        <v>7.5725710817676553E-3</v>
      </c>
      <c r="F7" s="29">
        <f t="shared" ref="F7:F34" si="5">D6+E6</f>
        <v>0.94000963727676035</v>
      </c>
      <c r="G7" s="29">
        <f t="shared" ref="G7:G34" si="6">C7-F7</f>
        <v>2.8944241422097283E-2</v>
      </c>
      <c r="H7" s="29">
        <f t="shared" si="3"/>
        <v>2.8944241422097283E-2</v>
      </c>
      <c r="I7" s="29">
        <f t="shared" si="4"/>
        <v>8.3776911150065217E-4</v>
      </c>
      <c r="J7" s="30"/>
      <c r="K7" s="31">
        <v>3</v>
      </c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2" x14ac:dyDescent="0.25">
      <c r="A8" s="18"/>
      <c r="B8" s="28" t="s">
        <v>7</v>
      </c>
      <c r="C8" s="44">
        <v>0.92064536898594995</v>
      </c>
      <c r="D8" s="29">
        <f t="shared" si="1"/>
        <v>0.9242104161755611</v>
      </c>
      <c r="E8" s="29">
        <f t="shared" si="2"/>
        <v>8.0731588933438542E-3</v>
      </c>
      <c r="F8" s="29">
        <f t="shared" si="5"/>
        <v>0.97461447467525075</v>
      </c>
      <c r="G8" s="29">
        <f t="shared" si="6"/>
        <v>-5.39691056893008E-2</v>
      </c>
      <c r="H8" s="29">
        <f t="shared" si="3"/>
        <v>5.39691056893008E-2</v>
      </c>
      <c r="I8" s="29">
        <f t="shared" si="4"/>
        <v>2.9126643689029201E-3</v>
      </c>
      <c r="J8" s="30"/>
      <c r="K8" s="31">
        <v>4</v>
      </c>
      <c r="N8" s="36">
        <v>0.61</v>
      </c>
    </row>
    <row r="9" spans="1:22" x14ac:dyDescent="0.25">
      <c r="A9" s="18"/>
      <c r="B9" s="28" t="s">
        <v>10</v>
      </c>
      <c r="C9" s="44">
        <v>0.92566798401052774</v>
      </c>
      <c r="D9" s="29">
        <f t="shared" si="1"/>
        <v>0.92610499133182855</v>
      </c>
      <c r="E9" s="29">
        <f t="shared" si="2"/>
        <v>8.1345214860327423E-3</v>
      </c>
      <c r="F9" s="29">
        <f t="shared" si="5"/>
        <v>0.93228357506890491</v>
      </c>
      <c r="G9" s="29">
        <f t="shared" si="6"/>
        <v>-6.6155910583771682E-3</v>
      </c>
      <c r="H9" s="29">
        <f t="shared" si="3"/>
        <v>6.6155910583771682E-3</v>
      </c>
      <c r="I9" s="29">
        <f t="shared" si="4"/>
        <v>4.3766045051679944E-5</v>
      </c>
      <c r="J9" s="30"/>
      <c r="K9" s="31">
        <v>5</v>
      </c>
    </row>
    <row r="10" spans="1:22" x14ac:dyDescent="0.25">
      <c r="A10" s="18"/>
      <c r="B10" s="28" t="s">
        <v>11</v>
      </c>
      <c r="C10" s="44">
        <v>0.94562168024120852</v>
      </c>
      <c r="D10" s="29">
        <f t="shared" si="1"/>
        <v>0.944869806303962</v>
      </c>
      <c r="E10" s="29">
        <f t="shared" si="2"/>
        <v>8.0289467463983792E-3</v>
      </c>
      <c r="F10" s="29">
        <f t="shared" si="5"/>
        <v>0.93423951281786133</v>
      </c>
      <c r="G10" s="29">
        <f t="shared" si="6"/>
        <v>1.1382167423347189E-2</v>
      </c>
      <c r="H10" s="29">
        <f t="shared" si="3"/>
        <v>1.1382167423347189E-2</v>
      </c>
      <c r="I10" s="29">
        <f t="shared" si="4"/>
        <v>1.2955373525310598E-4</v>
      </c>
      <c r="J10" s="30"/>
      <c r="K10" s="31">
        <v>6</v>
      </c>
    </row>
    <row r="11" spans="1:22" x14ac:dyDescent="0.25">
      <c r="A11" s="18"/>
      <c r="B11" s="28" t="s">
        <v>12</v>
      </c>
      <c r="C11" s="44">
        <v>0.88710069318979623</v>
      </c>
      <c r="D11" s="29">
        <f t="shared" si="1"/>
        <v>0.89144712779144042</v>
      </c>
      <c r="E11" s="29">
        <f t="shared" si="2"/>
        <v>8.6392534463311417E-3</v>
      </c>
      <c r="F11" s="29">
        <f t="shared" si="5"/>
        <v>0.95289875305036043</v>
      </c>
      <c r="G11" s="29">
        <f t="shared" si="6"/>
        <v>-6.5798059860564195E-2</v>
      </c>
      <c r="H11" s="29">
        <f t="shared" si="3"/>
        <v>6.5798059860564195E-2</v>
      </c>
      <c r="I11" s="29">
        <f t="shared" si="4"/>
        <v>4.3293846814143888E-3</v>
      </c>
      <c r="J11" s="30"/>
      <c r="K11" s="31">
        <v>7</v>
      </c>
    </row>
    <row r="12" spans="1:22" x14ac:dyDescent="0.25">
      <c r="A12" s="18"/>
      <c r="B12" s="28" t="s">
        <v>13</v>
      </c>
      <c r="C12" s="44">
        <v>0.94531394074897279</v>
      </c>
      <c r="D12" s="29">
        <f t="shared" si="1"/>
        <v>0.94232633549094558</v>
      </c>
      <c r="E12" s="29">
        <f t="shared" si="2"/>
        <v>8.2197474206247897E-3</v>
      </c>
      <c r="F12" s="29">
        <f t="shared" si="5"/>
        <v>0.90008638123777152</v>
      </c>
      <c r="G12" s="29">
        <f t="shared" si="6"/>
        <v>4.5227559511201276E-2</v>
      </c>
      <c r="H12" s="29">
        <f t="shared" si="3"/>
        <v>4.5227559511201276E-2</v>
      </c>
      <c r="I12" s="29">
        <f t="shared" si="4"/>
        <v>2.0455321393392529E-3</v>
      </c>
      <c r="J12" s="30"/>
      <c r="K12" s="31">
        <v>8</v>
      </c>
    </row>
    <row r="13" spans="1:22" x14ac:dyDescent="0.25">
      <c r="A13" s="18"/>
      <c r="B13" s="28" t="s">
        <v>14</v>
      </c>
      <c r="C13" s="44">
        <v>0.90219017006096391</v>
      </c>
      <c r="D13" s="29">
        <f t="shared" si="1"/>
        <v>0.90538442553374476</v>
      </c>
      <c r="E13" s="29">
        <f t="shared" si="2"/>
        <v>8.6682703353829146E-3</v>
      </c>
      <c r="F13" s="29">
        <f t="shared" si="5"/>
        <v>0.95054608291157039</v>
      </c>
      <c r="G13" s="29">
        <f t="shared" si="6"/>
        <v>-4.8355912850606475E-2</v>
      </c>
      <c r="H13" s="29">
        <f t="shared" si="3"/>
        <v>4.8355912850606475E-2</v>
      </c>
      <c r="I13" s="29">
        <f t="shared" si="4"/>
        <v>2.3382943076154486E-3</v>
      </c>
      <c r="J13" s="30"/>
      <c r="K13" s="31">
        <v>9</v>
      </c>
    </row>
    <row r="14" spans="1:22" x14ac:dyDescent="0.25">
      <c r="A14" s="18"/>
      <c r="B14" s="28" t="s">
        <v>15</v>
      </c>
      <c r="C14" s="44">
        <v>0.89616158143412106</v>
      </c>
      <c r="D14" s="29">
        <f t="shared" si="1"/>
        <v>0.89734341808716345</v>
      </c>
      <c r="E14" s="29">
        <f t="shared" si="2"/>
        <v>8.8342184960442972E-3</v>
      </c>
      <c r="F14" s="29">
        <f t="shared" si="5"/>
        <v>0.91405269586912763</v>
      </c>
      <c r="G14" s="29">
        <f t="shared" si="6"/>
        <v>-1.7891114435006572E-2</v>
      </c>
      <c r="H14" s="29">
        <f t="shared" si="3"/>
        <v>1.7891114435006572E-2</v>
      </c>
      <c r="I14" s="29">
        <f t="shared" si="4"/>
        <v>3.2009197572650051E-4</v>
      </c>
      <c r="J14" s="30"/>
      <c r="K14" s="31">
        <v>10</v>
      </c>
    </row>
    <row r="15" spans="1:22" x14ac:dyDescent="0.25">
      <c r="A15" s="18"/>
      <c r="B15" s="28" t="s">
        <v>16</v>
      </c>
      <c r="C15" s="44">
        <v>0.97730426794786962</v>
      </c>
      <c r="D15" s="29">
        <f t="shared" si="1"/>
        <v>0.97260584291350105</v>
      </c>
      <c r="E15" s="29">
        <f t="shared" si="2"/>
        <v>8.1744868906217186E-3</v>
      </c>
      <c r="F15" s="29">
        <f t="shared" si="5"/>
        <v>0.90617763658320771</v>
      </c>
      <c r="G15" s="29">
        <f t="shared" si="6"/>
        <v>7.1126631364661907E-2</v>
      </c>
      <c r="H15" s="29">
        <f t="shared" si="3"/>
        <v>7.1126631364661907E-2</v>
      </c>
      <c r="I15" s="29">
        <f t="shared" si="4"/>
        <v>5.058997689284507E-3</v>
      </c>
      <c r="J15" s="30"/>
      <c r="K15" s="31">
        <v>11</v>
      </c>
    </row>
    <row r="16" spans="1:22" x14ac:dyDescent="0.25">
      <c r="A16" s="18"/>
      <c r="B16" s="28" t="s">
        <v>17</v>
      </c>
      <c r="C16" s="44">
        <v>0.92307483143355662</v>
      </c>
      <c r="D16" s="29">
        <f t="shared" si="1"/>
        <v>0.9268866942051105</v>
      </c>
      <c r="E16" s="29">
        <f t="shared" si="2"/>
        <v>8.7097314305541688E-3</v>
      </c>
      <c r="F16" s="29">
        <f t="shared" si="5"/>
        <v>0.98078032980412277</v>
      </c>
      <c r="G16" s="29">
        <f t="shared" si="6"/>
        <v>-5.7705498370566155E-2</v>
      </c>
      <c r="H16" s="29">
        <f t="shared" si="3"/>
        <v>5.7705498370566155E-2</v>
      </c>
      <c r="I16" s="29">
        <f t="shared" si="4"/>
        <v>3.3299245421954133E-3</v>
      </c>
      <c r="J16" s="30"/>
      <c r="K16" s="31">
        <v>12</v>
      </c>
    </row>
    <row r="17" spans="1:13" x14ac:dyDescent="0.25">
      <c r="A17" s="18"/>
      <c r="B17" s="28" t="s">
        <v>18</v>
      </c>
      <c r="C17" s="44">
        <v>0.94395931019638635</v>
      </c>
      <c r="D17" s="29">
        <f t="shared" si="1"/>
        <v>0.94340688158524943</v>
      </c>
      <c r="E17" s="29">
        <f t="shared" si="2"/>
        <v>8.6321619020758421E-3</v>
      </c>
      <c r="F17" s="29">
        <f t="shared" si="5"/>
        <v>0.9355964256356647</v>
      </c>
      <c r="G17" s="29">
        <f t="shared" si="6"/>
        <v>8.3628845607216507E-3</v>
      </c>
      <c r="H17" s="29">
        <f t="shared" si="3"/>
        <v>8.3628845607216507E-3</v>
      </c>
      <c r="I17" s="29">
        <f t="shared" si="4"/>
        <v>6.9937838175956557E-5</v>
      </c>
      <c r="J17" s="30"/>
      <c r="K17" s="31">
        <v>13</v>
      </c>
    </row>
    <row r="18" spans="1:13" x14ac:dyDescent="0.25">
      <c r="A18" s="18"/>
      <c r="B18" s="28" t="s">
        <v>19</v>
      </c>
      <c r="C18" s="44">
        <v>0.90835216127188201</v>
      </c>
      <c r="D18" s="29">
        <f t="shared" si="1"/>
        <v>0.91123799372502035</v>
      </c>
      <c r="E18" s="29">
        <f t="shared" si="2"/>
        <v>9.0373774505549311E-3</v>
      </c>
      <c r="F18" s="29">
        <f t="shared" si="5"/>
        <v>0.95203904348732526</v>
      </c>
      <c r="G18" s="29">
        <f t="shared" si="6"/>
        <v>-4.3686882215443257E-2</v>
      </c>
      <c r="H18" s="29">
        <f t="shared" si="3"/>
        <v>4.3686882215443257E-2</v>
      </c>
      <c r="I18" s="29">
        <f t="shared" si="4"/>
        <v>1.9085436777060124E-3</v>
      </c>
      <c r="J18" s="30"/>
      <c r="K18" s="31">
        <v>14</v>
      </c>
    </row>
    <row r="19" spans="1:13" x14ac:dyDescent="0.25">
      <c r="A19" s="18"/>
      <c r="B19" s="28" t="s">
        <v>20</v>
      </c>
      <c r="C19" s="44">
        <v>0.94255525207759738</v>
      </c>
      <c r="D19" s="29">
        <f t="shared" si="1"/>
        <v>0.94108350586686906</v>
      </c>
      <c r="E19" s="29">
        <f t="shared" si="2"/>
        <v>8.8307215002575608E-3</v>
      </c>
      <c r="F19" s="29">
        <f t="shared" si="5"/>
        <v>0.92027537117557523</v>
      </c>
      <c r="G19" s="29">
        <f t="shared" si="6"/>
        <v>2.2279880902022153E-2</v>
      </c>
      <c r="H19" s="29">
        <f t="shared" si="3"/>
        <v>2.2279880902022153E-2</v>
      </c>
      <c r="I19" s="29">
        <f t="shared" si="4"/>
        <v>4.9639309300829153E-4</v>
      </c>
      <c r="J19" s="30"/>
      <c r="K19" s="31">
        <v>15</v>
      </c>
    </row>
    <row r="20" spans="1:13" x14ac:dyDescent="0.25">
      <c r="A20" s="18"/>
      <c r="B20" s="28" t="s">
        <v>21</v>
      </c>
      <c r="C20" s="44">
        <v>0.91050431966714507</v>
      </c>
      <c r="D20" s="29">
        <f t="shared" si="1"/>
        <v>0.91310762722420369</v>
      </c>
      <c r="E20" s="29">
        <f t="shared" si="2"/>
        <v>9.1962661799031391E-3</v>
      </c>
      <c r="F20" s="29">
        <f t="shared" si="5"/>
        <v>0.94991422736712661</v>
      </c>
      <c r="G20" s="29">
        <f t="shared" si="6"/>
        <v>-3.9409907699981539E-2</v>
      </c>
      <c r="H20" s="29">
        <f t="shared" si="3"/>
        <v>3.9409907699981539E-2</v>
      </c>
      <c r="I20" s="29">
        <f t="shared" si="4"/>
        <v>1.5531408249210641E-3</v>
      </c>
      <c r="J20" s="30"/>
      <c r="K20" s="31">
        <v>16</v>
      </c>
    </row>
    <row r="21" spans="1:13" x14ac:dyDescent="0.25">
      <c r="A21" s="18"/>
      <c r="B21" s="28" t="s">
        <v>22</v>
      </c>
      <c r="C21" s="44">
        <v>0.91961331776979383</v>
      </c>
      <c r="D21" s="29">
        <f t="shared" si="1"/>
        <v>0.91979104962176794</v>
      </c>
      <c r="E21" s="29">
        <f t="shared" si="2"/>
        <v>9.2212224831706938E-3</v>
      </c>
      <c r="F21" s="29">
        <f t="shared" si="5"/>
        <v>0.92230389340410679</v>
      </c>
      <c r="G21" s="29">
        <f t="shared" si="6"/>
        <v>-2.6905756343129639E-3</v>
      </c>
      <c r="H21" s="29">
        <f t="shared" si="3"/>
        <v>2.6905756343129639E-3</v>
      </c>
      <c r="I21" s="29">
        <f t="shared" si="4"/>
        <v>7.2391972439586079E-6</v>
      </c>
      <c r="J21" s="30"/>
      <c r="K21" s="31">
        <v>17</v>
      </c>
    </row>
    <row r="22" spans="1:13" x14ac:dyDescent="0.25">
      <c r="A22" s="18"/>
      <c r="B22" s="28" t="s">
        <v>23</v>
      </c>
      <c r="C22" s="44">
        <v>0.8925791215290052</v>
      </c>
      <c r="D22" s="29">
        <f t="shared" si="1"/>
        <v>0.89498579289052749</v>
      </c>
      <c r="E22" s="29">
        <f t="shared" si="2"/>
        <v>9.5591563970774483E-3</v>
      </c>
      <c r="F22" s="29">
        <f t="shared" si="5"/>
        <v>0.92901227210493864</v>
      </c>
      <c r="G22" s="29">
        <f t="shared" si="6"/>
        <v>-3.6433150575933437E-2</v>
      </c>
      <c r="H22" s="29">
        <f t="shared" si="3"/>
        <v>3.6433150575933437E-2</v>
      </c>
      <c r="I22" s="29">
        <f t="shared" si="4"/>
        <v>1.327374460888639E-3</v>
      </c>
      <c r="J22" s="30"/>
      <c r="K22" s="31">
        <v>18</v>
      </c>
    </row>
    <row r="23" spans="1:13" x14ac:dyDescent="0.25">
      <c r="A23" s="18"/>
      <c r="B23" s="28" t="s">
        <v>24</v>
      </c>
      <c r="C23" s="44">
        <v>0.90157731242528283</v>
      </c>
      <c r="D23" s="29">
        <f t="shared" si="1"/>
        <v>0.90177334616200455</v>
      </c>
      <c r="E23" s="29">
        <f t="shared" si="2"/>
        <v>9.5866825682727804E-3</v>
      </c>
      <c r="F23" s="29">
        <f t="shared" si="5"/>
        <v>0.90454494928760498</v>
      </c>
      <c r="G23" s="29">
        <f t="shared" si="6"/>
        <v>-2.9676368623221538E-3</v>
      </c>
      <c r="H23" s="29">
        <f t="shared" si="3"/>
        <v>2.9676368623221538E-3</v>
      </c>
      <c r="I23" s="29">
        <f t="shared" si="4"/>
        <v>8.8068685466132776E-6</v>
      </c>
      <c r="J23" s="30"/>
      <c r="K23" s="31">
        <v>19</v>
      </c>
    </row>
    <row r="24" spans="1:13" x14ac:dyDescent="0.25">
      <c r="A24" s="18"/>
      <c r="B24" s="28" t="s">
        <v>25</v>
      </c>
      <c r="C24" s="44">
        <v>0.91177676856431755</v>
      </c>
      <c r="D24" s="29">
        <f t="shared" si="1"/>
        <v>0.91174923990407453</v>
      </c>
      <c r="E24" s="29">
        <f t="shared" si="2"/>
        <v>9.5828171182369797E-3</v>
      </c>
      <c r="F24" s="29">
        <f t="shared" si="5"/>
        <v>0.91136002873027733</v>
      </c>
      <c r="G24" s="29">
        <f t="shared" si="6"/>
        <v>4.1673983404022508E-4</v>
      </c>
      <c r="H24" s="29">
        <f t="shared" si="3"/>
        <v>4.1673983404022508E-4</v>
      </c>
      <c r="I24" s="29">
        <f t="shared" si="4"/>
        <v>1.7367208927587434E-7</v>
      </c>
      <c r="J24" s="30"/>
      <c r="K24" s="31">
        <v>20</v>
      </c>
    </row>
    <row r="25" spans="1:13" x14ac:dyDescent="0.25">
      <c r="A25" s="18"/>
      <c r="B25" s="28" t="s">
        <v>26</v>
      </c>
      <c r="C25" s="44">
        <v>0.93872522622283894</v>
      </c>
      <c r="D25" s="29">
        <f t="shared" si="1"/>
        <v>0.93757628243018565</v>
      </c>
      <c r="E25" s="29">
        <f t="shared" si="2"/>
        <v>9.4214876243485408E-3</v>
      </c>
      <c r="F25" s="29">
        <f t="shared" si="5"/>
        <v>0.92133205702231147</v>
      </c>
      <c r="G25" s="29">
        <f t="shared" si="6"/>
        <v>1.739316920052747E-2</v>
      </c>
      <c r="H25" s="29">
        <f t="shared" si="3"/>
        <v>1.739316920052747E-2</v>
      </c>
      <c r="I25" s="29">
        <f t="shared" si="4"/>
        <v>3.0252233483817737E-4</v>
      </c>
      <c r="J25" s="30"/>
      <c r="K25" s="31">
        <v>21</v>
      </c>
    </row>
    <row r="26" spans="1:13" x14ac:dyDescent="0.25">
      <c r="A26" s="18"/>
      <c r="B26" s="28" t="s">
        <v>39</v>
      </c>
      <c r="C26" s="44">
        <v>0.93258916511385936</v>
      </c>
      <c r="D26" s="29">
        <f t="shared" si="1"/>
        <v>0.93354095699356354</v>
      </c>
      <c r="E26" s="29">
        <f t="shared" si="2"/>
        <v>9.5551339377902018E-3</v>
      </c>
      <c r="F26" s="29">
        <f t="shared" si="5"/>
        <v>0.94699777005453423</v>
      </c>
      <c r="G26" s="29">
        <f t="shared" si="6"/>
        <v>-1.4408604940674863E-2</v>
      </c>
      <c r="H26" s="29">
        <f t="shared" si="3"/>
        <v>1.4408604940674863E-2</v>
      </c>
      <c r="I26" s="29">
        <f t="shared" si="4"/>
        <v>2.0760789633644008E-4</v>
      </c>
      <c r="J26" s="30"/>
      <c r="K26" s="31">
        <v>22</v>
      </c>
    </row>
    <row r="27" spans="1:13" x14ac:dyDescent="0.25">
      <c r="A27" s="18"/>
      <c r="B27" s="28" t="s">
        <v>40</v>
      </c>
      <c r="C27" s="44">
        <v>0.88903175841839022</v>
      </c>
      <c r="D27" s="29">
        <f t="shared" si="1"/>
        <v>0.89260309602389276</v>
      </c>
      <c r="E27" s="29">
        <f t="shared" si="2"/>
        <v>1.0056605021131827E-2</v>
      </c>
      <c r="F27" s="29">
        <f t="shared" si="5"/>
        <v>0.94309609093135371</v>
      </c>
      <c r="G27" s="29">
        <f t="shared" si="6"/>
        <v>-5.4064332512963498E-2</v>
      </c>
      <c r="H27" s="29">
        <f t="shared" si="3"/>
        <v>5.4064332512963498E-2</v>
      </c>
      <c r="I27" s="29">
        <f t="shared" si="4"/>
        <v>2.9229520500722818E-3</v>
      </c>
      <c r="J27" s="30"/>
      <c r="K27" s="31">
        <v>23</v>
      </c>
    </row>
    <row r="28" spans="1:13" x14ac:dyDescent="0.25">
      <c r="A28" s="18"/>
      <c r="B28" s="28" t="s">
        <v>41</v>
      </c>
      <c r="C28" s="44">
        <v>0.90582876570057524</v>
      </c>
      <c r="D28" s="29">
        <f>$M$5*C28+(1-$M$5)*(D15+E15)</f>
        <v>0.91077985502383763</v>
      </c>
      <c r="E28" s="29">
        <f>$N$5*(D28-D15)+(1-$N$5)*E15</f>
        <v>8.8696964733931856E-3</v>
      </c>
      <c r="F28" s="29">
        <f>D15+E15</f>
        <v>0.98078032980412277</v>
      </c>
      <c r="G28" s="29">
        <f t="shared" si="6"/>
        <v>-7.495156410354753E-2</v>
      </c>
      <c r="H28" s="29">
        <f t="shared" si="3"/>
        <v>7.495156410354753E-2</v>
      </c>
      <c r="I28" s="29">
        <f t="shared" si="4"/>
        <v>5.6177369615681948E-3</v>
      </c>
      <c r="J28" s="30"/>
      <c r="K28" s="31">
        <v>24</v>
      </c>
    </row>
    <row r="29" spans="1:13" x14ac:dyDescent="0.25">
      <c r="A29" s="18"/>
      <c r="B29" s="28" t="s">
        <v>42</v>
      </c>
      <c r="C29" s="44">
        <v>0.97181639619034288</v>
      </c>
      <c r="D29" s="29">
        <f t="shared" si="1"/>
        <v>0.9683704012884683</v>
      </c>
      <c r="E29" s="29">
        <f t="shared" si="2"/>
        <v>8.3858254459187112E-3</v>
      </c>
      <c r="F29" s="29">
        <f t="shared" si="5"/>
        <v>0.91964955149723082</v>
      </c>
      <c r="G29" s="29">
        <f t="shared" si="6"/>
        <v>5.2166844693112058E-2</v>
      </c>
      <c r="H29" s="29">
        <f t="shared" si="3"/>
        <v>5.2166844693112058E-2</v>
      </c>
      <c r="I29" s="29">
        <f t="shared" si="4"/>
        <v>2.7213796852352738E-3</v>
      </c>
      <c r="J29" s="30"/>
      <c r="K29" s="31">
        <v>25</v>
      </c>
    </row>
    <row r="30" spans="1:13" ht="15.75" x14ac:dyDescent="0.25">
      <c r="A30" s="18"/>
      <c r="B30" s="28" t="s">
        <v>43</v>
      </c>
      <c r="C30" s="44">
        <v>0.9510550957371452</v>
      </c>
      <c r="D30" s="29">
        <f t="shared" si="1"/>
        <v>0.95275284009776207</v>
      </c>
      <c r="E30" s="29">
        <f t="shared" si="2"/>
        <v>8.6242150348626138E-3</v>
      </c>
      <c r="F30" s="29">
        <f t="shared" si="5"/>
        <v>0.976756226734387</v>
      </c>
      <c r="G30" s="29">
        <f t="shared" si="6"/>
        <v>-2.5701130997241806E-2</v>
      </c>
      <c r="H30" s="29">
        <f t="shared" si="3"/>
        <v>2.5701130997241806E-2</v>
      </c>
      <c r="I30" s="29">
        <f t="shared" si="4"/>
        <v>6.6054813453738357E-4</v>
      </c>
      <c r="J30" s="30"/>
      <c r="K30" s="31">
        <v>26</v>
      </c>
      <c r="M30" s="62">
        <f>AVERAGE(H7:H34)*10+0.04</f>
        <v>0.39020849386077749</v>
      </c>
    </row>
    <row r="31" spans="1:13" x14ac:dyDescent="0.25">
      <c r="A31" s="18"/>
      <c r="B31" s="28" t="s">
        <v>44</v>
      </c>
      <c r="C31" s="44">
        <v>0.88792461026200709</v>
      </c>
      <c r="D31" s="29">
        <f t="shared" si="1"/>
        <v>0.892776671989018</v>
      </c>
      <c r="E31" s="29">
        <f t="shared" si="2"/>
        <v>9.3055196101947436E-3</v>
      </c>
      <c r="F31" s="29">
        <f t="shared" si="5"/>
        <v>0.96137705513262472</v>
      </c>
      <c r="G31" s="29">
        <f t="shared" si="6"/>
        <v>-7.3452444870617639E-2</v>
      </c>
      <c r="H31" s="29">
        <f t="shared" si="3"/>
        <v>7.3452444870617639E-2</v>
      </c>
      <c r="I31" s="29">
        <f t="shared" si="4"/>
        <v>5.3952616574711237E-3</v>
      </c>
      <c r="J31" s="30"/>
      <c r="K31" s="31">
        <v>27</v>
      </c>
    </row>
    <row r="32" spans="1:13" x14ac:dyDescent="0.25">
      <c r="A32" s="18"/>
      <c r="B32" s="28" t="s">
        <v>45</v>
      </c>
      <c r="C32" s="44">
        <v>0.94182204613910914</v>
      </c>
      <c r="D32" s="29">
        <f t="shared" si="1"/>
        <v>0.93919694322266223</v>
      </c>
      <c r="E32" s="29">
        <f t="shared" si="2"/>
        <v>8.9369145247036371E-3</v>
      </c>
      <c r="F32" s="29">
        <f t="shared" si="5"/>
        <v>0.90208219159921277</v>
      </c>
      <c r="G32" s="29">
        <f t="shared" si="6"/>
        <v>3.9739854539896369E-2</v>
      </c>
      <c r="H32" s="29">
        <f t="shared" si="3"/>
        <v>3.9739854539896369E-2</v>
      </c>
      <c r="I32" s="29">
        <f t="shared" si="4"/>
        <v>1.5792560388521221E-3</v>
      </c>
      <c r="J32" s="30"/>
      <c r="K32" s="31">
        <v>28</v>
      </c>
    </row>
    <row r="33" spans="1:13" x14ac:dyDescent="0.25">
      <c r="A33" s="18"/>
      <c r="B33" s="28" t="s">
        <v>46</v>
      </c>
      <c r="C33" s="44">
        <v>0.92937277834549947</v>
      </c>
      <c r="D33" s="29">
        <f t="shared" si="1"/>
        <v>0.93061208243515303</v>
      </c>
      <c r="E33" s="29">
        <f t="shared" si="2"/>
        <v>9.1109320030486503E-3</v>
      </c>
      <c r="F33" s="29">
        <f t="shared" si="5"/>
        <v>0.94813385774736592</v>
      </c>
      <c r="G33" s="29">
        <f t="shared" si="6"/>
        <v>-1.8761079401866443E-2</v>
      </c>
      <c r="H33" s="29">
        <f t="shared" si="3"/>
        <v>1.8761079401866443E-2</v>
      </c>
      <c r="I33" s="29">
        <f t="shared" si="4"/>
        <v>3.519781003231373E-4</v>
      </c>
      <c r="J33" s="30"/>
      <c r="K33" s="31">
        <v>29</v>
      </c>
    </row>
    <row r="34" spans="1:13" x14ac:dyDescent="0.25">
      <c r="B34" s="28" t="s">
        <v>47</v>
      </c>
      <c r="C34" s="44">
        <v>0.89304179715897869</v>
      </c>
      <c r="D34" s="37">
        <f t="shared" si="1"/>
        <v>0.89612542695686714</v>
      </c>
      <c r="E34" s="37">
        <f t="shared" si="2"/>
        <v>9.5439213605905144E-3</v>
      </c>
      <c r="F34" s="37">
        <f t="shared" si="5"/>
        <v>0.93972301443820172</v>
      </c>
      <c r="G34" s="37">
        <f t="shared" si="6"/>
        <v>-4.6681217279223031E-2</v>
      </c>
      <c r="H34" s="37">
        <f t="shared" si="3"/>
        <v>4.6681217279223031E-2</v>
      </c>
      <c r="I34" s="37">
        <f t="shared" si="4"/>
        <v>2.179136046670031E-3</v>
      </c>
      <c r="J34" s="30"/>
      <c r="K34" s="31">
        <v>30</v>
      </c>
      <c r="M34" s="55">
        <f>C35-J35</f>
        <v>-4.7396603493843337E-5</v>
      </c>
    </row>
    <row r="35" spans="1:13" x14ac:dyDescent="0.25">
      <c r="B35" s="28" t="s">
        <v>48</v>
      </c>
      <c r="C35" s="38">
        <v>0.90562195171396387</v>
      </c>
      <c r="D35" s="29"/>
      <c r="E35" s="29"/>
      <c r="F35" s="29">
        <f>$D$34+(B35-$B$34)*$E$34</f>
        <v>0.90566934831745771</v>
      </c>
      <c r="G35" s="29"/>
      <c r="H35" s="29"/>
      <c r="I35" s="29"/>
      <c r="J35" s="39">
        <f>F35</f>
        <v>0.90566934831745771</v>
      </c>
      <c r="K35" s="31">
        <v>31</v>
      </c>
      <c r="M35" s="46" t="s">
        <v>38</v>
      </c>
    </row>
    <row r="36" spans="1:13" x14ac:dyDescent="0.25">
      <c r="B36" s="28" t="s">
        <v>49</v>
      </c>
      <c r="C36" s="38" t="s">
        <v>38</v>
      </c>
      <c r="D36" s="29"/>
      <c r="E36" s="29"/>
      <c r="F36" s="29">
        <f>$D$34+(B36-$B$34)*$E$34</f>
        <v>0.91521326967804817</v>
      </c>
      <c r="G36" s="29"/>
      <c r="H36" s="29"/>
      <c r="I36" s="29"/>
      <c r="J36" s="39">
        <f t="shared" ref="J36:J37" si="7">F36</f>
        <v>0.91521326967804817</v>
      </c>
      <c r="K36" s="40"/>
    </row>
    <row r="37" spans="1:13" x14ac:dyDescent="0.25">
      <c r="B37" s="28" t="s">
        <v>50</v>
      </c>
      <c r="C37" s="29"/>
      <c r="D37" s="29"/>
      <c r="E37" s="29"/>
      <c r="F37" s="29">
        <f>$D$34+(B37-$B$34)*$E$34</f>
        <v>0.92475719103863874</v>
      </c>
      <c r="G37" s="29"/>
      <c r="H37" s="29"/>
      <c r="I37" s="29"/>
      <c r="J37" s="39">
        <f t="shared" si="7"/>
        <v>0.92475719103863874</v>
      </c>
      <c r="K37" s="40"/>
    </row>
    <row r="38" spans="1:13" x14ac:dyDescent="0.25">
      <c r="B38" s="41"/>
      <c r="C38" s="41"/>
      <c r="D38" s="41"/>
      <c r="E38" s="41"/>
      <c r="F38" s="41"/>
      <c r="G38" s="41"/>
      <c r="H38" s="41"/>
      <c r="I38" s="41"/>
      <c r="J38" s="42"/>
    </row>
    <row r="39" spans="1:13" x14ac:dyDescent="0.25">
      <c r="B39" s="41"/>
      <c r="C39" s="41"/>
      <c r="D39" s="41"/>
      <c r="E39" s="41"/>
      <c r="F39" s="41"/>
      <c r="G39" s="41"/>
      <c r="H39" s="41"/>
      <c r="I39" s="41"/>
      <c r="J39" s="42"/>
    </row>
    <row r="40" spans="1:13" x14ac:dyDescent="0.25">
      <c r="B40" s="42"/>
      <c r="C40" s="42"/>
      <c r="D40" s="42"/>
      <c r="E40" s="42"/>
      <c r="F40" s="42"/>
      <c r="G40" s="42"/>
      <c r="H40" s="42"/>
      <c r="I40" s="42"/>
      <c r="J40" s="42"/>
    </row>
  </sheetData>
  <mergeCells count="1">
    <mergeCell ref="L7:U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C55"/>
  <sheetViews>
    <sheetView workbookViewId="0"/>
  </sheetViews>
  <sheetFormatPr defaultRowHeight="15" x14ac:dyDescent="0.25"/>
  <cols>
    <col min="11" max="11" width="9.140625" style="17"/>
    <col min="13" max="13" width="9.140625" style="17"/>
    <col min="15" max="15" width="9.140625" style="17"/>
    <col min="17" max="17" width="9.140625" style="17"/>
    <col min="19" max="19" width="9.140625" style="17"/>
    <col min="21" max="21" width="9.140625" style="17"/>
    <col min="22" max="22" width="6" customWidth="1"/>
    <col min="23" max="24" width="9.140625" style="17"/>
    <col min="25" max="25" width="6.140625" customWidth="1"/>
    <col min="26" max="26" width="6.7109375" customWidth="1"/>
    <col min="27" max="27" width="5.42578125" customWidth="1"/>
    <col min="28" max="28" width="9.140625" customWidth="1"/>
    <col min="29" max="29" width="9.7109375" customWidth="1"/>
  </cols>
  <sheetData>
    <row r="1" spans="1:29" x14ac:dyDescent="0.25">
      <c r="A1" s="15">
        <f>'1'!M30</f>
        <v>0.30345923632745592</v>
      </c>
      <c r="B1" s="16">
        <f>'2'!M30</f>
        <v>0.33520348998702393</v>
      </c>
      <c r="C1" s="16">
        <f>'3'!M30</f>
        <v>0.35121987189049481</v>
      </c>
      <c r="D1" s="16">
        <f>'4'!M30</f>
        <v>0.49099844102694307</v>
      </c>
      <c r="E1" s="16">
        <f>'5'!M30</f>
        <v>0.69920074649807218</v>
      </c>
      <c r="F1" s="16">
        <f>'6'!M30</f>
        <v>0.39020849386077749</v>
      </c>
      <c r="K1" s="15">
        <f>'1'!M34</f>
        <v>-6.3006204545443811E-3</v>
      </c>
      <c r="M1" s="16">
        <f>'2'!M34</f>
        <v>1.0607774772451339E-2</v>
      </c>
      <c r="O1" s="16">
        <f>'3'!M34</f>
        <v>1.0712715382676263E-2</v>
      </c>
      <c r="Q1" s="16">
        <f>'4'!M34</f>
        <v>4.328462368496333E-2</v>
      </c>
      <c r="S1" s="16">
        <f>'5'!M34</f>
        <v>-2.9425208116140578E-3</v>
      </c>
      <c r="U1" s="52">
        <f>'6'!M34</f>
        <v>-4.7396603493843337E-5</v>
      </c>
    </row>
    <row r="2" spans="1:29" ht="37.5" customHeight="1" x14ac:dyDescent="0.25">
      <c r="J2" s="6">
        <f>'1'!J35</f>
        <v>0.89134884099466671</v>
      </c>
      <c r="K2" s="15">
        <v>0</v>
      </c>
      <c r="L2" s="7">
        <f>'2'!J35</f>
        <v>0.89501417694151253</v>
      </c>
      <c r="M2" s="16">
        <v>0</v>
      </c>
      <c r="N2" s="8">
        <f>'3'!J35</f>
        <v>0.94252541817271906</v>
      </c>
      <c r="O2" s="16">
        <v>0</v>
      </c>
      <c r="P2" s="9">
        <f>'4'!J35</f>
        <v>1.069271554600979</v>
      </c>
      <c r="Q2" s="16">
        <v>0</v>
      </c>
      <c r="R2" s="11">
        <f>'5'!J35</f>
        <v>1.1166100326866353</v>
      </c>
      <c r="S2" s="16">
        <v>0</v>
      </c>
      <c r="T2" s="12">
        <f>'6'!J35</f>
        <v>0.90566934831745771</v>
      </c>
      <c r="U2" s="52">
        <v>0</v>
      </c>
    </row>
    <row r="3" spans="1:29" ht="17.25" x14ac:dyDescent="0.3">
      <c r="A3" s="13">
        <v>0.93369496719006717</v>
      </c>
      <c r="B3" s="14">
        <v>0.95988165501159184</v>
      </c>
      <c r="C3" s="14">
        <v>0.97292599230155974</v>
      </c>
      <c r="D3" s="14">
        <v>0.99374522998057013</v>
      </c>
      <c r="E3" s="14">
        <v>1.0177474476801813</v>
      </c>
      <c r="F3" s="14">
        <v>1.1061835704003609</v>
      </c>
      <c r="G3" s="48">
        <v>53</v>
      </c>
      <c r="I3" s="48">
        <v>1</v>
      </c>
      <c r="J3" s="54">
        <v>0.89620285571957903</v>
      </c>
      <c r="K3" s="51">
        <f>$AC3-($J$2+$K$2)</f>
        <v>-5.0134406868855175E-2</v>
      </c>
      <c r="L3" s="54">
        <v>0.93216859529323948</v>
      </c>
      <c r="M3" s="51">
        <f t="shared" ref="M3:M34" si="0">$AC3-($L$2+$M$2)</f>
        <v>-5.379974281570099E-2</v>
      </c>
      <c r="N3" s="54">
        <v>0.97489730168297728</v>
      </c>
      <c r="O3" s="51">
        <f t="shared" ref="O3:O34" si="1">$AC3-($N$2+$O$2)</f>
        <v>-0.10131098404690753</v>
      </c>
      <c r="P3" s="54">
        <v>1.0653358878453918</v>
      </c>
      <c r="Q3" s="51">
        <f t="shared" ref="Q3:Q34" si="2">$AC3-($P$2+$Q$2)</f>
        <v>-0.22805712047516746</v>
      </c>
      <c r="R3" s="54">
        <v>1.0832188153302258</v>
      </c>
      <c r="S3" s="51">
        <f t="shared" ref="S3:S34" si="3">$AC3-($R$2+$S$2)</f>
        <v>-0.27539559856082374</v>
      </c>
      <c r="T3" s="54">
        <v>1.194079967105506</v>
      </c>
      <c r="U3" s="51">
        <f t="shared" ref="U3:U34" si="4">$AC3-($T$2+$U$2)</f>
        <v>-6.4454914191646173E-2</v>
      </c>
      <c r="V3" s="2"/>
      <c r="W3" s="4"/>
      <c r="Y3" s="2"/>
      <c r="Z3" s="53">
        <v>6.8758600000000003</v>
      </c>
      <c r="AA3" s="2"/>
      <c r="AB3" s="5">
        <v>68.758600000000001</v>
      </c>
      <c r="AC3" s="6">
        <v>0.84121443412581154</v>
      </c>
    </row>
    <row r="4" spans="1:29" ht="17.25" x14ac:dyDescent="0.3">
      <c r="A4" s="13">
        <v>0.88502442734753395</v>
      </c>
      <c r="B4" s="14">
        <v>0.88596075752102388</v>
      </c>
      <c r="C4" s="14">
        <v>0.91770161506450088</v>
      </c>
      <c r="D4" s="14">
        <v>0.97629578469088141</v>
      </c>
      <c r="E4" s="14">
        <v>0.98668243157612667</v>
      </c>
      <c r="F4" s="14">
        <v>1.0780420294593842</v>
      </c>
      <c r="G4" s="48">
        <v>52</v>
      </c>
      <c r="I4" s="48">
        <v>2</v>
      </c>
      <c r="J4" s="54">
        <v>0.87543210670185667</v>
      </c>
      <c r="K4" s="51">
        <f t="shared" ref="K4:K51" si="5">AC4-($J$2+$K$2)</f>
        <v>-3.6658307890842456E-2</v>
      </c>
      <c r="L4" s="54">
        <v>0.96895387869885763</v>
      </c>
      <c r="M4" s="51">
        <f t="shared" si="0"/>
        <v>-4.0323643837688272E-2</v>
      </c>
      <c r="N4" s="54">
        <v>0.9809161511622817</v>
      </c>
      <c r="O4" s="51">
        <f t="shared" si="1"/>
        <v>-8.7834885068894808E-2</v>
      </c>
      <c r="P4" s="54">
        <v>1.0048161731853504</v>
      </c>
      <c r="Q4" s="51">
        <f t="shared" si="2"/>
        <v>-0.21458102149715474</v>
      </c>
      <c r="R4" s="54">
        <v>1.056872167182344</v>
      </c>
      <c r="S4" s="51">
        <f t="shared" si="3"/>
        <v>-0.26191949958281102</v>
      </c>
      <c r="T4" s="54">
        <v>1.1104056661320254</v>
      </c>
      <c r="U4" s="51">
        <f t="shared" si="4"/>
        <v>-5.0978815213633455E-2</v>
      </c>
      <c r="V4" s="2"/>
      <c r="W4" s="4"/>
      <c r="Y4" s="2"/>
      <c r="Z4" s="53">
        <v>6.9860100000000003</v>
      </c>
      <c r="AA4" s="2"/>
      <c r="AB4" s="5">
        <v>69.860100000000003</v>
      </c>
      <c r="AC4" s="6">
        <v>0.85469053310382426</v>
      </c>
    </row>
    <row r="5" spans="1:29" ht="17.25" x14ac:dyDescent="0.3">
      <c r="A5" s="45">
        <v>0.95040391633023436</v>
      </c>
      <c r="B5" s="45">
        <v>0.993113934086574</v>
      </c>
      <c r="C5" s="45">
        <v>1.0554458503179536</v>
      </c>
      <c r="D5" s="45">
        <v>1.0753594604450056</v>
      </c>
      <c r="E5" s="45">
        <v>1.1077811269114779</v>
      </c>
      <c r="F5" s="45">
        <v>1.1455847507896499</v>
      </c>
      <c r="G5" s="48">
        <v>51</v>
      </c>
      <c r="I5" s="48">
        <v>3</v>
      </c>
      <c r="J5" s="54">
        <v>0.90210201310746396</v>
      </c>
      <c r="K5" s="51">
        <f t="shared" si="5"/>
        <v>-8.541403059913244E-3</v>
      </c>
      <c r="L5" s="54">
        <v>0.92064536898594995</v>
      </c>
      <c r="M5" s="51">
        <f t="shared" si="0"/>
        <v>-1.220673900675906E-2</v>
      </c>
      <c r="N5" s="54">
        <v>0.9641882881692031</v>
      </c>
      <c r="O5" s="51">
        <f t="shared" si="1"/>
        <v>-5.9717980237965596E-2</v>
      </c>
      <c r="P5" s="54">
        <v>1.0047011430503974</v>
      </c>
      <c r="Q5" s="51">
        <f t="shared" si="2"/>
        <v>-0.18646411666622553</v>
      </c>
      <c r="R5" s="54">
        <v>1.0957502221389821</v>
      </c>
      <c r="S5" s="51">
        <f t="shared" si="3"/>
        <v>-0.23380259475188181</v>
      </c>
      <c r="T5" s="54">
        <v>1.1441037209486935</v>
      </c>
      <c r="U5" s="51">
        <f t="shared" si="4"/>
        <v>-2.2861910382704242E-2</v>
      </c>
      <c r="V5" s="2"/>
      <c r="W5" s="3"/>
      <c r="Y5" s="2"/>
      <c r="Z5" s="53">
        <v>7.2158300000000004</v>
      </c>
      <c r="AA5" s="2"/>
      <c r="AB5" s="5">
        <v>72.158299999999997</v>
      </c>
      <c r="AC5" s="6">
        <v>0.88280743793475347</v>
      </c>
    </row>
    <row r="6" spans="1:29" ht="17.25" x14ac:dyDescent="0.3">
      <c r="A6" s="45">
        <v>0.92521259065000916</v>
      </c>
      <c r="B6" s="45">
        <v>0.95355335185168655</v>
      </c>
      <c r="C6" s="45">
        <v>0.98009808331568771</v>
      </c>
      <c r="D6" s="45">
        <v>1.067767856868276</v>
      </c>
      <c r="E6" s="45">
        <v>1.091160347871813</v>
      </c>
      <c r="F6" s="45">
        <v>1.1398442699153115</v>
      </c>
      <c r="G6" s="48">
        <v>50</v>
      </c>
      <c r="I6" s="48">
        <v>4</v>
      </c>
      <c r="J6" s="54">
        <v>0.92043301960243096</v>
      </c>
      <c r="K6" s="51">
        <f t="shared" si="5"/>
        <v>-3.0310671727621363E-3</v>
      </c>
      <c r="L6" s="54">
        <v>0.92566798401052774</v>
      </c>
      <c r="M6" s="51">
        <f t="shared" si="0"/>
        <v>-6.6964031196079521E-3</v>
      </c>
      <c r="N6" s="54">
        <v>0.94744273877685248</v>
      </c>
      <c r="O6" s="51">
        <f t="shared" si="1"/>
        <v>-5.4207644350814488E-2</v>
      </c>
      <c r="P6" s="54">
        <v>0.98385455210717399</v>
      </c>
      <c r="Q6" s="51">
        <f t="shared" si="2"/>
        <v>-0.18095378077907442</v>
      </c>
      <c r="R6" s="54">
        <v>1.0388621359625567</v>
      </c>
      <c r="S6" s="51">
        <f t="shared" si="3"/>
        <v>-0.2282922588647307</v>
      </c>
      <c r="T6" s="54">
        <v>1.0931721332258535</v>
      </c>
      <c r="U6" s="51">
        <f t="shared" si="4"/>
        <v>-1.7351574495553135E-2</v>
      </c>
      <c r="V6" s="2"/>
      <c r="W6" s="4"/>
      <c r="Y6" s="2"/>
      <c r="Z6" s="53">
        <v>7.2608699999999997</v>
      </c>
      <c r="AA6" s="2"/>
      <c r="AB6" s="5">
        <v>72.608699999999999</v>
      </c>
      <c r="AC6" s="6">
        <v>0.88831777382190458</v>
      </c>
    </row>
    <row r="7" spans="1:29" ht="17.25" x14ac:dyDescent="0.3">
      <c r="A7" s="45">
        <v>0.86806299837915812</v>
      </c>
      <c r="B7" s="45">
        <v>0.90372553992271165</v>
      </c>
      <c r="C7" s="45">
        <v>0.908511915460255</v>
      </c>
      <c r="D7" s="45">
        <v>0.95520174667670932</v>
      </c>
      <c r="E7" s="45">
        <v>0.96613468127628943</v>
      </c>
      <c r="F7" s="45">
        <v>0.99497547355780935</v>
      </c>
      <c r="G7" s="48">
        <v>49</v>
      </c>
      <c r="I7" s="48">
        <v>5</v>
      </c>
      <c r="J7" s="54">
        <v>0.92123918899226942</v>
      </c>
      <c r="K7" s="51">
        <f t="shared" si="5"/>
        <v>-3.0310671727621363E-3</v>
      </c>
      <c r="L7" s="54">
        <v>0.94562168024120852</v>
      </c>
      <c r="M7" s="51">
        <f t="shared" si="0"/>
        <v>-6.6964031196079521E-3</v>
      </c>
      <c r="N7" s="54">
        <v>0.94562168024120852</v>
      </c>
      <c r="O7" s="51">
        <f t="shared" si="1"/>
        <v>-5.4207644350814488E-2</v>
      </c>
      <c r="P7" s="54">
        <v>0.97659164863919989</v>
      </c>
      <c r="Q7" s="51">
        <f t="shared" si="2"/>
        <v>-0.18095378077907442</v>
      </c>
      <c r="R7" s="54">
        <v>1.0194090243028391</v>
      </c>
      <c r="S7" s="51">
        <f t="shared" si="3"/>
        <v>-0.2282922588647307</v>
      </c>
      <c r="T7" s="54">
        <v>1.1939342655706968</v>
      </c>
      <c r="U7" s="51">
        <f t="shared" si="4"/>
        <v>-1.7351574495553135E-2</v>
      </c>
      <c r="V7" s="2"/>
      <c r="W7" s="4"/>
      <c r="Y7" s="2"/>
      <c r="Z7" s="53">
        <v>7.2608699999999997</v>
      </c>
      <c r="AA7" s="2"/>
      <c r="AB7" s="5">
        <v>72.608699999999999</v>
      </c>
      <c r="AC7" s="6">
        <v>0.88831777382190458</v>
      </c>
    </row>
    <row r="8" spans="1:29" ht="17.25" x14ac:dyDescent="0.3">
      <c r="A8" s="45">
        <v>0.90704571669001122</v>
      </c>
      <c r="B8" s="45">
        <v>0.90838856239720456</v>
      </c>
      <c r="C8" s="45">
        <v>0.93236619970539092</v>
      </c>
      <c r="D8" s="45">
        <v>0.99160088817251335</v>
      </c>
      <c r="E8" s="45">
        <v>1.0626038549403576</v>
      </c>
      <c r="F8" s="45">
        <v>1.1348197936517432</v>
      </c>
      <c r="G8" s="48">
        <v>48</v>
      </c>
      <c r="I8" s="48">
        <v>6</v>
      </c>
      <c r="J8" s="54">
        <v>0.88431365562077913</v>
      </c>
      <c r="K8" s="51">
        <f t="shared" si="5"/>
        <v>-1.4161374722648779E-3</v>
      </c>
      <c r="L8" s="54">
        <v>0.88710069318979623</v>
      </c>
      <c r="M8" s="51">
        <f t="shared" si="0"/>
        <v>-5.0814734191106936E-3</v>
      </c>
      <c r="N8" s="54">
        <v>0.91540022116732234</v>
      </c>
      <c r="O8" s="51">
        <f t="shared" si="1"/>
        <v>-5.2592714650317229E-2</v>
      </c>
      <c r="P8" s="54">
        <v>0.92198832185290502</v>
      </c>
      <c r="Q8" s="51">
        <f t="shared" si="2"/>
        <v>-0.17933885107857717</v>
      </c>
      <c r="R8" s="54">
        <v>0.94423189798116758</v>
      </c>
      <c r="S8" s="51">
        <f t="shared" si="3"/>
        <v>-0.22667732916423344</v>
      </c>
      <c r="T8" s="54">
        <v>1.0162497825461589</v>
      </c>
      <c r="U8" s="51">
        <f t="shared" si="4"/>
        <v>-1.5736644795055876E-2</v>
      </c>
      <c r="V8" s="2"/>
      <c r="W8" s="4"/>
      <c r="Y8" s="2"/>
      <c r="Z8" s="53">
        <v>7.27407</v>
      </c>
      <c r="AA8" s="2"/>
      <c r="AB8" s="10">
        <v>72.740700000000004</v>
      </c>
      <c r="AC8" s="6">
        <v>0.88993270352240184</v>
      </c>
    </row>
    <row r="9" spans="1:29" ht="17.25" x14ac:dyDescent="0.3">
      <c r="A9" s="45">
        <v>0.9083180044579493</v>
      </c>
      <c r="B9" s="45">
        <v>0.94406191772566783</v>
      </c>
      <c r="C9" s="45">
        <v>0.97640830235853682</v>
      </c>
      <c r="D9" s="45">
        <v>1.0704838111492558</v>
      </c>
      <c r="E9" s="45">
        <v>1.1078075997453729</v>
      </c>
      <c r="F9" s="45">
        <v>1.144766141756647</v>
      </c>
      <c r="G9" s="48">
        <v>47</v>
      </c>
      <c r="I9" s="48">
        <v>7</v>
      </c>
      <c r="J9" s="54">
        <v>0.89490414327321866</v>
      </c>
      <c r="K9" s="51">
        <f t="shared" si="5"/>
        <v>1.0931957578582341E-2</v>
      </c>
      <c r="L9" s="54">
        <v>0.94531394074897279</v>
      </c>
      <c r="M9" s="51">
        <f t="shared" si="0"/>
        <v>7.2666216317365251E-3</v>
      </c>
      <c r="N9" s="54">
        <v>0.96855944589985909</v>
      </c>
      <c r="O9" s="51">
        <f t="shared" si="1"/>
        <v>-4.0244619599470011E-2</v>
      </c>
      <c r="P9" s="54">
        <v>0.98669471528961672</v>
      </c>
      <c r="Q9" s="51">
        <f t="shared" si="2"/>
        <v>-0.16699075602772995</v>
      </c>
      <c r="R9" s="54">
        <v>0.98973339949490269</v>
      </c>
      <c r="S9" s="51">
        <f t="shared" si="3"/>
        <v>-0.21432923411338622</v>
      </c>
      <c r="T9" s="54">
        <v>1.0413714186623455</v>
      </c>
      <c r="U9" s="51">
        <f t="shared" si="4"/>
        <v>-3.3885497442086576E-3</v>
      </c>
      <c r="V9" s="2"/>
      <c r="W9" s="4"/>
      <c r="Y9" s="2"/>
      <c r="Z9" s="53">
        <v>7.375</v>
      </c>
      <c r="AA9" s="2"/>
      <c r="AB9" s="5">
        <v>73.75</v>
      </c>
      <c r="AC9" s="6">
        <v>0.90228079857324905</v>
      </c>
    </row>
    <row r="10" spans="1:29" ht="17.25" x14ac:dyDescent="0.3">
      <c r="A10" s="45">
        <v>0.92541050979154671</v>
      </c>
      <c r="B10" s="45">
        <v>0.93183339931045317</v>
      </c>
      <c r="C10" s="45">
        <v>0.9839979425236921</v>
      </c>
      <c r="D10" s="45">
        <v>0.99450188999015687</v>
      </c>
      <c r="E10" s="45">
        <v>1.1399195871509511</v>
      </c>
      <c r="F10" s="45">
        <v>1.1831381377924715</v>
      </c>
      <c r="G10" s="48">
        <v>46</v>
      </c>
      <c r="I10" s="48">
        <v>8</v>
      </c>
      <c r="J10" s="54">
        <v>0.87227077944112386</v>
      </c>
      <c r="K10" s="51">
        <f t="shared" si="5"/>
        <v>1.435634260259111E-2</v>
      </c>
      <c r="L10" s="54">
        <v>0.90219017006096391</v>
      </c>
      <c r="M10" s="51">
        <f t="shared" si="0"/>
        <v>1.0691006655745294E-2</v>
      </c>
      <c r="N10" s="54">
        <v>0.91409370214485608</v>
      </c>
      <c r="O10" s="51">
        <f t="shared" si="1"/>
        <v>-3.6820234575461241E-2</v>
      </c>
      <c r="P10" s="54">
        <v>0.95036687265791042</v>
      </c>
      <c r="Q10" s="51">
        <f t="shared" si="2"/>
        <v>-0.16356637100372118</v>
      </c>
      <c r="R10" s="54">
        <v>0.97549886662209973</v>
      </c>
      <c r="S10" s="51">
        <f t="shared" si="3"/>
        <v>-0.21090484908937746</v>
      </c>
      <c r="T10" s="54">
        <v>1.1451438092493302</v>
      </c>
      <c r="U10" s="51">
        <f t="shared" si="4"/>
        <v>3.5835279800111586E-5</v>
      </c>
      <c r="V10" s="2"/>
      <c r="W10" s="3"/>
      <c r="Y10" s="2"/>
      <c r="Z10" s="53">
        <v>7.40299</v>
      </c>
      <c r="AA10" s="2"/>
      <c r="AB10" s="5">
        <v>74.029899999999998</v>
      </c>
      <c r="AC10" s="6">
        <v>0.90570518359725782</v>
      </c>
    </row>
    <row r="11" spans="1:29" ht="17.25" x14ac:dyDescent="0.3">
      <c r="A11" s="45">
        <v>0.95828567916588714</v>
      </c>
      <c r="B11" s="45">
        <v>0.98869473842527777</v>
      </c>
      <c r="C11" s="45">
        <v>0.993881662100078</v>
      </c>
      <c r="D11" s="45">
        <v>1.0543533328020154</v>
      </c>
      <c r="E11" s="45">
        <v>1.0766067900973939</v>
      </c>
      <c r="F11" s="45">
        <v>1.1006230914078095</v>
      </c>
      <c r="G11" s="48">
        <v>45</v>
      </c>
      <c r="I11" s="48">
        <v>9</v>
      </c>
      <c r="J11" s="54">
        <v>0.88976027848678751</v>
      </c>
      <c r="K11" s="51">
        <f t="shared" si="5"/>
        <v>1.7485880613099969E-2</v>
      </c>
      <c r="L11" s="54">
        <v>0.89616158143412106</v>
      </c>
      <c r="M11" s="51">
        <f t="shared" si="0"/>
        <v>1.3820544666254153E-2</v>
      </c>
      <c r="N11" s="54">
        <v>0.90771186504468138</v>
      </c>
      <c r="O11" s="51">
        <f t="shared" si="1"/>
        <v>-3.3690696564952383E-2</v>
      </c>
      <c r="P11" s="54">
        <v>0.94430859433738179</v>
      </c>
      <c r="Q11" s="51">
        <f t="shared" si="2"/>
        <v>-0.16043683299321232</v>
      </c>
      <c r="R11" s="54">
        <v>0.94652160220929715</v>
      </c>
      <c r="S11" s="51">
        <f t="shared" si="3"/>
        <v>-0.2077753110788686</v>
      </c>
      <c r="T11" s="54">
        <v>1.0983307562755722</v>
      </c>
      <c r="U11" s="51">
        <f t="shared" si="4"/>
        <v>3.1653732903089704E-3</v>
      </c>
      <c r="V11" s="2"/>
      <c r="W11" s="4"/>
      <c r="Y11" s="2"/>
      <c r="Z11" s="53">
        <v>7.4285699999999997</v>
      </c>
      <c r="AA11" s="2"/>
      <c r="AB11" s="10">
        <v>74.285699999999991</v>
      </c>
      <c r="AC11" s="6">
        <v>0.90883472160776668</v>
      </c>
    </row>
    <row r="12" spans="1:29" ht="17.25" x14ac:dyDescent="0.3">
      <c r="A12" s="45">
        <v>0.90142562336582976</v>
      </c>
      <c r="B12" s="45">
        <v>0.97137312875672122</v>
      </c>
      <c r="C12" s="45">
        <v>0.97654422122850559</v>
      </c>
      <c r="D12" s="45">
        <v>0.98577945197020533</v>
      </c>
      <c r="E12" s="45">
        <v>1.1841103791475576</v>
      </c>
      <c r="F12" s="45">
        <v>1.1970179059638206</v>
      </c>
      <c r="G12" s="48">
        <v>44</v>
      </c>
      <c r="I12" s="48">
        <v>10</v>
      </c>
      <c r="J12" s="54">
        <v>0.89133992965447906</v>
      </c>
      <c r="K12" s="51">
        <f t="shared" si="5"/>
        <v>1.8008285902579191E-2</v>
      </c>
      <c r="L12" s="54">
        <v>0.97730426794786962</v>
      </c>
      <c r="M12" s="51">
        <f t="shared" si="0"/>
        <v>1.4342949955733375E-2</v>
      </c>
      <c r="N12" s="54">
        <v>0.98230131118931618</v>
      </c>
      <c r="O12" s="51">
        <f t="shared" si="1"/>
        <v>-3.3168291275473161E-2</v>
      </c>
      <c r="P12" s="54">
        <v>0.99663074318183142</v>
      </c>
      <c r="Q12" s="51">
        <f t="shared" si="2"/>
        <v>-0.1599144277037331</v>
      </c>
      <c r="R12" s="54">
        <v>1.1062336202615746</v>
      </c>
      <c r="S12" s="51">
        <f t="shared" si="3"/>
        <v>-0.20725290578938937</v>
      </c>
      <c r="T12" s="54">
        <v>1.1343386187377442</v>
      </c>
      <c r="U12" s="51">
        <f t="shared" si="4"/>
        <v>3.6877785797881923E-3</v>
      </c>
      <c r="V12" s="2"/>
      <c r="W12" s="4"/>
      <c r="Y12" s="2"/>
      <c r="Z12" s="53">
        <v>7.4328399999999997</v>
      </c>
      <c r="AA12" s="2"/>
      <c r="AB12" s="5">
        <v>74.328400000000002</v>
      </c>
      <c r="AC12" s="6">
        <v>0.9093571268972459</v>
      </c>
    </row>
    <row r="13" spans="1:29" ht="17.25" x14ac:dyDescent="0.3">
      <c r="A13" s="45">
        <v>0.8358809814580882</v>
      </c>
      <c r="B13" s="45">
        <v>0.92370732970743308</v>
      </c>
      <c r="C13" s="45">
        <v>0.96055981500572418</v>
      </c>
      <c r="D13" s="45">
        <v>0.98683351244915773</v>
      </c>
      <c r="E13" s="45">
        <v>1.0653484701615961</v>
      </c>
      <c r="F13" s="45">
        <v>1.150106125001487</v>
      </c>
      <c r="G13" s="48">
        <v>43</v>
      </c>
      <c r="I13" s="48">
        <v>11</v>
      </c>
      <c r="J13" s="54">
        <v>0.89094702191778996</v>
      </c>
      <c r="K13" s="51">
        <f t="shared" si="5"/>
        <v>2.5757501601783139E-2</v>
      </c>
      <c r="L13" s="54">
        <v>0.92307483143355662</v>
      </c>
      <c r="M13" s="51">
        <f t="shared" si="0"/>
        <v>2.2092165654937324E-2</v>
      </c>
      <c r="N13" s="54">
        <v>0.93749808634836418</v>
      </c>
      <c r="O13" s="51">
        <f t="shared" si="1"/>
        <v>-2.5419075576269212E-2</v>
      </c>
      <c r="P13" s="54">
        <v>0.97660402029941606</v>
      </c>
      <c r="Q13" s="51">
        <f t="shared" si="2"/>
        <v>-0.15216521200452915</v>
      </c>
      <c r="R13" s="54">
        <v>0.98059011913369443</v>
      </c>
      <c r="S13" s="51">
        <f t="shared" si="3"/>
        <v>-0.19950369009018543</v>
      </c>
      <c r="T13" s="54">
        <v>0.98460931288449371</v>
      </c>
      <c r="U13" s="51">
        <f t="shared" si="4"/>
        <v>1.1436994278992141E-2</v>
      </c>
      <c r="V13" s="2"/>
      <c r="W13" s="4"/>
      <c r="Y13" s="2"/>
      <c r="Z13" s="53">
        <v>7.4961799999999998</v>
      </c>
      <c r="AA13" s="2"/>
      <c r="AB13" s="5">
        <v>74.961799999999997</v>
      </c>
      <c r="AC13" s="6">
        <v>0.91710634259644985</v>
      </c>
    </row>
    <row r="14" spans="1:29" ht="17.25" x14ac:dyDescent="0.3">
      <c r="A14" s="45">
        <v>0.95506200116145135</v>
      </c>
      <c r="B14" s="45">
        <v>0.9570537680051856</v>
      </c>
      <c r="C14" s="45">
        <v>0.97995908670812981</v>
      </c>
      <c r="D14" s="45">
        <v>0.98716423589315128</v>
      </c>
      <c r="E14" s="45">
        <v>1.0276561453559312</v>
      </c>
      <c r="F14" s="45">
        <v>1.160669667041401</v>
      </c>
      <c r="G14" s="48">
        <v>42</v>
      </c>
      <c r="I14" s="48">
        <v>12</v>
      </c>
      <c r="J14" s="54">
        <v>0.92742332999883603</v>
      </c>
      <c r="K14" s="51">
        <f t="shared" si="5"/>
        <v>3.603065667380978E-2</v>
      </c>
      <c r="L14" s="54">
        <v>0.94395931019638635</v>
      </c>
      <c r="M14" s="51">
        <f t="shared" si="0"/>
        <v>3.2365320726963964E-2</v>
      </c>
      <c r="N14" s="54">
        <v>0.97963976324236801</v>
      </c>
      <c r="O14" s="51">
        <f t="shared" si="1"/>
        <v>-1.5145920504242572E-2</v>
      </c>
      <c r="P14" s="54">
        <v>0.9886738754777975</v>
      </c>
      <c r="Q14" s="51">
        <f t="shared" si="2"/>
        <v>-0.14189205693250251</v>
      </c>
      <c r="R14" s="54">
        <v>0.9958325207226969</v>
      </c>
      <c r="S14" s="51">
        <f t="shared" si="3"/>
        <v>-0.18923053501815879</v>
      </c>
      <c r="T14" s="54">
        <v>1.0079973144573513</v>
      </c>
      <c r="U14" s="51">
        <f t="shared" si="4"/>
        <v>2.1710149351018782E-2</v>
      </c>
      <c r="V14" s="2"/>
      <c r="W14" s="4"/>
      <c r="Y14" s="2"/>
      <c r="Z14" s="53">
        <v>7.5801499999999997</v>
      </c>
      <c r="AA14" s="2"/>
      <c r="AB14" s="5">
        <v>75.801500000000004</v>
      </c>
      <c r="AC14" s="6">
        <v>0.92737949766847649</v>
      </c>
    </row>
    <row r="15" spans="1:29" ht="17.25" x14ac:dyDescent="0.3">
      <c r="A15" s="45">
        <v>0.89807612938743531</v>
      </c>
      <c r="B15" s="45">
        <v>0.90725022562963598</v>
      </c>
      <c r="C15" s="45">
        <v>0.92787907442003947</v>
      </c>
      <c r="D15" s="45">
        <v>0.95150672277024329</v>
      </c>
      <c r="E15" s="45">
        <v>0.98451925343714086</v>
      </c>
      <c r="F15" s="45">
        <v>1.0674451912438443</v>
      </c>
      <c r="G15" s="48">
        <v>41</v>
      </c>
      <c r="I15" s="48">
        <v>13</v>
      </c>
      <c r="J15" s="54">
        <v>0.87063372225451974</v>
      </c>
      <c r="K15" s="51">
        <f t="shared" si="5"/>
        <v>3.6419707919838618E-2</v>
      </c>
      <c r="L15" s="54">
        <v>0.90835216127188201</v>
      </c>
      <c r="M15" s="51">
        <f t="shared" si="0"/>
        <v>3.2754371972992802E-2</v>
      </c>
      <c r="N15" s="54">
        <v>0.97979514932915401</v>
      </c>
      <c r="O15" s="51">
        <f t="shared" si="1"/>
        <v>-1.4756869258213734E-2</v>
      </c>
      <c r="P15" s="54">
        <v>0.9942042617439758</v>
      </c>
      <c r="Q15" s="51">
        <f t="shared" si="2"/>
        <v>-0.14150300568647367</v>
      </c>
      <c r="R15" s="54">
        <v>1.0075833645080654</v>
      </c>
      <c r="S15" s="51">
        <f t="shared" si="3"/>
        <v>-0.18884148377212995</v>
      </c>
      <c r="T15" s="54">
        <v>1.104516948119072</v>
      </c>
      <c r="U15" s="51">
        <f t="shared" si="4"/>
        <v>2.2099200597047619E-2</v>
      </c>
      <c r="V15" s="2"/>
      <c r="W15" s="4"/>
      <c r="Y15" s="2"/>
      <c r="Z15" s="53">
        <v>7.5833300000000001</v>
      </c>
      <c r="AA15" s="2"/>
      <c r="AB15" s="10">
        <v>75.833300000000008</v>
      </c>
      <c r="AC15" s="6">
        <v>0.92776854891450533</v>
      </c>
    </row>
    <row r="16" spans="1:29" ht="17.25" x14ac:dyDescent="0.3">
      <c r="A16" s="45">
        <v>0.94908031833156881</v>
      </c>
      <c r="B16" s="45">
        <v>0.95031628341816132</v>
      </c>
      <c r="C16" s="45">
        <v>0.97387801626316151</v>
      </c>
      <c r="D16" s="45">
        <v>0.97995249680271745</v>
      </c>
      <c r="E16" s="45">
        <v>1.0336783924399264</v>
      </c>
      <c r="F16" s="45">
        <v>1.1999420328099597</v>
      </c>
      <c r="G16" s="48">
        <v>40</v>
      </c>
      <c r="I16" s="48">
        <v>14</v>
      </c>
      <c r="J16" s="54">
        <v>0.92385556222303822</v>
      </c>
      <c r="K16" s="51">
        <f t="shared" si="5"/>
        <v>3.9399987276210635E-2</v>
      </c>
      <c r="L16" s="54">
        <v>0.94255525207759738</v>
      </c>
      <c r="M16" s="51">
        <f t="shared" si="0"/>
        <v>3.5734651329364819E-2</v>
      </c>
      <c r="N16" s="54">
        <v>0.98891068944156135</v>
      </c>
      <c r="O16" s="51">
        <f t="shared" si="1"/>
        <v>-1.1776589901841716E-2</v>
      </c>
      <c r="P16" s="54">
        <v>1.0934511053115172</v>
      </c>
      <c r="Q16" s="51">
        <f t="shared" si="2"/>
        <v>-0.13852272633010165</v>
      </c>
      <c r="R16" s="54">
        <v>1.1494693351862968</v>
      </c>
      <c r="S16" s="51">
        <f t="shared" si="3"/>
        <v>-0.18586120441575793</v>
      </c>
      <c r="T16" s="54">
        <v>1.1665742784507833</v>
      </c>
      <c r="U16" s="51">
        <f t="shared" si="4"/>
        <v>2.5079479953419637E-2</v>
      </c>
      <c r="V16" s="2"/>
      <c r="W16" s="4"/>
      <c r="Y16" s="2"/>
      <c r="Z16" s="53">
        <v>7.6076899999999998</v>
      </c>
      <c r="AA16" s="2"/>
      <c r="AB16" s="5">
        <v>76.076899999999995</v>
      </c>
      <c r="AC16" s="6">
        <v>0.93074882827087735</v>
      </c>
    </row>
    <row r="17" spans="1:29" ht="17.25" x14ac:dyDescent="0.3">
      <c r="A17" s="45">
        <v>0.92933557957192825</v>
      </c>
      <c r="B17" s="45">
        <v>0.93501624974568742</v>
      </c>
      <c r="C17" s="45">
        <v>0.98150337373504637</v>
      </c>
      <c r="D17" s="45">
        <v>1.0135210280218381</v>
      </c>
      <c r="E17" s="45">
        <v>1.027375244989297</v>
      </c>
      <c r="F17" s="45">
        <v>1.0494226183993833</v>
      </c>
      <c r="G17" s="48">
        <v>39</v>
      </c>
      <c r="I17" s="48">
        <v>15</v>
      </c>
      <c r="J17" s="54">
        <v>0.84622351006156282</v>
      </c>
      <c r="K17" s="51">
        <f t="shared" si="5"/>
        <v>4.3502153401791865E-2</v>
      </c>
      <c r="L17" s="54">
        <v>0.91050431966714507</v>
      </c>
      <c r="M17" s="51">
        <f t="shared" si="0"/>
        <v>3.983681745494605E-2</v>
      </c>
      <c r="N17" s="54">
        <v>0.95936670301507965</v>
      </c>
      <c r="O17" s="51">
        <f t="shared" si="1"/>
        <v>-7.6744237762604861E-3</v>
      </c>
      <c r="P17" s="54">
        <v>0.97319856892281431</v>
      </c>
      <c r="Q17" s="51">
        <f t="shared" si="2"/>
        <v>-0.13442056020452042</v>
      </c>
      <c r="R17" s="54">
        <v>0.99542879096850478</v>
      </c>
      <c r="S17" s="51">
        <f t="shared" si="3"/>
        <v>-0.1817590382901767</v>
      </c>
      <c r="T17" s="54">
        <v>1.0969564019316556</v>
      </c>
      <c r="U17" s="51">
        <f t="shared" si="4"/>
        <v>2.9181646079000867E-2</v>
      </c>
      <c r="V17" s="2"/>
      <c r="W17" s="4"/>
      <c r="Y17" s="2"/>
      <c r="Z17" s="53">
        <v>7.6412199999999997</v>
      </c>
      <c r="AA17" s="2"/>
      <c r="AB17" s="5">
        <v>76.412199999999999</v>
      </c>
      <c r="AC17" s="6">
        <v>0.93485099439645858</v>
      </c>
    </row>
    <row r="18" spans="1:29" ht="17.25" x14ac:dyDescent="0.3">
      <c r="A18" s="45">
        <v>0.95286118139482012</v>
      </c>
      <c r="B18" s="45">
        <v>0.98780878476585998</v>
      </c>
      <c r="C18" s="45">
        <v>1.0196333743049844</v>
      </c>
      <c r="D18" s="45">
        <v>1.0467023540843627</v>
      </c>
      <c r="E18" s="45">
        <v>1.1235336421744844</v>
      </c>
      <c r="F18" s="45">
        <v>1.1559771963859469</v>
      </c>
      <c r="G18" s="48">
        <v>38</v>
      </c>
      <c r="I18" s="48">
        <v>16</v>
      </c>
      <c r="J18" s="54">
        <v>0.86844812359791601</v>
      </c>
      <c r="K18" s="51">
        <f t="shared" si="5"/>
        <v>4.4435631705942891E-2</v>
      </c>
      <c r="L18" s="54">
        <v>0.91961331776979383</v>
      </c>
      <c r="M18" s="51">
        <f t="shared" si="0"/>
        <v>4.0770295759097075E-2</v>
      </c>
      <c r="N18" s="54">
        <v>0.93671776186855227</v>
      </c>
      <c r="O18" s="51">
        <f t="shared" si="1"/>
        <v>-6.7409454721094608E-3</v>
      </c>
      <c r="P18" s="54">
        <v>0.95221962080337985</v>
      </c>
      <c r="Q18" s="51">
        <f t="shared" si="2"/>
        <v>-0.1334870819003694</v>
      </c>
      <c r="R18" s="54">
        <v>0.95591940106724416</v>
      </c>
      <c r="S18" s="51">
        <f t="shared" si="3"/>
        <v>-0.18082555998602567</v>
      </c>
      <c r="T18" s="54">
        <v>0.96767250845741515</v>
      </c>
      <c r="U18" s="51">
        <f t="shared" si="4"/>
        <v>3.0115124383151892E-2</v>
      </c>
      <c r="V18" s="2"/>
      <c r="W18" s="4"/>
      <c r="Y18" s="2"/>
      <c r="Z18" s="53">
        <v>7.6488500000000004</v>
      </c>
      <c r="AA18" s="2"/>
      <c r="AB18" s="5">
        <v>76.488500000000002</v>
      </c>
      <c r="AC18" s="6">
        <v>0.9357844727006096</v>
      </c>
    </row>
    <row r="19" spans="1:29" ht="17.25" x14ac:dyDescent="0.3">
      <c r="A19" s="45">
        <v>0.84729914476942392</v>
      </c>
      <c r="B19" s="45">
        <v>0.89408787889906427</v>
      </c>
      <c r="C19" s="45">
        <v>0.9517716794651998</v>
      </c>
      <c r="D19" s="45">
        <v>0.9824764032559693</v>
      </c>
      <c r="E19" s="45">
        <v>1.0118575419228457</v>
      </c>
      <c r="F19" s="45">
        <v>1.0984065280658948</v>
      </c>
      <c r="G19" s="48">
        <v>37</v>
      </c>
      <c r="I19" s="48">
        <v>17</v>
      </c>
      <c r="J19" s="54">
        <v>0.86507517090066322</v>
      </c>
      <c r="K19" s="51">
        <f t="shared" si="5"/>
        <v>5.0408424734599833E-2</v>
      </c>
      <c r="L19" s="54">
        <v>0.8925791215290052</v>
      </c>
      <c r="M19" s="51">
        <f t="shared" si="0"/>
        <v>4.6743088787754017E-2</v>
      </c>
      <c r="N19" s="54">
        <v>0.94687554481084169</v>
      </c>
      <c r="O19" s="51">
        <f t="shared" si="1"/>
        <v>-7.6815244345251887E-4</v>
      </c>
      <c r="P19" s="54">
        <v>0.98065544143073524</v>
      </c>
      <c r="Q19" s="51">
        <f t="shared" si="2"/>
        <v>-0.12751428887171246</v>
      </c>
      <c r="R19" s="54">
        <v>0.98367524295564579</v>
      </c>
      <c r="S19" s="51">
        <f t="shared" si="3"/>
        <v>-0.17485276695736873</v>
      </c>
      <c r="T19" s="54">
        <v>1.1356192629918893</v>
      </c>
      <c r="U19" s="51">
        <f t="shared" si="4"/>
        <v>3.6087917411808834E-2</v>
      </c>
      <c r="V19" s="2"/>
      <c r="W19" s="4"/>
      <c r="Y19" s="2"/>
      <c r="Z19" s="53">
        <v>7.6976699999999996</v>
      </c>
      <c r="AA19" s="2"/>
      <c r="AB19" s="10">
        <v>76.976699999999994</v>
      </c>
      <c r="AC19" s="6">
        <v>0.94175726572926655</v>
      </c>
    </row>
    <row r="20" spans="1:29" ht="17.25" x14ac:dyDescent="0.3">
      <c r="A20" s="45">
        <v>0.95115561378189439</v>
      </c>
      <c r="B20" s="45">
        <v>0.97162283344309175</v>
      </c>
      <c r="C20" s="45">
        <v>1.1104257450713899</v>
      </c>
      <c r="D20" s="45">
        <v>1.1269978912412955</v>
      </c>
      <c r="E20" s="45">
        <v>1.1498423685353589</v>
      </c>
      <c r="F20" s="45">
        <v>1.1888703428659504</v>
      </c>
      <c r="G20" s="48">
        <v>36</v>
      </c>
      <c r="I20" s="48">
        <v>18</v>
      </c>
      <c r="J20" s="54">
        <v>0.85997999594959729</v>
      </c>
      <c r="K20" s="51">
        <f t="shared" si="5"/>
        <v>5.4899642106210012E-2</v>
      </c>
      <c r="L20" s="54">
        <v>0.90157731242528283</v>
      </c>
      <c r="M20" s="51">
        <f t="shared" si="0"/>
        <v>5.1234306159364196E-2</v>
      </c>
      <c r="N20" s="54">
        <v>0.91768613717907288</v>
      </c>
      <c r="O20" s="51">
        <f t="shared" si="1"/>
        <v>3.72306492815766E-3</v>
      </c>
      <c r="P20" s="54">
        <v>0.94429656347171609</v>
      </c>
      <c r="Q20" s="51">
        <f t="shared" si="2"/>
        <v>-0.12302307150010228</v>
      </c>
      <c r="R20" s="54">
        <v>0.97195298553228326</v>
      </c>
      <c r="S20" s="51">
        <f t="shared" si="3"/>
        <v>-0.17036154958575855</v>
      </c>
      <c r="T20" s="54">
        <v>1.0875943092191056</v>
      </c>
      <c r="U20" s="51">
        <f t="shared" si="4"/>
        <v>4.0579134783419013E-2</v>
      </c>
      <c r="V20" s="2"/>
      <c r="W20" s="4"/>
      <c r="Y20" s="2"/>
      <c r="Z20" s="53">
        <v>7.7343799999999998</v>
      </c>
      <c r="AA20" s="2"/>
      <c r="AB20" s="10">
        <v>77.343800000000002</v>
      </c>
      <c r="AC20" s="6">
        <v>0.94624848310087672</v>
      </c>
    </row>
    <row r="21" spans="1:29" ht="17.25" x14ac:dyDescent="0.3">
      <c r="A21" s="45">
        <v>0.88405690583230001</v>
      </c>
      <c r="B21" s="45">
        <v>0.89123515195210112</v>
      </c>
      <c r="C21" s="45">
        <v>0.90143007561644284</v>
      </c>
      <c r="D21" s="45">
        <v>0.97252976989356377</v>
      </c>
      <c r="E21" s="45">
        <v>0.9796222104757305</v>
      </c>
      <c r="F21" s="45">
        <v>1.1194043344554765</v>
      </c>
      <c r="G21" s="48">
        <v>35</v>
      </c>
      <c r="I21" s="48">
        <v>19</v>
      </c>
      <c r="J21" s="54">
        <v>0.85398745382652796</v>
      </c>
      <c r="K21" s="51">
        <f t="shared" si="5"/>
        <v>5.989246643024726E-2</v>
      </c>
      <c r="L21" s="54">
        <v>0.91177676856431755</v>
      </c>
      <c r="M21" s="51">
        <f t="shared" si="0"/>
        <v>5.6227130483401444E-2</v>
      </c>
      <c r="N21" s="54">
        <v>0.97013019785964127</v>
      </c>
      <c r="O21" s="51">
        <f t="shared" si="1"/>
        <v>8.7158892521949083E-3</v>
      </c>
      <c r="P21" s="54">
        <v>0.98096339998079596</v>
      </c>
      <c r="Q21" s="51">
        <f t="shared" si="2"/>
        <v>-0.11803024717606503</v>
      </c>
      <c r="R21" s="54">
        <v>0.99916680162479199</v>
      </c>
      <c r="S21" s="51">
        <f t="shared" si="3"/>
        <v>-0.16536872526172131</v>
      </c>
      <c r="T21" s="54">
        <v>1.1788476894440605</v>
      </c>
      <c r="U21" s="51">
        <f t="shared" si="4"/>
        <v>4.5571959107456261E-2</v>
      </c>
      <c r="V21" s="2"/>
      <c r="W21" s="3"/>
      <c r="Y21" s="2"/>
      <c r="Z21" s="53">
        <v>7.7751900000000003</v>
      </c>
      <c r="AA21" s="2"/>
      <c r="AB21" s="5">
        <v>77.751900000000006</v>
      </c>
      <c r="AC21" s="6">
        <v>0.95124130742491397</v>
      </c>
    </row>
    <row r="22" spans="1:29" ht="17.25" x14ac:dyDescent="0.3">
      <c r="A22" s="45">
        <v>0.88649945912212713</v>
      </c>
      <c r="B22" s="45">
        <v>0.90680180632544161</v>
      </c>
      <c r="C22" s="45">
        <v>0.90985800773706305</v>
      </c>
      <c r="D22" s="45">
        <v>0.93208258671471445</v>
      </c>
      <c r="E22" s="45">
        <v>0.96642776872353364</v>
      </c>
      <c r="F22" s="45">
        <v>0.97369620762024589</v>
      </c>
      <c r="G22" s="48">
        <v>34</v>
      </c>
      <c r="H22" s="58"/>
      <c r="I22" s="48">
        <v>20</v>
      </c>
      <c r="J22" s="54">
        <v>0.92898910336239915</v>
      </c>
      <c r="K22" s="51">
        <f t="shared" si="5"/>
        <v>6.8948307068944503E-2</v>
      </c>
      <c r="L22" s="54">
        <v>0.93872522622283894</v>
      </c>
      <c r="M22" s="51">
        <f t="shared" si="0"/>
        <v>6.5282971122098687E-2</v>
      </c>
      <c r="N22" s="54">
        <v>0.96333655903858439</v>
      </c>
      <c r="O22" s="51">
        <f t="shared" si="1"/>
        <v>1.7771729890892152E-2</v>
      </c>
      <c r="P22" s="54">
        <v>0.99492114360519668</v>
      </c>
      <c r="Q22" s="51">
        <f t="shared" si="2"/>
        <v>-0.10897440653736779</v>
      </c>
      <c r="R22" s="54">
        <v>1.1152173837586821</v>
      </c>
      <c r="S22" s="51">
        <f t="shared" si="3"/>
        <v>-0.15631288462302406</v>
      </c>
      <c r="T22" s="54">
        <v>1.147563042652201</v>
      </c>
      <c r="U22" s="51">
        <f t="shared" si="4"/>
        <v>5.4627799746153505E-2</v>
      </c>
      <c r="V22" s="2"/>
      <c r="W22" s="4"/>
      <c r="Y22" s="2"/>
      <c r="Z22" s="53">
        <v>7.8492100000000002</v>
      </c>
      <c r="AA22" s="2"/>
      <c r="AB22" s="10">
        <v>78.492100000000008</v>
      </c>
      <c r="AC22" s="6">
        <v>0.96029714806361122</v>
      </c>
    </row>
    <row r="23" spans="1:29" ht="17.25" x14ac:dyDescent="0.3">
      <c r="A23" s="45">
        <v>0.88017710532233651</v>
      </c>
      <c r="B23" s="45">
        <v>0.88059011996833658</v>
      </c>
      <c r="C23" s="45">
        <v>0.9461344412820758</v>
      </c>
      <c r="D23" s="45">
        <v>0.96650084302459593</v>
      </c>
      <c r="E23" s="45">
        <v>0.97741202816803419</v>
      </c>
      <c r="F23" s="45">
        <v>1.0715242171324018</v>
      </c>
      <c r="G23" s="48">
        <v>33</v>
      </c>
      <c r="H23" s="58"/>
      <c r="I23" s="48">
        <v>21</v>
      </c>
      <c r="J23" s="54">
        <v>0.84812576364230163</v>
      </c>
      <c r="K23" s="51">
        <f t="shared" si="5"/>
        <v>7.3909322171608061E-2</v>
      </c>
      <c r="L23" s="54">
        <v>0.93258916511385936</v>
      </c>
      <c r="M23" s="51">
        <f t="shared" si="0"/>
        <v>7.0243986224762245E-2</v>
      </c>
      <c r="N23" s="54">
        <v>0.95964532889131582</v>
      </c>
      <c r="O23" s="51">
        <f t="shared" si="1"/>
        <v>2.2732744993555709E-2</v>
      </c>
      <c r="P23" s="54">
        <v>1.0328876968721596</v>
      </c>
      <c r="Q23" s="51">
        <f t="shared" si="2"/>
        <v>-0.10401339143470423</v>
      </c>
      <c r="R23" s="54">
        <v>1.0456455400270517</v>
      </c>
      <c r="S23" s="51">
        <f t="shared" si="3"/>
        <v>-0.1513518695203605</v>
      </c>
      <c r="T23" s="54">
        <v>1.1673493729790125</v>
      </c>
      <c r="U23" s="51">
        <f t="shared" si="4"/>
        <v>5.9588814848817062E-2</v>
      </c>
      <c r="V23" s="2"/>
      <c r="W23" s="4"/>
      <c r="Y23" s="2"/>
      <c r="Z23" s="53">
        <v>7.8897599999999999</v>
      </c>
      <c r="AA23" s="2"/>
      <c r="AB23" s="5">
        <v>78.897599999999997</v>
      </c>
      <c r="AC23" s="6">
        <v>0.96525816316627477</v>
      </c>
    </row>
    <row r="24" spans="1:29" ht="17.25" x14ac:dyDescent="0.3">
      <c r="A24" s="45">
        <v>0.90043966248996987</v>
      </c>
      <c r="B24" s="45">
        <v>0.94792409165193425</v>
      </c>
      <c r="C24" s="45">
        <v>0.94890436475602102</v>
      </c>
      <c r="D24" s="45">
        <v>0.97324209524773597</v>
      </c>
      <c r="E24" s="45">
        <v>1.129648345028925</v>
      </c>
      <c r="F24" s="45">
        <v>1.1405097710222067</v>
      </c>
      <c r="G24" s="48">
        <v>32</v>
      </c>
      <c r="H24" s="60"/>
      <c r="I24" s="48">
        <v>22</v>
      </c>
      <c r="J24" s="54">
        <v>0.84892926821736259</v>
      </c>
      <c r="K24" s="51">
        <f t="shared" si="5"/>
        <v>7.8516765544390243E-2</v>
      </c>
      <c r="L24" s="54">
        <v>0.88903175841839022</v>
      </c>
      <c r="M24" s="51">
        <f t="shared" si="0"/>
        <v>7.4851429597544428E-2</v>
      </c>
      <c r="N24" s="54">
        <v>0.90321223148831753</v>
      </c>
      <c r="O24" s="51">
        <f t="shared" si="1"/>
        <v>2.7340188366337892E-2</v>
      </c>
      <c r="P24" s="54">
        <v>0.98597338535823564</v>
      </c>
      <c r="Q24" s="51">
        <f t="shared" si="2"/>
        <v>-9.9405948061922045E-2</v>
      </c>
      <c r="R24" s="54">
        <v>1.1299849987409432</v>
      </c>
      <c r="S24" s="51">
        <f t="shared" si="3"/>
        <v>-0.14674442614757832</v>
      </c>
      <c r="T24" s="54">
        <v>1.1480186621076252</v>
      </c>
      <c r="U24" s="51">
        <f t="shared" si="4"/>
        <v>6.4196258221599245E-2</v>
      </c>
      <c r="V24" s="2"/>
      <c r="W24" s="4"/>
      <c r="Y24" s="2"/>
      <c r="Z24" s="53">
        <v>7.9274199999999997</v>
      </c>
      <c r="AA24" s="2"/>
      <c r="AB24" s="5">
        <v>79.274199999999993</v>
      </c>
      <c r="AC24" s="6">
        <v>0.96986560653905696</v>
      </c>
    </row>
    <row r="25" spans="1:29" ht="17.25" x14ac:dyDescent="0.3">
      <c r="A25" s="56">
        <v>0.89326553952669818</v>
      </c>
      <c r="B25" s="57">
        <v>0.92432755330971861</v>
      </c>
      <c r="C25" s="57">
        <v>0.93643358544287592</v>
      </c>
      <c r="D25" s="57">
        <v>1.0199485328617823</v>
      </c>
      <c r="E25" s="57">
        <v>1.0614736698192371</v>
      </c>
      <c r="F25" s="57">
        <v>1.1868178149581081</v>
      </c>
      <c r="G25" s="48">
        <v>31</v>
      </c>
      <c r="H25" s="59"/>
      <c r="I25" s="48">
        <v>23</v>
      </c>
      <c r="J25" s="54">
        <v>0.85616753231629783</v>
      </c>
      <c r="K25" s="51">
        <f t="shared" si="5"/>
        <v>7.8657460177388061E-2</v>
      </c>
      <c r="L25" s="54">
        <v>0.90582876570057524</v>
      </c>
      <c r="M25" s="51">
        <f t="shared" si="0"/>
        <v>7.4992124230542245E-2</v>
      </c>
      <c r="N25" s="54">
        <v>0.92579271836925225</v>
      </c>
      <c r="O25" s="51">
        <f t="shared" si="1"/>
        <v>2.748088299933571E-2</v>
      </c>
      <c r="P25" s="54">
        <v>0.95535926018188744</v>
      </c>
      <c r="Q25" s="51">
        <f t="shared" si="2"/>
        <v>-9.9265253428924227E-2</v>
      </c>
      <c r="R25" s="54">
        <v>1.0470072311604941</v>
      </c>
      <c r="S25" s="51">
        <f t="shared" si="3"/>
        <v>-0.1466037315145805</v>
      </c>
      <c r="T25" s="54">
        <v>1.0653754360976522</v>
      </c>
      <c r="U25" s="51">
        <f t="shared" si="4"/>
        <v>6.4336952854597063E-2</v>
      </c>
      <c r="V25" s="2"/>
      <c r="W25" s="4"/>
      <c r="Y25" s="2"/>
      <c r="Z25" s="53">
        <v>7.9285699999999997</v>
      </c>
      <c r="AA25" s="2"/>
      <c r="AB25" s="5">
        <v>79.285699999999991</v>
      </c>
      <c r="AC25" s="6">
        <v>0.97000630117205477</v>
      </c>
    </row>
    <row r="26" spans="1:29" ht="17.25" x14ac:dyDescent="0.3">
      <c r="A26" s="6">
        <v>0.89620285571957903</v>
      </c>
      <c r="B26" s="7">
        <v>0.93216859529323948</v>
      </c>
      <c r="C26" s="8">
        <v>0.97489730168297728</v>
      </c>
      <c r="D26" s="9">
        <v>1.0653358878453918</v>
      </c>
      <c r="E26" s="11">
        <v>1.0832188153302258</v>
      </c>
      <c r="F26" s="12">
        <v>1.194079967105506</v>
      </c>
      <c r="G26" s="48">
        <v>30</v>
      </c>
      <c r="I26" s="48">
        <v>24</v>
      </c>
      <c r="J26" s="54">
        <v>0.84448044975600367</v>
      </c>
      <c r="K26" s="51">
        <f t="shared" si="5"/>
        <v>7.8657460177388061E-2</v>
      </c>
      <c r="L26" s="54">
        <v>0.97181639619034288</v>
      </c>
      <c r="M26" s="51">
        <f t="shared" si="0"/>
        <v>7.4992124230542245E-2</v>
      </c>
      <c r="N26" s="54">
        <v>1.0404054089444872</v>
      </c>
      <c r="O26" s="51">
        <f t="shared" si="1"/>
        <v>2.748088299933571E-2</v>
      </c>
      <c r="P26" s="54">
        <v>1.0584995329591183</v>
      </c>
      <c r="Q26" s="51">
        <f t="shared" si="2"/>
        <v>-9.9265253428924227E-2</v>
      </c>
      <c r="R26" s="54">
        <v>1.0843922794213929</v>
      </c>
      <c r="S26" s="51">
        <f t="shared" si="3"/>
        <v>-0.1466037315145805</v>
      </c>
      <c r="T26" s="54">
        <v>1.1598791804523747</v>
      </c>
      <c r="U26" s="51">
        <f t="shared" si="4"/>
        <v>6.4336952854597063E-2</v>
      </c>
      <c r="V26" s="2"/>
      <c r="W26" s="4"/>
      <c r="Y26" s="2"/>
      <c r="Z26" s="53">
        <v>7.9285699999999997</v>
      </c>
      <c r="AA26" s="2"/>
      <c r="AB26" s="10">
        <v>79.285699999999991</v>
      </c>
      <c r="AC26" s="6">
        <v>0.97000630117205477</v>
      </c>
    </row>
    <row r="27" spans="1:29" ht="17.25" x14ac:dyDescent="0.3">
      <c r="A27" s="6">
        <v>0.87543210670185667</v>
      </c>
      <c r="B27" s="7">
        <v>0.96895387869885763</v>
      </c>
      <c r="C27" s="8">
        <v>0.9809161511622817</v>
      </c>
      <c r="D27" s="9">
        <v>1.0048161731853504</v>
      </c>
      <c r="E27" s="11">
        <v>1.056872167182344</v>
      </c>
      <c r="F27" s="12">
        <v>1.1104056661320254</v>
      </c>
      <c r="G27" s="48">
        <v>29</v>
      </c>
      <c r="I27" s="48">
        <v>25</v>
      </c>
      <c r="J27" s="54">
        <v>0.90083571996378253</v>
      </c>
      <c r="K27" s="51">
        <f t="shared" si="5"/>
        <v>8.4460196214856564E-2</v>
      </c>
      <c r="L27" s="54">
        <v>0.9510550957371452</v>
      </c>
      <c r="M27" s="51">
        <f t="shared" si="0"/>
        <v>8.0794860268010749E-2</v>
      </c>
      <c r="N27" s="54">
        <v>0.95180677301763139</v>
      </c>
      <c r="O27" s="51">
        <f t="shared" si="1"/>
        <v>3.3283619036804213E-2</v>
      </c>
      <c r="P27" s="54">
        <v>0.97582011209033515</v>
      </c>
      <c r="Q27" s="51">
        <f t="shared" si="2"/>
        <v>-9.3462517391455724E-2</v>
      </c>
      <c r="R27" s="54">
        <v>0.98077262646518104</v>
      </c>
      <c r="S27" s="51">
        <f t="shared" si="3"/>
        <v>-0.140800995477112</v>
      </c>
      <c r="T27" s="54">
        <v>1.05049405538885</v>
      </c>
      <c r="U27" s="51">
        <f t="shared" si="4"/>
        <v>7.0139688892065566E-2</v>
      </c>
      <c r="V27" s="2"/>
      <c r="W27" s="4"/>
      <c r="Y27" s="2"/>
      <c r="Z27" s="53">
        <v>7.976</v>
      </c>
      <c r="AA27" s="2"/>
      <c r="AB27" s="10">
        <v>79.760000000000005</v>
      </c>
      <c r="AC27" s="6">
        <v>0.97580903720952328</v>
      </c>
    </row>
    <row r="28" spans="1:29" ht="17.25" x14ac:dyDescent="0.3">
      <c r="A28" s="6">
        <v>0.90210201310746396</v>
      </c>
      <c r="B28" s="7">
        <v>0.92064536898594995</v>
      </c>
      <c r="C28" s="8">
        <v>0.9641882881692031</v>
      </c>
      <c r="D28" s="9">
        <v>1.0047011430503974</v>
      </c>
      <c r="E28" s="11">
        <v>1.0957502221389821</v>
      </c>
      <c r="F28" s="12">
        <v>1.1441037209486935</v>
      </c>
      <c r="G28" s="48">
        <v>28</v>
      </c>
      <c r="I28" s="48">
        <v>26</v>
      </c>
      <c r="J28" s="54">
        <v>0.85752062367804793</v>
      </c>
      <c r="K28" s="51">
        <f t="shared" si="5"/>
        <v>8.5438941487885223E-2</v>
      </c>
      <c r="L28" s="54">
        <v>0.88792461026200709</v>
      </c>
      <c r="M28" s="51">
        <f t="shared" si="0"/>
        <v>8.1773605541039407E-2</v>
      </c>
      <c r="N28" s="54">
        <v>0.89715031231660625</v>
      </c>
      <c r="O28" s="51">
        <f t="shared" si="1"/>
        <v>3.4262364309832871E-2</v>
      </c>
      <c r="P28" s="54">
        <v>0.96631898328944088</v>
      </c>
      <c r="Q28" s="51">
        <f t="shared" si="2"/>
        <v>-9.2483772118427066E-2</v>
      </c>
      <c r="R28" s="54">
        <v>0.96925315024274905</v>
      </c>
      <c r="S28" s="51">
        <f t="shared" si="3"/>
        <v>-0.13982225020408334</v>
      </c>
      <c r="T28" s="54">
        <v>1.121073222726177</v>
      </c>
      <c r="U28" s="51">
        <f t="shared" si="4"/>
        <v>7.1118434165094224E-2</v>
      </c>
      <c r="V28" s="2"/>
      <c r="W28" s="4"/>
      <c r="Y28" s="2"/>
      <c r="Z28" s="53">
        <v>7.984</v>
      </c>
      <c r="AA28" s="2"/>
      <c r="AB28" s="5">
        <v>79.84</v>
      </c>
      <c r="AC28" s="6">
        <v>0.97678778248255194</v>
      </c>
    </row>
    <row r="29" spans="1:29" ht="17.25" x14ac:dyDescent="0.3">
      <c r="A29" s="6">
        <v>0.92043301960243096</v>
      </c>
      <c r="B29" s="7">
        <v>0.92566798401052774</v>
      </c>
      <c r="C29" s="8">
        <v>0.94744273877685248</v>
      </c>
      <c r="D29" s="9">
        <v>0.98385455210717399</v>
      </c>
      <c r="E29" s="11">
        <v>1.0388621359625567</v>
      </c>
      <c r="F29" s="12">
        <v>1.0931721332258535</v>
      </c>
      <c r="G29" s="48">
        <v>27</v>
      </c>
      <c r="I29" s="48">
        <v>27</v>
      </c>
      <c r="J29" s="54">
        <v>0.89482157615860569</v>
      </c>
      <c r="K29" s="51">
        <f t="shared" si="5"/>
        <v>9.0355913053262848E-2</v>
      </c>
      <c r="L29" s="54">
        <v>0.94182204613910914</v>
      </c>
      <c r="M29" s="51">
        <f t="shared" si="0"/>
        <v>8.6690577106417033E-2</v>
      </c>
      <c r="N29" s="54">
        <v>0.94561112519508816</v>
      </c>
      <c r="O29" s="51">
        <f t="shared" si="1"/>
        <v>3.9179335875210497E-2</v>
      </c>
      <c r="P29" s="54">
        <v>0.99385710212979905</v>
      </c>
      <c r="Q29" s="51">
        <f t="shared" si="2"/>
        <v>-8.756680055304944E-2</v>
      </c>
      <c r="R29" s="54">
        <v>1.1450254667769979</v>
      </c>
      <c r="S29" s="51">
        <f t="shared" si="3"/>
        <v>-0.13490527863870572</v>
      </c>
      <c r="T29" s="54">
        <v>1.1682207420174218</v>
      </c>
      <c r="U29" s="51">
        <f t="shared" si="4"/>
        <v>7.603540573047185E-2</v>
      </c>
      <c r="V29" s="2"/>
      <c r="W29" s="4"/>
      <c r="Y29" s="2"/>
      <c r="Z29" s="53">
        <v>8.0241900000000008</v>
      </c>
      <c r="AA29" s="2"/>
      <c r="AB29" s="10">
        <v>80.241900000000015</v>
      </c>
      <c r="AC29" s="6">
        <v>0.98170475404792956</v>
      </c>
    </row>
    <row r="30" spans="1:29" ht="17.25" x14ac:dyDescent="0.3">
      <c r="A30" s="6">
        <v>0.92123918899226942</v>
      </c>
      <c r="B30" s="7">
        <v>0.94562168024120852</v>
      </c>
      <c r="C30" s="8">
        <v>0.94562168024120852</v>
      </c>
      <c r="D30" s="9">
        <v>0.97659164863919989</v>
      </c>
      <c r="E30" s="11">
        <v>1.0194090243028391</v>
      </c>
      <c r="F30" s="12">
        <v>1.1939342655706968</v>
      </c>
      <c r="G30" s="48">
        <v>26</v>
      </c>
      <c r="I30" s="48">
        <v>28</v>
      </c>
      <c r="J30" s="54">
        <v>0.88352051867534365</v>
      </c>
      <c r="K30" s="51">
        <f t="shared" si="5"/>
        <v>9.3316617504174082E-2</v>
      </c>
      <c r="L30" s="54">
        <v>0.92937277834549947</v>
      </c>
      <c r="M30" s="51">
        <f t="shared" si="0"/>
        <v>8.9651281557328266E-2</v>
      </c>
      <c r="N30" s="54">
        <v>0.94028363835498519</v>
      </c>
      <c r="O30" s="51">
        <f t="shared" si="1"/>
        <v>4.214004032612173E-2</v>
      </c>
      <c r="P30" s="54">
        <v>1.0043797458451695</v>
      </c>
      <c r="Q30" s="51">
        <f t="shared" si="2"/>
        <v>-8.4606096102138206E-2</v>
      </c>
      <c r="R30" s="54">
        <v>1.1113455341994216</v>
      </c>
      <c r="S30" s="51">
        <f t="shared" si="3"/>
        <v>-0.13194457418779448</v>
      </c>
      <c r="T30" s="54">
        <v>1.1474115127541908</v>
      </c>
      <c r="U30" s="51">
        <f t="shared" si="4"/>
        <v>7.8996110181383083E-2</v>
      </c>
      <c r="V30" s="2"/>
      <c r="W30" s="4"/>
      <c r="Y30" s="2"/>
      <c r="Z30" s="53">
        <v>8.0483899999999995</v>
      </c>
      <c r="AA30" s="2"/>
      <c r="AB30" s="10">
        <v>80.483899999999991</v>
      </c>
      <c r="AC30" s="6">
        <v>0.9846654584988408</v>
      </c>
    </row>
    <row r="31" spans="1:29" ht="17.25" x14ac:dyDescent="0.3">
      <c r="A31" s="6">
        <v>0.88431365562077913</v>
      </c>
      <c r="B31" s="7">
        <v>0.88710069318979623</v>
      </c>
      <c r="C31" s="8">
        <v>0.91540022116732234</v>
      </c>
      <c r="D31" s="9">
        <v>0.92198832185290502</v>
      </c>
      <c r="E31" s="11">
        <v>0.94423189798116758</v>
      </c>
      <c r="F31" s="12">
        <v>1.0162497825461589</v>
      </c>
      <c r="G31" s="48">
        <v>25</v>
      </c>
      <c r="I31" s="48">
        <v>29</v>
      </c>
      <c r="J31" s="54">
        <v>0.89125731959446897</v>
      </c>
      <c r="K31" s="51">
        <f t="shared" si="5"/>
        <v>9.3364331336234452E-2</v>
      </c>
      <c r="L31" s="54">
        <v>0.89304179715897869</v>
      </c>
      <c r="M31" s="51">
        <f t="shared" si="0"/>
        <v>8.9698995389388636E-2</v>
      </c>
      <c r="N31" s="54">
        <v>0.94018867220925606</v>
      </c>
      <c r="O31" s="51">
        <f t="shared" si="1"/>
        <v>4.21877541581821E-2</v>
      </c>
      <c r="P31" s="54">
        <v>0.96421556259496544</v>
      </c>
      <c r="Q31" s="51">
        <f t="shared" si="2"/>
        <v>-8.4558382270077836E-2</v>
      </c>
      <c r="R31" s="54">
        <v>1.0425639056362075</v>
      </c>
      <c r="S31" s="51">
        <f t="shared" si="3"/>
        <v>-0.13189686035573411</v>
      </c>
      <c r="T31" s="54">
        <v>1.1078696732727338</v>
      </c>
      <c r="U31" s="51">
        <f t="shared" si="4"/>
        <v>7.9043824013443453E-2</v>
      </c>
      <c r="V31" s="2"/>
      <c r="W31" s="4"/>
      <c r="Y31" s="2"/>
      <c r="Z31" s="53">
        <v>8.0487800000000007</v>
      </c>
      <c r="AA31" s="2"/>
      <c r="AB31" s="5">
        <v>80.487800000000007</v>
      </c>
      <c r="AC31" s="6">
        <v>0.98471317233090117</v>
      </c>
    </row>
    <row r="32" spans="1:29" ht="17.25" x14ac:dyDescent="0.3">
      <c r="A32" s="6">
        <v>0.89490414327321866</v>
      </c>
      <c r="B32" s="7">
        <v>0.94531394074897279</v>
      </c>
      <c r="C32" s="8">
        <v>0.96855944589985909</v>
      </c>
      <c r="D32" s="9">
        <v>0.98669471528961672</v>
      </c>
      <c r="E32" s="11">
        <v>0.98973339949490269</v>
      </c>
      <c r="F32" s="12">
        <v>1.0413714186623455</v>
      </c>
      <c r="G32" s="48">
        <v>24</v>
      </c>
      <c r="I32" s="48">
        <v>30</v>
      </c>
      <c r="J32" s="54">
        <v>0.88504822054012233</v>
      </c>
      <c r="K32" s="51">
        <f t="shared" si="5"/>
        <v>0.10331083017338749</v>
      </c>
      <c r="L32" s="54">
        <v>0.90562195171396387</v>
      </c>
      <c r="M32" s="51">
        <f t="shared" si="0"/>
        <v>9.9645494226541675E-2</v>
      </c>
      <c r="N32" s="54">
        <v>0.95323813355539533</v>
      </c>
      <c r="O32" s="51">
        <f t="shared" si="1"/>
        <v>5.213425299533514E-2</v>
      </c>
      <c r="P32" s="54">
        <v>1.1125561782859423</v>
      </c>
      <c r="Q32" s="51">
        <f t="shared" si="2"/>
        <v>-7.4611883432924797E-2</v>
      </c>
      <c r="R32" s="54">
        <v>1.1136675118750212</v>
      </c>
      <c r="S32" s="51">
        <f t="shared" si="3"/>
        <v>-0.12195036151858107</v>
      </c>
      <c r="T32" s="54">
        <v>1.1643707314638942</v>
      </c>
      <c r="U32" s="51">
        <f t="shared" si="4"/>
        <v>8.8990322850596493E-2</v>
      </c>
      <c r="V32" s="2"/>
      <c r="W32" s="4"/>
      <c r="Y32" s="2"/>
      <c r="Z32" s="53">
        <v>8.1300799999999995</v>
      </c>
      <c r="AA32" s="2"/>
      <c r="AB32" s="5">
        <v>81.300799999999995</v>
      </c>
      <c r="AC32" s="6">
        <v>0.9946596711680542</v>
      </c>
    </row>
    <row r="33" spans="1:29" ht="17.25" x14ac:dyDescent="0.3">
      <c r="A33" s="6">
        <v>0.87227077944112386</v>
      </c>
      <c r="B33" s="7">
        <v>0.90219017006096391</v>
      </c>
      <c r="C33" s="8">
        <v>0.91409370214485608</v>
      </c>
      <c r="D33" s="9">
        <v>0.95036687265791042</v>
      </c>
      <c r="E33" s="11">
        <v>0.97549886662209973</v>
      </c>
      <c r="F33" s="12">
        <v>1.1451438092493302</v>
      </c>
      <c r="G33" s="48">
        <v>23</v>
      </c>
      <c r="I33" s="48">
        <v>31</v>
      </c>
      <c r="J33" s="54">
        <v>0.88504822054012233</v>
      </c>
      <c r="K33" s="51">
        <f t="shared" si="5"/>
        <v>0.113904524322331</v>
      </c>
      <c r="L33" s="54">
        <v>0.90562195171396387</v>
      </c>
      <c r="M33" s="51">
        <f t="shared" si="0"/>
        <v>0.11023918837548519</v>
      </c>
      <c r="N33" s="54">
        <v>0.95323813355539533</v>
      </c>
      <c r="O33" s="51">
        <f t="shared" si="1"/>
        <v>6.2727947144278651E-2</v>
      </c>
      <c r="P33" s="54">
        <v>1.1125561782859423</v>
      </c>
      <c r="Q33" s="51">
        <f t="shared" si="2"/>
        <v>-6.4018189283981286E-2</v>
      </c>
      <c r="R33" s="54">
        <v>1.1136675118750212</v>
      </c>
      <c r="S33" s="51">
        <f t="shared" si="3"/>
        <v>-0.11135666736963756</v>
      </c>
      <c r="T33" s="54">
        <v>1.1643707314638942</v>
      </c>
      <c r="U33" s="51">
        <f t="shared" si="4"/>
        <v>9.9584016999540004E-2</v>
      </c>
      <c r="V33" s="2"/>
      <c r="W33" s="4"/>
      <c r="Y33" s="2"/>
      <c r="Z33" s="53">
        <v>8.2166700000000006</v>
      </c>
      <c r="AA33" s="2"/>
      <c r="AB33" s="5">
        <v>82.166700000000006</v>
      </c>
      <c r="AC33" s="6">
        <v>1.0052533653169977</v>
      </c>
    </row>
    <row r="34" spans="1:29" ht="17.25" x14ac:dyDescent="0.3">
      <c r="A34" s="6">
        <v>0.88976027848678751</v>
      </c>
      <c r="B34" s="7">
        <v>0.89616158143412106</v>
      </c>
      <c r="C34" s="8">
        <v>0.90771186504468138</v>
      </c>
      <c r="D34" s="9">
        <v>0.94430859433738179</v>
      </c>
      <c r="E34" s="11">
        <v>0.94652160220929715</v>
      </c>
      <c r="F34" s="12">
        <v>1.0983307562755722</v>
      </c>
      <c r="G34" s="48">
        <v>22</v>
      </c>
      <c r="I34" s="48"/>
      <c r="J34" s="49"/>
      <c r="K34" s="51">
        <f t="shared" si="5"/>
        <v>0.12076308182307882</v>
      </c>
      <c r="L34" s="49"/>
      <c r="M34" s="51">
        <f t="shared" si="0"/>
        <v>0.11709774587623301</v>
      </c>
      <c r="N34" s="49"/>
      <c r="O34" s="51">
        <f t="shared" si="1"/>
        <v>6.958650464502647E-2</v>
      </c>
      <c r="P34" s="49"/>
      <c r="Q34" s="51">
        <f t="shared" si="2"/>
        <v>-5.7159631783233467E-2</v>
      </c>
      <c r="R34" s="49"/>
      <c r="S34" s="51">
        <f t="shared" si="3"/>
        <v>-0.10449810986888974</v>
      </c>
      <c r="T34" s="49"/>
      <c r="U34" s="51">
        <f t="shared" si="4"/>
        <v>0.10644257450028782</v>
      </c>
      <c r="V34" s="2"/>
      <c r="W34" s="4"/>
      <c r="Y34" s="2"/>
      <c r="Z34" s="53">
        <v>8.2727299999999993</v>
      </c>
      <c r="AA34" s="2"/>
      <c r="AB34" s="5">
        <v>82.727299999999985</v>
      </c>
      <c r="AC34" s="6">
        <v>1.0121119228177455</v>
      </c>
    </row>
    <row r="35" spans="1:29" ht="17.25" x14ac:dyDescent="0.3">
      <c r="A35" s="6">
        <v>0.89133992965447906</v>
      </c>
      <c r="B35" s="7">
        <v>0.97730426794786962</v>
      </c>
      <c r="C35" s="8">
        <v>0.98230131118931618</v>
      </c>
      <c r="D35" s="9">
        <v>0.99663074318183142</v>
      </c>
      <c r="E35" s="11">
        <v>1.1062336202615746</v>
      </c>
      <c r="F35" s="12">
        <v>1.1343386187377442</v>
      </c>
      <c r="G35" s="48">
        <v>21</v>
      </c>
      <c r="I35" s="48"/>
      <c r="J35" s="49"/>
      <c r="K35" s="51">
        <f t="shared" si="5"/>
        <v>0.14234686195654234</v>
      </c>
      <c r="L35" s="49"/>
      <c r="M35" s="51">
        <f t="shared" ref="M35:M51" si="6">$AC35-($L$2+$M$2)</f>
        <v>0.13868152600969652</v>
      </c>
      <c r="N35" s="49"/>
      <c r="O35" s="51">
        <f t="shared" ref="O35:O51" si="7">$AC35-($N$2+$O$2)</f>
        <v>9.1170284778489985E-2</v>
      </c>
      <c r="P35" s="49"/>
      <c r="Q35" s="51">
        <f t="shared" ref="Q35:Q51" si="8">$AC35-($P$2+$Q$2)</f>
        <v>-3.5575851649769952E-2</v>
      </c>
      <c r="R35" s="49"/>
      <c r="S35" s="51">
        <f t="shared" ref="S35:S51" si="9">$AC35-($R$2+$S$2)</f>
        <v>-8.2914329735426229E-2</v>
      </c>
      <c r="T35" s="49"/>
      <c r="U35" s="51">
        <f t="shared" ref="U35:U51" si="10">$AC35-($T$2+$U$2)</f>
        <v>0.12802635463375134</v>
      </c>
      <c r="V35" s="2"/>
      <c r="W35" s="4"/>
      <c r="Y35" s="2"/>
      <c r="Z35" s="53">
        <v>8.4491499999999995</v>
      </c>
      <c r="AA35" s="2"/>
      <c r="AB35" s="10">
        <v>84.491500000000002</v>
      </c>
      <c r="AC35" s="6">
        <v>1.0336957029512091</v>
      </c>
    </row>
    <row r="36" spans="1:29" ht="17.25" x14ac:dyDescent="0.3">
      <c r="A36" s="6">
        <v>0.89094702191778996</v>
      </c>
      <c r="B36" s="7">
        <v>0.92307483143355662</v>
      </c>
      <c r="C36" s="8">
        <v>0.93749808634836418</v>
      </c>
      <c r="D36" s="9">
        <v>0.97660402029941606</v>
      </c>
      <c r="E36" s="11">
        <v>0.98059011913369443</v>
      </c>
      <c r="F36" s="12">
        <v>0.98460931288449371</v>
      </c>
      <c r="G36" s="48">
        <v>20</v>
      </c>
      <c r="I36" s="48"/>
      <c r="J36" s="49"/>
      <c r="K36" s="51">
        <f t="shared" si="5"/>
        <v>0.14753176504041121</v>
      </c>
      <c r="L36" s="49"/>
      <c r="M36" s="51">
        <f t="shared" si="6"/>
        <v>0.1438664290935654</v>
      </c>
      <c r="N36" s="49"/>
      <c r="O36" s="51">
        <f t="shared" si="7"/>
        <v>9.635518786235886E-2</v>
      </c>
      <c r="P36" s="49"/>
      <c r="Q36" s="51">
        <f t="shared" si="8"/>
        <v>-3.0390948565901077E-2</v>
      </c>
      <c r="R36" s="49"/>
      <c r="S36" s="51">
        <f t="shared" si="9"/>
        <v>-7.7729426651557354E-2</v>
      </c>
      <c r="T36" s="49"/>
      <c r="U36" s="51">
        <f t="shared" si="10"/>
        <v>0.13321125771762021</v>
      </c>
      <c r="V36" s="2"/>
      <c r="W36" s="4"/>
      <c r="Y36" s="2"/>
      <c r="Z36" s="53">
        <v>8.4915299999999991</v>
      </c>
      <c r="AA36" s="2"/>
      <c r="AB36" s="10">
        <v>84.915299999999988</v>
      </c>
      <c r="AC36" s="6">
        <v>1.0388806060350779</v>
      </c>
    </row>
    <row r="37" spans="1:29" ht="17.25" x14ac:dyDescent="0.3">
      <c r="A37" s="6">
        <v>0.92742332999883603</v>
      </c>
      <c r="B37" s="7">
        <v>0.94395931019638635</v>
      </c>
      <c r="C37" s="8">
        <v>0.97963976324236801</v>
      </c>
      <c r="D37" s="9">
        <v>0.9886738754777975</v>
      </c>
      <c r="E37" s="11">
        <v>0.9958325207226969</v>
      </c>
      <c r="F37" s="12">
        <v>1.0079973144573513</v>
      </c>
      <c r="G37" s="48">
        <v>19</v>
      </c>
      <c r="I37" s="48"/>
      <c r="J37" s="49"/>
      <c r="K37" s="51">
        <f t="shared" si="5"/>
        <v>0.17509323192889725</v>
      </c>
      <c r="L37" s="49"/>
      <c r="M37" s="51">
        <f t="shared" si="6"/>
        <v>0.17142789598205144</v>
      </c>
      <c r="N37" s="49"/>
      <c r="O37" s="51">
        <f t="shared" si="7"/>
        <v>0.1239166547508449</v>
      </c>
      <c r="P37" s="49"/>
      <c r="Q37" s="51">
        <f t="shared" si="8"/>
        <v>-2.8294816774150355E-3</v>
      </c>
      <c r="R37" s="49"/>
      <c r="S37" s="51">
        <f t="shared" si="9"/>
        <v>-5.0167959763071313E-2</v>
      </c>
      <c r="T37" s="49"/>
      <c r="U37" s="51">
        <f t="shared" si="10"/>
        <v>0.16077272460610625</v>
      </c>
      <c r="V37" s="2"/>
      <c r="W37" s="4"/>
      <c r="Y37" s="2"/>
      <c r="Z37" s="53">
        <v>8.7168100000000006</v>
      </c>
      <c r="AA37" s="2"/>
      <c r="AB37" s="5">
        <v>87.16810000000001</v>
      </c>
      <c r="AC37" s="6">
        <v>1.066442072923564</v>
      </c>
    </row>
    <row r="38" spans="1:29" ht="17.25" x14ac:dyDescent="0.3">
      <c r="A38" s="6">
        <v>0.87063372225451974</v>
      </c>
      <c r="B38" s="7">
        <v>0.90835216127188201</v>
      </c>
      <c r="C38" s="8">
        <v>0.97979514932915401</v>
      </c>
      <c r="D38" s="9">
        <v>0.9942042617439758</v>
      </c>
      <c r="E38" s="11">
        <v>1.0075833645080654</v>
      </c>
      <c r="F38" s="12">
        <v>1.104516948119072</v>
      </c>
      <c r="G38" s="48">
        <v>18</v>
      </c>
      <c r="I38" s="48"/>
      <c r="J38" s="49"/>
      <c r="K38" s="51">
        <f t="shared" si="5"/>
        <v>0.1886072572862395</v>
      </c>
      <c r="L38" s="49"/>
      <c r="M38" s="51">
        <f t="shared" si="6"/>
        <v>0.18494192133939369</v>
      </c>
      <c r="N38" s="49"/>
      <c r="O38" s="51">
        <f t="shared" si="7"/>
        <v>0.13743068010818715</v>
      </c>
      <c r="P38" s="49"/>
      <c r="Q38" s="51">
        <f t="shared" si="8"/>
        <v>1.0684543679927216E-2</v>
      </c>
      <c r="R38" s="49"/>
      <c r="S38" s="51">
        <f t="shared" si="9"/>
        <v>-3.6653934405729061E-2</v>
      </c>
      <c r="T38" s="49"/>
      <c r="U38" s="51">
        <f t="shared" si="10"/>
        <v>0.17428674996344851</v>
      </c>
      <c r="V38" s="2"/>
      <c r="W38" s="4"/>
      <c r="Y38" s="2"/>
      <c r="Z38" s="53">
        <v>8.8272700000000004</v>
      </c>
      <c r="AA38" s="2"/>
      <c r="AB38" s="5">
        <v>88.2727</v>
      </c>
      <c r="AC38" s="6">
        <v>1.0799560982809062</v>
      </c>
    </row>
    <row r="39" spans="1:29" ht="17.25" x14ac:dyDescent="0.3">
      <c r="A39" s="6">
        <v>0.92385556222303822</v>
      </c>
      <c r="B39" s="7">
        <v>0.94255525207759738</v>
      </c>
      <c r="C39" s="8">
        <v>0.98891068944156135</v>
      </c>
      <c r="D39" s="9">
        <v>1.0934511053115172</v>
      </c>
      <c r="E39" s="11">
        <v>1.1494693351862968</v>
      </c>
      <c r="F39" s="12">
        <v>1.1665742784507833</v>
      </c>
      <c r="G39" s="48">
        <v>17</v>
      </c>
      <c r="I39" s="48"/>
      <c r="J39" s="49"/>
      <c r="K39" s="51">
        <f t="shared" si="5"/>
        <v>0.19651307222912828</v>
      </c>
      <c r="L39" s="49"/>
      <c r="M39" s="51">
        <f t="shared" si="6"/>
        <v>0.19284773628228247</v>
      </c>
      <c r="N39" s="49"/>
      <c r="O39" s="51">
        <f t="shared" si="7"/>
        <v>0.14533649505107593</v>
      </c>
      <c r="P39" s="49"/>
      <c r="Q39" s="51">
        <f t="shared" si="8"/>
        <v>1.8590358622815994E-2</v>
      </c>
      <c r="R39" s="49"/>
      <c r="S39" s="51">
        <f t="shared" si="9"/>
        <v>-2.8748119462840283E-2</v>
      </c>
      <c r="T39" s="49"/>
      <c r="U39" s="51">
        <f t="shared" si="10"/>
        <v>0.18219256490633728</v>
      </c>
      <c r="V39" s="2"/>
      <c r="W39" s="4"/>
      <c r="Y39" s="2"/>
      <c r="Z39" s="53">
        <v>8.8918900000000001</v>
      </c>
      <c r="AA39" s="2"/>
      <c r="AB39" s="5">
        <v>88.918900000000008</v>
      </c>
      <c r="AC39" s="6">
        <v>1.087861913223795</v>
      </c>
    </row>
    <row r="40" spans="1:29" ht="17.25" x14ac:dyDescent="0.3">
      <c r="A40" s="6">
        <v>0.84622351006156282</v>
      </c>
      <c r="B40" s="7">
        <v>0.91050431966714507</v>
      </c>
      <c r="C40" s="8">
        <v>0.95936670301507965</v>
      </c>
      <c r="D40" s="9">
        <v>0.97319856892281431</v>
      </c>
      <c r="E40" s="11">
        <v>0.99542879096850478</v>
      </c>
      <c r="F40" s="12">
        <v>1.0969564019316556</v>
      </c>
      <c r="G40" s="48">
        <v>16</v>
      </c>
      <c r="I40" s="48"/>
      <c r="J40" s="49"/>
      <c r="K40" s="51">
        <f t="shared" si="5"/>
        <v>0.20529119389660344</v>
      </c>
      <c r="L40" s="49"/>
      <c r="M40" s="51">
        <f t="shared" si="6"/>
        <v>0.20162585794975763</v>
      </c>
      <c r="N40" s="49"/>
      <c r="O40" s="51">
        <f t="shared" si="7"/>
        <v>0.15411461671855109</v>
      </c>
      <c r="P40" s="49"/>
      <c r="Q40" s="51">
        <f t="shared" si="8"/>
        <v>2.7368480290291153E-2</v>
      </c>
      <c r="R40" s="49"/>
      <c r="S40" s="51">
        <f t="shared" si="9"/>
        <v>-1.9969997795365124E-2</v>
      </c>
      <c r="T40" s="49"/>
      <c r="U40" s="51">
        <f t="shared" si="10"/>
        <v>0.19097068657381244</v>
      </c>
      <c r="V40" s="2"/>
      <c r="W40" s="4"/>
      <c r="Y40" s="2"/>
      <c r="Z40" s="53">
        <v>8.9636399999999998</v>
      </c>
      <c r="AA40" s="2"/>
      <c r="AB40" s="5">
        <v>89.636399999999995</v>
      </c>
      <c r="AC40" s="6">
        <v>1.0966400348912702</v>
      </c>
    </row>
    <row r="41" spans="1:29" ht="17.25" x14ac:dyDescent="0.3">
      <c r="A41" s="6">
        <v>0.86844812359791601</v>
      </c>
      <c r="B41" s="7">
        <v>0.91961331776979383</v>
      </c>
      <c r="C41" s="8">
        <v>0.93671776186855227</v>
      </c>
      <c r="D41" s="9">
        <v>0.95221962080337985</v>
      </c>
      <c r="E41" s="11">
        <v>0.95591940106724416</v>
      </c>
      <c r="F41" s="12">
        <v>0.96767250845741515</v>
      </c>
      <c r="G41" s="48">
        <v>15</v>
      </c>
      <c r="I41" s="48"/>
      <c r="J41" s="49"/>
      <c r="K41" s="51">
        <f t="shared" si="5"/>
        <v>0.20753496743502164</v>
      </c>
      <c r="L41" s="49"/>
      <c r="M41" s="51">
        <f t="shared" si="6"/>
        <v>0.20386963148817583</v>
      </c>
      <c r="N41" s="49"/>
      <c r="O41" s="51">
        <f t="shared" si="7"/>
        <v>0.15635839025696929</v>
      </c>
      <c r="P41" s="49"/>
      <c r="Q41" s="51">
        <f t="shared" si="8"/>
        <v>2.9612253828709356E-2</v>
      </c>
      <c r="R41" s="49"/>
      <c r="S41" s="51">
        <f t="shared" si="9"/>
        <v>-1.7726224256946921E-2</v>
      </c>
      <c r="T41" s="49"/>
      <c r="U41" s="51">
        <f t="shared" si="10"/>
        <v>0.19321446011223065</v>
      </c>
      <c r="V41" s="2"/>
      <c r="W41" s="4"/>
      <c r="Y41" s="2"/>
      <c r="Z41" s="53">
        <v>8.9819800000000001</v>
      </c>
      <c r="AA41" s="2"/>
      <c r="AB41" s="5">
        <v>89.819800000000001</v>
      </c>
      <c r="AC41" s="6">
        <v>1.0988838084296884</v>
      </c>
    </row>
    <row r="42" spans="1:29" ht="17.25" x14ac:dyDescent="0.3">
      <c r="A42" s="6">
        <v>0.86507517090066322</v>
      </c>
      <c r="B42" s="7">
        <v>0.8925791215290052</v>
      </c>
      <c r="C42" s="8">
        <v>0.94687554481084169</v>
      </c>
      <c r="D42" s="9">
        <v>0.98065544143073524</v>
      </c>
      <c r="E42" s="11">
        <v>0.98367524295564579</v>
      </c>
      <c r="F42" s="12">
        <v>1.1356192629918893</v>
      </c>
      <c r="G42" s="48">
        <v>14</v>
      </c>
      <c r="I42" s="48"/>
      <c r="J42" s="49"/>
      <c r="K42" s="51">
        <f t="shared" si="5"/>
        <v>0.21414883861751244</v>
      </c>
      <c r="L42" s="49"/>
      <c r="M42" s="51">
        <f t="shared" si="6"/>
        <v>0.21048350267066662</v>
      </c>
      <c r="N42" s="49"/>
      <c r="O42" s="51">
        <f t="shared" si="7"/>
        <v>0.16297226143946009</v>
      </c>
      <c r="P42" s="49"/>
      <c r="Q42" s="51">
        <f t="shared" si="8"/>
        <v>3.622612501120015E-2</v>
      </c>
      <c r="R42" s="49"/>
      <c r="S42" s="51">
        <f t="shared" si="9"/>
        <v>-1.1112353074456127E-2</v>
      </c>
      <c r="T42" s="49"/>
      <c r="U42" s="51">
        <f t="shared" si="10"/>
        <v>0.19982833129472144</v>
      </c>
      <c r="V42" s="2"/>
      <c r="W42" s="3"/>
      <c r="Y42" s="2"/>
      <c r="Z42" s="53">
        <v>9.0360399999999998</v>
      </c>
      <c r="AA42" s="2"/>
      <c r="AB42" s="5">
        <v>90.360399999999998</v>
      </c>
      <c r="AC42" s="6">
        <v>1.1054976796121792</v>
      </c>
    </row>
    <row r="43" spans="1:29" ht="17.25" x14ac:dyDescent="0.3">
      <c r="A43" s="6">
        <v>0.85997999594959729</v>
      </c>
      <c r="B43" s="7">
        <v>0.90157731242528283</v>
      </c>
      <c r="C43" s="8">
        <v>0.91768613717907288</v>
      </c>
      <c r="D43" s="9">
        <v>0.94429656347171609</v>
      </c>
      <c r="E43" s="11">
        <v>0.97195298553228326</v>
      </c>
      <c r="F43" s="12">
        <v>1.0875943092191056</v>
      </c>
      <c r="G43" s="48">
        <v>13</v>
      </c>
      <c r="I43" s="48"/>
      <c r="J43" s="49"/>
      <c r="K43" s="51">
        <f t="shared" si="5"/>
        <v>0.21414883861751244</v>
      </c>
      <c r="L43" s="49"/>
      <c r="M43" s="51">
        <f t="shared" si="6"/>
        <v>0.21048350267066662</v>
      </c>
      <c r="N43" s="49"/>
      <c r="O43" s="51">
        <f t="shared" si="7"/>
        <v>0.16297226143946009</v>
      </c>
      <c r="P43" s="49"/>
      <c r="Q43" s="51">
        <f t="shared" si="8"/>
        <v>3.622612501120015E-2</v>
      </c>
      <c r="R43" s="49"/>
      <c r="S43" s="51">
        <f t="shared" si="9"/>
        <v>-1.1112353074456127E-2</v>
      </c>
      <c r="T43" s="49"/>
      <c r="U43" s="51">
        <f t="shared" si="10"/>
        <v>0.19982833129472144</v>
      </c>
      <c r="V43" s="2"/>
      <c r="W43" s="3"/>
      <c r="Y43" s="2"/>
      <c r="Z43" s="53">
        <v>9.0360399999999998</v>
      </c>
      <c r="AA43" s="2"/>
      <c r="AB43" s="10">
        <v>90.360399999999998</v>
      </c>
      <c r="AC43" s="6">
        <v>1.1054976796121792</v>
      </c>
    </row>
    <row r="44" spans="1:29" ht="17.25" x14ac:dyDescent="0.3">
      <c r="A44" s="6">
        <v>0.85398745382652796</v>
      </c>
      <c r="B44" s="7">
        <v>0.91177676856431755</v>
      </c>
      <c r="C44" s="8">
        <v>0.97013019785964127</v>
      </c>
      <c r="D44" s="9">
        <v>0.98096339998079596</v>
      </c>
      <c r="E44" s="11">
        <v>0.99916680162479199</v>
      </c>
      <c r="F44" s="12">
        <v>1.1788476894440605</v>
      </c>
      <c r="G44" s="48">
        <v>12</v>
      </c>
      <c r="I44" s="48"/>
      <c r="J44" s="49"/>
      <c r="K44" s="51">
        <f t="shared" si="5"/>
        <v>0.23579379033054015</v>
      </c>
      <c r="L44" s="49"/>
      <c r="M44" s="51">
        <f t="shared" si="6"/>
        <v>0.23212845438369434</v>
      </c>
      <c r="N44" s="49"/>
      <c r="O44" s="51">
        <f t="shared" si="7"/>
        <v>0.1846172131524878</v>
      </c>
      <c r="P44" s="49"/>
      <c r="Q44" s="51">
        <f t="shared" si="8"/>
        <v>5.7871076724227866E-2</v>
      </c>
      <c r="R44" s="49"/>
      <c r="S44" s="51">
        <f t="shared" si="9"/>
        <v>1.0532598638571589E-2</v>
      </c>
      <c r="T44" s="49"/>
      <c r="U44" s="51">
        <f t="shared" si="10"/>
        <v>0.22147328300774916</v>
      </c>
      <c r="V44" s="2"/>
      <c r="W44" s="4"/>
      <c r="Y44" s="2"/>
      <c r="Z44" s="53">
        <v>9.2129600000000007</v>
      </c>
      <c r="AA44" s="2"/>
      <c r="AB44" s="5">
        <v>92.129600000000011</v>
      </c>
      <c r="AC44" s="6">
        <v>1.1271426313252069</v>
      </c>
    </row>
    <row r="45" spans="1:29" ht="17.25" x14ac:dyDescent="0.3">
      <c r="A45" s="6">
        <v>0.92898910336239915</v>
      </c>
      <c r="B45" s="7">
        <v>0.93872522622283894</v>
      </c>
      <c r="C45" s="8">
        <v>0.96333655903858439</v>
      </c>
      <c r="D45" s="9">
        <v>0.99492114360519668</v>
      </c>
      <c r="E45" s="11">
        <v>1.1152173837586821</v>
      </c>
      <c r="F45" s="12">
        <v>1.147563042652201</v>
      </c>
      <c r="G45" s="48">
        <v>11</v>
      </c>
      <c r="I45" s="48"/>
      <c r="J45" s="49"/>
      <c r="K45" s="51">
        <f t="shared" si="5"/>
        <v>0.25090194705132796</v>
      </c>
      <c r="L45" s="49"/>
      <c r="M45" s="51">
        <f t="shared" si="6"/>
        <v>0.24723661110448214</v>
      </c>
      <c r="N45" s="49"/>
      <c r="O45" s="51">
        <f t="shared" si="7"/>
        <v>0.1997253698732756</v>
      </c>
      <c r="P45" s="49"/>
      <c r="Q45" s="51">
        <f t="shared" si="8"/>
        <v>7.2979233445015668E-2</v>
      </c>
      <c r="R45" s="49"/>
      <c r="S45" s="51">
        <f t="shared" si="9"/>
        <v>2.5640755359359391E-2</v>
      </c>
      <c r="T45" s="49"/>
      <c r="U45" s="51">
        <f t="shared" si="10"/>
        <v>0.23658143972853696</v>
      </c>
      <c r="V45" s="2"/>
      <c r="W45" s="4"/>
      <c r="Y45" s="2"/>
      <c r="Z45" s="53">
        <v>9.3364499999999992</v>
      </c>
      <c r="AA45" s="2"/>
      <c r="AB45" s="5">
        <v>93.364499999999992</v>
      </c>
      <c r="AC45" s="6">
        <v>1.1422507880459947</v>
      </c>
    </row>
    <row r="46" spans="1:29" ht="17.25" x14ac:dyDescent="0.3">
      <c r="A46" s="6">
        <v>0.84812576364230163</v>
      </c>
      <c r="B46" s="7">
        <v>0.93258916511385936</v>
      </c>
      <c r="C46" s="8">
        <v>0.95964532889131582</v>
      </c>
      <c r="D46" s="9">
        <v>1.0328876968721596</v>
      </c>
      <c r="E46" s="11">
        <v>1.0456455400270517</v>
      </c>
      <c r="F46" s="12">
        <v>1.1673493729790125</v>
      </c>
      <c r="G46" s="48">
        <v>10</v>
      </c>
      <c r="I46" s="48"/>
      <c r="J46" s="49"/>
      <c r="K46" s="51">
        <f t="shared" si="5"/>
        <v>0.25204463215758877</v>
      </c>
      <c r="L46" s="49"/>
      <c r="M46" s="51">
        <f t="shared" si="6"/>
        <v>0.24837929621074295</v>
      </c>
      <c r="N46" s="49"/>
      <c r="O46" s="51">
        <f t="shared" si="7"/>
        <v>0.20086805497953641</v>
      </c>
      <c r="P46" s="49"/>
      <c r="Q46" s="51">
        <f t="shared" si="8"/>
        <v>7.4121918551276478E-2</v>
      </c>
      <c r="R46" s="49"/>
      <c r="S46" s="51">
        <f t="shared" si="9"/>
        <v>2.6783440465620201E-2</v>
      </c>
      <c r="T46" s="49"/>
      <c r="U46" s="51">
        <f t="shared" si="10"/>
        <v>0.23772412483479777</v>
      </c>
      <c r="V46" s="2"/>
      <c r="W46" s="4"/>
      <c r="Y46" s="2"/>
      <c r="Z46" s="53">
        <v>9.3457899999999992</v>
      </c>
      <c r="AA46" s="2"/>
      <c r="AB46" s="10">
        <v>93.457899999999995</v>
      </c>
      <c r="AC46" s="6">
        <v>1.1433934731522555</v>
      </c>
    </row>
    <row r="47" spans="1:29" ht="17.25" x14ac:dyDescent="0.3">
      <c r="A47" s="6">
        <v>0.84892926821736259</v>
      </c>
      <c r="B47" s="7">
        <v>0.88903175841839022</v>
      </c>
      <c r="C47" s="8">
        <v>0.90321223148831753</v>
      </c>
      <c r="D47" s="9">
        <v>0.98597338535823564</v>
      </c>
      <c r="E47" s="11">
        <v>1.1299849987409432</v>
      </c>
      <c r="F47" s="12">
        <v>1.1480186621076252</v>
      </c>
      <c r="G47" s="48">
        <v>9</v>
      </c>
      <c r="I47" s="48"/>
      <c r="J47" s="49"/>
      <c r="K47" s="51">
        <f t="shared" si="5"/>
        <v>0.25318854069544094</v>
      </c>
      <c r="L47" s="49"/>
      <c r="M47" s="51">
        <f t="shared" si="6"/>
        <v>0.24952320474859513</v>
      </c>
      <c r="N47" s="49"/>
      <c r="O47" s="51">
        <f t="shared" si="7"/>
        <v>0.20201196351738859</v>
      </c>
      <c r="P47" s="49"/>
      <c r="Q47" s="51">
        <f t="shared" si="8"/>
        <v>7.5265827089128656E-2</v>
      </c>
      <c r="R47" s="49"/>
      <c r="S47" s="51">
        <f t="shared" si="9"/>
        <v>2.7927349003472379E-2</v>
      </c>
      <c r="T47" s="49"/>
      <c r="U47" s="51">
        <f t="shared" si="10"/>
        <v>0.23886803337264995</v>
      </c>
      <c r="V47" s="2"/>
      <c r="W47" s="4"/>
      <c r="Y47" s="2"/>
      <c r="Z47" s="53">
        <v>9.3551400000000005</v>
      </c>
      <c r="AA47" s="2"/>
      <c r="AB47" s="5">
        <v>93.551400000000001</v>
      </c>
      <c r="AC47" s="6">
        <v>1.1445373816901077</v>
      </c>
    </row>
    <row r="48" spans="1:29" ht="17.25" x14ac:dyDescent="0.3">
      <c r="A48" s="6">
        <v>0.85616753231629783</v>
      </c>
      <c r="B48" s="7">
        <v>0.90582876570057524</v>
      </c>
      <c r="C48" s="8">
        <v>0.92579271836925225</v>
      </c>
      <c r="D48" s="9">
        <v>0.95535926018188744</v>
      </c>
      <c r="E48" s="11">
        <v>1.0470072311604941</v>
      </c>
      <c r="F48" s="12">
        <v>1.0653754360976522</v>
      </c>
      <c r="G48" s="48">
        <v>8</v>
      </c>
      <c r="I48" s="48"/>
      <c r="J48" s="49"/>
      <c r="K48" s="51">
        <f t="shared" si="5"/>
        <v>0.26629393990129413</v>
      </c>
      <c r="L48" s="49"/>
      <c r="M48" s="51">
        <f t="shared" si="6"/>
        <v>0.26262860395444831</v>
      </c>
      <c r="N48" s="49"/>
      <c r="O48" s="51">
        <f t="shared" si="7"/>
        <v>0.21511736272324178</v>
      </c>
      <c r="P48" s="49"/>
      <c r="Q48" s="51">
        <f t="shared" si="8"/>
        <v>8.8371226294981842E-2</v>
      </c>
      <c r="R48" s="49"/>
      <c r="S48" s="51">
        <f t="shared" si="9"/>
        <v>4.1032748209325565E-2</v>
      </c>
      <c r="T48" s="49"/>
      <c r="U48" s="51">
        <f t="shared" si="10"/>
        <v>0.25197343257850313</v>
      </c>
      <c r="V48" s="2"/>
      <c r="W48" s="4"/>
      <c r="Y48" s="2"/>
      <c r="Z48" s="53">
        <v>9.4622600000000006</v>
      </c>
      <c r="AA48" s="2"/>
      <c r="AB48" s="5">
        <v>94.622600000000006</v>
      </c>
      <c r="AC48" s="6">
        <v>1.1576427808959608</v>
      </c>
    </row>
    <row r="49" spans="1:29" ht="17.25" x14ac:dyDescent="0.3">
      <c r="A49" s="6">
        <v>0.84448044975600367</v>
      </c>
      <c r="B49" s="7">
        <v>0.97181639619034288</v>
      </c>
      <c r="C49" s="8">
        <v>1.0404054089444872</v>
      </c>
      <c r="D49" s="9">
        <v>1.0584995329591183</v>
      </c>
      <c r="E49" s="11">
        <v>1.0843922794213929</v>
      </c>
      <c r="F49" s="12">
        <v>1.1598791804523747</v>
      </c>
      <c r="G49" s="48">
        <v>7</v>
      </c>
      <c r="I49" s="48"/>
      <c r="J49" s="49"/>
      <c r="K49" s="51">
        <f t="shared" si="5"/>
        <v>0.27032881728935465</v>
      </c>
      <c r="L49" s="49"/>
      <c r="M49" s="51">
        <f t="shared" si="6"/>
        <v>0.26666348134250883</v>
      </c>
      <c r="N49" s="49"/>
      <c r="O49" s="51">
        <f t="shared" si="7"/>
        <v>0.2191522401113023</v>
      </c>
      <c r="P49" s="49"/>
      <c r="Q49" s="51">
        <f t="shared" si="8"/>
        <v>9.2406103683042362E-2</v>
      </c>
      <c r="R49" s="49"/>
      <c r="S49" s="51">
        <f t="shared" si="9"/>
        <v>4.5067625597386085E-2</v>
      </c>
      <c r="T49" s="49"/>
      <c r="U49" s="51">
        <f t="shared" si="10"/>
        <v>0.25600830996656365</v>
      </c>
      <c r="V49" s="2"/>
      <c r="W49" s="3"/>
      <c r="Y49" s="2"/>
      <c r="Z49" s="53">
        <v>9.4952400000000008</v>
      </c>
      <c r="AA49" s="2"/>
      <c r="AB49" s="5">
        <v>94.952400000000011</v>
      </c>
      <c r="AC49" s="6">
        <v>1.1616776582840214</v>
      </c>
    </row>
    <row r="50" spans="1:29" ht="17.25" x14ac:dyDescent="0.3">
      <c r="A50" s="6">
        <v>0.90083571996378253</v>
      </c>
      <c r="B50" s="7">
        <v>0.9510550957371452</v>
      </c>
      <c r="C50" s="8">
        <v>0.95180677301763139</v>
      </c>
      <c r="D50" s="9">
        <v>0.97582011209033515</v>
      </c>
      <c r="E50" s="11">
        <v>0.98077262646518104</v>
      </c>
      <c r="F50" s="12">
        <v>1.05049405538885</v>
      </c>
      <c r="G50" s="48">
        <v>6</v>
      </c>
      <c r="I50" s="48"/>
      <c r="J50" s="49"/>
      <c r="K50" s="51">
        <f t="shared" si="5"/>
        <v>0.29332076718438793</v>
      </c>
      <c r="L50" s="49"/>
      <c r="M50" s="51">
        <f t="shared" si="6"/>
        <v>0.28965543123754212</v>
      </c>
      <c r="N50" s="49"/>
      <c r="O50" s="51">
        <f t="shared" si="7"/>
        <v>0.24214419000633558</v>
      </c>
      <c r="P50" s="49"/>
      <c r="Q50" s="51">
        <f t="shared" si="8"/>
        <v>0.11539805357807564</v>
      </c>
      <c r="R50" s="49"/>
      <c r="S50" s="51">
        <f t="shared" si="9"/>
        <v>6.8059575492419366E-2</v>
      </c>
      <c r="T50" s="49"/>
      <c r="U50" s="51">
        <f t="shared" si="10"/>
        <v>0.27900025986159693</v>
      </c>
      <c r="V50" s="2"/>
      <c r="W50" s="4"/>
      <c r="Y50" s="2"/>
      <c r="Z50" s="53">
        <v>9.6831700000000005</v>
      </c>
      <c r="AA50" s="2"/>
      <c r="AB50" s="10">
        <v>96.831700000000012</v>
      </c>
      <c r="AC50" s="6">
        <v>1.1846696081790546</v>
      </c>
    </row>
    <row r="51" spans="1:29" ht="17.25" x14ac:dyDescent="0.3">
      <c r="A51" s="6">
        <v>0.85752062367804793</v>
      </c>
      <c r="B51" s="7">
        <v>0.88792461026200709</v>
      </c>
      <c r="C51" s="8">
        <v>0.89715031231660625</v>
      </c>
      <c r="D51" s="9">
        <v>0.96631898328944088</v>
      </c>
      <c r="E51" s="11">
        <v>0.96925315024274905</v>
      </c>
      <c r="F51" s="12">
        <v>1.121073222726177</v>
      </c>
      <c r="G51" s="48">
        <v>5</v>
      </c>
      <c r="I51" s="48"/>
      <c r="J51" s="49"/>
      <c r="K51" s="51">
        <f t="shared" si="5"/>
        <v>0.29849832967870926</v>
      </c>
      <c r="L51" s="49"/>
      <c r="M51" s="51">
        <f t="shared" si="6"/>
        <v>0.29483299373186345</v>
      </c>
      <c r="N51" s="49"/>
      <c r="O51" s="51">
        <f t="shared" si="7"/>
        <v>0.24732175250065691</v>
      </c>
      <c r="P51" s="49"/>
      <c r="Q51" s="51">
        <f t="shared" si="8"/>
        <v>0.12057561607239697</v>
      </c>
      <c r="R51" s="49"/>
      <c r="S51" s="51">
        <f t="shared" si="9"/>
        <v>7.3237137986740697E-2</v>
      </c>
      <c r="T51" s="49"/>
      <c r="U51" s="51">
        <f t="shared" si="10"/>
        <v>0.28417782235591826</v>
      </c>
      <c r="V51" s="2"/>
      <c r="W51" s="4"/>
      <c r="Y51" s="2"/>
      <c r="Z51" s="53">
        <v>9.7254900000000006</v>
      </c>
      <c r="AA51" s="2"/>
      <c r="AB51" s="10">
        <v>97.254900000000006</v>
      </c>
      <c r="AC51" s="6">
        <v>1.189847170673376</v>
      </c>
    </row>
    <row r="52" spans="1:29" x14ac:dyDescent="0.25">
      <c r="A52" s="6">
        <v>0.89482157615860569</v>
      </c>
      <c r="B52" s="7">
        <v>0.94182204613910914</v>
      </c>
      <c r="C52" s="8">
        <v>0.94561112519508816</v>
      </c>
      <c r="D52" s="9">
        <v>0.99385710212979905</v>
      </c>
      <c r="E52" s="11">
        <v>1.1450254667769979</v>
      </c>
      <c r="F52" s="12">
        <v>1.1682207420174218</v>
      </c>
      <c r="G52" s="48">
        <v>4</v>
      </c>
      <c r="I52" s="48"/>
      <c r="J52" s="49"/>
      <c r="K52" s="50"/>
      <c r="L52" s="49"/>
      <c r="M52" s="50"/>
      <c r="N52" s="49"/>
      <c r="O52" s="50"/>
      <c r="P52" s="49"/>
      <c r="Q52" s="50"/>
      <c r="R52" s="49"/>
      <c r="S52" s="50"/>
      <c r="T52" s="49"/>
      <c r="U52" s="50"/>
    </row>
    <row r="53" spans="1:29" x14ac:dyDescent="0.25">
      <c r="A53" s="6">
        <v>0.88352051867534365</v>
      </c>
      <c r="B53" s="7">
        <v>0.92937277834549947</v>
      </c>
      <c r="C53" s="8">
        <v>0.94028363835498519</v>
      </c>
      <c r="D53" s="9">
        <v>1.0043797458451695</v>
      </c>
      <c r="E53" s="11">
        <v>1.1113455341994216</v>
      </c>
      <c r="F53" s="12">
        <v>1.1474115127541908</v>
      </c>
      <c r="G53" s="48">
        <v>3</v>
      </c>
      <c r="I53" s="48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/>
      <c r="U53" s="50"/>
    </row>
    <row r="54" spans="1:29" x14ac:dyDescent="0.25">
      <c r="A54" s="6">
        <v>0.89125731959446897</v>
      </c>
      <c r="B54" s="7">
        <v>0.89304179715897869</v>
      </c>
      <c r="C54" s="8">
        <v>0.94018867220925606</v>
      </c>
      <c r="D54" s="9">
        <v>0.96421556259496544</v>
      </c>
      <c r="E54" s="11">
        <v>1.0425639056362075</v>
      </c>
      <c r="F54" s="12">
        <v>1.1078696732727338</v>
      </c>
      <c r="G54" s="48">
        <v>2</v>
      </c>
      <c r="I54" s="48"/>
      <c r="J54" s="49"/>
      <c r="K54" s="50"/>
      <c r="L54" s="49"/>
      <c r="M54" s="50"/>
      <c r="N54" s="49"/>
      <c r="O54" s="50"/>
      <c r="P54" s="49"/>
      <c r="Q54" s="50"/>
      <c r="R54" s="49"/>
      <c r="S54" s="50"/>
      <c r="T54" s="49"/>
      <c r="U54" s="50"/>
    </row>
    <row r="55" spans="1:29" x14ac:dyDescent="0.25">
      <c r="A55" s="6">
        <v>0.88504822054012233</v>
      </c>
      <c r="B55" s="7">
        <v>0.90562195171396387</v>
      </c>
      <c r="C55" s="8">
        <v>0.95323813355539533</v>
      </c>
      <c r="D55" s="9">
        <v>1.1125561782859423</v>
      </c>
      <c r="E55" s="11">
        <v>1.1136675118750212</v>
      </c>
      <c r="F55" s="12">
        <v>1.1643707314638942</v>
      </c>
      <c r="G55" s="48">
        <v>1</v>
      </c>
      <c r="I55" s="48"/>
      <c r="J55" s="49"/>
      <c r="K55" s="50"/>
      <c r="L55" s="49"/>
      <c r="M55" s="50"/>
      <c r="N55" s="49"/>
      <c r="O55" s="50"/>
      <c r="P55" s="49"/>
      <c r="Q55" s="50"/>
      <c r="R55" s="49"/>
      <c r="S55" s="50"/>
      <c r="T55" s="49"/>
      <c r="U55" s="50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Кнопка1_Щелчок">
                <anchor moveWithCells="1">
                  <from>
                    <xdr:col>0</xdr:col>
                    <xdr:colOff>9525</xdr:colOff>
                    <xdr:row>1</xdr:row>
                    <xdr:rowOff>133350</xdr:rowOff>
                  </from>
                  <to>
                    <xdr:col>0</xdr:col>
                    <xdr:colOff>590550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Pict="0" macro="[0]!Кнопка2_Щелчок">
                <anchor moveWithCells="1">
                  <from>
                    <xdr:col>1</xdr:col>
                    <xdr:colOff>9525</xdr:colOff>
                    <xdr:row>1</xdr:row>
                    <xdr:rowOff>133350</xdr:rowOff>
                  </from>
                  <to>
                    <xdr:col>1</xdr:col>
                    <xdr:colOff>590550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Button 3">
              <controlPr defaultSize="0" print="0" autoFill="0" autoPict="0" macro="[0]!Кнопка3_Щелчок">
                <anchor moveWithCells="1">
                  <from>
                    <xdr:col>2</xdr:col>
                    <xdr:colOff>9525</xdr:colOff>
                    <xdr:row>1</xdr:row>
                    <xdr:rowOff>133350</xdr:rowOff>
                  </from>
                  <to>
                    <xdr:col>2</xdr:col>
                    <xdr:colOff>590550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Button 4">
              <controlPr defaultSize="0" print="0" autoFill="0" autoPict="0" macro="[0]!Кнопка4_Щелчок">
                <anchor moveWithCells="1">
                  <from>
                    <xdr:col>3</xdr:col>
                    <xdr:colOff>9525</xdr:colOff>
                    <xdr:row>1</xdr:row>
                    <xdr:rowOff>133350</xdr:rowOff>
                  </from>
                  <to>
                    <xdr:col>3</xdr:col>
                    <xdr:colOff>590550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Button 5">
              <controlPr defaultSize="0" print="0" autoFill="0" autoPict="0" macro="[0]!Кнопка5_Щелчок">
                <anchor moveWithCells="1">
                  <from>
                    <xdr:col>4</xdr:col>
                    <xdr:colOff>9525</xdr:colOff>
                    <xdr:row>1</xdr:row>
                    <xdr:rowOff>133350</xdr:rowOff>
                  </from>
                  <to>
                    <xdr:col>4</xdr:col>
                    <xdr:colOff>590550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Button 6">
              <controlPr defaultSize="0" print="0" autoFill="0" autoPict="0" macro="[0]!Кнопка6_Щелчок">
                <anchor moveWithCells="1">
                  <from>
                    <xdr:col>5</xdr:col>
                    <xdr:colOff>9525</xdr:colOff>
                    <xdr:row>1</xdr:row>
                    <xdr:rowOff>133350</xdr:rowOff>
                  </from>
                  <to>
                    <xdr:col>5</xdr:col>
                    <xdr:colOff>590550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2020-11-22T11:41:05Z</dcterms:modified>
</cp:coreProperties>
</file>