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firstSheet="1" activeTab="3"/>
  </bookViews>
  <sheets>
    <sheet name="направление (1)" sheetId="5" r:id="rId1"/>
    <sheet name="направление (2)" sheetId="2" r:id="rId2"/>
    <sheet name="направление (3)" sheetId="3" r:id="rId3"/>
    <sheet name="направление (4)" sheetId="4" r:id="rId4"/>
  </sheets>
  <calcPr calcId="124519"/>
</workbook>
</file>

<file path=xl/calcChain.xml><?xml version="1.0" encoding="utf-8"?>
<calcChain xmlns="http://schemas.openxmlformats.org/spreadsheetml/2006/main">
  <c r="C28" i="3"/>
  <c r="C28" i="5"/>
  <c r="K28"/>
  <c r="F27"/>
  <c r="E27"/>
  <c r="D27"/>
  <c r="F26"/>
  <c r="E26"/>
  <c r="D26"/>
  <c r="F25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F10"/>
  <c r="E10"/>
  <c r="D10"/>
  <c r="F9"/>
  <c r="E9"/>
  <c r="D9"/>
  <c r="F8"/>
  <c r="E8"/>
  <c r="D8"/>
  <c r="F7"/>
  <c r="E7"/>
  <c r="D7"/>
  <c r="F6"/>
  <c r="E6"/>
  <c r="D6"/>
  <c r="F5"/>
  <c r="E5"/>
  <c r="D5"/>
  <c r="F4"/>
  <c r="E4"/>
  <c r="D4"/>
  <c r="F3"/>
  <c r="E3"/>
  <c r="D3"/>
  <c r="C28" i="2"/>
  <c r="C21" i="4"/>
  <c r="C23"/>
  <c r="E23"/>
  <c r="E24" s="1"/>
  <c r="F23"/>
  <c r="D4"/>
  <c r="D5"/>
  <c r="D6"/>
  <c r="D7"/>
  <c r="D8"/>
  <c r="D9"/>
  <c r="D10"/>
  <c r="D11"/>
  <c r="D12"/>
  <c r="D13"/>
  <c r="D14"/>
  <c r="D15"/>
  <c r="D16"/>
  <c r="D17"/>
  <c r="D18"/>
  <c r="D19"/>
  <c r="D20"/>
  <c r="E4"/>
  <c r="E5"/>
  <c r="E6"/>
  <c r="E7"/>
  <c r="E8"/>
  <c r="E9"/>
  <c r="E10"/>
  <c r="E11"/>
  <c r="E12"/>
  <c r="E13"/>
  <c r="E14"/>
  <c r="E15"/>
  <c r="E16"/>
  <c r="E17"/>
  <c r="E18"/>
  <c r="E19"/>
  <c r="E20"/>
  <c r="F4"/>
  <c r="F5"/>
  <c r="F6"/>
  <c r="F7"/>
  <c r="F8"/>
  <c r="F9"/>
  <c r="F10"/>
  <c r="F11"/>
  <c r="F12"/>
  <c r="F13"/>
  <c r="F14"/>
  <c r="F15"/>
  <c r="F16"/>
  <c r="F17"/>
  <c r="F18"/>
  <c r="F19"/>
  <c r="F20"/>
  <c r="K21"/>
  <c r="F3"/>
  <c r="E3"/>
  <c r="D3"/>
  <c r="C30" i="3"/>
  <c r="K28"/>
  <c r="F27"/>
  <c r="E27"/>
  <c r="D27"/>
  <c r="F26"/>
  <c r="E26"/>
  <c r="D26"/>
  <c r="F25"/>
  <c r="E25"/>
  <c r="D25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F10"/>
  <c r="E10"/>
  <c r="D10"/>
  <c r="F9"/>
  <c r="E9"/>
  <c r="D9"/>
  <c r="F8"/>
  <c r="E8"/>
  <c r="D8"/>
  <c r="F7"/>
  <c r="E7"/>
  <c r="D7"/>
  <c r="F6"/>
  <c r="E6"/>
  <c r="D6"/>
  <c r="F5"/>
  <c r="E5"/>
  <c r="D5"/>
  <c r="F4"/>
  <c r="E4"/>
  <c r="D4"/>
  <c r="F3"/>
  <c r="E3"/>
  <c r="D28" s="1"/>
  <c r="D3"/>
  <c r="E3" i="2"/>
  <c r="F25"/>
  <c r="F26"/>
  <c r="F27"/>
  <c r="E25"/>
  <c r="E26"/>
  <c r="E27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3"/>
  <c r="K28"/>
  <c r="F3"/>
  <c r="D28" i="5" l="1"/>
  <c r="D21" i="4"/>
  <c r="D28" i="2"/>
</calcChain>
</file>

<file path=xl/sharedStrings.xml><?xml version="1.0" encoding="utf-8"?>
<sst xmlns="http://schemas.openxmlformats.org/spreadsheetml/2006/main" count="341" uniqueCount="95">
  <si>
    <t>26.06.2020 05:06:37</t>
  </si>
  <si>
    <t>°</t>
  </si>
  <si>
    <t>26.06.2020 05:21:37</t>
  </si>
  <si>
    <t>26.06.2020 05:41:37</t>
  </si>
  <si>
    <t>26.06.2020 05:56:37</t>
  </si>
  <si>
    <t>26.06.2020 06:11:38</t>
  </si>
  <si>
    <t>26.06.2020 06:21:38</t>
  </si>
  <si>
    <t>26.06.2020 06:36:38</t>
  </si>
  <si>
    <t>26.06.2020 06:51:38</t>
  </si>
  <si>
    <t>26.06.2020 07:06:38</t>
  </si>
  <si>
    <t>26.06.2020 07:21:39</t>
  </si>
  <si>
    <t>26.06.2020 07:36:39</t>
  </si>
  <si>
    <t>26.06.2020 07:51:39</t>
  </si>
  <si>
    <t>26.06.2020 08:06:39</t>
  </si>
  <si>
    <t>26.06.2020 08:21:39</t>
  </si>
  <si>
    <t>26.06.2020 08:36:39</t>
  </si>
  <si>
    <t>26.06.2020 08:51:40</t>
  </si>
  <si>
    <t>26.06.2020 09:06:40</t>
  </si>
  <si>
    <t>26.06.2020 09:36:40</t>
  </si>
  <si>
    <t>26.06.2020 09:46:40</t>
  </si>
  <si>
    <t>26.06.2020 10:01:40</t>
  </si>
  <si>
    <t>26.06.2020 10:06:40</t>
  </si>
  <si>
    <t>26.06.2020 10:21:40</t>
  </si>
  <si>
    <t>26.06.2020 10:46:41</t>
  </si>
  <si>
    <t>26.06.2020 11:01:41</t>
  </si>
  <si>
    <t>26.06.2020 11:11:41</t>
  </si>
  <si>
    <t>м/с</t>
  </si>
  <si>
    <t>направление ветра</t>
  </si>
  <si>
    <t>скорость ветра</t>
  </si>
  <si>
    <t>Среднее направление ветра</t>
  </si>
  <si>
    <t>средняя скорость ветра</t>
  </si>
  <si>
    <t>ед.изм</t>
  </si>
  <si>
    <t>значение</t>
  </si>
  <si>
    <t>дата и время</t>
  </si>
  <si>
    <t>18.06.2020 00:16:13</t>
  </si>
  <si>
    <t>18.06.2020 00:31:13</t>
  </si>
  <si>
    <t>18.06.2020 00:46:13</t>
  </si>
  <si>
    <t>18.06.2020 01:01:14</t>
  </si>
  <si>
    <t>18.06.2020 01:16:14</t>
  </si>
  <si>
    <t>18.06.2020 01:31:14</t>
  </si>
  <si>
    <t>18.06.2020 01:46:14</t>
  </si>
  <si>
    <t>18.06.2020 02:01:14</t>
  </si>
  <si>
    <t>18.06.2020 02:16:15</t>
  </si>
  <si>
    <t>18.06.2020 02:31:15</t>
  </si>
  <si>
    <t>18.06.2020 02:46:15</t>
  </si>
  <si>
    <t>18.06.2020 03:01:15</t>
  </si>
  <si>
    <t>18.06.2020 03:16:15</t>
  </si>
  <si>
    <t>18.06.2020 03:33:56</t>
  </si>
  <si>
    <t>18.06.2020 03:48:56</t>
  </si>
  <si>
    <t>18.06.2020 04:03:56</t>
  </si>
  <si>
    <t>18.06.2020 04:18:56</t>
  </si>
  <si>
    <t>18.06.2020 04:33:56</t>
  </si>
  <si>
    <t>18.06.2020 04:48:56</t>
  </si>
  <si>
    <t>18.06.2020 05:03:56</t>
  </si>
  <si>
    <t>18.06.2020 05:18:56</t>
  </si>
  <si>
    <t>18.06.2020 05:23:56</t>
  </si>
  <si>
    <t>18.06.2020 05:38:57</t>
  </si>
  <si>
    <t>18.06.2020 05:53:57</t>
  </si>
  <si>
    <t>18.06.2020 06:08:57</t>
  </si>
  <si>
    <t>06,06,2020 08:06:26</t>
  </si>
  <si>
    <t>06,06,2020 08:21:26</t>
  </si>
  <si>
    <t>06,06,2020 08:36:26</t>
  </si>
  <si>
    <t>06,06,2020 08:51:27</t>
  </si>
  <si>
    <t>06,06,2020 09:06:27</t>
  </si>
  <si>
    <t>06,06,2020 09:21:27</t>
  </si>
  <si>
    <t>06,06,2020 09:36:27</t>
  </si>
  <si>
    <t>06,06,2020 09:51:27</t>
  </si>
  <si>
    <t>06,06,2020 10:06:27</t>
  </si>
  <si>
    <t>06,06,2020 10:21:28</t>
  </si>
  <si>
    <t>06,06,2020 10:36:28</t>
  </si>
  <si>
    <t>06,06,2020 10:51:28</t>
  </si>
  <si>
    <t>06,06,2020 11:06:28</t>
  </si>
  <si>
    <t>06,06,2020 11:21:28</t>
  </si>
  <si>
    <t>06,06,2020 11:36:29</t>
  </si>
  <si>
    <t>06,06,2020 11:51:29</t>
  </si>
  <si>
    <t>06,06,2020 12:06:29</t>
  </si>
  <si>
    <t>06,06,2020 12:21:29</t>
  </si>
  <si>
    <t>06.06.2020 08:06:26</t>
  </si>
  <si>
    <t>06.06.2020 08:21:26</t>
  </si>
  <si>
    <t>06.06.2020 08:36:26</t>
  </si>
  <si>
    <t>06.06.2020 08:51:27</t>
  </si>
  <si>
    <t>06.06.2020 09:06:27</t>
  </si>
  <si>
    <t>06.06.2020 09:21:27</t>
  </si>
  <si>
    <t>06.06.2020 09:36:27</t>
  </si>
  <si>
    <t>06.06.2020 09:51:27</t>
  </si>
  <si>
    <t>06.06.2020 10:06:27</t>
  </si>
  <si>
    <t>06.06.2020 10:21:28</t>
  </si>
  <si>
    <t>06.06.2020 10:36:28</t>
  </si>
  <si>
    <t>06.06.2020 10:51:28</t>
  </si>
  <si>
    <t>06.06.2020 11:06:28</t>
  </si>
  <si>
    <t>06.06.2020 11:21:28</t>
  </si>
  <si>
    <t>06.06.2020 11:36:29</t>
  </si>
  <si>
    <t>06.06.2020 11:46:29</t>
  </si>
  <si>
    <t>06.06.2020 12:01:29</t>
  </si>
  <si>
    <t>06.06.2020 12:26:29</t>
  </si>
</sst>
</file>

<file path=xl/styles.xml><?xml version="1.0" encoding="utf-8"?>
<styleSheet xmlns="http://schemas.openxmlformats.org/spreadsheetml/2006/main">
  <numFmts count="1">
    <numFmt numFmtId="170" formatCode="dd/mm/yyyy\ hh:mm:ss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3" xfId="0" applyBorder="1"/>
    <xf numFmtId="2" fontId="0" fillId="0" borderId="13" xfId="0" applyNumberFormat="1" applyFill="1" applyBorder="1"/>
    <xf numFmtId="0" fontId="0" fillId="0" borderId="13" xfId="0" applyNumberFormat="1" applyFill="1" applyBorder="1"/>
    <xf numFmtId="49" fontId="0" fillId="0" borderId="13" xfId="0" applyNumberFormat="1" applyBorder="1"/>
    <xf numFmtId="0" fontId="0" fillId="0" borderId="17" xfId="0" applyBorder="1"/>
    <xf numFmtId="2" fontId="0" fillId="0" borderId="17" xfId="0" applyNumberFormat="1" applyFill="1" applyBorder="1"/>
    <xf numFmtId="0" fontId="0" fillId="0" borderId="0" xfId="0"/>
    <xf numFmtId="2" fontId="0" fillId="0" borderId="10" xfId="0" applyNumberFormat="1" applyBorder="1"/>
    <xf numFmtId="49" fontId="0" fillId="0" borderId="0" xfId="0" applyNumberFormat="1"/>
    <xf numFmtId="2" fontId="0" fillId="33" borderId="10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34" borderId="10" xfId="0" applyFill="1" applyBorder="1"/>
    <xf numFmtId="2" fontId="0" fillId="34" borderId="10" xfId="0" applyNumberFormat="1" applyFill="1" applyBorder="1" applyAlignment="1">
      <alignment horizontal="center" vertical="center"/>
    </xf>
    <xf numFmtId="0" fontId="0" fillId="33" borderId="10" xfId="0" applyFill="1" applyBorder="1"/>
    <xf numFmtId="170" fontId="0" fillId="0" borderId="13" xfId="0" applyNumberFormat="1" applyBorder="1" applyAlignment="1">
      <alignment horizontal="left"/>
    </xf>
    <xf numFmtId="0" fontId="0" fillId="0" borderId="0" xfId="0"/>
    <xf numFmtId="49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2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C28" sqref="C28"/>
    </sheetView>
  </sheetViews>
  <sheetFormatPr defaultRowHeight="15"/>
  <cols>
    <col min="1" max="1" width="21.5703125" style="36" customWidth="1"/>
    <col min="2" max="2" width="7.5703125" style="36" customWidth="1"/>
    <col min="3" max="3" width="10.140625" style="36" customWidth="1"/>
    <col min="4" max="5" width="9.140625" style="36"/>
    <col min="6" max="6" width="14.140625" style="36" customWidth="1"/>
    <col min="7" max="8" width="9.140625" style="36"/>
    <col min="9" max="9" width="23.28515625" style="36" customWidth="1"/>
    <col min="10" max="16384" width="9.140625" style="36"/>
  </cols>
  <sheetData>
    <row r="1" spans="1:11">
      <c r="A1" s="15" t="s">
        <v>27</v>
      </c>
      <c r="B1" s="16"/>
      <c r="C1" s="16"/>
      <c r="D1" s="17"/>
      <c r="E1" s="1"/>
      <c r="F1" s="1"/>
      <c r="G1" s="1"/>
      <c r="I1" s="12" t="s">
        <v>28</v>
      </c>
      <c r="J1" s="12"/>
      <c r="K1" s="12"/>
    </row>
    <row r="2" spans="1:11">
      <c r="A2" s="2" t="s">
        <v>33</v>
      </c>
      <c r="B2" s="2" t="s">
        <v>31</v>
      </c>
      <c r="C2" s="2" t="s">
        <v>32</v>
      </c>
      <c r="D2" s="2" t="s">
        <v>32</v>
      </c>
      <c r="I2" s="2" t="s">
        <v>33</v>
      </c>
      <c r="J2" s="2" t="s">
        <v>31</v>
      </c>
      <c r="K2" s="2" t="s">
        <v>32</v>
      </c>
    </row>
    <row r="3" spans="1:11">
      <c r="A3" s="2" t="s">
        <v>0</v>
      </c>
      <c r="B3" s="2" t="s">
        <v>1</v>
      </c>
      <c r="C3" s="3">
        <v>88</v>
      </c>
      <c r="D3" s="2" t="str">
        <f>IF(AND(C3&gt;=22.5,C3&lt;=67),"СВ",IF(AND(C3&gt;=67.5,C3&lt;=112),"В",IF(AND(C3&gt;=112.5,C3&lt;=157),"ЮВ",IF(AND(C3&gt;=157.5,C3&lt;=202),"Ю",IF(AND(C3&gt;=202.5,C3&lt;=247),"ЮЗ",IF(AND(C3&gt;=247.5,C3&lt;=292),"З",IF(AND(C3&gt;=292.5,C3&lt;=337),"СЗ",IF(OR(AND(C3&lt;=22,C3&gt;=0),(AND(C3&gt;337.5,C3&lt;=360))),"С",""))))))))</f>
        <v>В</v>
      </c>
      <c r="E3" s="37">
        <f>COS(RADIANS(C3))*K3</f>
        <v>5.9329144394251833E-2</v>
      </c>
      <c r="F3" s="37">
        <f>SIN(RADIANS(C3))*K3</f>
        <v>1.6989644059324627</v>
      </c>
      <c r="I3" s="22">
        <v>44008.216400462959</v>
      </c>
      <c r="J3" s="2" t="s">
        <v>26</v>
      </c>
      <c r="K3" s="5">
        <v>1.7</v>
      </c>
    </row>
    <row r="4" spans="1:11">
      <c r="A4" s="2" t="s">
        <v>2</v>
      </c>
      <c r="B4" s="2" t="s">
        <v>1</v>
      </c>
      <c r="C4" s="3">
        <v>89</v>
      </c>
      <c r="D4" s="2" t="str">
        <f t="shared" ref="D4:D28" si="0">IF(AND(C4&gt;=22.5,C4&lt;=67),"СВ",IF(AND(C4&gt;=67.5,C4&lt;=112),"В",IF(AND(C4&gt;=112.5,C4&lt;=157),"ЮВ",IF(AND(C4&gt;=157.5,C4&lt;=202),"Ю",IF(AND(C4&gt;=202.5,C4&lt;=247),"ЮЗ",IF(AND(C4&gt;=247.5,C4&lt;=292),"З",IF(AND(C4&gt;=292.5,C4&lt;=337),"СЗ",IF(OR(AND(C4&lt;=22,C4&gt;=0),(AND(C4&gt;337.5,C4&lt;=360))),"С",""))))))))</f>
        <v>В</v>
      </c>
      <c r="E4" s="37">
        <f t="shared" ref="E4:E28" si="1">COS(RADIANS(C4))*K4</f>
        <v>2.6178609655925396E-2</v>
      </c>
      <c r="F4" s="37">
        <f t="shared" ref="F4:F28" si="2">SIN(RADIANS(C4))*K4</f>
        <v>1.499771542734587</v>
      </c>
      <c r="I4" s="22">
        <v>44008.226817129631</v>
      </c>
      <c r="J4" s="2" t="s">
        <v>26</v>
      </c>
      <c r="K4" s="5">
        <v>1.5</v>
      </c>
    </row>
    <row r="5" spans="1:11">
      <c r="A5" s="2" t="s">
        <v>3</v>
      </c>
      <c r="B5" s="2" t="s">
        <v>1</v>
      </c>
      <c r="C5" s="3">
        <v>132</v>
      </c>
      <c r="D5" s="2" t="str">
        <f t="shared" si="0"/>
        <v>ЮВ</v>
      </c>
      <c r="E5" s="37">
        <f t="shared" si="1"/>
        <v>-0.66913060635885824</v>
      </c>
      <c r="F5" s="37">
        <f t="shared" si="2"/>
        <v>0.74314482547739424</v>
      </c>
      <c r="I5" s="22">
        <v>44008.237233796295</v>
      </c>
      <c r="J5" s="2" t="s">
        <v>26</v>
      </c>
      <c r="K5" s="5">
        <v>1</v>
      </c>
    </row>
    <row r="6" spans="1:11">
      <c r="A6" s="2" t="s">
        <v>4</v>
      </c>
      <c r="B6" s="2" t="s">
        <v>1</v>
      </c>
      <c r="C6" s="3">
        <v>143</v>
      </c>
      <c r="D6" s="2" t="str">
        <f t="shared" si="0"/>
        <v>ЮВ</v>
      </c>
      <c r="E6" s="37">
        <f t="shared" si="1"/>
        <v>-0.79863551004729294</v>
      </c>
      <c r="F6" s="37">
        <f t="shared" si="2"/>
        <v>0.60181502315204816</v>
      </c>
      <c r="I6" s="22">
        <v>44008.247650462959</v>
      </c>
      <c r="J6" s="2" t="s">
        <v>26</v>
      </c>
      <c r="K6" s="5">
        <v>1</v>
      </c>
    </row>
    <row r="7" spans="1:11">
      <c r="A7" s="2" t="s">
        <v>5</v>
      </c>
      <c r="B7" s="2" t="s">
        <v>1</v>
      </c>
      <c r="C7" s="3">
        <v>134</v>
      </c>
      <c r="D7" s="2" t="str">
        <f t="shared" si="0"/>
        <v>ЮВ</v>
      </c>
      <c r="E7" s="37">
        <f t="shared" si="1"/>
        <v>-0.34732918522949868</v>
      </c>
      <c r="F7" s="37">
        <f t="shared" si="2"/>
        <v>0.35966990016932554</v>
      </c>
      <c r="I7" s="22">
        <v>44008.2580787037</v>
      </c>
      <c r="J7" s="2" t="s">
        <v>26</v>
      </c>
      <c r="K7" s="5">
        <v>0.5</v>
      </c>
    </row>
    <row r="8" spans="1:11">
      <c r="A8" s="2" t="s">
        <v>6</v>
      </c>
      <c r="B8" s="2" t="s">
        <v>1</v>
      </c>
      <c r="C8" s="3">
        <v>93</v>
      </c>
      <c r="D8" s="2" t="str">
        <f t="shared" si="0"/>
        <v>В</v>
      </c>
      <c r="E8" s="37">
        <f t="shared" si="1"/>
        <v>-5.2335956242943842E-2</v>
      </c>
      <c r="F8" s="37">
        <f t="shared" si="2"/>
        <v>0.99862953475457383</v>
      </c>
      <c r="I8" s="22">
        <v>44008.268495370372</v>
      </c>
      <c r="J8" s="2" t="s">
        <v>26</v>
      </c>
      <c r="K8" s="5">
        <v>1</v>
      </c>
    </row>
    <row r="9" spans="1:11">
      <c r="A9" s="2" t="s">
        <v>7</v>
      </c>
      <c r="B9" s="2" t="s">
        <v>1</v>
      </c>
      <c r="C9" s="3">
        <v>64</v>
      </c>
      <c r="D9" s="2" t="str">
        <f t="shared" si="0"/>
        <v>СВ</v>
      </c>
      <c r="E9" s="37">
        <f t="shared" si="1"/>
        <v>0.56988249082580067</v>
      </c>
      <c r="F9" s="37">
        <f t="shared" si="2"/>
        <v>1.1684322601889172</v>
      </c>
      <c r="I9" s="22">
        <v>44008.278912037036</v>
      </c>
      <c r="J9" s="2" t="s">
        <v>26</v>
      </c>
      <c r="K9" s="5">
        <v>1.3</v>
      </c>
    </row>
    <row r="10" spans="1:11">
      <c r="A10" s="2" t="s">
        <v>8</v>
      </c>
      <c r="B10" s="2" t="s">
        <v>1</v>
      </c>
      <c r="C10" s="3">
        <v>49</v>
      </c>
      <c r="D10" s="2" t="str">
        <f t="shared" si="0"/>
        <v>СВ</v>
      </c>
      <c r="E10" s="37">
        <f t="shared" si="1"/>
        <v>1.5089357666781666</v>
      </c>
      <c r="F10" s="37">
        <f t="shared" si="2"/>
        <v>1.7358320345123754</v>
      </c>
      <c r="I10" s="22">
        <v>44008.2893287037</v>
      </c>
      <c r="J10" s="2" t="s">
        <v>26</v>
      </c>
      <c r="K10" s="5">
        <v>2.2999999999999998</v>
      </c>
    </row>
    <row r="11" spans="1:11">
      <c r="A11" s="2" t="s">
        <v>9</v>
      </c>
      <c r="B11" s="2" t="s">
        <v>1</v>
      </c>
      <c r="C11" s="3">
        <v>64</v>
      </c>
      <c r="D11" s="2" t="str">
        <f t="shared" si="0"/>
        <v>СВ</v>
      </c>
      <c r="E11" s="37">
        <f t="shared" si="1"/>
        <v>1.0082536376148781</v>
      </c>
      <c r="F11" s="37">
        <f t="shared" si="2"/>
        <v>2.067226306488084</v>
      </c>
      <c r="I11" s="22">
        <v>44008.299745370372</v>
      </c>
      <c r="J11" s="2" t="s">
        <v>26</v>
      </c>
      <c r="K11" s="5">
        <v>2.2999999999999998</v>
      </c>
    </row>
    <row r="12" spans="1:11">
      <c r="A12" s="2" t="s">
        <v>10</v>
      </c>
      <c r="B12" s="2" t="s">
        <v>1</v>
      </c>
      <c r="C12" s="3">
        <v>51</v>
      </c>
      <c r="D12" s="2" t="str">
        <f t="shared" si="0"/>
        <v>СВ</v>
      </c>
      <c r="E12" s="37">
        <f t="shared" si="1"/>
        <v>1.258640782099675</v>
      </c>
      <c r="F12" s="37">
        <f t="shared" si="2"/>
        <v>1.5542919229139418</v>
      </c>
      <c r="I12" s="22">
        <v>44008.310173611113</v>
      </c>
      <c r="J12" s="2" t="s">
        <v>26</v>
      </c>
      <c r="K12" s="5">
        <v>2</v>
      </c>
    </row>
    <row r="13" spans="1:11">
      <c r="A13" s="2" t="s">
        <v>11</v>
      </c>
      <c r="B13" s="2" t="s">
        <v>1</v>
      </c>
      <c r="C13" s="3">
        <v>75</v>
      </c>
      <c r="D13" s="2" t="str">
        <f t="shared" si="0"/>
        <v>В</v>
      </c>
      <c r="E13" s="37">
        <f t="shared" si="1"/>
        <v>0.41411047216403318</v>
      </c>
      <c r="F13" s="37">
        <f t="shared" si="2"/>
        <v>1.5454813220625094</v>
      </c>
      <c r="I13" s="22">
        <v>44008.320590277777</v>
      </c>
      <c r="J13" s="2" t="s">
        <v>26</v>
      </c>
      <c r="K13" s="5">
        <v>1.6</v>
      </c>
    </row>
    <row r="14" spans="1:11">
      <c r="A14" s="2" t="s">
        <v>12</v>
      </c>
      <c r="B14" s="2" t="s">
        <v>1</v>
      </c>
      <c r="C14" s="3">
        <v>70</v>
      </c>
      <c r="D14" s="2" t="str">
        <f t="shared" si="0"/>
        <v>В</v>
      </c>
      <c r="E14" s="37">
        <f t="shared" si="1"/>
        <v>0.75244431531647149</v>
      </c>
      <c r="F14" s="37">
        <f t="shared" si="2"/>
        <v>2.0673237657289985</v>
      </c>
      <c r="I14" s="22">
        <v>44008.331006944441</v>
      </c>
      <c r="J14" s="2" t="s">
        <v>26</v>
      </c>
      <c r="K14" s="5">
        <v>2.2000000000000002</v>
      </c>
    </row>
    <row r="15" spans="1:11">
      <c r="A15" s="2" t="s">
        <v>13</v>
      </c>
      <c r="B15" s="2" t="s">
        <v>1</v>
      </c>
      <c r="C15" s="3">
        <v>56</v>
      </c>
      <c r="D15" s="2" t="str">
        <f t="shared" si="0"/>
        <v>СВ</v>
      </c>
      <c r="E15" s="37">
        <f t="shared" si="1"/>
        <v>1.2302243876356431</v>
      </c>
      <c r="F15" s="37">
        <f t="shared" si="2"/>
        <v>1.823882659621092</v>
      </c>
      <c r="I15" s="22">
        <v>44008.341423611113</v>
      </c>
      <c r="J15" s="2" t="s">
        <v>26</v>
      </c>
      <c r="K15" s="5">
        <v>2.2000000000000002</v>
      </c>
    </row>
    <row r="16" spans="1:11">
      <c r="A16" s="2" t="s">
        <v>14</v>
      </c>
      <c r="B16" s="2" t="s">
        <v>1</v>
      </c>
      <c r="C16" s="3">
        <v>57</v>
      </c>
      <c r="D16" s="2" t="str">
        <f t="shared" si="0"/>
        <v>СВ</v>
      </c>
      <c r="E16" s="37">
        <f t="shared" si="1"/>
        <v>0.98035026302704875</v>
      </c>
      <c r="F16" s="37">
        <f t="shared" si="2"/>
        <v>1.5096070223017632</v>
      </c>
      <c r="I16" s="22">
        <v>44008.351840277777</v>
      </c>
      <c r="J16" s="2" t="s">
        <v>26</v>
      </c>
      <c r="K16" s="5">
        <v>1.8</v>
      </c>
    </row>
    <row r="17" spans="1:11">
      <c r="A17" s="2" t="s">
        <v>15</v>
      </c>
      <c r="B17" s="2" t="s">
        <v>1</v>
      </c>
      <c r="C17" s="3">
        <v>51</v>
      </c>
      <c r="D17" s="2" t="str">
        <f t="shared" si="0"/>
        <v>СВ</v>
      </c>
      <c r="E17" s="37">
        <f t="shared" si="1"/>
        <v>1.3845048603096426</v>
      </c>
      <c r="F17" s="37">
        <f t="shared" si="2"/>
        <v>1.7097211152053362</v>
      </c>
      <c r="I17" s="22">
        <v>44008.362256944441</v>
      </c>
      <c r="J17" s="2" t="s">
        <v>26</v>
      </c>
      <c r="K17" s="5">
        <v>2.2000000000000002</v>
      </c>
    </row>
    <row r="18" spans="1:11">
      <c r="A18" s="2" t="s">
        <v>16</v>
      </c>
      <c r="B18" s="2" t="s">
        <v>1</v>
      </c>
      <c r="C18" s="3">
        <v>64</v>
      </c>
      <c r="D18" s="2" t="str">
        <f t="shared" si="0"/>
        <v>СВ</v>
      </c>
      <c r="E18" s="37">
        <f t="shared" si="1"/>
        <v>0.70139383486252393</v>
      </c>
      <c r="F18" s="37">
        <f t="shared" si="2"/>
        <v>1.4380704740786674</v>
      </c>
      <c r="I18" s="22">
        <v>44008.372685185182</v>
      </c>
      <c r="J18" s="2" t="s">
        <v>26</v>
      </c>
      <c r="K18" s="5">
        <v>1.6</v>
      </c>
    </row>
    <row r="19" spans="1:11">
      <c r="A19" s="2" t="s">
        <v>17</v>
      </c>
      <c r="B19" s="2" t="s">
        <v>1</v>
      </c>
      <c r="C19" s="3">
        <v>57</v>
      </c>
      <c r="D19" s="2" t="str">
        <f t="shared" si="0"/>
        <v>СВ</v>
      </c>
      <c r="E19" s="37">
        <f t="shared" si="1"/>
        <v>1.0892780700300542</v>
      </c>
      <c r="F19" s="37">
        <f t="shared" si="2"/>
        <v>1.6773411358908481</v>
      </c>
      <c r="I19" s="22">
        <v>44008.383101851854</v>
      </c>
      <c r="J19" s="2" t="s">
        <v>26</v>
      </c>
      <c r="K19" s="5">
        <v>2</v>
      </c>
    </row>
    <row r="20" spans="1:11">
      <c r="A20" s="2" t="s">
        <v>18</v>
      </c>
      <c r="B20" s="2" t="s">
        <v>1</v>
      </c>
      <c r="C20" s="3">
        <v>358</v>
      </c>
      <c r="D20" s="2" t="str">
        <f t="shared" si="0"/>
        <v>С</v>
      </c>
      <c r="E20" s="37">
        <f t="shared" si="1"/>
        <v>2.8982333983553774</v>
      </c>
      <c r="F20" s="37">
        <f t="shared" si="2"/>
        <v>-0.10120854043725239</v>
      </c>
      <c r="I20" s="22">
        <v>44008.393518518518</v>
      </c>
      <c r="J20" s="2" t="s">
        <v>26</v>
      </c>
      <c r="K20" s="5">
        <v>2.9</v>
      </c>
    </row>
    <row r="21" spans="1:11">
      <c r="A21" s="2" t="s">
        <v>19</v>
      </c>
      <c r="B21" s="2" t="s">
        <v>1</v>
      </c>
      <c r="C21" s="3">
        <v>1</v>
      </c>
      <c r="D21" s="2" t="str">
        <f t="shared" si="0"/>
        <v>С</v>
      </c>
      <c r="E21" s="37">
        <f t="shared" si="1"/>
        <v>2.8995583159535347</v>
      </c>
      <c r="F21" s="37">
        <f t="shared" si="2"/>
        <v>5.0611978668122184E-2</v>
      </c>
      <c r="I21" s="22">
        <v>44008.403935185182</v>
      </c>
      <c r="J21" s="2" t="s">
        <v>26</v>
      </c>
      <c r="K21" s="5">
        <v>2.9</v>
      </c>
    </row>
    <row r="22" spans="1:11">
      <c r="A22" s="2" t="s">
        <v>20</v>
      </c>
      <c r="B22" s="2" t="s">
        <v>1</v>
      </c>
      <c r="C22" s="3">
        <v>355</v>
      </c>
      <c r="D22" s="2" t="str">
        <f t="shared" si="0"/>
        <v>С</v>
      </c>
      <c r="E22" s="37">
        <f t="shared" si="1"/>
        <v>2.3908672754201894</v>
      </c>
      <c r="F22" s="37">
        <f t="shared" si="2"/>
        <v>-0.20917378259437996</v>
      </c>
      <c r="I22" s="22">
        <v>44008.414351851854</v>
      </c>
      <c r="J22" s="2" t="s">
        <v>26</v>
      </c>
      <c r="K22" s="5">
        <v>2.4</v>
      </c>
    </row>
    <row r="23" spans="1:11">
      <c r="A23" s="2" t="s">
        <v>21</v>
      </c>
      <c r="B23" s="2" t="s">
        <v>1</v>
      </c>
      <c r="C23" s="4">
        <v>0</v>
      </c>
      <c r="D23" s="2" t="str">
        <f t="shared" si="0"/>
        <v>С</v>
      </c>
      <c r="E23" s="37">
        <f t="shared" si="1"/>
        <v>2.4</v>
      </c>
      <c r="F23" s="37">
        <f t="shared" si="2"/>
        <v>0</v>
      </c>
      <c r="I23" s="22">
        <v>44008.424768518518</v>
      </c>
      <c r="J23" s="2" t="s">
        <v>26</v>
      </c>
      <c r="K23" s="5">
        <v>2.4</v>
      </c>
    </row>
    <row r="24" spans="1:11">
      <c r="A24" s="2" t="s">
        <v>22</v>
      </c>
      <c r="B24" s="2" t="s">
        <v>1</v>
      </c>
      <c r="C24" s="3">
        <v>5</v>
      </c>
      <c r="D24" s="2" t="str">
        <f t="shared" si="0"/>
        <v>С</v>
      </c>
      <c r="E24" s="37">
        <f t="shared" si="1"/>
        <v>2.4904867452293638</v>
      </c>
      <c r="F24" s="37">
        <f t="shared" si="2"/>
        <v>0.2178893568691454</v>
      </c>
      <c r="I24" s="22">
        <v>44008.435196759259</v>
      </c>
      <c r="J24" s="2" t="s">
        <v>26</v>
      </c>
      <c r="K24" s="5">
        <v>2.5</v>
      </c>
    </row>
    <row r="25" spans="1:11">
      <c r="A25" s="2" t="s">
        <v>23</v>
      </c>
      <c r="B25" s="2" t="s">
        <v>1</v>
      </c>
      <c r="C25" s="3">
        <v>360</v>
      </c>
      <c r="D25" s="2" t="str">
        <f t="shared" si="0"/>
        <v>С</v>
      </c>
      <c r="E25" s="37">
        <f t="shared" si="1"/>
        <v>2.9</v>
      </c>
      <c r="F25" s="37">
        <f t="shared" si="2"/>
        <v>-7.1058610384699961E-16</v>
      </c>
      <c r="I25" s="22">
        <v>44008.445613425924</v>
      </c>
      <c r="J25" s="2" t="s">
        <v>26</v>
      </c>
      <c r="K25" s="5">
        <v>2.9</v>
      </c>
    </row>
    <row r="26" spans="1:11">
      <c r="A26" s="2" t="s">
        <v>24</v>
      </c>
      <c r="B26" s="2" t="s">
        <v>1</v>
      </c>
      <c r="C26" s="3">
        <v>348</v>
      </c>
      <c r="D26" s="2" t="str">
        <f t="shared" si="0"/>
        <v>С</v>
      </c>
      <c r="E26" s="37">
        <f t="shared" si="1"/>
        <v>2.8366280421280359</v>
      </c>
      <c r="F26" s="37">
        <f t="shared" si="2"/>
        <v>-0.60294390337150361</v>
      </c>
      <c r="I26" s="22">
        <v>44008.456030092595</v>
      </c>
      <c r="J26" s="2" t="s">
        <v>26</v>
      </c>
      <c r="K26" s="5">
        <v>2.9</v>
      </c>
    </row>
    <row r="27" spans="1:11" ht="15.75" thickBot="1">
      <c r="A27" s="6" t="s">
        <v>25</v>
      </c>
      <c r="B27" s="6" t="s">
        <v>1</v>
      </c>
      <c r="C27" s="7">
        <v>3</v>
      </c>
      <c r="D27" s="6" t="str">
        <f t="shared" si="0"/>
        <v>С</v>
      </c>
      <c r="E27" s="37">
        <f t="shared" si="1"/>
        <v>2.7961626973128064</v>
      </c>
      <c r="F27" s="37">
        <f t="shared" si="2"/>
        <v>0.14654067748024271</v>
      </c>
      <c r="I27" s="22">
        <v>44008.466446759259</v>
      </c>
      <c r="J27" s="2" t="s">
        <v>26</v>
      </c>
      <c r="K27" s="5">
        <v>2.8</v>
      </c>
    </row>
    <row r="28" spans="1:11" ht="15.75" thickBot="1">
      <c r="A28" s="13" t="s">
        <v>29</v>
      </c>
      <c r="B28" s="14"/>
      <c r="C28" s="20">
        <f>360-DEGREES(ATAN2(SUM(E3:E27),SUM(F3:F27)))</f>
        <v>322.35654187862815</v>
      </c>
      <c r="D28" s="19" t="str">
        <f t="shared" si="0"/>
        <v>СЗ</v>
      </c>
      <c r="E28" s="37"/>
      <c r="F28" s="37"/>
      <c r="I28" s="13" t="s">
        <v>30</v>
      </c>
      <c r="J28" s="14"/>
      <c r="K28" s="9">
        <f>AVERAGE(K3:K27)</f>
        <v>1.9959999999999996</v>
      </c>
    </row>
    <row r="30" spans="1:11">
      <c r="C30" s="38"/>
    </row>
  </sheetData>
  <mergeCells count="4">
    <mergeCell ref="A1:D1"/>
    <mergeCell ref="I1:K1"/>
    <mergeCell ref="A28:B28"/>
    <mergeCell ref="I28:J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C28" sqref="C28:D28"/>
    </sheetView>
  </sheetViews>
  <sheetFormatPr defaultRowHeight="15"/>
  <cols>
    <col min="1" max="1" width="21.5703125" style="8" customWidth="1"/>
    <col min="2" max="2" width="7.5703125" style="8" customWidth="1"/>
    <col min="3" max="3" width="10.140625" style="8" customWidth="1"/>
    <col min="4" max="5" width="9.140625" style="8"/>
    <col min="6" max="6" width="14.140625" style="8" customWidth="1"/>
    <col min="7" max="8" width="9.140625" style="8"/>
    <col min="9" max="9" width="23.28515625" style="8" customWidth="1"/>
    <col min="10" max="16384" width="9.140625" style="8"/>
  </cols>
  <sheetData>
    <row r="1" spans="1:11">
      <c r="A1" s="15" t="s">
        <v>27</v>
      </c>
      <c r="B1" s="16"/>
      <c r="C1" s="16"/>
      <c r="D1" s="17"/>
      <c r="E1" s="1"/>
      <c r="F1" s="1"/>
      <c r="G1" s="1"/>
      <c r="I1" s="12" t="s">
        <v>28</v>
      </c>
      <c r="J1" s="12"/>
      <c r="K1" s="12"/>
    </row>
    <row r="2" spans="1:11">
      <c r="A2" s="2" t="s">
        <v>33</v>
      </c>
      <c r="B2" s="2" t="s">
        <v>31</v>
      </c>
      <c r="C2" s="2" t="s">
        <v>32</v>
      </c>
      <c r="D2" s="2" t="s">
        <v>32</v>
      </c>
      <c r="I2" s="2" t="s">
        <v>33</v>
      </c>
      <c r="J2" s="2" t="s">
        <v>31</v>
      </c>
      <c r="K2" s="2" t="s">
        <v>32</v>
      </c>
    </row>
    <row r="3" spans="1:11">
      <c r="A3" s="2" t="s">
        <v>0</v>
      </c>
      <c r="B3" s="2" t="s">
        <v>1</v>
      </c>
      <c r="C3" s="3">
        <v>88</v>
      </c>
      <c r="D3" s="2" t="str">
        <f>IF(AND(C3&gt;=22.5,C3&lt;=67),"СВ",IF(AND(C3&gt;=67.5,C3&lt;=112),"В",IF(AND(C3&gt;=112.5,C3&lt;=157),"ЮВ",IF(AND(C3&gt;=157.5,C3&lt;=202),"Ю",IF(AND(C3&gt;=202.5,C3&lt;=247),"ЮЗ",IF(AND(C3&gt;=247.5,C3&lt;=292),"З",IF(AND(C3&gt;=292.5,C3&lt;=337),"СЗ",IF(OR(AND(C3&lt;=22,C3&gt;=0),(AND(C3&gt;337.5,C3&lt;=360))),"С",""))))))))</f>
        <v>В</v>
      </c>
      <c r="E3" s="10">
        <f>COS(RADIANS(C3))*K3</f>
        <v>5.9329144394251833E-2</v>
      </c>
      <c r="F3" s="10">
        <f>SIN(RADIANS(C3))*K3</f>
        <v>1.6989644059324627</v>
      </c>
      <c r="I3" s="22">
        <v>44008.216400462959</v>
      </c>
      <c r="J3" s="2" t="s">
        <v>26</v>
      </c>
      <c r="K3" s="5">
        <v>1.7</v>
      </c>
    </row>
    <row r="4" spans="1:11">
      <c r="A4" s="2" t="s">
        <v>2</v>
      </c>
      <c r="B4" s="2" t="s">
        <v>1</v>
      </c>
      <c r="C4" s="3">
        <v>89</v>
      </c>
      <c r="D4" s="2" t="str">
        <f t="shared" ref="D4:D28" si="0">IF(AND(C4&gt;=22.5,C4&lt;=67),"СВ",IF(AND(C4&gt;=67.5,C4&lt;=112),"В",IF(AND(C4&gt;=112.5,C4&lt;=157),"ЮВ",IF(AND(C4&gt;=157.5,C4&lt;=202),"Ю",IF(AND(C4&gt;=202.5,C4&lt;=247),"ЮЗ",IF(AND(C4&gt;=247.5,C4&lt;=292),"З",IF(AND(C4&gt;=292.5,C4&lt;=337),"СЗ",IF(OR(AND(C4&lt;=22,C4&gt;=0),(AND(C4&gt;337.5,C4&lt;=360))),"С",""))))))))</f>
        <v>В</v>
      </c>
      <c r="E4" s="10">
        <f t="shared" ref="E4:E28" si="1">COS(RADIANS(C4))*K4</f>
        <v>2.6178609655925396E-2</v>
      </c>
      <c r="F4" s="10">
        <f t="shared" ref="F4:F28" si="2">SIN(RADIANS(C4))*K4</f>
        <v>1.499771542734587</v>
      </c>
      <c r="I4" s="22">
        <v>44008.226817129631</v>
      </c>
      <c r="J4" s="2" t="s">
        <v>26</v>
      </c>
      <c r="K4" s="5">
        <v>1.5</v>
      </c>
    </row>
    <row r="5" spans="1:11">
      <c r="A5" s="2" t="s">
        <v>3</v>
      </c>
      <c r="B5" s="2" t="s">
        <v>1</v>
      </c>
      <c r="C5" s="3">
        <v>132</v>
      </c>
      <c r="D5" s="2" t="str">
        <f t="shared" si="0"/>
        <v>ЮВ</v>
      </c>
      <c r="E5" s="10">
        <f t="shared" si="1"/>
        <v>-0.66913060635885824</v>
      </c>
      <c r="F5" s="10">
        <f t="shared" si="2"/>
        <v>0.74314482547739424</v>
      </c>
      <c r="I5" s="22">
        <v>44008.237233796295</v>
      </c>
      <c r="J5" s="2" t="s">
        <v>26</v>
      </c>
      <c r="K5" s="5">
        <v>1</v>
      </c>
    </row>
    <row r="6" spans="1:11">
      <c r="A6" s="2" t="s">
        <v>4</v>
      </c>
      <c r="B6" s="2" t="s">
        <v>1</v>
      </c>
      <c r="C6" s="3">
        <v>143</v>
      </c>
      <c r="D6" s="2" t="str">
        <f t="shared" si="0"/>
        <v>ЮВ</v>
      </c>
      <c r="E6" s="10">
        <f t="shared" si="1"/>
        <v>-0.79863551004729294</v>
      </c>
      <c r="F6" s="10">
        <f t="shared" si="2"/>
        <v>0.60181502315204816</v>
      </c>
      <c r="I6" s="22">
        <v>44008.247650462959</v>
      </c>
      <c r="J6" s="2" t="s">
        <v>26</v>
      </c>
      <c r="K6" s="5">
        <v>1</v>
      </c>
    </row>
    <row r="7" spans="1:11">
      <c r="A7" s="2" t="s">
        <v>5</v>
      </c>
      <c r="B7" s="2" t="s">
        <v>1</v>
      </c>
      <c r="C7" s="3">
        <v>134</v>
      </c>
      <c r="D7" s="2" t="str">
        <f t="shared" si="0"/>
        <v>ЮВ</v>
      </c>
      <c r="E7" s="10">
        <f t="shared" si="1"/>
        <v>-0.34732918522949868</v>
      </c>
      <c r="F7" s="10">
        <f t="shared" si="2"/>
        <v>0.35966990016932554</v>
      </c>
      <c r="I7" s="22">
        <v>44008.2580787037</v>
      </c>
      <c r="J7" s="2" t="s">
        <v>26</v>
      </c>
      <c r="K7" s="5">
        <v>0.5</v>
      </c>
    </row>
    <row r="8" spans="1:11">
      <c r="A8" s="2" t="s">
        <v>6</v>
      </c>
      <c r="B8" s="2" t="s">
        <v>1</v>
      </c>
      <c r="C8" s="3">
        <v>93</v>
      </c>
      <c r="D8" s="2" t="str">
        <f t="shared" si="0"/>
        <v>В</v>
      </c>
      <c r="E8" s="10">
        <f t="shared" si="1"/>
        <v>-5.2335956242943842E-2</v>
      </c>
      <c r="F8" s="10">
        <f t="shared" si="2"/>
        <v>0.99862953475457383</v>
      </c>
      <c r="I8" s="22">
        <v>44008.268495370372</v>
      </c>
      <c r="J8" s="2" t="s">
        <v>26</v>
      </c>
      <c r="K8" s="5">
        <v>1</v>
      </c>
    </row>
    <row r="9" spans="1:11">
      <c r="A9" s="2" t="s">
        <v>7</v>
      </c>
      <c r="B9" s="2" t="s">
        <v>1</v>
      </c>
      <c r="C9" s="3">
        <v>64</v>
      </c>
      <c r="D9" s="2" t="str">
        <f t="shared" si="0"/>
        <v>СВ</v>
      </c>
      <c r="E9" s="10">
        <f t="shared" si="1"/>
        <v>0.56988249082580067</v>
      </c>
      <c r="F9" s="10">
        <f t="shared" si="2"/>
        <v>1.1684322601889172</v>
      </c>
      <c r="I9" s="22">
        <v>44008.278912037036</v>
      </c>
      <c r="J9" s="2" t="s">
        <v>26</v>
      </c>
      <c r="K9" s="5">
        <v>1.3</v>
      </c>
    </row>
    <row r="10" spans="1:11">
      <c r="A10" s="2" t="s">
        <v>8</v>
      </c>
      <c r="B10" s="2" t="s">
        <v>1</v>
      </c>
      <c r="C10" s="3">
        <v>49</v>
      </c>
      <c r="D10" s="2" t="str">
        <f t="shared" si="0"/>
        <v>СВ</v>
      </c>
      <c r="E10" s="10">
        <f t="shared" si="1"/>
        <v>1.5089357666781666</v>
      </c>
      <c r="F10" s="10">
        <f t="shared" si="2"/>
        <v>1.7358320345123754</v>
      </c>
      <c r="I10" s="22">
        <v>44008.2893287037</v>
      </c>
      <c r="J10" s="2" t="s">
        <v>26</v>
      </c>
      <c r="K10" s="5">
        <v>2.2999999999999998</v>
      </c>
    </row>
    <row r="11" spans="1:11">
      <c r="A11" s="2" t="s">
        <v>9</v>
      </c>
      <c r="B11" s="2" t="s">
        <v>1</v>
      </c>
      <c r="C11" s="3">
        <v>64</v>
      </c>
      <c r="D11" s="2" t="str">
        <f t="shared" si="0"/>
        <v>СВ</v>
      </c>
      <c r="E11" s="10">
        <f t="shared" si="1"/>
        <v>1.0082536376148781</v>
      </c>
      <c r="F11" s="10">
        <f t="shared" si="2"/>
        <v>2.067226306488084</v>
      </c>
      <c r="I11" s="22">
        <v>44008.299745370372</v>
      </c>
      <c r="J11" s="2" t="s">
        <v>26</v>
      </c>
      <c r="K11" s="5">
        <v>2.2999999999999998</v>
      </c>
    </row>
    <row r="12" spans="1:11">
      <c r="A12" s="2" t="s">
        <v>10</v>
      </c>
      <c r="B12" s="2" t="s">
        <v>1</v>
      </c>
      <c r="C12" s="3">
        <v>51</v>
      </c>
      <c r="D12" s="2" t="str">
        <f t="shared" si="0"/>
        <v>СВ</v>
      </c>
      <c r="E12" s="10">
        <f t="shared" si="1"/>
        <v>1.258640782099675</v>
      </c>
      <c r="F12" s="10">
        <f t="shared" si="2"/>
        <v>1.5542919229139418</v>
      </c>
      <c r="I12" s="22">
        <v>44008.310173611113</v>
      </c>
      <c r="J12" s="2" t="s">
        <v>26</v>
      </c>
      <c r="K12" s="5">
        <v>2</v>
      </c>
    </row>
    <row r="13" spans="1:11">
      <c r="A13" s="2" t="s">
        <v>11</v>
      </c>
      <c r="B13" s="2" t="s">
        <v>1</v>
      </c>
      <c r="C13" s="3">
        <v>75</v>
      </c>
      <c r="D13" s="2" t="str">
        <f t="shared" si="0"/>
        <v>В</v>
      </c>
      <c r="E13" s="10">
        <f t="shared" si="1"/>
        <v>0.41411047216403318</v>
      </c>
      <c r="F13" s="10">
        <f t="shared" si="2"/>
        <v>1.5454813220625094</v>
      </c>
      <c r="I13" s="22">
        <v>44008.320590277777</v>
      </c>
      <c r="J13" s="2" t="s">
        <v>26</v>
      </c>
      <c r="K13" s="5">
        <v>1.6</v>
      </c>
    </row>
    <row r="14" spans="1:11">
      <c r="A14" s="2" t="s">
        <v>12</v>
      </c>
      <c r="B14" s="2" t="s">
        <v>1</v>
      </c>
      <c r="C14" s="3">
        <v>70</v>
      </c>
      <c r="D14" s="2" t="str">
        <f t="shared" si="0"/>
        <v>В</v>
      </c>
      <c r="E14" s="10">
        <f t="shared" si="1"/>
        <v>0.75244431531647149</v>
      </c>
      <c r="F14" s="10">
        <f t="shared" si="2"/>
        <v>2.0673237657289985</v>
      </c>
      <c r="I14" s="22">
        <v>44008.331006944441</v>
      </c>
      <c r="J14" s="2" t="s">
        <v>26</v>
      </c>
      <c r="K14" s="5">
        <v>2.2000000000000002</v>
      </c>
    </row>
    <row r="15" spans="1:11">
      <c r="A15" s="2" t="s">
        <v>13</v>
      </c>
      <c r="B15" s="2" t="s">
        <v>1</v>
      </c>
      <c r="C15" s="3">
        <v>56</v>
      </c>
      <c r="D15" s="2" t="str">
        <f t="shared" si="0"/>
        <v>СВ</v>
      </c>
      <c r="E15" s="10">
        <f t="shared" si="1"/>
        <v>1.2302243876356431</v>
      </c>
      <c r="F15" s="10">
        <f t="shared" si="2"/>
        <v>1.823882659621092</v>
      </c>
      <c r="I15" s="22">
        <v>44008.341423611113</v>
      </c>
      <c r="J15" s="2" t="s">
        <v>26</v>
      </c>
      <c r="K15" s="5">
        <v>2.2000000000000002</v>
      </c>
    </row>
    <row r="16" spans="1:11">
      <c r="A16" s="2" t="s">
        <v>14</v>
      </c>
      <c r="B16" s="2" t="s">
        <v>1</v>
      </c>
      <c r="C16" s="3">
        <v>57</v>
      </c>
      <c r="D16" s="2" t="str">
        <f t="shared" si="0"/>
        <v>СВ</v>
      </c>
      <c r="E16" s="10">
        <f t="shared" si="1"/>
        <v>0.98035026302704875</v>
      </c>
      <c r="F16" s="10">
        <f t="shared" si="2"/>
        <v>1.5096070223017632</v>
      </c>
      <c r="I16" s="22">
        <v>44008.351840277777</v>
      </c>
      <c r="J16" s="2" t="s">
        <v>26</v>
      </c>
      <c r="K16" s="5">
        <v>1.8</v>
      </c>
    </row>
    <row r="17" spans="1:11">
      <c r="A17" s="2" t="s">
        <v>15</v>
      </c>
      <c r="B17" s="2" t="s">
        <v>1</v>
      </c>
      <c r="C17" s="3">
        <v>51</v>
      </c>
      <c r="D17" s="2" t="str">
        <f t="shared" si="0"/>
        <v>СВ</v>
      </c>
      <c r="E17" s="10">
        <f t="shared" si="1"/>
        <v>1.3845048603096426</v>
      </c>
      <c r="F17" s="10">
        <f t="shared" si="2"/>
        <v>1.7097211152053362</v>
      </c>
      <c r="I17" s="22">
        <v>44008.362256944441</v>
      </c>
      <c r="J17" s="2" t="s">
        <v>26</v>
      </c>
      <c r="K17" s="5">
        <v>2.2000000000000002</v>
      </c>
    </row>
    <row r="18" spans="1:11">
      <c r="A18" s="2" t="s">
        <v>16</v>
      </c>
      <c r="B18" s="2" t="s">
        <v>1</v>
      </c>
      <c r="C18" s="3">
        <v>64</v>
      </c>
      <c r="D18" s="2" t="str">
        <f t="shared" si="0"/>
        <v>СВ</v>
      </c>
      <c r="E18" s="10">
        <f t="shared" si="1"/>
        <v>0.70139383486252393</v>
      </c>
      <c r="F18" s="10">
        <f t="shared" si="2"/>
        <v>1.4380704740786674</v>
      </c>
      <c r="I18" s="22">
        <v>44008.372685185182</v>
      </c>
      <c r="J18" s="2" t="s">
        <v>26</v>
      </c>
      <c r="K18" s="5">
        <v>1.6</v>
      </c>
    </row>
    <row r="19" spans="1:11">
      <c r="A19" s="2" t="s">
        <v>17</v>
      </c>
      <c r="B19" s="2" t="s">
        <v>1</v>
      </c>
      <c r="C19" s="3">
        <v>57</v>
      </c>
      <c r="D19" s="2" t="str">
        <f t="shared" si="0"/>
        <v>СВ</v>
      </c>
      <c r="E19" s="10">
        <f t="shared" si="1"/>
        <v>1.0892780700300542</v>
      </c>
      <c r="F19" s="10">
        <f t="shared" si="2"/>
        <v>1.6773411358908481</v>
      </c>
      <c r="I19" s="22">
        <v>44008.383101851854</v>
      </c>
      <c r="J19" s="2" t="s">
        <v>26</v>
      </c>
      <c r="K19" s="5">
        <v>2</v>
      </c>
    </row>
    <row r="20" spans="1:11">
      <c r="A20" s="2" t="s">
        <v>18</v>
      </c>
      <c r="B20" s="2" t="s">
        <v>1</v>
      </c>
      <c r="C20" s="3">
        <v>358</v>
      </c>
      <c r="D20" s="2" t="str">
        <f t="shared" si="0"/>
        <v>С</v>
      </c>
      <c r="E20" s="10">
        <f t="shared" si="1"/>
        <v>2.8982333983553774</v>
      </c>
      <c r="F20" s="10">
        <f t="shared" si="2"/>
        <v>-0.10120854043725239</v>
      </c>
      <c r="I20" s="22">
        <v>44008.393518518518</v>
      </c>
      <c r="J20" s="2" t="s">
        <v>26</v>
      </c>
      <c r="K20" s="5">
        <v>2.9</v>
      </c>
    </row>
    <row r="21" spans="1:11">
      <c r="A21" s="2" t="s">
        <v>19</v>
      </c>
      <c r="B21" s="2" t="s">
        <v>1</v>
      </c>
      <c r="C21" s="3">
        <v>1</v>
      </c>
      <c r="D21" s="2" t="str">
        <f t="shared" si="0"/>
        <v>С</v>
      </c>
      <c r="E21" s="10">
        <f t="shared" si="1"/>
        <v>2.8995583159535347</v>
      </c>
      <c r="F21" s="10">
        <f t="shared" si="2"/>
        <v>5.0611978668122184E-2</v>
      </c>
      <c r="I21" s="22">
        <v>44008.403935185182</v>
      </c>
      <c r="J21" s="2" t="s">
        <v>26</v>
      </c>
      <c r="K21" s="5">
        <v>2.9</v>
      </c>
    </row>
    <row r="22" spans="1:11">
      <c r="A22" s="2" t="s">
        <v>20</v>
      </c>
      <c r="B22" s="2" t="s">
        <v>1</v>
      </c>
      <c r="C22" s="3">
        <v>355</v>
      </c>
      <c r="D22" s="2" t="str">
        <f t="shared" si="0"/>
        <v>С</v>
      </c>
      <c r="E22" s="10">
        <f t="shared" si="1"/>
        <v>2.3908672754201894</v>
      </c>
      <c r="F22" s="10">
        <f t="shared" si="2"/>
        <v>-0.20917378259437996</v>
      </c>
      <c r="I22" s="22">
        <v>44008.414351851854</v>
      </c>
      <c r="J22" s="2" t="s">
        <v>26</v>
      </c>
      <c r="K22" s="5">
        <v>2.4</v>
      </c>
    </row>
    <row r="23" spans="1:11">
      <c r="A23" s="2" t="s">
        <v>21</v>
      </c>
      <c r="B23" s="2" t="s">
        <v>1</v>
      </c>
      <c r="C23" s="4">
        <v>0</v>
      </c>
      <c r="D23" s="2" t="str">
        <f t="shared" si="0"/>
        <v>С</v>
      </c>
      <c r="E23" s="10">
        <f t="shared" si="1"/>
        <v>2.4</v>
      </c>
      <c r="F23" s="10">
        <f t="shared" si="2"/>
        <v>0</v>
      </c>
      <c r="I23" s="22">
        <v>44008.424768518518</v>
      </c>
      <c r="J23" s="2" t="s">
        <v>26</v>
      </c>
      <c r="K23" s="5">
        <v>2.4</v>
      </c>
    </row>
    <row r="24" spans="1:11">
      <c r="A24" s="2" t="s">
        <v>22</v>
      </c>
      <c r="B24" s="2" t="s">
        <v>1</v>
      </c>
      <c r="C24" s="3">
        <v>5</v>
      </c>
      <c r="D24" s="2" t="str">
        <f t="shared" si="0"/>
        <v>С</v>
      </c>
      <c r="E24" s="10">
        <f t="shared" si="1"/>
        <v>2.4904867452293638</v>
      </c>
      <c r="F24" s="10">
        <f t="shared" si="2"/>
        <v>0.2178893568691454</v>
      </c>
      <c r="I24" s="22">
        <v>44008.435196759259</v>
      </c>
      <c r="J24" s="2" t="s">
        <v>26</v>
      </c>
      <c r="K24" s="5">
        <v>2.5</v>
      </c>
    </row>
    <row r="25" spans="1:11">
      <c r="A25" s="2" t="s">
        <v>23</v>
      </c>
      <c r="B25" s="2" t="s">
        <v>1</v>
      </c>
      <c r="C25" s="3">
        <v>360</v>
      </c>
      <c r="D25" s="2" t="str">
        <f t="shared" si="0"/>
        <v>С</v>
      </c>
      <c r="E25" s="10">
        <f t="shared" si="1"/>
        <v>2.9</v>
      </c>
      <c r="F25" s="10">
        <f t="shared" si="2"/>
        <v>-7.1058610384699961E-16</v>
      </c>
      <c r="I25" s="22">
        <v>44008.445613425924</v>
      </c>
      <c r="J25" s="2" t="s">
        <v>26</v>
      </c>
      <c r="K25" s="5">
        <v>2.9</v>
      </c>
    </row>
    <row r="26" spans="1:11">
      <c r="A26" s="2" t="s">
        <v>24</v>
      </c>
      <c r="B26" s="2" t="s">
        <v>1</v>
      </c>
      <c r="C26" s="3">
        <v>348</v>
      </c>
      <c r="D26" s="2" t="str">
        <f t="shared" si="0"/>
        <v>С</v>
      </c>
      <c r="E26" s="10">
        <f t="shared" si="1"/>
        <v>2.8366280421280359</v>
      </c>
      <c r="F26" s="10">
        <f t="shared" si="2"/>
        <v>-0.60294390337150361</v>
      </c>
      <c r="I26" s="22">
        <v>44008.456030092595</v>
      </c>
      <c r="J26" s="2" t="s">
        <v>26</v>
      </c>
      <c r="K26" s="5">
        <v>2.9</v>
      </c>
    </row>
    <row r="27" spans="1:11" ht="15.75" thickBot="1">
      <c r="A27" s="6" t="s">
        <v>25</v>
      </c>
      <c r="B27" s="6" t="s">
        <v>1</v>
      </c>
      <c r="C27" s="7">
        <v>3</v>
      </c>
      <c r="D27" s="6" t="str">
        <f t="shared" si="0"/>
        <v>С</v>
      </c>
      <c r="E27" s="10">
        <f t="shared" si="1"/>
        <v>2.7961626973128064</v>
      </c>
      <c r="F27" s="10">
        <f t="shared" si="2"/>
        <v>0.14654067748024271</v>
      </c>
      <c r="I27" s="22">
        <v>44008.466446759259</v>
      </c>
      <c r="J27" s="2" t="s">
        <v>26</v>
      </c>
      <c r="K27" s="5">
        <v>2.8</v>
      </c>
    </row>
    <row r="28" spans="1:11" ht="15.75" thickBot="1">
      <c r="A28" s="13" t="s">
        <v>29</v>
      </c>
      <c r="B28" s="14"/>
      <c r="C28" s="11">
        <f>0+DEGREES(ATAN2(SUM(E3:E27),SUM(F3:F27)))</f>
        <v>37.643458121371836</v>
      </c>
      <c r="D28" s="21" t="str">
        <f t="shared" si="0"/>
        <v>СВ</v>
      </c>
      <c r="E28" s="10"/>
      <c r="F28" s="10"/>
      <c r="I28" s="13" t="s">
        <v>30</v>
      </c>
      <c r="J28" s="14"/>
      <c r="K28" s="9">
        <f>AVERAGE(K3:K27)</f>
        <v>1.9959999999999996</v>
      </c>
    </row>
    <row r="30" spans="1:11">
      <c r="C30" s="29"/>
    </row>
  </sheetData>
  <mergeCells count="4">
    <mergeCell ref="A1:D1"/>
    <mergeCell ref="I1:K1"/>
    <mergeCell ref="A28:B28"/>
    <mergeCell ref="I28:J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C28" sqref="C28"/>
    </sheetView>
  </sheetViews>
  <sheetFormatPr defaultRowHeight="15"/>
  <cols>
    <col min="1" max="1" width="21.5703125" style="8" customWidth="1"/>
    <col min="2" max="2" width="7.5703125" style="8" customWidth="1"/>
    <col min="3" max="3" width="10.140625" style="8" customWidth="1"/>
    <col min="4" max="5" width="9.140625" style="8"/>
    <col min="6" max="6" width="14.140625" style="8" customWidth="1"/>
    <col min="7" max="8" width="9.140625" style="8"/>
    <col min="9" max="9" width="23.28515625" style="8" customWidth="1"/>
    <col min="10" max="16384" width="9.140625" style="8"/>
  </cols>
  <sheetData>
    <row r="1" spans="1:11">
      <c r="A1" s="15" t="s">
        <v>27</v>
      </c>
      <c r="B1" s="16"/>
      <c r="C1" s="16"/>
      <c r="D1" s="17"/>
      <c r="E1" s="1"/>
      <c r="F1" s="1"/>
      <c r="G1" s="1"/>
      <c r="I1" s="12" t="s">
        <v>28</v>
      </c>
      <c r="J1" s="12"/>
      <c r="K1" s="12"/>
    </row>
    <row r="2" spans="1:11">
      <c r="A2" s="2" t="s">
        <v>33</v>
      </c>
      <c r="B2" s="2" t="s">
        <v>31</v>
      </c>
      <c r="C2" s="2" t="s">
        <v>32</v>
      </c>
      <c r="D2" s="2" t="s">
        <v>32</v>
      </c>
      <c r="I2" s="2" t="s">
        <v>33</v>
      </c>
      <c r="J2" s="2" t="s">
        <v>31</v>
      </c>
      <c r="K2" s="2" t="s">
        <v>32</v>
      </c>
    </row>
    <row r="3" spans="1:11">
      <c r="A3" s="25" t="s">
        <v>34</v>
      </c>
      <c r="B3" s="25" t="s">
        <v>1</v>
      </c>
      <c r="C3" s="26">
        <v>106</v>
      </c>
      <c r="D3" s="2" t="str">
        <f>IF(AND(C3&gt;=22.5,C3&lt;=67),"СВ",IF(AND(C3&gt;=67.5,C3&lt;=112),"В",IF(AND(C3&gt;=112.5,C3&lt;=157),"ЮВ",IF(AND(C3&gt;=157.5,C3&lt;=202),"Ю",IF(AND(C3&gt;=202.5,C3&lt;=247),"ЮЗ",IF(AND(C3&gt;=247.5,C3&lt;=292),"З",IF(AND(C3&gt;=292.5,C3&lt;=337),"СЗ",IF(OR(AND(C3&lt;=22,C3&gt;=0),(AND(C3&gt;337.5,C3&lt;=360))),"С",""))))))))</f>
        <v>В</v>
      </c>
      <c r="E3" s="10">
        <f>COS(RADIANS(C3))*K3</f>
        <v>-0.66152965396079766</v>
      </c>
      <c r="F3" s="10">
        <f>SIN(RADIANS(C3))*K3</f>
        <v>2.3070280702519654</v>
      </c>
      <c r="I3" s="18">
        <v>44000.011261574073</v>
      </c>
      <c r="J3" s="23" t="s">
        <v>26</v>
      </c>
      <c r="K3" s="24">
        <v>2.4</v>
      </c>
    </row>
    <row r="4" spans="1:11">
      <c r="A4" s="25" t="s">
        <v>35</v>
      </c>
      <c r="B4" s="25" t="s">
        <v>1</v>
      </c>
      <c r="C4" s="26">
        <v>120</v>
      </c>
      <c r="D4" s="2" t="str">
        <f t="shared" ref="D4:D28" si="0">IF(AND(C4&gt;=22.5,C4&lt;=67),"СВ",IF(AND(C4&gt;=67.5,C4&lt;=112),"В",IF(AND(C4&gt;=112.5,C4&lt;=157),"ЮВ",IF(AND(C4&gt;=157.5,C4&lt;=202),"Ю",IF(AND(C4&gt;=202.5,C4&lt;=247),"ЮЗ",IF(AND(C4&gt;=247.5,C4&lt;=292),"З",IF(AND(C4&gt;=292.5,C4&lt;=337),"СЗ",IF(OR(AND(C4&lt;=22,C4&gt;=0),(AND(C4&gt;337.5,C4&lt;=360))),"С",""))))))))</f>
        <v>ЮВ</v>
      </c>
      <c r="E4" s="10">
        <f t="shared" ref="E4:E28" si="1">COS(RADIANS(C4))*K4</f>
        <v>-1.0499999999999996</v>
      </c>
      <c r="F4" s="10">
        <f t="shared" ref="F4:F28" si="2">SIN(RADIANS(C4))*K4</f>
        <v>1.8186533479473213</v>
      </c>
      <c r="I4" s="18">
        <v>44000.021678240744</v>
      </c>
      <c r="J4" s="23" t="s">
        <v>26</v>
      </c>
      <c r="K4" s="24">
        <v>2.1</v>
      </c>
    </row>
    <row r="5" spans="1:11">
      <c r="A5" s="25" t="s">
        <v>36</v>
      </c>
      <c r="B5" s="25" t="s">
        <v>1</v>
      </c>
      <c r="C5" s="26">
        <v>134</v>
      </c>
      <c r="D5" s="2" t="str">
        <f t="shared" si="0"/>
        <v>ЮВ</v>
      </c>
      <c r="E5" s="10">
        <f t="shared" si="1"/>
        <v>-1.3198509038720949</v>
      </c>
      <c r="F5" s="10">
        <f t="shared" si="2"/>
        <v>1.366745620643437</v>
      </c>
      <c r="I5" s="18">
        <v>44000.032094907408</v>
      </c>
      <c r="J5" s="23" t="s">
        <v>26</v>
      </c>
      <c r="K5" s="24">
        <v>1.9</v>
      </c>
    </row>
    <row r="6" spans="1:11">
      <c r="A6" s="25" t="s">
        <v>37</v>
      </c>
      <c r="B6" s="25" t="s">
        <v>1</v>
      </c>
      <c r="C6" s="26">
        <v>148</v>
      </c>
      <c r="D6" s="2" t="str">
        <f t="shared" si="0"/>
        <v>ЮВ</v>
      </c>
      <c r="E6" s="10">
        <f t="shared" si="1"/>
        <v>-2.0353154307754222</v>
      </c>
      <c r="F6" s="10">
        <f t="shared" si="2"/>
        <v>1.2718062341596916</v>
      </c>
      <c r="I6" s="18">
        <v>44000.042523148149</v>
      </c>
      <c r="J6" s="23" t="s">
        <v>26</v>
      </c>
      <c r="K6" s="24">
        <v>2.4</v>
      </c>
    </row>
    <row r="7" spans="1:11">
      <c r="A7" s="25" t="s">
        <v>38</v>
      </c>
      <c r="B7" s="25" t="s">
        <v>1</v>
      </c>
      <c r="C7" s="26">
        <v>153</v>
      </c>
      <c r="D7" s="2" t="str">
        <f t="shared" si="0"/>
        <v>ЮВ</v>
      </c>
      <c r="E7" s="10">
        <f t="shared" si="1"/>
        <v>-2.4057176153085931</v>
      </c>
      <c r="F7" s="10">
        <f t="shared" si="2"/>
        <v>1.2257743492967765</v>
      </c>
      <c r="I7" s="18">
        <v>44000.052939814814</v>
      </c>
      <c r="J7" s="23" t="s">
        <v>26</v>
      </c>
      <c r="K7" s="24">
        <v>2.7</v>
      </c>
    </row>
    <row r="8" spans="1:11">
      <c r="A8" s="25" t="s">
        <v>39</v>
      </c>
      <c r="B8" s="25" t="s">
        <v>1</v>
      </c>
      <c r="C8" s="26">
        <v>144</v>
      </c>
      <c r="D8" s="2" t="str">
        <f t="shared" si="0"/>
        <v>ЮВ</v>
      </c>
      <c r="E8" s="10">
        <f t="shared" si="1"/>
        <v>-1.7798373876248843</v>
      </c>
      <c r="F8" s="10">
        <f t="shared" si="2"/>
        <v>1.2931275550434413</v>
      </c>
      <c r="I8" s="18">
        <v>44000.063356481478</v>
      </c>
      <c r="J8" s="23" t="s">
        <v>26</v>
      </c>
      <c r="K8" s="24">
        <v>2.2000000000000002</v>
      </c>
    </row>
    <row r="9" spans="1:11">
      <c r="A9" s="25" t="s">
        <v>40</v>
      </c>
      <c r="B9" s="25" t="s">
        <v>1</v>
      </c>
      <c r="C9" s="26">
        <v>140</v>
      </c>
      <c r="D9" s="2" t="str">
        <f t="shared" si="0"/>
        <v>ЮВ</v>
      </c>
      <c r="E9" s="10">
        <f t="shared" si="1"/>
        <v>-1.6086933305498536</v>
      </c>
      <c r="F9" s="10">
        <f t="shared" si="2"/>
        <v>1.3498539803417329</v>
      </c>
      <c r="I9" s="18">
        <v>44000.073773148149</v>
      </c>
      <c r="J9" s="23" t="s">
        <v>26</v>
      </c>
      <c r="K9" s="24">
        <v>2.1</v>
      </c>
    </row>
    <row r="10" spans="1:11">
      <c r="A10" s="25" t="s">
        <v>41</v>
      </c>
      <c r="B10" s="25" t="s">
        <v>1</v>
      </c>
      <c r="C10" s="26">
        <v>140</v>
      </c>
      <c r="D10" s="2" t="str">
        <f t="shared" si="0"/>
        <v>ЮВ</v>
      </c>
      <c r="E10" s="10">
        <f t="shared" si="1"/>
        <v>-1.5320888862379558</v>
      </c>
      <c r="F10" s="10">
        <f t="shared" si="2"/>
        <v>1.2855752193730789</v>
      </c>
      <c r="I10" s="18">
        <v>44000.084189814814</v>
      </c>
      <c r="J10" s="23" t="s">
        <v>26</v>
      </c>
      <c r="K10" s="24">
        <v>2</v>
      </c>
    </row>
    <row r="11" spans="1:11">
      <c r="A11" s="25" t="s">
        <v>42</v>
      </c>
      <c r="B11" s="25" t="s">
        <v>1</v>
      </c>
      <c r="C11" s="26">
        <v>136</v>
      </c>
      <c r="D11" s="2" t="str">
        <f t="shared" si="0"/>
        <v>ЮВ</v>
      </c>
      <c r="E11" s="10">
        <f t="shared" si="1"/>
        <v>-1.3667456206434372</v>
      </c>
      <c r="F11" s="10">
        <f t="shared" si="2"/>
        <v>1.3198509038720945</v>
      </c>
      <c r="I11" s="18">
        <v>44000.094618055555</v>
      </c>
      <c r="J11" s="23" t="s">
        <v>26</v>
      </c>
      <c r="K11" s="24">
        <v>1.9</v>
      </c>
    </row>
    <row r="12" spans="1:11">
      <c r="A12" s="25" t="s">
        <v>43</v>
      </c>
      <c r="B12" s="25" t="s">
        <v>1</v>
      </c>
      <c r="C12" s="26">
        <v>144</v>
      </c>
      <c r="D12" s="2" t="str">
        <f t="shared" si="0"/>
        <v>ЮВ</v>
      </c>
      <c r="E12" s="10">
        <f t="shared" si="1"/>
        <v>-1.6180339887498947</v>
      </c>
      <c r="F12" s="10">
        <f t="shared" si="2"/>
        <v>1.1755705045849465</v>
      </c>
      <c r="I12" s="18">
        <v>44000.105034722219</v>
      </c>
      <c r="J12" s="23" t="s">
        <v>26</v>
      </c>
      <c r="K12" s="24">
        <v>2</v>
      </c>
    </row>
    <row r="13" spans="1:11">
      <c r="A13" s="25" t="s">
        <v>44</v>
      </c>
      <c r="B13" s="25" t="s">
        <v>1</v>
      </c>
      <c r="C13" s="26">
        <v>144</v>
      </c>
      <c r="D13" s="2" t="str">
        <f t="shared" si="0"/>
        <v>ЮВ</v>
      </c>
      <c r="E13" s="10">
        <f t="shared" si="1"/>
        <v>-1.3753288904374104</v>
      </c>
      <c r="F13" s="10">
        <f t="shared" si="2"/>
        <v>0.99923492889720444</v>
      </c>
      <c r="I13" s="18">
        <v>44000.115451388891</v>
      </c>
      <c r="J13" s="23" t="s">
        <v>26</v>
      </c>
      <c r="K13" s="24">
        <v>1.7</v>
      </c>
    </row>
    <row r="14" spans="1:11">
      <c r="A14" s="25" t="s">
        <v>45</v>
      </c>
      <c r="B14" s="25" t="s">
        <v>1</v>
      </c>
      <c r="C14" s="26">
        <v>140</v>
      </c>
      <c r="D14" s="2" t="str">
        <f t="shared" si="0"/>
        <v>ЮВ</v>
      </c>
      <c r="E14" s="10">
        <f t="shared" si="1"/>
        <v>-1.072462220366569</v>
      </c>
      <c r="F14" s="10">
        <f t="shared" si="2"/>
        <v>0.89990265356115517</v>
      </c>
      <c r="I14" s="18">
        <v>44000.125868055555</v>
      </c>
      <c r="J14" s="23" t="s">
        <v>26</v>
      </c>
      <c r="K14" s="24">
        <v>1.4</v>
      </c>
    </row>
    <row r="15" spans="1:11">
      <c r="A15" s="25" t="s">
        <v>46</v>
      </c>
      <c r="B15" s="25" t="s">
        <v>1</v>
      </c>
      <c r="C15" s="26">
        <v>132</v>
      </c>
      <c r="D15" s="2" t="str">
        <f t="shared" si="0"/>
        <v>ЮВ</v>
      </c>
      <c r="E15" s="10">
        <f t="shared" si="1"/>
        <v>-0.93678284890240149</v>
      </c>
      <c r="F15" s="10">
        <f t="shared" si="2"/>
        <v>1.0404027556683519</v>
      </c>
      <c r="I15" s="18">
        <v>44000.136284722219</v>
      </c>
      <c r="J15" s="23" t="s">
        <v>26</v>
      </c>
      <c r="K15" s="24">
        <v>1.4</v>
      </c>
    </row>
    <row r="16" spans="1:11">
      <c r="A16" s="25" t="s">
        <v>47</v>
      </c>
      <c r="B16" s="25" t="s">
        <v>1</v>
      </c>
      <c r="C16" s="26">
        <v>137</v>
      </c>
      <c r="D16" s="2" t="str">
        <f t="shared" si="0"/>
        <v>ЮВ</v>
      </c>
      <c r="E16" s="10">
        <f t="shared" si="1"/>
        <v>-1.1701659225906729</v>
      </c>
      <c r="F16" s="10">
        <f t="shared" si="2"/>
        <v>1.0911973760999978</v>
      </c>
      <c r="I16" s="18">
        <v>44000.148564814815</v>
      </c>
      <c r="J16" s="23" t="s">
        <v>26</v>
      </c>
      <c r="K16" s="24">
        <v>1.6</v>
      </c>
    </row>
    <row r="17" spans="1:11">
      <c r="A17" s="25" t="s">
        <v>48</v>
      </c>
      <c r="B17" s="25" t="s">
        <v>1</v>
      </c>
      <c r="C17" s="26">
        <v>133</v>
      </c>
      <c r="D17" s="2" t="str">
        <f t="shared" si="0"/>
        <v>ЮВ</v>
      </c>
      <c r="E17" s="10">
        <f t="shared" si="1"/>
        <v>-1.1593972121062472</v>
      </c>
      <c r="F17" s="10">
        <f t="shared" si="2"/>
        <v>1.2433012927525899</v>
      </c>
      <c r="I17" s="18">
        <v>44000.15898148148</v>
      </c>
      <c r="J17" s="23" t="s">
        <v>26</v>
      </c>
      <c r="K17" s="24">
        <v>1.7</v>
      </c>
    </row>
    <row r="18" spans="1:11">
      <c r="A18" s="25" t="s">
        <v>49</v>
      </c>
      <c r="B18" s="25" t="s">
        <v>1</v>
      </c>
      <c r="C18" s="26">
        <v>129</v>
      </c>
      <c r="D18" s="2" t="str">
        <f t="shared" si="0"/>
        <v>ЮВ</v>
      </c>
      <c r="E18" s="10">
        <f t="shared" si="1"/>
        <v>-0.69225243015482107</v>
      </c>
      <c r="F18" s="10">
        <f t="shared" si="2"/>
        <v>0.85486055760266821</v>
      </c>
      <c r="I18" s="18">
        <v>44000.169398148151</v>
      </c>
      <c r="J18" s="23" t="s">
        <v>26</v>
      </c>
      <c r="K18" s="24">
        <v>1.1000000000000001</v>
      </c>
    </row>
    <row r="19" spans="1:11">
      <c r="A19" s="25" t="s">
        <v>50</v>
      </c>
      <c r="B19" s="25" t="s">
        <v>1</v>
      </c>
      <c r="C19" s="26">
        <v>110</v>
      </c>
      <c r="D19" s="2" t="str">
        <f t="shared" si="0"/>
        <v>В</v>
      </c>
      <c r="E19" s="10">
        <f t="shared" si="1"/>
        <v>-0.64983827231877056</v>
      </c>
      <c r="F19" s="10">
        <f t="shared" si="2"/>
        <v>1.7854159794932258</v>
      </c>
      <c r="I19" s="18">
        <v>44000.179814814815</v>
      </c>
      <c r="J19" s="23" t="s">
        <v>26</v>
      </c>
      <c r="K19" s="24">
        <v>1.9</v>
      </c>
    </row>
    <row r="20" spans="1:11">
      <c r="A20" s="25" t="s">
        <v>51</v>
      </c>
      <c r="B20" s="25" t="s">
        <v>1</v>
      </c>
      <c r="C20" s="26">
        <v>114</v>
      </c>
      <c r="D20" s="2" t="str">
        <f t="shared" si="0"/>
        <v>ЮВ</v>
      </c>
      <c r="E20" s="10">
        <f t="shared" si="1"/>
        <v>-0.56943130030612032</v>
      </c>
      <c r="F20" s="10">
        <f t="shared" si="2"/>
        <v>1.2789636406996412</v>
      </c>
      <c r="I20" s="18">
        <v>44000.19023148148</v>
      </c>
      <c r="J20" s="23" t="s">
        <v>26</v>
      </c>
      <c r="K20" s="24">
        <v>1.4</v>
      </c>
    </row>
    <row r="21" spans="1:11">
      <c r="A21" s="25" t="s">
        <v>52</v>
      </c>
      <c r="B21" s="25" t="s">
        <v>1</v>
      </c>
      <c r="C21" s="26">
        <v>114</v>
      </c>
      <c r="D21" s="2" t="str">
        <f t="shared" si="0"/>
        <v>ЮВ</v>
      </c>
      <c r="E21" s="10">
        <f t="shared" si="1"/>
        <v>-0.40673664307580026</v>
      </c>
      <c r="F21" s="10">
        <f t="shared" si="2"/>
        <v>0.91354545764260087</v>
      </c>
      <c r="I21" s="18">
        <v>44000.200648148151</v>
      </c>
      <c r="J21" s="23" t="s">
        <v>26</v>
      </c>
      <c r="K21" s="24">
        <v>1</v>
      </c>
    </row>
    <row r="22" spans="1:11">
      <c r="A22" s="25" t="s">
        <v>53</v>
      </c>
      <c r="B22" s="25" t="s">
        <v>1</v>
      </c>
      <c r="C22" s="26">
        <v>159</v>
      </c>
      <c r="D22" s="2" t="str">
        <f t="shared" si="0"/>
        <v>Ю</v>
      </c>
      <c r="E22" s="10">
        <f t="shared" si="1"/>
        <v>-1.0269384691469221</v>
      </c>
      <c r="F22" s="10">
        <f t="shared" si="2"/>
        <v>0.39420474449983028</v>
      </c>
      <c r="I22" s="18">
        <v>44000.211064814815</v>
      </c>
      <c r="J22" s="23" t="s">
        <v>26</v>
      </c>
      <c r="K22" s="24">
        <v>1.1000000000000001</v>
      </c>
    </row>
    <row r="23" spans="1:11">
      <c r="A23" s="25" t="s">
        <v>54</v>
      </c>
      <c r="B23" s="25" t="s">
        <v>1</v>
      </c>
      <c r="C23" s="26">
        <v>105</v>
      </c>
      <c r="D23" s="2" t="str">
        <f t="shared" si="0"/>
        <v>В</v>
      </c>
      <c r="E23" s="10">
        <f t="shared" si="1"/>
        <v>-0.38822856765378128</v>
      </c>
      <c r="F23" s="10">
        <f t="shared" si="2"/>
        <v>1.4488887394336025</v>
      </c>
      <c r="I23" s="18">
        <v>44000.22148148148</v>
      </c>
      <c r="J23" s="23" t="s">
        <v>26</v>
      </c>
      <c r="K23" s="24">
        <v>1.5</v>
      </c>
    </row>
    <row r="24" spans="1:11">
      <c r="A24" s="27" t="s">
        <v>55</v>
      </c>
      <c r="B24" s="27" t="s">
        <v>1</v>
      </c>
      <c r="C24" s="29">
        <v>72</v>
      </c>
      <c r="D24" s="2" t="str">
        <f t="shared" si="0"/>
        <v>В</v>
      </c>
      <c r="E24" s="10">
        <f t="shared" si="1"/>
        <v>0.55623058987490548</v>
      </c>
      <c r="F24" s="10">
        <f t="shared" si="2"/>
        <v>1.7119017293312764</v>
      </c>
      <c r="I24" s="18">
        <v>44000.231909722221</v>
      </c>
      <c r="J24" s="23" t="s">
        <v>26</v>
      </c>
      <c r="K24" s="24">
        <v>1.8</v>
      </c>
    </row>
    <row r="25" spans="1:11">
      <c r="A25" s="27" t="s">
        <v>56</v>
      </c>
      <c r="B25" s="27" t="s">
        <v>1</v>
      </c>
      <c r="C25" s="29">
        <v>77</v>
      </c>
      <c r="D25" s="2" t="str">
        <f t="shared" si="0"/>
        <v>В</v>
      </c>
      <c r="E25" s="10">
        <f t="shared" si="1"/>
        <v>0.56237763585966227</v>
      </c>
      <c r="F25" s="10">
        <f t="shared" si="2"/>
        <v>2.4359251619630879</v>
      </c>
      <c r="I25" s="18">
        <v>44000.242326388892</v>
      </c>
      <c r="J25" s="23" t="s">
        <v>26</v>
      </c>
      <c r="K25" s="24">
        <v>2.5</v>
      </c>
    </row>
    <row r="26" spans="1:11">
      <c r="A26" s="27" t="s">
        <v>57</v>
      </c>
      <c r="B26" s="27" t="s">
        <v>1</v>
      </c>
      <c r="C26" s="29">
        <v>64</v>
      </c>
      <c r="D26" s="2" t="str">
        <f t="shared" si="0"/>
        <v>СВ</v>
      </c>
      <c r="E26" s="10">
        <f t="shared" si="1"/>
        <v>1.2712763256883246</v>
      </c>
      <c r="F26" s="10">
        <f t="shared" si="2"/>
        <v>2.6065027342675844</v>
      </c>
      <c r="I26" s="18">
        <v>44000.252743055556</v>
      </c>
      <c r="J26" s="23" t="s">
        <v>26</v>
      </c>
      <c r="K26" s="24">
        <v>2.9</v>
      </c>
    </row>
    <row r="27" spans="1:11" ht="15.75" thickBot="1">
      <c r="A27" s="27" t="s">
        <v>58</v>
      </c>
      <c r="B27" s="27" t="s">
        <v>1</v>
      </c>
      <c r="C27" s="29">
        <v>82</v>
      </c>
      <c r="D27" s="6" t="str">
        <f t="shared" si="0"/>
        <v>В</v>
      </c>
      <c r="E27" s="10">
        <f t="shared" si="1"/>
        <v>0.30618082211214404</v>
      </c>
      <c r="F27" s="10">
        <f t="shared" si="2"/>
        <v>2.1785897512314549</v>
      </c>
      <c r="I27" s="18">
        <v>44000.263159722221</v>
      </c>
      <c r="J27" s="23" t="s">
        <v>26</v>
      </c>
      <c r="K27" s="24">
        <v>2.2000000000000002</v>
      </c>
    </row>
    <row r="28" spans="1:11" ht="15.75" thickBot="1">
      <c r="A28" s="13" t="s">
        <v>29</v>
      </c>
      <c r="B28" s="14"/>
      <c r="C28" s="11">
        <f>0+DEGREES(ATAN2(SUM(E3:E27),SUM(F3:F27)))</f>
        <v>122.0856170347033</v>
      </c>
      <c r="D28" s="21" t="str">
        <f t="shared" si="0"/>
        <v>ЮВ</v>
      </c>
      <c r="E28" s="10"/>
      <c r="F28" s="10"/>
      <c r="I28" s="13" t="s">
        <v>30</v>
      </c>
      <c r="J28" s="14"/>
      <c r="K28" s="9">
        <f>AVERAGE(K3:K27)</f>
        <v>1.8759999999999997</v>
      </c>
    </row>
    <row r="30" spans="1:11">
      <c r="C30" s="29">
        <f>AVERAGE(C3:C27)</f>
        <v>123.08</v>
      </c>
    </row>
  </sheetData>
  <mergeCells count="4">
    <mergeCell ref="A1:D1"/>
    <mergeCell ref="I1:K1"/>
    <mergeCell ref="A28:B28"/>
    <mergeCell ref="I28:J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C21" sqref="C21"/>
    </sheetView>
  </sheetViews>
  <sheetFormatPr defaultRowHeight="15"/>
  <cols>
    <col min="1" max="1" width="21.5703125" style="27" customWidth="1"/>
    <col min="2" max="2" width="7.5703125" style="27" customWidth="1"/>
    <col min="3" max="3" width="10.140625" style="27" customWidth="1"/>
    <col min="4" max="4" width="9.140625" style="27" customWidth="1"/>
    <col min="5" max="5" width="9.140625" style="27"/>
    <col min="6" max="6" width="14.140625" style="27" customWidth="1"/>
    <col min="7" max="8" width="9.140625" style="27"/>
    <col min="9" max="9" width="23.28515625" style="27" customWidth="1"/>
    <col min="10" max="16384" width="9.140625" style="27"/>
  </cols>
  <sheetData>
    <row r="1" spans="1:11">
      <c r="A1" s="15" t="s">
        <v>27</v>
      </c>
      <c r="B1" s="16"/>
      <c r="C1" s="16"/>
      <c r="D1" s="17"/>
      <c r="E1" s="1"/>
      <c r="F1" s="1"/>
      <c r="G1" s="1"/>
      <c r="I1" s="12" t="s">
        <v>28</v>
      </c>
      <c r="J1" s="12"/>
      <c r="K1" s="12"/>
    </row>
    <row r="2" spans="1:11">
      <c r="A2" s="2" t="s">
        <v>33</v>
      </c>
      <c r="B2" s="2" t="s">
        <v>31</v>
      </c>
      <c r="C2" s="2" t="s">
        <v>32</v>
      </c>
      <c r="D2" s="2" t="s">
        <v>32</v>
      </c>
      <c r="I2" s="2" t="s">
        <v>33</v>
      </c>
      <c r="J2" s="2" t="s">
        <v>31</v>
      </c>
      <c r="K2" s="2" t="s">
        <v>32</v>
      </c>
    </row>
    <row r="3" spans="1:11">
      <c r="A3" s="33" t="s">
        <v>77</v>
      </c>
      <c r="B3" s="32" t="s">
        <v>1</v>
      </c>
      <c r="C3" s="34">
        <v>201</v>
      </c>
      <c r="D3" s="2" t="str">
        <f>IF(AND(C3&gt;=22.5,C3&lt;=67),"СВ",IF(AND(C3&gt;=67.5,C3&lt;=112),"В",IF(AND(C3&gt;=112.5,C3&lt;=157),"ЮВ",IF(AND(C3&gt;=157.5,C3&lt;=202),"Ю",IF(AND(C3&gt;=202.5,C3&lt;=247),"ЮЗ",IF(AND(C3&gt;=247.5,C3&lt;=292),"З",IF(AND(C3&gt;=292.5,C3&lt;=337),"СЗ",IF(OR(AND(C3&lt;=22,C3&gt;=0),(AND(C3&gt;337.5,C3&lt;=360))),"С",""))))))))</f>
        <v>Ю</v>
      </c>
      <c r="E3" s="28">
        <f>COS(RADIANS(C3))*K3</f>
        <v>-1.3070125970960824</v>
      </c>
      <c r="F3" s="28">
        <f>SIN(RADIANS(C3))*K3</f>
        <v>-0.50171512936342055</v>
      </c>
      <c r="I3" s="30" t="s">
        <v>59</v>
      </c>
      <c r="J3" s="30" t="s">
        <v>26</v>
      </c>
      <c r="K3" s="31">
        <v>1.4</v>
      </c>
    </row>
    <row r="4" spans="1:11">
      <c r="A4" s="33" t="s">
        <v>78</v>
      </c>
      <c r="B4" s="32" t="s">
        <v>1</v>
      </c>
      <c r="C4" s="34">
        <v>205</v>
      </c>
      <c r="D4" s="2" t="str">
        <f t="shared" ref="D4:D21" si="0">IF(AND(C4&gt;=22.5,C4&lt;=67),"СВ",IF(AND(C4&gt;=67.5,C4&lt;=112),"В",IF(AND(C4&gt;=112.5,C4&lt;=157),"ЮВ",IF(AND(C4&gt;=157.5,C4&lt;=202),"Ю",IF(AND(C4&gt;=202.5,C4&lt;=247),"ЮЗ",IF(AND(C4&gt;=247.5,C4&lt;=292),"З",IF(AND(C4&gt;=292.5,C4&lt;=337),"СЗ",IF(OR(AND(C4&lt;=22,C4&gt;=0),(AND(C4&gt;337.5,C4&lt;=360))),"С",""))))))))</f>
        <v>ЮЗ</v>
      </c>
      <c r="E4" s="28">
        <f t="shared" ref="E4:E20" si="1">COS(RADIANS(C4))*K4</f>
        <v>-1.540723237962305</v>
      </c>
      <c r="F4" s="28">
        <f t="shared" ref="F4:F20" si="2">SIN(RADIANS(C4))*K4</f>
        <v>-0.71845104495918877</v>
      </c>
      <c r="I4" s="30" t="s">
        <v>60</v>
      </c>
      <c r="J4" s="30" t="s">
        <v>26</v>
      </c>
      <c r="K4" s="31">
        <v>1.7</v>
      </c>
    </row>
    <row r="5" spans="1:11">
      <c r="A5" s="33" t="s">
        <v>79</v>
      </c>
      <c r="B5" s="32" t="s">
        <v>1</v>
      </c>
      <c r="C5" s="34">
        <v>204</v>
      </c>
      <c r="D5" s="2" t="str">
        <f t="shared" si="0"/>
        <v>ЮЗ</v>
      </c>
      <c r="E5" s="28">
        <f t="shared" si="1"/>
        <v>-1.2789636406996412</v>
      </c>
      <c r="F5" s="28">
        <f t="shared" si="2"/>
        <v>-0.56943130030612021</v>
      </c>
      <c r="I5" s="30" t="s">
        <v>61</v>
      </c>
      <c r="J5" s="30" t="s">
        <v>26</v>
      </c>
      <c r="K5" s="31">
        <v>1.4</v>
      </c>
    </row>
    <row r="6" spans="1:11">
      <c r="A6" s="33" t="s">
        <v>80</v>
      </c>
      <c r="B6" s="32" t="s">
        <v>1</v>
      </c>
      <c r="C6" s="34">
        <v>199</v>
      </c>
      <c r="D6" s="2" t="str">
        <f t="shared" si="0"/>
        <v>Ю</v>
      </c>
      <c r="E6" s="28">
        <f t="shared" si="1"/>
        <v>-1.6073815785188383</v>
      </c>
      <c r="F6" s="28">
        <f t="shared" si="2"/>
        <v>-0.55346586257716646</v>
      </c>
      <c r="I6" s="30" t="s">
        <v>62</v>
      </c>
      <c r="J6" s="30" t="s">
        <v>26</v>
      </c>
      <c r="K6" s="31">
        <v>1.7</v>
      </c>
    </row>
    <row r="7" spans="1:11">
      <c r="A7" s="33" t="s">
        <v>81</v>
      </c>
      <c r="B7" s="32" t="s">
        <v>1</v>
      </c>
      <c r="C7" s="34">
        <v>205</v>
      </c>
      <c r="D7" s="2" t="str">
        <f t="shared" si="0"/>
        <v>ЮЗ</v>
      </c>
      <c r="E7" s="28">
        <f t="shared" si="1"/>
        <v>-1.4500924592586402</v>
      </c>
      <c r="F7" s="28">
        <f t="shared" si="2"/>
        <v>-0.67618921878511884</v>
      </c>
      <c r="I7" s="30" t="s">
        <v>63</v>
      </c>
      <c r="J7" s="30" t="s">
        <v>26</v>
      </c>
      <c r="K7" s="31">
        <v>1.6</v>
      </c>
    </row>
    <row r="8" spans="1:11">
      <c r="A8" s="33" t="s">
        <v>82</v>
      </c>
      <c r="B8" s="32" t="s">
        <v>1</v>
      </c>
      <c r="C8" s="34">
        <v>211</v>
      </c>
      <c r="D8" s="2" t="str">
        <f t="shared" si="0"/>
        <v>ЮЗ</v>
      </c>
      <c r="E8" s="28">
        <f t="shared" si="1"/>
        <v>-1.7143346014042247</v>
      </c>
      <c r="F8" s="28">
        <f t="shared" si="2"/>
        <v>-1.0300761498201083</v>
      </c>
      <c r="I8" s="30" t="s">
        <v>64</v>
      </c>
      <c r="J8" s="30" t="s">
        <v>26</v>
      </c>
      <c r="K8" s="31">
        <v>2</v>
      </c>
    </row>
    <row r="9" spans="1:11">
      <c r="A9" s="33" t="s">
        <v>83</v>
      </c>
      <c r="B9" s="32" t="s">
        <v>1</v>
      </c>
      <c r="C9" s="34">
        <v>217</v>
      </c>
      <c r="D9" s="2" t="str">
        <f t="shared" si="0"/>
        <v>ЮЗ</v>
      </c>
      <c r="E9" s="28">
        <f t="shared" si="1"/>
        <v>-1.6771345710993151</v>
      </c>
      <c r="F9" s="28">
        <f t="shared" si="2"/>
        <v>-1.2638115486193016</v>
      </c>
      <c r="I9" s="30" t="s">
        <v>65</v>
      </c>
      <c r="J9" s="30" t="s">
        <v>26</v>
      </c>
      <c r="K9" s="31">
        <v>2.1</v>
      </c>
    </row>
    <row r="10" spans="1:11">
      <c r="A10" s="33" t="s">
        <v>84</v>
      </c>
      <c r="B10" s="32" t="s">
        <v>1</v>
      </c>
      <c r="C10" s="34">
        <v>224</v>
      </c>
      <c r="D10" s="2" t="str">
        <f t="shared" si="0"/>
        <v>ЮЗ</v>
      </c>
      <c r="E10" s="28">
        <f t="shared" si="1"/>
        <v>-1.6544815407788973</v>
      </c>
      <c r="F10" s="28">
        <f t="shared" si="2"/>
        <v>-1.5977142520556937</v>
      </c>
      <c r="I10" s="30" t="s">
        <v>66</v>
      </c>
      <c r="J10" s="30" t="s">
        <v>26</v>
      </c>
      <c r="K10" s="31">
        <v>2.2999999999999998</v>
      </c>
    </row>
    <row r="11" spans="1:11">
      <c r="A11" s="33" t="s">
        <v>85</v>
      </c>
      <c r="B11" s="32" t="s">
        <v>1</v>
      </c>
      <c r="C11" s="34">
        <v>210</v>
      </c>
      <c r="D11" s="2" t="str">
        <f t="shared" si="0"/>
        <v>ЮЗ</v>
      </c>
      <c r="E11" s="28">
        <f t="shared" si="1"/>
        <v>-1.7320508075688772</v>
      </c>
      <c r="F11" s="28">
        <f t="shared" si="2"/>
        <v>-1.0000000000000002</v>
      </c>
      <c r="I11" s="30" t="s">
        <v>67</v>
      </c>
      <c r="J11" s="30" t="s">
        <v>26</v>
      </c>
      <c r="K11" s="31">
        <v>2</v>
      </c>
    </row>
    <row r="12" spans="1:11">
      <c r="A12" s="33" t="s">
        <v>86</v>
      </c>
      <c r="B12" s="32" t="s">
        <v>1</v>
      </c>
      <c r="C12" s="34">
        <v>185</v>
      </c>
      <c r="D12" s="2" t="str">
        <f t="shared" si="0"/>
        <v>Ю</v>
      </c>
      <c r="E12" s="28">
        <f t="shared" si="1"/>
        <v>-1.7931504565651419</v>
      </c>
      <c r="F12" s="28">
        <f t="shared" si="2"/>
        <v>-0.15688033694578429</v>
      </c>
      <c r="I12" s="30" t="s">
        <v>68</v>
      </c>
      <c r="J12" s="30" t="s">
        <v>26</v>
      </c>
      <c r="K12" s="31">
        <v>1.8</v>
      </c>
    </row>
    <row r="13" spans="1:11">
      <c r="A13" s="33" t="s">
        <v>87</v>
      </c>
      <c r="B13" s="32" t="s">
        <v>1</v>
      </c>
      <c r="C13" s="34">
        <v>203</v>
      </c>
      <c r="D13" s="2" t="str">
        <f t="shared" si="0"/>
        <v>ЮЗ</v>
      </c>
      <c r="E13" s="28">
        <f t="shared" si="1"/>
        <v>-1.6569087362143926</v>
      </c>
      <c r="F13" s="28">
        <f t="shared" si="2"/>
        <v>-0.70331603128069242</v>
      </c>
      <c r="I13" s="30" t="s">
        <v>69</v>
      </c>
      <c r="J13" s="30" t="s">
        <v>26</v>
      </c>
      <c r="K13" s="31">
        <v>1.8</v>
      </c>
    </row>
    <row r="14" spans="1:11">
      <c r="A14" s="33" t="s">
        <v>88</v>
      </c>
      <c r="B14" s="32" t="s">
        <v>1</v>
      </c>
      <c r="C14" s="34">
        <v>214</v>
      </c>
      <c r="D14" s="2" t="str">
        <f t="shared" si="0"/>
        <v>ЮЗ</v>
      </c>
      <c r="E14" s="28">
        <f t="shared" si="1"/>
        <v>-1.4093638733435712</v>
      </c>
      <c r="F14" s="28">
        <f t="shared" si="2"/>
        <v>-0.95062793590026928</v>
      </c>
      <c r="I14" s="30" t="s">
        <v>70</v>
      </c>
      <c r="J14" s="30" t="s">
        <v>26</v>
      </c>
      <c r="K14" s="31">
        <v>1.7</v>
      </c>
    </row>
    <row r="15" spans="1:11">
      <c r="A15" s="33" t="s">
        <v>89</v>
      </c>
      <c r="B15" s="32" t="s">
        <v>1</v>
      </c>
      <c r="C15" s="34">
        <v>207</v>
      </c>
      <c r="D15" s="2" t="str">
        <f t="shared" si="0"/>
        <v>ЮЗ</v>
      </c>
      <c r="E15" s="28">
        <f t="shared" si="1"/>
        <v>-1.6929123959578989</v>
      </c>
      <c r="F15" s="28">
        <f t="shared" si="2"/>
        <v>-0.86258194950513867</v>
      </c>
      <c r="I15" s="30" t="s">
        <v>71</v>
      </c>
      <c r="J15" s="30" t="s">
        <v>26</v>
      </c>
      <c r="K15" s="31">
        <v>1.9</v>
      </c>
    </row>
    <row r="16" spans="1:11">
      <c r="A16" s="33" t="s">
        <v>90</v>
      </c>
      <c r="B16" s="32" t="s">
        <v>1</v>
      </c>
      <c r="C16" s="34">
        <v>246</v>
      </c>
      <c r="D16" s="2" t="str">
        <f t="shared" si="0"/>
        <v>ЮЗ</v>
      </c>
      <c r="E16" s="28">
        <f t="shared" si="1"/>
        <v>-0.93549427907434013</v>
      </c>
      <c r="F16" s="28">
        <f t="shared" si="2"/>
        <v>-2.1011545525779822</v>
      </c>
      <c r="I16" s="30" t="s">
        <v>72</v>
      </c>
      <c r="J16" s="30" t="s">
        <v>26</v>
      </c>
      <c r="K16" s="31">
        <v>2.2999999999999998</v>
      </c>
    </row>
    <row r="17" spans="1:11">
      <c r="A17" s="33" t="s">
        <v>91</v>
      </c>
      <c r="B17" s="32" t="s">
        <v>1</v>
      </c>
      <c r="C17" s="34">
        <v>291</v>
      </c>
      <c r="D17" s="2" t="str">
        <f t="shared" si="0"/>
        <v>З</v>
      </c>
      <c r="E17" s="28">
        <f t="shared" si="1"/>
        <v>0.64506230918154073</v>
      </c>
      <c r="F17" s="28">
        <f t="shared" si="2"/>
        <v>-1.6804447676949632</v>
      </c>
      <c r="I17" s="30" t="s">
        <v>73</v>
      </c>
      <c r="J17" s="30" t="s">
        <v>26</v>
      </c>
      <c r="K17" s="31">
        <v>1.8</v>
      </c>
    </row>
    <row r="18" spans="1:11">
      <c r="A18" s="33" t="s">
        <v>92</v>
      </c>
      <c r="B18" s="32" t="s">
        <v>1</v>
      </c>
      <c r="C18" s="34">
        <v>238</v>
      </c>
      <c r="D18" s="2" t="str">
        <f t="shared" si="0"/>
        <v>ЮЗ</v>
      </c>
      <c r="E18" s="28">
        <f t="shared" si="1"/>
        <v>-1.2188143077363713</v>
      </c>
      <c r="F18" s="28">
        <f t="shared" si="2"/>
        <v>-1.9505106211597796</v>
      </c>
      <c r="I18" s="30" t="s">
        <v>74</v>
      </c>
      <c r="J18" s="30" t="s">
        <v>26</v>
      </c>
      <c r="K18" s="31">
        <v>2.2999999999999998</v>
      </c>
    </row>
    <row r="19" spans="1:11">
      <c r="A19" s="33" t="s">
        <v>93</v>
      </c>
      <c r="B19" s="32" t="s">
        <v>1</v>
      </c>
      <c r="C19" s="34">
        <v>238</v>
      </c>
      <c r="D19" s="2" t="str">
        <f t="shared" si="0"/>
        <v>ЮЗ</v>
      </c>
      <c r="E19" s="28">
        <f t="shared" si="1"/>
        <v>-1.165822381313051</v>
      </c>
      <c r="F19" s="28">
        <f t="shared" si="2"/>
        <v>-1.8657058115441372</v>
      </c>
      <c r="I19" s="30" t="s">
        <v>75</v>
      </c>
      <c r="J19" s="30" t="s">
        <v>26</v>
      </c>
      <c r="K19" s="31">
        <v>2.2000000000000002</v>
      </c>
    </row>
    <row r="20" spans="1:11" ht="15.75" thickBot="1">
      <c r="A20" s="35" t="s">
        <v>94</v>
      </c>
      <c r="B20" s="32" t="s">
        <v>1</v>
      </c>
      <c r="C20" s="38">
        <v>225</v>
      </c>
      <c r="D20" s="2" t="str">
        <f t="shared" si="0"/>
        <v>ЮЗ</v>
      </c>
      <c r="E20" s="28">
        <f t="shared" si="1"/>
        <v>-1.6970562748477145</v>
      </c>
      <c r="F20" s="28">
        <f t="shared" si="2"/>
        <v>-1.6970562748477138</v>
      </c>
      <c r="I20" s="30" t="s">
        <v>76</v>
      </c>
      <c r="J20" s="30" t="s">
        <v>26</v>
      </c>
      <c r="K20" s="31">
        <v>2.4</v>
      </c>
    </row>
    <row r="21" spans="1:11" ht="15.75" thickBot="1">
      <c r="A21" s="13" t="s">
        <v>29</v>
      </c>
      <c r="B21" s="14"/>
      <c r="C21" s="11">
        <f>360+DEGREES(ATAN2(SUM(E3:E20),SUM(F3:F20)))</f>
        <v>218.61742202766811</v>
      </c>
      <c r="D21" s="21" t="str">
        <f t="shared" si="0"/>
        <v>ЮЗ</v>
      </c>
      <c r="E21" s="37"/>
      <c r="F21" s="37"/>
      <c r="I21" s="13" t="s">
        <v>30</v>
      </c>
      <c r="J21" s="14"/>
      <c r="K21" s="9">
        <f>AVERAGE(K3:K20)</f>
        <v>1.911111111111111</v>
      </c>
    </row>
    <row r="23" spans="1:11">
      <c r="C23" s="29">
        <f>AVERAGE(C3:C20)</f>
        <v>217.94444444444446</v>
      </c>
      <c r="E23" s="37">
        <f>AVERAGE(E3:E20)</f>
        <v>-1.3825908572365424</v>
      </c>
      <c r="F23" s="37">
        <f>AVERAGE(F3:F20)</f>
        <v>-1.1043962659968103</v>
      </c>
    </row>
    <row r="24" spans="1:11">
      <c r="E24" s="27">
        <f>DEGREES(ATAN2(E23,F23))</f>
        <v>-141.38257797233189</v>
      </c>
    </row>
  </sheetData>
  <mergeCells count="4">
    <mergeCell ref="A1:D1"/>
    <mergeCell ref="I1:K1"/>
    <mergeCell ref="A21:B21"/>
    <mergeCell ref="I21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направление (1)</vt:lpstr>
      <vt:lpstr>направление (2)</vt:lpstr>
      <vt:lpstr>направление (3)</vt:lpstr>
      <vt:lpstr>направление (4)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1000$</dc:creator>
  <cp:lastModifiedBy>1000$</cp:lastModifiedBy>
  <dcterms:created xsi:type="dcterms:W3CDTF">2020-12-09T06:49:50Z</dcterms:created>
  <dcterms:modified xsi:type="dcterms:W3CDTF">2020-12-09T13:39:11Z</dcterms:modified>
</cp:coreProperties>
</file>