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<sst xmlns="http://schemas.openxmlformats.org/spreadsheetml/2006/main" count="56" uniqueCount="25">
  <si>
    <t>Штуки:</t>
  </si>
  <si>
    <t>Сотрудник</t>
  </si>
  <si>
    <t>план шт</t>
  </si>
  <si>
    <t>план сервис</t>
  </si>
  <si>
    <t>план товарка</t>
  </si>
  <si>
    <t>факт шт</t>
  </si>
  <si>
    <t>факт сервис</t>
  </si>
  <si>
    <t>факт товарка</t>
  </si>
  <si>
    <t>День</t>
  </si>
  <si>
    <t>/</t>
  </si>
  <si>
    <t>Декада</t>
  </si>
  <si>
    <t>Факт</t>
  </si>
  <si>
    <t>Прогноз</t>
  </si>
  <si>
    <t>Сервис:</t>
  </si>
  <si>
    <t>Саша</t>
  </si>
  <si>
    <t>Товарка:</t>
  </si>
  <si>
    <t>ШТУКИ</t>
  </si>
  <si>
    <t>,</t>
  </si>
  <si>
    <t>СЕРВИС</t>
  </si>
  <si>
    <t>ТОВАРКА</t>
  </si>
  <si>
    <t xml:space="preserve">Таблица1. </t>
  </si>
  <si>
    <t>Таблица 2.</t>
  </si>
  <si>
    <t>Петя</t>
  </si>
  <si>
    <t>Вася</t>
  </si>
  <si>
    <t>Маша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</si>
</sst>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%"/>
  </numFmts>
  <fonts count="52">
    <font>
      <sz val="14"/>
      <color theme="1"/>
      <name val="Calibri"/>
      <family val="2"/>
    </font>
    <font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9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20"/>
      <color indexed="9"/>
      <name val="Calibri"/>
      <family val="2"/>
    </font>
    <font>
      <sz val="18"/>
      <color indexed="9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57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Calibri"/>
      <family val="2"/>
    </font>
    <font>
      <sz val="16"/>
      <color theme="0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sz val="20"/>
      <color theme="0"/>
      <name val="Calibri"/>
      <family val="2"/>
    </font>
    <font>
      <sz val="18"/>
      <color theme="0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8AF57B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53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medium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3" fillId="19" borderId="10" xfId="0" applyFont="1" applyFill="1" applyBorder="1" applyAlignment="1">
      <alignment horizontal="right"/>
    </xf>
    <xf numFmtId="1" fontId="44" fillId="19" borderId="11" xfId="0" applyNumberFormat="1" applyFont="1" applyFill="1" applyBorder="1" applyAlignment="1">
      <alignment/>
    </xf>
    <xf numFmtId="1" fontId="44" fillId="19" borderId="12" xfId="0" applyNumberFormat="1" applyFont="1" applyFill="1" applyBorder="1" applyAlignment="1">
      <alignment horizontal="center"/>
    </xf>
    <xf numFmtId="1" fontId="44" fillId="19" borderId="13" xfId="0" applyNumberFormat="1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5" fillId="33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44" fillId="0" borderId="16" xfId="0" applyFont="1" applyBorder="1" applyAlignment="1">
      <alignment horizontal="right"/>
    </xf>
    <xf numFmtId="1" fontId="44" fillId="0" borderId="17" xfId="0" applyNumberFormat="1" applyFont="1" applyBorder="1" applyAlignment="1">
      <alignment horizontal="right"/>
    </xf>
    <xf numFmtId="1" fontId="44" fillId="0" borderId="18" xfId="0" applyNumberFormat="1" applyFont="1" applyBorder="1" applyAlignment="1">
      <alignment horizontal="center"/>
    </xf>
    <xf numFmtId="1" fontId="44" fillId="0" borderId="19" xfId="0" applyNumberFormat="1" applyFont="1" applyBorder="1" applyAlignment="1">
      <alignment horizontal="left"/>
    </xf>
    <xf numFmtId="0" fontId="0" fillId="0" borderId="15" xfId="0" applyBorder="1" applyAlignment="1">
      <alignment/>
    </xf>
    <xf numFmtId="0" fontId="44" fillId="0" borderId="20" xfId="0" applyFont="1" applyBorder="1" applyAlignment="1">
      <alignment horizontal="right"/>
    </xf>
    <xf numFmtId="1" fontId="44" fillId="0" borderId="21" xfId="0" applyNumberFormat="1" applyFont="1" applyBorder="1" applyAlignment="1">
      <alignment horizontal="right"/>
    </xf>
    <xf numFmtId="1" fontId="44" fillId="0" borderId="22" xfId="0" applyNumberFormat="1" applyFont="1" applyBorder="1" applyAlignment="1">
      <alignment horizontal="center"/>
    </xf>
    <xf numFmtId="1" fontId="44" fillId="0" borderId="23" xfId="0" applyNumberFormat="1" applyFont="1" applyBorder="1" applyAlignment="1">
      <alignment horizontal="left"/>
    </xf>
    <xf numFmtId="0" fontId="46" fillId="35" borderId="24" xfId="0" applyFont="1" applyFill="1" applyBorder="1" applyAlignment="1">
      <alignment horizontal="right"/>
    </xf>
    <xf numFmtId="164" fontId="46" fillId="35" borderId="25" xfId="55" applyNumberFormat="1" applyFont="1" applyFill="1" applyBorder="1" applyAlignment="1">
      <alignment horizontal="right"/>
    </xf>
    <xf numFmtId="1" fontId="46" fillId="35" borderId="26" xfId="0" applyNumberFormat="1" applyFont="1" applyFill="1" applyBorder="1" applyAlignment="1">
      <alignment horizontal="center"/>
    </xf>
    <xf numFmtId="1" fontId="46" fillId="35" borderId="27" xfId="0" applyNumberFormat="1" applyFont="1" applyFill="1" applyBorder="1" applyAlignment="1">
      <alignment horizontal="left"/>
    </xf>
    <xf numFmtId="0" fontId="44" fillId="36" borderId="10" xfId="0" applyFont="1" applyFill="1" applyBorder="1" applyAlignment="1">
      <alignment horizontal="right"/>
    </xf>
    <xf numFmtId="1" fontId="44" fillId="36" borderId="11" xfId="0" applyNumberFormat="1" applyFont="1" applyFill="1" applyBorder="1" applyAlignment="1">
      <alignment horizontal="right"/>
    </xf>
    <xf numFmtId="1" fontId="44" fillId="36" borderId="12" xfId="0" applyNumberFormat="1" applyFont="1" applyFill="1" applyBorder="1" applyAlignment="1">
      <alignment horizontal="center"/>
    </xf>
    <xf numFmtId="10" fontId="44" fillId="36" borderId="13" xfId="55" applyNumberFormat="1" applyFont="1" applyFill="1" applyBorder="1" applyAlignment="1">
      <alignment horizontal="left"/>
    </xf>
    <xf numFmtId="1" fontId="44" fillId="19" borderId="11" xfId="0" applyNumberFormat="1" applyFont="1" applyFill="1" applyBorder="1" applyAlignment="1">
      <alignment horizontal="right"/>
    </xf>
    <xf numFmtId="1" fontId="44" fillId="19" borderId="13" xfId="0" applyNumberFormat="1" applyFont="1" applyFill="1" applyBorder="1" applyAlignment="1">
      <alignment horizontal="left"/>
    </xf>
    <xf numFmtId="0" fontId="44" fillId="36" borderId="11" xfId="0" applyFont="1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5" borderId="0" xfId="0" applyFill="1" applyBorder="1" applyAlignment="1">
      <alignment/>
    </xf>
    <xf numFmtId="0" fontId="47" fillId="0" borderId="0" xfId="0" applyFont="1" applyFill="1" applyBorder="1" applyAlignment="1">
      <alignment/>
    </xf>
    <xf numFmtId="16" fontId="47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5" fillId="0" borderId="0" xfId="0" applyFont="1" applyFill="1" applyBorder="1" applyAlignment="1">
      <alignment/>
    </xf>
    <xf numFmtId="0" fontId="44" fillId="36" borderId="12" xfId="0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/>
    </xf>
    <xf numFmtId="0" fontId="45" fillId="37" borderId="33" xfId="0" applyFont="1" applyFill="1" applyBorder="1" applyAlignment="1">
      <alignment/>
    </xf>
    <xf numFmtId="0" fontId="45" fillId="37" borderId="34" xfId="0" applyFont="1" applyFill="1" applyBorder="1" applyAlignment="1">
      <alignment/>
    </xf>
    <xf numFmtId="0" fontId="0" fillId="37" borderId="35" xfId="0" applyFill="1" applyBorder="1" applyAlignment="1">
      <alignment/>
    </xf>
    <xf numFmtId="0" fontId="0" fillId="37" borderId="36" xfId="0" applyFill="1" applyBorder="1" applyAlignment="1">
      <alignment/>
    </xf>
    <xf numFmtId="0" fontId="0" fillId="37" borderId="37" xfId="0" applyFill="1" applyBorder="1" applyAlignment="1">
      <alignment/>
    </xf>
    <xf numFmtId="0" fontId="0" fillId="37" borderId="31" xfId="0" applyFill="1" applyBorder="1" applyAlignment="1">
      <alignment/>
    </xf>
    <xf numFmtId="0" fontId="0" fillId="37" borderId="32" xfId="0" applyFill="1" applyBorder="1" applyAlignment="1">
      <alignment/>
    </xf>
    <xf numFmtId="0" fontId="50" fillId="37" borderId="31" xfId="0" applyFont="1" applyFill="1" applyBorder="1" applyAlignment="1">
      <alignment/>
    </xf>
    <xf numFmtId="0" fontId="51" fillId="4" borderId="38" xfId="0" applyFont="1" applyFill="1" applyBorder="1" applyAlignment="1">
      <alignment/>
    </xf>
    <xf numFmtId="0" fontId="51" fillId="4" borderId="39" xfId="0" applyFont="1" applyFill="1" applyBorder="1" applyAlignment="1">
      <alignment/>
    </xf>
    <xf numFmtId="0" fontId="48" fillId="4" borderId="15" xfId="0" applyFont="1" applyFill="1" applyBorder="1" applyAlignment="1">
      <alignment/>
    </xf>
    <xf numFmtId="0" fontId="51" fillId="4" borderId="40" xfId="0" applyFont="1" applyFill="1" applyBorder="1" applyAlignment="1">
      <alignment/>
    </xf>
    <xf numFmtId="0" fontId="0" fillId="4" borderId="41" xfId="0" applyFill="1" applyBorder="1" applyAlignment="1">
      <alignment/>
    </xf>
    <xf numFmtId="0" fontId="51" fillId="13" borderId="39" xfId="0" applyFont="1" applyFill="1" applyBorder="1" applyAlignment="1">
      <alignment/>
    </xf>
    <xf numFmtId="0" fontId="48" fillId="13" borderId="15" xfId="0" applyFont="1" applyFill="1" applyBorder="1" applyAlignment="1">
      <alignment/>
    </xf>
    <xf numFmtId="0" fontId="0" fillId="13" borderId="42" xfId="0" applyFill="1" applyBorder="1" applyAlignment="1">
      <alignment/>
    </xf>
    <xf numFmtId="0" fontId="51" fillId="13" borderId="40" xfId="0" applyFont="1" applyFill="1" applyBorder="1" applyAlignment="1">
      <alignment/>
    </xf>
    <xf numFmtId="0" fontId="0" fillId="13" borderId="41" xfId="0" applyFill="1" applyBorder="1" applyAlignment="1">
      <alignment/>
    </xf>
    <xf numFmtId="0" fontId="0" fillId="13" borderId="43" xfId="0" applyFill="1" applyBorder="1" applyAlignment="1">
      <alignment/>
    </xf>
    <xf numFmtId="0" fontId="51" fillId="38" borderId="38" xfId="0" applyFont="1" applyFill="1" applyBorder="1" applyAlignment="1">
      <alignment/>
    </xf>
    <xf numFmtId="16" fontId="48" fillId="38" borderId="44" xfId="0" applyNumberFormat="1" applyFont="1" applyFill="1" applyBorder="1" applyAlignment="1">
      <alignment/>
    </xf>
    <xf numFmtId="0" fontId="48" fillId="38" borderId="45" xfId="0" applyFont="1" applyFill="1" applyBorder="1" applyAlignment="1">
      <alignment horizontal="center" vertical="center"/>
    </xf>
    <xf numFmtId="0" fontId="51" fillId="38" borderId="39" xfId="0" applyFont="1" applyFill="1" applyBorder="1" applyAlignment="1">
      <alignment/>
    </xf>
    <xf numFmtId="0" fontId="48" fillId="38" borderId="15" xfId="0" applyFont="1" applyFill="1" applyBorder="1" applyAlignment="1">
      <alignment/>
    </xf>
    <xf numFmtId="0" fontId="0" fillId="38" borderId="42" xfId="0" applyFill="1" applyBorder="1" applyAlignment="1">
      <alignment/>
    </xf>
    <xf numFmtId="0" fontId="51" fillId="38" borderId="40" xfId="0" applyFont="1" applyFill="1" applyBorder="1" applyAlignment="1">
      <alignment/>
    </xf>
    <xf numFmtId="0" fontId="48" fillId="38" borderId="41" xfId="0" applyFont="1" applyFill="1" applyBorder="1" applyAlignment="1">
      <alignment/>
    </xf>
    <xf numFmtId="0" fontId="51" fillId="38" borderId="41" xfId="0" applyFont="1" applyFill="1" applyBorder="1" applyAlignment="1">
      <alignment horizontal="center" vertical="center"/>
    </xf>
    <xf numFmtId="0" fontId="0" fillId="38" borderId="43" xfId="0" applyFill="1" applyBorder="1" applyAlignment="1">
      <alignment/>
    </xf>
    <xf numFmtId="0" fontId="0" fillId="2" borderId="0" xfId="0" applyFill="1" applyAlignment="1">
      <alignment/>
    </xf>
    <xf numFmtId="0" fontId="48" fillId="13" borderId="42" xfId="0" applyFont="1" applyFill="1" applyBorder="1" applyAlignment="1">
      <alignment horizontal="center" vertical="center"/>
    </xf>
    <xf numFmtId="0" fontId="51" fillId="2" borderId="46" xfId="0" applyFont="1" applyFill="1" applyBorder="1" applyAlignment="1">
      <alignment/>
    </xf>
    <xf numFmtId="16" fontId="48" fillId="2" borderId="47" xfId="0" applyNumberFormat="1" applyFont="1" applyFill="1" applyBorder="1" applyAlignment="1">
      <alignment/>
    </xf>
    <xf numFmtId="0" fontId="51" fillId="13" borderId="48" xfId="0" applyFont="1" applyFill="1" applyBorder="1" applyAlignment="1">
      <alignment/>
    </xf>
    <xf numFmtId="16" fontId="48" fillId="13" borderId="49" xfId="0" applyNumberFormat="1" applyFont="1" applyFill="1" applyBorder="1" applyAlignment="1">
      <alignment/>
    </xf>
    <xf numFmtId="0" fontId="48" fillId="4" borderId="44" xfId="0" applyFont="1" applyFill="1" applyBorder="1" applyAlignment="1">
      <alignment/>
    </xf>
    <xf numFmtId="0" fontId="0" fillId="4" borderId="50" xfId="0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85" zoomScaleNormal="85" zoomScalePageLayoutView="0" workbookViewId="0" topLeftCell="A1">
      <selection activeCell="P9" sqref="P9"/>
    </sheetView>
  </sheetViews>
  <sheetFormatPr defaultColWidth="8.796875" defaultRowHeight="18.75"/>
  <cols>
    <col min="1" max="1" width="11.69921875" style="0" customWidth="1"/>
    <col min="5" max="5" width="12.19921875" style="0" customWidth="1"/>
    <col min="6" max="6" width="11.296875" style="0" customWidth="1"/>
    <col min="13" max="13" width="13.796875" style="0" customWidth="1"/>
  </cols>
  <sheetData>
    <row r="1" spans="1:12" ht="21" thickBot="1">
      <c r="A1" s="1" t="s">
        <v>0</v>
      </c>
      <c r="B1" s="2"/>
      <c r="C1" s="3"/>
      <c r="D1" s="4"/>
      <c r="E1" s="47"/>
      <c r="F1" s="5" t="s">
        <v>1</v>
      </c>
      <c r="G1" s="6" t="s">
        <v>2</v>
      </c>
      <c r="H1" s="6" t="s">
        <v>3</v>
      </c>
      <c r="I1" s="6" t="s">
        <v>4</v>
      </c>
      <c r="J1" s="7" t="s">
        <v>5</v>
      </c>
      <c r="K1" s="7" t="s">
        <v>6</v>
      </c>
      <c r="L1" s="7" t="s">
        <v>7</v>
      </c>
    </row>
    <row r="2" spans="1:12" ht="21">
      <c r="A2" s="8" t="s">
        <v>8</v>
      </c>
      <c r="B2" s="9">
        <v>6</v>
      </c>
      <c r="C2" s="10" t="s">
        <v>9</v>
      </c>
      <c r="D2" s="11"/>
      <c r="E2" s="48"/>
      <c r="F2" s="5" t="s">
        <v>22</v>
      </c>
      <c r="G2" s="6">
        <v>21</v>
      </c>
      <c r="H2" s="6"/>
      <c r="I2" s="6"/>
      <c r="J2" s="12">
        <f>SUM(B23:K23)+M8</f>
        <v>16</v>
      </c>
      <c r="K2" s="12">
        <f>SUM(B28:K28)+N8</f>
        <v>8503</v>
      </c>
      <c r="L2" s="12">
        <f>SUM(B33:K33)+O8</f>
        <v>11970</v>
      </c>
    </row>
    <row r="3" spans="1:12" ht="21">
      <c r="A3" s="13" t="s">
        <v>10</v>
      </c>
      <c r="B3" s="14">
        <v>62</v>
      </c>
      <c r="C3" s="15" t="s">
        <v>9</v>
      </c>
      <c r="D3" s="16">
        <f>(J2+J3+J4)+M12+J5</f>
        <v>47</v>
      </c>
      <c r="E3" s="48"/>
      <c r="F3" s="5" t="s">
        <v>23</v>
      </c>
      <c r="G3" s="6">
        <v>20</v>
      </c>
      <c r="H3" s="6"/>
      <c r="I3" s="6"/>
      <c r="J3" s="12">
        <f>SUM(B24:K24)+M9</f>
        <v>7</v>
      </c>
      <c r="K3" s="12">
        <f>SUM(B29:K29)+N9</f>
        <v>2704</v>
      </c>
      <c r="L3" s="12">
        <f>SUM(B34:K34)+O9</f>
        <v>11930</v>
      </c>
    </row>
    <row r="4" spans="1:12" ht="21" thickBot="1">
      <c r="A4" s="17" t="s">
        <v>11</v>
      </c>
      <c r="B4" s="18">
        <f>(D3*100/B3)/100</f>
        <v>0.7580645161290324</v>
      </c>
      <c r="C4" s="19"/>
      <c r="D4" s="20"/>
      <c r="E4" s="49"/>
      <c r="F4" s="5" t="s">
        <v>24</v>
      </c>
      <c r="G4" s="6">
        <v>21</v>
      </c>
      <c r="H4" s="6"/>
      <c r="I4" s="6"/>
      <c r="J4" s="12">
        <f>SUM(B25:K25)+M10</f>
        <v>20</v>
      </c>
      <c r="K4" s="12">
        <f>SUM(B30:K30)+N10</f>
        <v>9641</v>
      </c>
      <c r="L4" s="12">
        <f>SUM(B35:K35)+O10</f>
        <v>16840</v>
      </c>
    </row>
    <row r="5" spans="1:12" ht="21" thickBot="1">
      <c r="A5" s="21" t="s">
        <v>12</v>
      </c>
      <c r="B5" s="22" t="e">
        <f>(D3/N2)*O2</f>
        <v>#DIV/0!</v>
      </c>
      <c r="C5" s="23" t="s">
        <v>9</v>
      </c>
      <c r="D5" s="24" t="e">
        <f>(B5*100)/B3/100</f>
        <v>#DIV/0!</v>
      </c>
      <c r="E5" s="48"/>
      <c r="F5" s="5" t="s">
        <v>14</v>
      </c>
      <c r="G5" s="6"/>
      <c r="H5" s="6"/>
      <c r="I5" s="6"/>
      <c r="J5" s="12">
        <f>SUM(B26:K26)+M11</f>
        <v>4</v>
      </c>
      <c r="K5" s="12">
        <f>SUM(B31:K31)+N11</f>
        <v>983</v>
      </c>
      <c r="L5" s="12">
        <f>SUM(B36:K36)+O11</f>
        <v>9980</v>
      </c>
    </row>
    <row r="6" spans="1:5" ht="21" thickBot="1">
      <c r="A6" s="1" t="s">
        <v>13</v>
      </c>
      <c r="B6" s="25"/>
      <c r="C6" s="3"/>
      <c r="D6" s="26"/>
      <c r="E6" s="50"/>
    </row>
    <row r="7" spans="1:12" ht="21">
      <c r="A7" s="8" t="s">
        <v>8</v>
      </c>
      <c r="B7" s="9">
        <v>2630</v>
      </c>
      <c r="C7" s="10" t="s">
        <v>9</v>
      </c>
      <c r="D7" s="11"/>
      <c r="E7" s="50"/>
      <c r="F7" s="39"/>
      <c r="G7" s="40"/>
      <c r="H7" s="40"/>
      <c r="I7" s="40"/>
      <c r="J7" s="40"/>
      <c r="K7" s="41"/>
      <c r="L7" s="36"/>
    </row>
    <row r="8" spans="1:12" ht="23.25">
      <c r="A8" s="13" t="s">
        <v>10</v>
      </c>
      <c r="B8" s="14">
        <v>29326</v>
      </c>
      <c r="C8" s="15" t="s">
        <v>9</v>
      </c>
      <c r="D8" s="16">
        <f>(K2+K3+K4)+N12+K5</f>
        <v>21831</v>
      </c>
      <c r="E8" s="52" t="s">
        <v>21</v>
      </c>
      <c r="F8" s="39"/>
      <c r="G8" s="40"/>
      <c r="H8" s="40"/>
      <c r="I8" s="40"/>
      <c r="J8" s="40"/>
      <c r="K8" s="41"/>
      <c r="L8" s="41"/>
    </row>
    <row r="9" spans="1:12" ht="21" thickBot="1">
      <c r="A9" s="17" t="s">
        <v>11</v>
      </c>
      <c r="B9" s="18">
        <f>(D8*100/B8)/100</f>
        <v>0.7444247425492736</v>
      </c>
      <c r="C9" s="19"/>
      <c r="D9" s="20"/>
      <c r="E9" s="50"/>
      <c r="F9" s="39"/>
      <c r="G9" s="40"/>
      <c r="H9" s="40"/>
      <c r="I9" s="40"/>
      <c r="J9" s="40"/>
      <c r="K9" s="41"/>
      <c r="L9" s="41"/>
    </row>
    <row r="10" spans="1:12" ht="21" thickBot="1">
      <c r="A10" s="21" t="s">
        <v>12</v>
      </c>
      <c r="B10" s="22" t="e">
        <f>(D8/N2)*O2</f>
        <v>#DIV/0!</v>
      </c>
      <c r="C10" s="23" t="s">
        <v>9</v>
      </c>
      <c r="D10" s="24" t="e">
        <f>(B10*100)/B8/100</f>
        <v>#DIV/0!</v>
      </c>
      <c r="E10" s="50"/>
      <c r="F10" s="39"/>
      <c r="G10" s="40"/>
      <c r="H10" s="40"/>
      <c r="I10" s="40"/>
      <c r="J10" s="40"/>
      <c r="K10" s="41"/>
      <c r="L10" s="41"/>
    </row>
    <row r="11" spans="1:12" ht="21" thickBot="1">
      <c r="A11" s="1" t="s">
        <v>15</v>
      </c>
      <c r="B11" s="25"/>
      <c r="C11" s="3"/>
      <c r="D11" s="26"/>
      <c r="E11" s="50"/>
      <c r="F11" s="39"/>
      <c r="G11" s="41"/>
      <c r="H11" s="41"/>
      <c r="I11" s="41"/>
      <c r="J11" s="41"/>
      <c r="K11" s="41"/>
      <c r="L11" s="41"/>
    </row>
    <row r="12" spans="1:12" ht="21">
      <c r="A12" s="8" t="s">
        <v>8</v>
      </c>
      <c r="B12" s="9">
        <v>5696</v>
      </c>
      <c r="C12" s="10" t="s">
        <v>9</v>
      </c>
      <c r="D12" s="11"/>
      <c r="E12" s="50"/>
      <c r="F12" s="39"/>
      <c r="G12" s="40"/>
      <c r="H12" s="40"/>
      <c r="I12" s="40"/>
      <c r="J12" s="40"/>
      <c r="K12" s="41"/>
      <c r="L12" s="41"/>
    </row>
    <row r="13" spans="1:5" ht="21">
      <c r="A13" s="13" t="s">
        <v>10</v>
      </c>
      <c r="B13" s="14">
        <v>60000</v>
      </c>
      <c r="C13" s="15" t="s">
        <v>9</v>
      </c>
      <c r="D13" s="16">
        <f>(L2+L3+L4)+O12+L5</f>
        <v>50720</v>
      </c>
      <c r="E13" s="50"/>
    </row>
    <row r="14" spans="1:12" ht="21" thickBot="1">
      <c r="A14" s="17" t="s">
        <v>11</v>
      </c>
      <c r="B14" s="18">
        <f>(D13*100/B13)/100</f>
        <v>0.8453333333333333</v>
      </c>
      <c r="C14" s="19"/>
      <c r="D14" s="20"/>
      <c r="E14" s="50"/>
      <c r="F14" s="36"/>
      <c r="G14" s="37"/>
      <c r="H14" s="37"/>
      <c r="I14" s="37"/>
      <c r="J14" s="37"/>
      <c r="K14" s="37"/>
      <c r="L14" s="37"/>
    </row>
    <row r="15" spans="1:12" ht="21" thickBot="1">
      <c r="A15" s="21" t="s">
        <v>12</v>
      </c>
      <c r="B15" s="27" t="e">
        <f>(D13/N2)*O2</f>
        <v>#DIV/0!</v>
      </c>
      <c r="C15" s="43" t="s">
        <v>9</v>
      </c>
      <c r="D15" s="24" t="e">
        <f>(B15*100)/B13/100</f>
        <v>#DIV/0!</v>
      </c>
      <c r="E15" s="50"/>
      <c r="F15" s="38"/>
      <c r="G15" s="38"/>
      <c r="H15" s="38"/>
      <c r="I15" s="38"/>
      <c r="J15" s="38"/>
      <c r="K15" s="38"/>
      <c r="L15" s="38"/>
    </row>
    <row r="16" spans="1:12" ht="18" thickBot="1">
      <c r="A16" s="45"/>
      <c r="B16" s="46"/>
      <c r="C16" s="46"/>
      <c r="D16" s="46"/>
      <c r="E16" s="51"/>
      <c r="F16" s="38"/>
      <c r="G16" s="38"/>
      <c r="H16" s="38"/>
      <c r="I16" s="38"/>
      <c r="J16" s="38"/>
      <c r="K16" s="38"/>
      <c r="L16" s="38"/>
    </row>
    <row r="17" spans="1:12" ht="18">
      <c r="A17" s="42"/>
      <c r="B17" s="42"/>
      <c r="C17" s="41"/>
      <c r="D17" s="41"/>
      <c r="F17" s="38"/>
      <c r="G17" s="38"/>
      <c r="H17" s="38"/>
      <c r="I17" s="38"/>
      <c r="J17" s="38"/>
      <c r="K17" s="38"/>
      <c r="L17" s="38"/>
    </row>
    <row r="18" spans="1:12" ht="18">
      <c r="A18" s="42"/>
      <c r="B18" s="42"/>
      <c r="C18" s="41"/>
      <c r="D18" s="41"/>
      <c r="F18" s="38"/>
      <c r="G18" s="38"/>
      <c r="H18" s="38"/>
      <c r="I18" s="38"/>
      <c r="J18" s="38"/>
      <c r="K18" s="38"/>
      <c r="L18" s="38"/>
    </row>
    <row r="19" spans="6:12" ht="18">
      <c r="F19" s="38"/>
      <c r="G19" s="38"/>
      <c r="H19" s="38"/>
      <c r="I19" s="38"/>
      <c r="J19" s="38"/>
      <c r="K19" s="38"/>
      <c r="L19" s="38"/>
    </row>
    <row r="20" spans="6:12" ht="18" thickBot="1">
      <c r="F20" s="38"/>
      <c r="G20" s="38"/>
      <c r="H20" s="38"/>
      <c r="I20" s="38"/>
      <c r="J20" s="38"/>
      <c r="K20" s="38"/>
      <c r="L20" s="38"/>
    </row>
    <row r="21" spans="1:13" ht="18" thickBot="1">
      <c r="A21" s="28"/>
      <c r="B21" s="29"/>
      <c r="C21" s="29"/>
      <c r="D21" s="29"/>
      <c r="E21" s="29"/>
      <c r="F21" s="35"/>
      <c r="G21" s="35"/>
      <c r="H21" s="35"/>
      <c r="I21" s="35"/>
      <c r="J21" s="35"/>
      <c r="K21" s="35"/>
      <c r="L21" s="35"/>
      <c r="M21" s="30"/>
    </row>
    <row r="22" spans="1:13" ht="26.25" thickBot="1">
      <c r="A22" s="76" t="s">
        <v>1</v>
      </c>
      <c r="B22" s="77">
        <v>44166</v>
      </c>
      <c r="C22" s="77">
        <v>44167</v>
      </c>
      <c r="D22" s="77">
        <v>44168</v>
      </c>
      <c r="E22" s="77">
        <v>44169</v>
      </c>
      <c r="F22" s="77">
        <v>44170</v>
      </c>
      <c r="G22" s="77">
        <v>44171</v>
      </c>
      <c r="H22" s="77">
        <v>44172</v>
      </c>
      <c r="I22" s="77">
        <v>44173</v>
      </c>
      <c r="J22" s="77">
        <v>44174</v>
      </c>
      <c r="K22" s="77">
        <v>44175</v>
      </c>
      <c r="L22" s="74"/>
      <c r="M22" s="44" t="s">
        <v>20</v>
      </c>
    </row>
    <row r="23" spans="1:13" ht="18">
      <c r="A23" s="53" t="s">
        <v>22</v>
      </c>
      <c r="B23" s="80"/>
      <c r="C23" s="80">
        <f>1+1+1</f>
        <v>3</v>
      </c>
      <c r="D23" s="80">
        <v>2</v>
      </c>
      <c r="E23" s="80">
        <v>7</v>
      </c>
      <c r="F23" s="80"/>
      <c r="G23" s="80"/>
      <c r="H23" s="80">
        <f>3+1</f>
        <v>4</v>
      </c>
      <c r="I23" s="80"/>
      <c r="J23" s="80"/>
      <c r="K23" s="80"/>
      <c r="L23" s="81" t="s">
        <v>16</v>
      </c>
      <c r="M23" s="31"/>
    </row>
    <row r="24" spans="1:13" ht="18">
      <c r="A24" s="54" t="s">
        <v>23</v>
      </c>
      <c r="B24" s="55"/>
      <c r="C24" s="55"/>
      <c r="D24" s="55">
        <v>1</v>
      </c>
      <c r="E24" s="55"/>
      <c r="F24" s="55">
        <v>3</v>
      </c>
      <c r="G24" s="55">
        <f>2+1</f>
        <v>3</v>
      </c>
      <c r="H24" s="55"/>
      <c r="I24" s="55"/>
      <c r="J24" s="55"/>
      <c r="K24" s="55"/>
      <c r="L24" s="82"/>
      <c r="M24" s="31"/>
    </row>
    <row r="25" spans="1:13" ht="18">
      <c r="A25" s="54" t="s">
        <v>24</v>
      </c>
      <c r="B25" s="55">
        <f>1+1+1+1+1+1+1+1</f>
        <v>8</v>
      </c>
      <c r="C25" s="55">
        <f>1+1+1+1+1+1</f>
        <v>6</v>
      </c>
      <c r="D25" s="55"/>
      <c r="E25" s="55"/>
      <c r="F25" s="55">
        <f>1+1</f>
        <v>2</v>
      </c>
      <c r="G25" s="55">
        <f>1+1+1+1</f>
        <v>4</v>
      </c>
      <c r="H25" s="55"/>
      <c r="I25" s="55"/>
      <c r="J25" s="55"/>
      <c r="K25" s="55"/>
      <c r="L25" s="82"/>
      <c r="M25" s="31"/>
    </row>
    <row r="26" spans="1:13" ht="18" thickBot="1">
      <c r="A26" s="56" t="s">
        <v>14</v>
      </c>
      <c r="B26" s="57"/>
      <c r="C26" s="57"/>
      <c r="D26" s="57"/>
      <c r="E26" s="57"/>
      <c r="F26" s="57"/>
      <c r="G26" s="57"/>
      <c r="H26" s="57">
        <v>4</v>
      </c>
      <c r="I26" s="57"/>
      <c r="J26" s="57"/>
      <c r="K26" s="57"/>
      <c r="L26" s="83"/>
      <c r="M26" s="31"/>
    </row>
    <row r="27" spans="1:13" ht="18">
      <c r="A27" s="78" t="s">
        <v>1</v>
      </c>
      <c r="B27" s="79" t="s">
        <v>17</v>
      </c>
      <c r="C27" s="79"/>
      <c r="D27" s="79"/>
      <c r="E27" s="79"/>
      <c r="F27" s="79"/>
      <c r="G27" s="79"/>
      <c r="H27" s="79"/>
      <c r="I27" s="79"/>
      <c r="J27" s="79"/>
      <c r="K27" s="79"/>
      <c r="L27" s="75" t="s">
        <v>18</v>
      </c>
      <c r="M27" s="31"/>
    </row>
    <row r="28" spans="1:13" ht="18">
      <c r="A28" s="58" t="s">
        <v>22</v>
      </c>
      <c r="B28" s="59"/>
      <c r="C28" s="59">
        <f>738+697+748</f>
        <v>2183</v>
      </c>
      <c r="D28" s="59">
        <v>1800</v>
      </c>
      <c r="E28" s="59">
        <f>500+220+600+600</f>
        <v>1920</v>
      </c>
      <c r="F28" s="59"/>
      <c r="G28" s="59"/>
      <c r="H28" s="59">
        <f>2000+600</f>
        <v>2600</v>
      </c>
      <c r="I28" s="59"/>
      <c r="J28" s="59"/>
      <c r="K28" s="59"/>
      <c r="L28" s="60"/>
      <c r="M28" s="31"/>
    </row>
    <row r="29" spans="1:13" ht="18">
      <c r="A29" s="58" t="s">
        <v>23</v>
      </c>
      <c r="B29" s="59"/>
      <c r="C29" s="59"/>
      <c r="D29" s="59">
        <v>900</v>
      </c>
      <c r="E29" s="59"/>
      <c r="F29" s="59">
        <v>900</v>
      </c>
      <c r="G29" s="59">
        <v>904</v>
      </c>
      <c r="H29" s="59"/>
      <c r="I29" s="59"/>
      <c r="J29" s="59"/>
      <c r="K29" s="59"/>
      <c r="L29" s="60"/>
      <c r="M29" s="31"/>
    </row>
    <row r="30" spans="1:13" ht="18">
      <c r="A30" s="58" t="s">
        <v>24</v>
      </c>
      <c r="B30" s="59">
        <f>400+500+600+500+600+900+400</f>
        <v>3900</v>
      </c>
      <c r="C30" s="59">
        <f>500+900+600+400+400</f>
        <v>2800</v>
      </c>
      <c r="D30" s="59"/>
      <c r="E30" s="59"/>
      <c r="F30" s="59">
        <f>641+400</f>
        <v>1041</v>
      </c>
      <c r="G30" s="59">
        <f>1400+500</f>
        <v>1900</v>
      </c>
      <c r="H30" s="59"/>
      <c r="I30" s="59"/>
      <c r="J30" s="59"/>
      <c r="K30" s="59"/>
      <c r="L30" s="60"/>
      <c r="M30" s="31"/>
    </row>
    <row r="31" spans="1:13" ht="18" thickBot="1">
      <c r="A31" s="61" t="s">
        <v>14</v>
      </c>
      <c r="B31" s="62"/>
      <c r="C31" s="62"/>
      <c r="D31" s="62"/>
      <c r="E31" s="62"/>
      <c r="F31" s="62"/>
      <c r="G31" s="62"/>
      <c r="H31" s="62">
        <v>983</v>
      </c>
      <c r="I31" s="62"/>
      <c r="J31" s="62"/>
      <c r="K31" s="62"/>
      <c r="L31" s="63"/>
      <c r="M31" s="31"/>
    </row>
    <row r="32" spans="1:13" ht="18">
      <c r="A32" s="64" t="s">
        <v>1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6" t="s">
        <v>19</v>
      </c>
      <c r="M32" s="31"/>
    </row>
    <row r="33" spans="1:13" ht="18">
      <c r="A33" s="67" t="s">
        <v>22</v>
      </c>
      <c r="B33" s="68"/>
      <c r="C33" s="68"/>
      <c r="D33" s="68">
        <v>1990</v>
      </c>
      <c r="E33" s="68">
        <f>4990+4990</f>
        <v>9980</v>
      </c>
      <c r="F33" s="68"/>
      <c r="G33" s="68"/>
      <c r="H33" s="68"/>
      <c r="I33" s="68"/>
      <c r="J33" s="68"/>
      <c r="K33" s="68"/>
      <c r="L33" s="69"/>
      <c r="M33" s="31"/>
    </row>
    <row r="34" spans="1:13" ht="18">
      <c r="A34" s="67" t="s">
        <v>23</v>
      </c>
      <c r="B34" s="68"/>
      <c r="C34" s="68"/>
      <c r="D34" s="68"/>
      <c r="E34" s="68"/>
      <c r="F34" s="68">
        <v>11930</v>
      </c>
      <c r="G34" s="68"/>
      <c r="H34" s="68"/>
      <c r="I34" s="68"/>
      <c r="J34" s="68"/>
      <c r="K34" s="68"/>
      <c r="L34" s="69"/>
      <c r="M34" s="31"/>
    </row>
    <row r="35" spans="1:13" ht="18">
      <c r="A35" s="67" t="s">
        <v>24</v>
      </c>
      <c r="B35" s="68">
        <f>4990+1990+2890+1990</f>
        <v>11860</v>
      </c>
      <c r="C35" s="68">
        <f>1990</f>
        <v>1990</v>
      </c>
      <c r="D35" s="68"/>
      <c r="E35" s="68"/>
      <c r="F35" s="68"/>
      <c r="G35" s="68">
        <v>2990</v>
      </c>
      <c r="H35" s="68"/>
      <c r="I35" s="68"/>
      <c r="J35" s="68"/>
      <c r="K35" s="68"/>
      <c r="L35" s="69"/>
      <c r="M35" s="31"/>
    </row>
    <row r="36" spans="1:13" ht="18" thickBot="1">
      <c r="A36" s="70" t="s">
        <v>14</v>
      </c>
      <c r="B36" s="71"/>
      <c r="C36" s="71"/>
      <c r="D36" s="71"/>
      <c r="E36" s="72"/>
      <c r="F36" s="72"/>
      <c r="G36" s="72"/>
      <c r="H36" s="71">
        <f>4990+4990</f>
        <v>9980</v>
      </c>
      <c r="I36" s="71"/>
      <c r="J36" s="71"/>
      <c r="K36" s="71"/>
      <c r="L36" s="73"/>
      <c r="M36" s="32"/>
    </row>
    <row r="37" spans="1:13" ht="18" thickBot="1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2"/>
    </row>
  </sheetData>
  <sheetProtection/>
  <mergeCells count="3">
    <mergeCell ref="L27:L31"/>
    <mergeCell ref="L32:L36"/>
    <mergeCell ref="L23:L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2020-12-08T07:43:00Z</dcterms:created>
  <dcterms:modified xsi:type="dcterms:W3CDTF">2020-12-08T07:56:20Z</dcterms:modified>
  <cp:category/>
  <cp:version/>
  <cp:contentType/>
  <cp:contentStatus/>
</cp:coreProperties>
</file>