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120" yWindow="108" windowWidth="15120" windowHeight="8016" tabRatio="804" firstSheet="1" activeTab="2"/>
  </bookViews>
  <sheets>
    <sheet name="ФинЧасть" sheetId="2" state="hidden" r:id="rId1"/>
    <sheet name="Письмо" sheetId="9" r:id="rId2"/>
    <sheet name="Данные" sheetId="3" r:id="rId3"/>
    <sheet name="Формулы" sheetId="5" r:id="rId4"/>
  </sheets>
  <definedNames>
    <definedName name="РП">#REF!</definedName>
    <definedName name="Руководитель_проекта">Формулы!$I$27:$I$260:#REF!</definedName>
  </definedNames>
  <calcPr calcId="162913"/>
</workbook>
</file>

<file path=xl/calcChain.xml><?xml version="1.0" encoding="utf-8"?>
<calcChain xmlns="http://schemas.openxmlformats.org/spreadsheetml/2006/main">
  <c r="A23" i="5" l="1"/>
  <c r="K12" i="3" l="1"/>
  <c r="K22" i="3"/>
  <c r="K4" i="3"/>
  <c r="K5" i="3"/>
  <c r="K6" i="3"/>
  <c r="K2" i="3"/>
  <c r="K25" i="3"/>
  <c r="K24" i="3"/>
  <c r="K15" i="3"/>
  <c r="C18" i="5" l="1"/>
  <c r="E18" i="5"/>
  <c r="G18" i="5"/>
  <c r="I18" i="5"/>
  <c r="J18" i="5"/>
  <c r="L18" i="5"/>
  <c r="N18" i="5"/>
  <c r="Q18" i="5"/>
  <c r="S18" i="5"/>
  <c r="X18" i="5"/>
  <c r="C19" i="5"/>
  <c r="E19" i="5"/>
  <c r="G19" i="5"/>
  <c r="I19" i="5"/>
  <c r="J19" i="5"/>
  <c r="L19" i="5"/>
  <c r="N19" i="5"/>
  <c r="S19" i="5"/>
  <c r="X19" i="5"/>
  <c r="C20" i="5"/>
  <c r="E20" i="5"/>
  <c r="G20" i="5"/>
  <c r="I20" i="5"/>
  <c r="J20" i="5"/>
  <c r="L20" i="5"/>
  <c r="N20" i="5"/>
  <c r="S20" i="5"/>
  <c r="X20" i="5"/>
  <c r="C21" i="5"/>
  <c r="E21" i="5"/>
  <c r="G21" i="5"/>
  <c r="I21" i="5"/>
  <c r="J21" i="5"/>
  <c r="L21" i="5"/>
  <c r="N21" i="5"/>
  <c r="S21" i="5"/>
  <c r="X21" i="5"/>
  <c r="C22" i="5"/>
  <c r="E22" i="5"/>
  <c r="G22" i="5"/>
  <c r="I22" i="5"/>
  <c r="J22" i="5"/>
  <c r="L22" i="5"/>
  <c r="N22" i="5"/>
  <c r="Q22" i="5"/>
  <c r="S22" i="5"/>
  <c r="X22" i="5"/>
  <c r="C23" i="5"/>
  <c r="E23" i="5"/>
  <c r="G23" i="5"/>
  <c r="I23" i="5"/>
  <c r="J23" i="5"/>
  <c r="L23" i="5"/>
  <c r="N23" i="5"/>
  <c r="S23" i="5"/>
  <c r="X23" i="5"/>
  <c r="C24" i="5"/>
  <c r="E24" i="5"/>
  <c r="G24" i="5"/>
  <c r="I24" i="5"/>
  <c r="J24" i="5"/>
  <c r="L24" i="5"/>
  <c r="N24" i="5"/>
  <c r="Q24" i="5"/>
  <c r="S24" i="5"/>
  <c r="X24" i="5"/>
  <c r="C25" i="5"/>
  <c r="E25" i="5"/>
  <c r="G25" i="5"/>
  <c r="I25" i="5"/>
  <c r="J25" i="5"/>
  <c r="L25" i="5"/>
  <c r="N25" i="5"/>
  <c r="Q25" i="5"/>
  <c r="S25" i="5"/>
  <c r="X25" i="5"/>
  <c r="K20" i="3"/>
  <c r="Q20" i="5" s="1"/>
  <c r="C3" i="5"/>
  <c r="E3" i="5"/>
  <c r="G3" i="5"/>
  <c r="I3" i="5"/>
  <c r="J3" i="5"/>
  <c r="L3" i="5"/>
  <c r="N3" i="5"/>
  <c r="S3" i="5"/>
  <c r="X3" i="5"/>
  <c r="C4" i="5"/>
  <c r="E4" i="5"/>
  <c r="G4" i="5"/>
  <c r="I4" i="5"/>
  <c r="J4" i="5"/>
  <c r="L4" i="5"/>
  <c r="N4" i="5"/>
  <c r="Q4" i="5"/>
  <c r="S4" i="5"/>
  <c r="X4" i="5"/>
  <c r="C5" i="5"/>
  <c r="E5" i="5"/>
  <c r="G5" i="5"/>
  <c r="I5" i="5"/>
  <c r="J5" i="5"/>
  <c r="L5" i="5"/>
  <c r="N5" i="5"/>
  <c r="Q5" i="5"/>
  <c r="S5" i="5"/>
  <c r="X5" i="5"/>
  <c r="C6" i="5"/>
  <c r="E6" i="5"/>
  <c r="G6" i="5"/>
  <c r="I6" i="5"/>
  <c r="J6" i="5"/>
  <c r="L6" i="5"/>
  <c r="N6" i="5"/>
  <c r="Q6" i="5"/>
  <c r="S6" i="5"/>
  <c r="X6" i="5"/>
  <c r="C7" i="5"/>
  <c r="E7" i="5"/>
  <c r="G7" i="5"/>
  <c r="I7" i="5"/>
  <c r="J7" i="5"/>
  <c r="L7" i="5"/>
  <c r="N7" i="5"/>
  <c r="S7" i="5"/>
  <c r="X7" i="5"/>
  <c r="C8" i="5"/>
  <c r="E8" i="5"/>
  <c r="G8" i="5"/>
  <c r="I8" i="5"/>
  <c r="J8" i="5"/>
  <c r="L8" i="5"/>
  <c r="N8" i="5"/>
  <c r="S8" i="5"/>
  <c r="X8" i="5"/>
  <c r="C9" i="5"/>
  <c r="E9" i="5"/>
  <c r="G9" i="5"/>
  <c r="I9" i="5"/>
  <c r="J9" i="5"/>
  <c r="L9" i="5"/>
  <c r="N9" i="5"/>
  <c r="Q9" i="5"/>
  <c r="S9" i="5"/>
  <c r="X9" i="5"/>
  <c r="C10" i="5"/>
  <c r="E10" i="5"/>
  <c r="G10" i="5"/>
  <c r="I10" i="5"/>
  <c r="J10" i="5"/>
  <c r="L10" i="5"/>
  <c r="N10" i="5"/>
  <c r="Q10" i="5"/>
  <c r="S10" i="5"/>
  <c r="X10" i="5"/>
  <c r="C11" i="5"/>
  <c r="E11" i="5"/>
  <c r="G11" i="5"/>
  <c r="I11" i="5"/>
  <c r="J11" i="5"/>
  <c r="L11" i="5"/>
  <c r="N11" i="5"/>
  <c r="S11" i="5"/>
  <c r="X11" i="5"/>
  <c r="C12" i="5"/>
  <c r="E12" i="5"/>
  <c r="G12" i="5"/>
  <c r="I12" i="5"/>
  <c r="J12" i="5"/>
  <c r="L12" i="5"/>
  <c r="N12" i="5"/>
  <c r="Q12" i="5"/>
  <c r="S12" i="5"/>
  <c r="X12" i="5"/>
  <c r="C13" i="5"/>
  <c r="E13" i="5"/>
  <c r="G13" i="5"/>
  <c r="I13" i="5"/>
  <c r="J13" i="5"/>
  <c r="L13" i="5"/>
  <c r="N13" i="5"/>
  <c r="Q13" i="5"/>
  <c r="S13" i="5"/>
  <c r="X13" i="5"/>
  <c r="C14" i="5"/>
  <c r="E14" i="5"/>
  <c r="G14" i="5"/>
  <c r="I14" i="5"/>
  <c r="J14" i="5"/>
  <c r="L14" i="5"/>
  <c r="N14" i="5"/>
  <c r="S14" i="5"/>
  <c r="X14" i="5"/>
  <c r="C15" i="5"/>
  <c r="E15" i="5"/>
  <c r="G15" i="5"/>
  <c r="I15" i="5"/>
  <c r="J15" i="5"/>
  <c r="L15" i="5"/>
  <c r="N15" i="5"/>
  <c r="Q15" i="5"/>
  <c r="S15" i="5"/>
  <c r="X15" i="5"/>
  <c r="C16" i="5"/>
  <c r="E16" i="5"/>
  <c r="G16" i="5"/>
  <c r="I16" i="5"/>
  <c r="J16" i="5"/>
  <c r="L16" i="5"/>
  <c r="N16" i="5"/>
  <c r="Q16" i="5"/>
  <c r="S16" i="5"/>
  <c r="X16" i="5"/>
  <c r="C17" i="5"/>
  <c r="E17" i="5"/>
  <c r="G17" i="5"/>
  <c r="I17" i="5"/>
  <c r="J17" i="5"/>
  <c r="L17" i="5"/>
  <c r="N17" i="5"/>
  <c r="Q17" i="5"/>
  <c r="S17" i="5"/>
  <c r="X17" i="5"/>
  <c r="B45" i="5" l="1"/>
  <c r="B43" i="5"/>
  <c r="B51" i="5"/>
  <c r="B55" i="5"/>
  <c r="B48" i="5"/>
  <c r="B47" i="5"/>
  <c r="B42" i="5"/>
  <c r="B41" i="5"/>
  <c r="B40" i="5"/>
  <c r="B37" i="5"/>
  <c r="B36" i="5"/>
  <c r="B35" i="5"/>
  <c r="B53" i="5"/>
  <c r="B49" i="5"/>
  <c r="B44" i="5"/>
  <c r="B39" i="5"/>
  <c r="B54" i="5"/>
  <c r="B50" i="5"/>
  <c r="B34" i="5"/>
  <c r="B46" i="5"/>
  <c r="B38" i="5"/>
  <c r="A25" i="5"/>
  <c r="B56" i="5"/>
  <c r="B52" i="5"/>
  <c r="A24" i="5"/>
  <c r="A22" i="5"/>
  <c r="A20" i="5"/>
  <c r="A18" i="5"/>
  <c r="A4" i="5"/>
  <c r="A16" i="5"/>
  <c r="A12" i="5"/>
  <c r="A17" i="5"/>
  <c r="A15" i="5"/>
  <c r="A13" i="5"/>
  <c r="A9" i="5"/>
  <c r="A5" i="5"/>
  <c r="A10" i="5"/>
  <c r="A6" i="5"/>
  <c r="K11" i="3"/>
  <c r="Q11" i="5" s="1"/>
  <c r="A11" i="5" s="1"/>
  <c r="K23" i="3"/>
  <c r="Q23" i="5" s="1"/>
  <c r="A23" i="3"/>
  <c r="A24" i="3"/>
  <c r="A25" i="3"/>
  <c r="A11" i="3"/>
  <c r="A12" i="3"/>
  <c r="A13" i="3"/>
  <c r="X2" i="5" l="1"/>
  <c r="S2" i="5"/>
  <c r="N2" i="5"/>
  <c r="L2" i="5"/>
  <c r="J2" i="5"/>
  <c r="I2" i="5"/>
  <c r="G2" i="5"/>
  <c r="E2" i="5"/>
  <c r="C2" i="5"/>
  <c r="B33" i="5" l="1"/>
  <c r="A30" i="5" s="1"/>
  <c r="A21" i="3"/>
  <c r="A15" i="3"/>
  <c r="A19" i="3"/>
  <c r="A18" i="3"/>
  <c r="A14" i="3"/>
  <c r="A22" i="3"/>
  <c r="A16" i="3"/>
  <c r="A17" i="3"/>
  <c r="A20" i="3"/>
  <c r="A4" i="3"/>
  <c r="A3" i="3"/>
  <c r="A2" i="3"/>
  <c r="A8" i="3"/>
  <c r="A10" i="3"/>
  <c r="A5" i="3"/>
  <c r="A6" i="3"/>
  <c r="A9" i="3"/>
  <c r="M26" i="3" l="1"/>
  <c r="M27" i="3"/>
  <c r="M28" i="3"/>
  <c r="J27" i="3" l="1"/>
  <c r="J26" i="3"/>
  <c r="J28" i="3" l="1"/>
  <c r="K19" i="3" l="1"/>
  <c r="Q19" i="5" s="1"/>
  <c r="A19" i="5" s="1"/>
  <c r="K26" i="3"/>
  <c r="K28" i="3"/>
  <c r="K8" i="3"/>
  <c r="Q8" i="5" s="1"/>
  <c r="A8" i="5" s="1"/>
  <c r="Q2" i="5" l="1"/>
  <c r="A7" i="3"/>
  <c r="K3" i="3" l="1"/>
  <c r="Q3" i="5" s="1"/>
  <c r="A3" i="5" s="1"/>
  <c r="K14" i="3" l="1"/>
  <c r="Q14" i="5" s="1"/>
  <c r="A14" i="5" s="1"/>
  <c r="K21" i="3"/>
  <c r="Q21" i="5" s="1"/>
  <c r="A21" i="5" s="1"/>
  <c r="K27" i="3"/>
  <c r="K7" i="3"/>
  <c r="Q7" i="5" s="1"/>
  <c r="A7" i="5" s="1"/>
  <c r="G9" i="2"/>
  <c r="G8" i="2"/>
  <c r="F8" i="2"/>
  <c r="G7" i="2"/>
  <c r="A2" i="5" l="1"/>
  <c r="B3" i="9" l="1"/>
</calcChain>
</file>

<file path=xl/sharedStrings.xml><?xml version="1.0" encoding="utf-8"?>
<sst xmlns="http://schemas.openxmlformats.org/spreadsheetml/2006/main" count="379" uniqueCount="128">
  <si>
    <t>ФИО</t>
  </si>
  <si>
    <t>Должность</t>
  </si>
  <si>
    <t>Ст. кладовщик</t>
  </si>
  <si>
    <t>Кладовщик</t>
  </si>
  <si>
    <t>ЗУМ</t>
  </si>
  <si>
    <r>
      <t xml:space="preserve">Командировка продавца-кассира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Елена Бузмакова 8-900-375-86-64 (Ср 30000) ЕКБ Белинского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=45000+ндфл 2243 (за месячную норму часов+переработки)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</si>
  <si>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Ксения Распопина 8-922-210-34-46 (Ср 39000) ЕКБ Белинского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=58500+ндфл 2550 (за месячную норму часов+переработки)</t>
    </r>
  </si>
  <si>
    <r>
      <t xml:space="preserve">Командировка продавца </t>
    </r>
    <r>
      <rPr>
        <b/>
        <sz val="14"/>
        <color theme="1"/>
        <rFont val="Calibri"/>
        <family val="2"/>
        <charset val="204"/>
        <scheme val="minor"/>
      </rPr>
      <t>с ... по ...</t>
    </r>
    <r>
      <rPr>
        <sz val="14"/>
        <color theme="1"/>
        <rFont val="Calibri"/>
        <family val="2"/>
        <charset val="204"/>
        <scheme val="minor"/>
      </rPr>
      <t xml:space="preserve"> Крокодилов Сергей Иванович 8-900-041-65-94(Ср 29100), ЕКБ Гранат,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(Ср.ЗП)*1,5=43650+ндфл 2243 руб</t>
    </r>
    <r>
      <rPr>
        <sz val="14"/>
        <color theme="1"/>
        <rFont val="Calibri"/>
        <family val="2"/>
        <charset val="204"/>
        <scheme val="minor"/>
      </rPr>
      <t xml:space="preserve"> (за месячную норму часов+переработки)</t>
    </r>
  </si>
  <si>
    <r>
      <t xml:space="preserve">Командировка Ст. кладовщик </t>
    </r>
    <r>
      <rPr>
        <b/>
        <sz val="14"/>
        <color theme="1"/>
        <rFont val="Calibri"/>
        <family val="2"/>
        <charset val="204"/>
        <scheme val="minor"/>
      </rPr>
      <t>с 27.05 по 17.06</t>
    </r>
    <r>
      <rPr>
        <sz val="14"/>
        <color theme="1"/>
        <rFont val="Calibri"/>
        <family val="2"/>
        <charset val="204"/>
        <scheme val="minor"/>
      </rPr>
      <t xml:space="preserve"> Фазилов Илья Ибрагимович 8-963-446-15-63(Ср 31500), ЕКБ Грибоедова,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(Ср.ЗП)*1,5=47250+ндфл 2691 руб</t>
    </r>
    <r>
      <rPr>
        <sz val="14"/>
        <color theme="1"/>
        <rFont val="Calibri"/>
        <family val="2"/>
        <charset val="204"/>
        <scheme val="minor"/>
      </rPr>
      <t xml:space="preserve"> (за месячную норму часов+переработки)</t>
    </r>
  </si>
  <si>
    <r>
      <t xml:space="preserve">Командировка кладовщик </t>
    </r>
    <r>
      <rPr>
        <b/>
        <sz val="14"/>
        <color theme="1"/>
        <rFont val="Calibri"/>
        <family val="2"/>
        <charset val="204"/>
        <scheme val="minor"/>
      </rPr>
      <t>с ... по ...</t>
    </r>
    <r>
      <rPr>
        <sz val="14"/>
        <color theme="1"/>
        <rFont val="Calibri"/>
        <family val="2"/>
        <charset val="204"/>
        <scheme val="minor"/>
      </rPr>
      <t xml:space="preserve"> Грачев Игорь Михайлович 8-977-287-21-88(Ср 34900), МСК Мытищи Селезнева,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(Ср.ЗП)*1,5=52350+ндфл 1950 руб</t>
    </r>
    <r>
      <rPr>
        <sz val="14"/>
        <color theme="1"/>
        <rFont val="Calibri"/>
        <family val="2"/>
        <charset val="204"/>
        <scheme val="minor"/>
      </rPr>
      <t xml:space="preserve"> (за месячную норму часов+переработки)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</si>
  <si>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27.05 по 17.06</t>
    </r>
    <r>
      <rPr>
        <sz val="14"/>
        <color theme="1"/>
        <rFont val="Calibri"/>
        <family val="2"/>
        <charset val="204"/>
        <scheme val="minor"/>
      </rPr>
      <t xml:space="preserve"> Давыдова Наталья Игоревна 8-901-71-51-499(Ср 48500) МСК Одинцово В ФОТ для бюджета на выезд</t>
    </r>
    <r>
      <rPr>
        <b/>
        <sz val="14"/>
        <color theme="1"/>
        <rFont val="Calibri"/>
        <family val="2"/>
        <charset val="204"/>
        <scheme val="minor"/>
      </rPr>
      <t xml:space="preserve"> Ср.ЗП*1,5 =72750+ндфл 2845 руб</t>
    </r>
    <r>
      <rPr>
        <sz val="14"/>
        <color theme="1"/>
        <rFont val="Calibri"/>
        <family val="2"/>
        <charset val="204"/>
        <scheme val="minor"/>
      </rPr>
      <t xml:space="preserve">(за месячную норму часов+переработки) </t>
    </r>
  </si>
  <si>
    <r>
      <t xml:space="preserve">Командировка Ст. кассира </t>
    </r>
    <r>
      <rPr>
        <b/>
        <sz val="14"/>
        <color theme="1"/>
        <rFont val="Calibri"/>
        <family val="2"/>
        <charset val="204"/>
        <scheme val="minor"/>
      </rPr>
      <t>с 08.06 по 17.06</t>
    </r>
    <r>
      <rPr>
        <sz val="14"/>
        <color theme="1"/>
        <rFont val="Calibri"/>
        <family val="2"/>
        <charset val="204"/>
        <scheme val="minor"/>
      </rPr>
      <t xml:space="preserve"> Бондаренко Александра Леонидовна 8-982-649-60-66(Ср 32000) ЕКБ Гранат В ФОТ для бюджета на выезд</t>
    </r>
    <r>
      <rPr>
        <b/>
        <sz val="14"/>
        <color theme="1"/>
        <rFont val="Calibri"/>
        <family val="2"/>
        <charset val="204"/>
        <scheme val="minor"/>
      </rPr>
      <t xml:space="preserve"> Ср.ЗП*1,5 =24000+</t>
    </r>
    <r>
      <rPr>
        <sz val="14"/>
        <color theme="1"/>
        <rFont val="Calibri"/>
        <family val="2"/>
        <charset val="204"/>
        <scheme val="minor"/>
      </rPr>
      <t>ндфл 2550</t>
    </r>
    <r>
      <rPr>
        <b/>
        <sz val="14"/>
        <color theme="1"/>
        <rFont val="Calibri"/>
        <family val="2"/>
        <charset val="204"/>
        <scheme val="minor"/>
      </rPr>
      <t>(за 88 часов)</t>
    </r>
  </si>
  <si>
    <r>
      <t xml:space="preserve">Командировка Ст. кассира </t>
    </r>
    <r>
      <rPr>
        <b/>
        <sz val="14"/>
        <rFont val="Calibri"/>
        <family val="2"/>
        <charset val="204"/>
      </rPr>
      <t>с 25.08 по 08.09</t>
    </r>
    <r>
      <rPr>
        <sz val="14"/>
        <rFont val="Calibri"/>
        <family val="2"/>
        <charset val="204"/>
      </rPr>
      <t xml:space="preserve"> Шелковникова Татьяна Павловна 8-919-766-50-10(Ср 42530) МСК Раменское Михалевича В ФОТ для бюджета на выезд </t>
    </r>
    <r>
      <rPr>
        <b/>
        <sz val="14"/>
        <rFont val="Calibri"/>
        <family val="2"/>
        <charset val="204"/>
      </rPr>
      <t>Ср.ЗП*1,5 = 55821 + ндфл 2600(за 154 час)</t>
    </r>
  </si>
  <si>
    <r>
      <t xml:space="preserve">Командировка Ст. кассира </t>
    </r>
    <r>
      <rPr>
        <b/>
        <sz val="14"/>
        <color theme="1"/>
        <rFont val="Calibri"/>
        <family val="2"/>
        <charset val="204"/>
        <scheme val="minor"/>
      </rPr>
      <t>с 04.06 по 17.06</t>
    </r>
    <r>
      <rPr>
        <sz val="14"/>
        <color theme="1"/>
        <rFont val="Calibri"/>
        <family val="2"/>
        <charset val="204"/>
        <scheme val="minor"/>
      </rPr>
      <t xml:space="preserve"> Татьяна Храмова 8-982-611-41-75 (Ср 32000) ЕКБ Белинского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=18000+ндфл 2550(за 66 часов)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</si>
  <si>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Ильиных Евгений 8-982-638-62-01 (Ср 39000 ) ЕКБ Мегаполис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=58500+ндфл 2550  (за месячную норму часов+переработки)</t>
    </r>
  </si>
  <si>
    <r>
      <t xml:space="preserve">Командировка ЗУМ </t>
    </r>
    <r>
      <rPr>
        <b/>
        <sz val="14"/>
        <color theme="1"/>
        <rFont val="Calibri"/>
        <family val="2"/>
        <charset val="204"/>
        <scheme val="minor"/>
      </rPr>
      <t>с 04.06 по 19.06</t>
    </r>
    <r>
      <rPr>
        <sz val="14"/>
        <color theme="1"/>
        <rFont val="Calibri"/>
        <family val="2"/>
        <charset val="204"/>
        <scheme val="minor"/>
      </rPr>
      <t xml:space="preserve"> Никита Ячменников 8-908-919-25-31 (Ср 39000) ЕКБ Бабушкина В ФОТ для бюджета на выезд </t>
    </r>
    <r>
      <rPr>
        <b/>
        <sz val="14"/>
        <color theme="1"/>
        <rFont val="Calibri"/>
        <family val="2"/>
        <charset val="204"/>
        <scheme val="minor"/>
      </rPr>
      <t>(Ср.ЗП)*1,5 =58500+ндфл 2550 (за месячную норму часов+переработки)</t>
    </r>
  </si>
  <si>
    <t>№</t>
  </si>
  <si>
    <t>Командировка</t>
  </si>
  <si>
    <t>Ст.кладовщик</t>
  </si>
  <si>
    <t>с</t>
  </si>
  <si>
    <t>по</t>
  </si>
  <si>
    <t>Телефон</t>
  </si>
  <si>
    <t>,</t>
  </si>
  <si>
    <t xml:space="preserve"> (за месячную норму часов+переработки)</t>
  </si>
  <si>
    <t>Команд.
ЗП</t>
  </si>
  <si>
    <t>НДФЛ</t>
  </si>
  <si>
    <t>руб</t>
  </si>
  <si>
    <t>в ФОТ для бюджета на выезд (Ср.ЗП)*1,5 =</t>
  </si>
  <si>
    <t>+ ндфл</t>
  </si>
  <si>
    <t>(ср.</t>
  </si>
  <si>
    <t>),</t>
  </si>
  <si>
    <t>Город</t>
  </si>
  <si>
    <t>ТЕКСТ</t>
  </si>
  <si>
    <t xml:space="preserve"> </t>
  </si>
  <si>
    <t xml:space="preserve">Уважаемые Управляющие, довожу до вашего сведения о предстоящей командировке ваших сотрудников:
</t>
  </si>
  <si>
    <t xml:space="preserve">
Даты указаны без учета затраченного времени на дорогу к месту командировки и возвращения из нее: только даты приезда на проект и отъезда с него. Точную дату выезда в командировку и дату возвращения из нее Ваш сотрудник предоставит после покупки билетов.
Необходимо учесть данный интервал дат при составлении табеля рабочего времени в Вашем магазине: один день до и два дня после обязательные выходные!
</t>
  </si>
  <si>
    <t xml:space="preserve">
Прошу подтвердить получение данного письма.</t>
  </si>
  <si>
    <t>ПК</t>
  </si>
  <si>
    <t>Москва</t>
  </si>
  <si>
    <t>email</t>
  </si>
  <si>
    <t>Томск</t>
  </si>
  <si>
    <t>ст.кладовщик</t>
  </si>
  <si>
    <t>Петров Петр</t>
  </si>
  <si>
    <t>Иванов Иван</t>
  </si>
  <si>
    <t>Сидоров Сидр</t>
  </si>
  <si>
    <t>Котов Кот</t>
  </si>
  <si>
    <t>Смиронов Смирн</t>
  </si>
  <si>
    <t>Грачев Грач</t>
  </si>
  <si>
    <t>Карпов Карп</t>
  </si>
  <si>
    <t>ВАКАНТ</t>
  </si>
  <si>
    <t>Викор</t>
  </si>
  <si>
    <t>Дима</t>
  </si>
  <si>
    <t>Саша</t>
  </si>
  <si>
    <t>Коля</t>
  </si>
  <si>
    <t>Настя</t>
  </si>
  <si>
    <t>Митя</t>
  </si>
  <si>
    <t>Вика</t>
  </si>
  <si>
    <t>direktor-179</t>
  </si>
  <si>
    <t>Игорь</t>
  </si>
  <si>
    <t>Саратов</t>
  </si>
  <si>
    <t>Самара</t>
  </si>
  <si>
    <t>Екатеринбург</t>
  </si>
  <si>
    <t>Челябинск</t>
  </si>
  <si>
    <t>Новосибирск</t>
  </si>
  <si>
    <t>Новокузнецк</t>
  </si>
  <si>
    <t>С.-Петербург</t>
  </si>
  <si>
    <t>Тагил</t>
  </si>
  <si>
    <t>Ставрополь</t>
  </si>
  <si>
    <t>Василий Алибабаевич</t>
  </si>
  <si>
    <t>8-888-111</t>
  </si>
  <si>
    <t>8-888-112</t>
  </si>
  <si>
    <t>8-888-113</t>
  </si>
  <si>
    <t>8-888-114</t>
  </si>
  <si>
    <t>8-888-115</t>
  </si>
  <si>
    <t>8-888-116</t>
  </si>
  <si>
    <t>8-888-117</t>
  </si>
  <si>
    <t>8-888-118</t>
  </si>
  <si>
    <t>8-888-119</t>
  </si>
  <si>
    <t>8-888-120</t>
  </si>
  <si>
    <t>8-888-121</t>
  </si>
  <si>
    <t>8-888-122</t>
  </si>
  <si>
    <t>8-888-123</t>
  </si>
  <si>
    <t>8-888-124</t>
  </si>
  <si>
    <t>8-888-125</t>
  </si>
  <si>
    <t>8-888-126</t>
  </si>
  <si>
    <t>8-888-127</t>
  </si>
  <si>
    <t>8-888-128</t>
  </si>
  <si>
    <t>8-888-129</t>
  </si>
  <si>
    <t>8-888-130</t>
  </si>
  <si>
    <t>8-888-131</t>
  </si>
  <si>
    <t>8-888-132</t>
  </si>
  <si>
    <t>8-888-133</t>
  </si>
  <si>
    <t>8-888-134</t>
  </si>
  <si>
    <t>Доцент</t>
  </si>
  <si>
    <t>БОСС</t>
  </si>
  <si>
    <t>Пушкин</t>
  </si>
  <si>
    <t>Пушкино</t>
  </si>
  <si>
    <t>Светлогор</t>
  </si>
  <si>
    <t>ЗП</t>
  </si>
  <si>
    <t>Коэф</t>
  </si>
  <si>
    <t>15.01</t>
  </si>
  <si>
    <t>08.02</t>
  </si>
  <si>
    <t>Письмо</t>
  </si>
  <si>
    <t>direktor-180</t>
  </si>
  <si>
    <t>direktor-181</t>
  </si>
  <si>
    <t>direktor-182</t>
  </si>
  <si>
    <t>direktor-183</t>
  </si>
  <si>
    <t>direktor-184</t>
  </si>
  <si>
    <t>direktor-185</t>
  </si>
  <si>
    <t>direktor-186</t>
  </si>
  <si>
    <t>direktor-187</t>
  </si>
  <si>
    <t>direktor-188</t>
  </si>
  <si>
    <t>direktor-189</t>
  </si>
  <si>
    <t>direktor-190</t>
  </si>
  <si>
    <t>direktor-191</t>
  </si>
  <si>
    <t>direktor-192</t>
  </si>
  <si>
    <t>direktor-193</t>
  </si>
  <si>
    <t>direktor-194</t>
  </si>
  <si>
    <t>direktor-195</t>
  </si>
  <si>
    <t>direktor-196</t>
  </si>
  <si>
    <t>direktor-197</t>
  </si>
  <si>
    <t>direktor-198</t>
  </si>
  <si>
    <t>direktor-199</t>
  </si>
  <si>
    <t>direktor-200</t>
  </si>
  <si>
    <t>direktor-201</t>
  </si>
  <si>
    <t>direktor-202</t>
  </si>
  <si>
    <t xml:space="preserve">Начало
</t>
  </si>
  <si>
    <t xml:space="preserve">Конец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</si>
</sst>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\ mmm;@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top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0" fillId="2" borderId="0" xfId="0" applyNumberFormat="1" applyFill="1"/>
    <xf numFmtId="0" fontId="0" fillId="2" borderId="0" xfId="0" applyNumberFormat="1" applyFill="1" applyAlignment="1">
      <alignment wrapText="1"/>
    </xf>
    <xf numFmtId="0" fontId="0" fillId="6" borderId="0" xfId="0" applyNumberFormat="1" applyFill="1"/>
    <xf numFmtId="0" fontId="0" fillId="6" borderId="0" xfId="0" applyNumberForma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Border="1" applyAlignment="1">
      <alignment vertical="center" wrapText="1"/>
    </xf>
    <xf numFmtId="1" fontId="3" fillId="0" borderId="9" xfId="0" applyNumberFormat="1" applyFont="1" applyBorder="1" applyAlignment="1">
      <alignment vertical="center" wrapText="1"/>
    </xf>
    <xf numFmtId="1" fontId="3" fillId="0" borderId="9" xfId="0" applyNumberFormat="1" applyFont="1" applyFill="1" applyBorder="1" applyAlignment="1">
      <alignment vertical="center" wrapText="1"/>
    </xf>
    <xf numFmtId="1" fontId="3" fillId="0" borderId="2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" fontId="3" fillId="0" borderId="27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1" fontId="3" fillId="0" borderId="17" xfId="0" applyNumberFormat="1" applyFont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165" fontId="3" fillId="0" borderId="17" xfId="0" applyNumberFormat="1" applyFont="1" applyBorder="1" applyAlignment="1">
      <alignment vertical="center" wrapText="1"/>
    </xf>
    <xf numFmtId="1" fontId="3" fillId="0" borderId="18" xfId="0" applyNumberFormat="1" applyFont="1" applyBorder="1" applyAlignment="1">
      <alignment vertical="center" wrapText="1"/>
    </xf>
    <xf numFmtId="0" fontId="3" fillId="4" borderId="9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vertical="center" wrapText="1"/>
    </xf>
    <xf numFmtId="0" fontId="0" fillId="0" borderId="0" xfId="0" applyNumberFormat="1" applyAlignment="1">
      <alignment horizontal="left" vertical="top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49" fontId="3" fillId="3" borderId="35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vertical="center" wrapText="1"/>
    </xf>
    <xf numFmtId="1" fontId="3" fillId="0" borderId="36" xfId="0" applyNumberFormat="1" applyFont="1" applyBorder="1" applyAlignment="1">
      <alignment vertical="center" wrapText="1"/>
    </xf>
    <xf numFmtId="1" fontId="3" fillId="0" borderId="35" xfId="0" applyNumberFormat="1" applyFont="1" applyBorder="1" applyAlignment="1">
      <alignment vertical="center" wrapText="1"/>
    </xf>
    <xf numFmtId="0" fontId="0" fillId="0" borderId="31" xfId="0" applyNumberFormat="1" applyBorder="1"/>
    <xf numFmtId="0" fontId="0" fillId="0" borderId="11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0" xfId="0" applyNumberFormat="1" applyBorder="1"/>
    <xf numFmtId="164" fontId="0" fillId="0" borderId="0" xfId="0" applyNumberFormat="1" applyBorder="1"/>
    <xf numFmtId="0" fontId="0" fillId="2" borderId="1" xfId="0" applyNumberForma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0" fontId="0" fillId="2" borderId="1" xfId="0" applyNumberFormat="1" applyFill="1" applyBorder="1"/>
    <xf numFmtId="0" fontId="2" fillId="2" borderId="30" xfId="0" applyNumberFormat="1" applyFont="1" applyFill="1" applyBorder="1" applyAlignment="1">
      <alignment horizontal="left"/>
    </xf>
    <xf numFmtId="0" fontId="0" fillId="2" borderId="30" xfId="0" applyNumberFormat="1" applyFill="1" applyBorder="1" applyAlignment="1">
      <alignment horizontal="left"/>
    </xf>
    <xf numFmtId="164" fontId="0" fillId="2" borderId="30" xfId="0" applyNumberFormat="1" applyFill="1" applyBorder="1" applyAlignment="1">
      <alignment horizontal="left"/>
    </xf>
    <xf numFmtId="1" fontId="0" fillId="2" borderId="30" xfId="0" applyNumberFormat="1" applyFill="1" applyBorder="1" applyAlignment="1">
      <alignment horizontal="left"/>
    </xf>
    <xf numFmtId="0" fontId="0" fillId="2" borderId="30" xfId="0" applyNumberFormat="1" applyFill="1" applyBorder="1"/>
    <xf numFmtId="0" fontId="11" fillId="2" borderId="31" xfId="1" applyFill="1" applyBorder="1"/>
    <xf numFmtId="0" fontId="11" fillId="2" borderId="11" xfId="1" applyFill="1" applyBorder="1"/>
    <xf numFmtId="0" fontId="0" fillId="0" borderId="8" xfId="0" applyNumberFormat="1" applyBorder="1" applyAlignment="1">
      <alignment horizontal="left" vertical="top"/>
    </xf>
    <xf numFmtId="0" fontId="0" fillId="2" borderId="37" xfId="0" applyNumberFormat="1" applyFill="1" applyBorder="1" applyAlignment="1">
      <alignment horizontal="left" vertical="top" wrapText="1"/>
    </xf>
    <xf numFmtId="0" fontId="0" fillId="2" borderId="12" xfId="0" applyNumberFormat="1" applyFill="1" applyBorder="1" applyAlignment="1">
      <alignment horizontal="left" vertical="top" wrapText="1"/>
    </xf>
    <xf numFmtId="0" fontId="0" fillId="0" borderId="37" xfId="0" applyNumberFormat="1" applyBorder="1" applyAlignment="1">
      <alignment horizontal="left" vertical="top"/>
    </xf>
    <xf numFmtId="0" fontId="0" fillId="5" borderId="8" xfId="0" applyNumberFormat="1" applyFill="1" applyBorder="1" applyAlignment="1">
      <alignment horizontal="left" vertical="top"/>
    </xf>
    <xf numFmtId="164" fontId="0" fillId="0" borderId="11" xfId="0" applyNumberForma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0" fillId="0" borderId="11" xfId="0" applyNumberForma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Border="1" applyAlignment="1">
      <alignment vertical="center" wrapText="1"/>
    </xf>
    <xf numFmtId="1" fontId="3" fillId="0" borderId="16" xfId="0" applyNumberFormat="1" applyFont="1" applyBorder="1" applyAlignment="1">
      <alignment vertical="center" wrapText="1"/>
    </xf>
    <xf numFmtId="0" fontId="3" fillId="7" borderId="1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3" fillId="4" borderId="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vertical="top" wrapText="1"/>
    </xf>
    <xf numFmtId="0" fontId="3" fillId="4" borderId="17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0" fontId="0" fillId="0" borderId="14" xfId="0" applyBorder="1"/>
    <xf numFmtId="0" fontId="4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0" borderId="24" xfId="0" applyNumberFormat="1" applyFill="1" applyBorder="1" applyAlignment="1">
      <alignment horizontal="left" vertical="top" wrapText="1"/>
    </xf>
    <xf numFmtId="0" fontId="0" fillId="0" borderId="38" xfId="0" applyNumberFormat="1" applyFill="1" applyBorder="1" applyAlignment="1">
      <alignment horizontal="left" vertical="top" wrapText="1"/>
    </xf>
    <xf numFmtId="0" fontId="0" fillId="0" borderId="25" xfId="0" applyNumberForma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irektor-008@galamart.ru" TargetMode="External"/><Relationship Id="rId13" Type="http://schemas.openxmlformats.org/officeDocument/2006/relationships/hyperlink" Target="mailto:direktor-008@galamart.ru" TargetMode="External"/><Relationship Id="rId18" Type="http://schemas.openxmlformats.org/officeDocument/2006/relationships/hyperlink" Target="mailto:direktor-008@galamart.ru" TargetMode="External"/><Relationship Id="rId3" Type="http://schemas.openxmlformats.org/officeDocument/2006/relationships/hyperlink" Target="mailto:direktor-008@galamart.ru" TargetMode="External"/><Relationship Id="rId21" Type="http://schemas.openxmlformats.org/officeDocument/2006/relationships/hyperlink" Target="mailto:direktor-008@galamart.ru" TargetMode="External"/><Relationship Id="rId7" Type="http://schemas.openxmlformats.org/officeDocument/2006/relationships/hyperlink" Target="mailto:direktor-008@galamart.ru" TargetMode="External"/><Relationship Id="rId12" Type="http://schemas.openxmlformats.org/officeDocument/2006/relationships/hyperlink" Target="mailto:direktor-008@galamart.ru" TargetMode="External"/><Relationship Id="rId17" Type="http://schemas.openxmlformats.org/officeDocument/2006/relationships/hyperlink" Target="mailto:direktor-008@galamart.ru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mailto:direktor-008@galamart.ru" TargetMode="External"/><Relationship Id="rId16" Type="http://schemas.openxmlformats.org/officeDocument/2006/relationships/hyperlink" Target="mailto:direktor-008@galamart.ru" TargetMode="External"/><Relationship Id="rId20" Type="http://schemas.openxmlformats.org/officeDocument/2006/relationships/hyperlink" Target="mailto:direktor-008@galamart.ru" TargetMode="External"/><Relationship Id="rId1" Type="http://schemas.openxmlformats.org/officeDocument/2006/relationships/hyperlink" Target="mailto:direktor-008@galamart.ru" TargetMode="External"/><Relationship Id="rId6" Type="http://schemas.openxmlformats.org/officeDocument/2006/relationships/hyperlink" Target="mailto:direktor-008@galamart.ru" TargetMode="External"/><Relationship Id="rId11" Type="http://schemas.openxmlformats.org/officeDocument/2006/relationships/hyperlink" Target="mailto:direktor-008@galamart.ru" TargetMode="External"/><Relationship Id="rId24" Type="http://schemas.openxmlformats.org/officeDocument/2006/relationships/hyperlink" Target="mailto:direktor-008@galamart.ru" TargetMode="External"/><Relationship Id="rId5" Type="http://schemas.openxmlformats.org/officeDocument/2006/relationships/hyperlink" Target="mailto:direktor-008@galamart.ru" TargetMode="External"/><Relationship Id="rId15" Type="http://schemas.openxmlformats.org/officeDocument/2006/relationships/hyperlink" Target="mailto:direktor-008@galamart.ru" TargetMode="External"/><Relationship Id="rId23" Type="http://schemas.openxmlformats.org/officeDocument/2006/relationships/hyperlink" Target="mailto:direktor-008@galamart.ru" TargetMode="External"/><Relationship Id="rId10" Type="http://schemas.openxmlformats.org/officeDocument/2006/relationships/hyperlink" Target="mailto:direktor-008@galamart.ru" TargetMode="External"/><Relationship Id="rId19" Type="http://schemas.openxmlformats.org/officeDocument/2006/relationships/hyperlink" Target="mailto:direktor-008@galamart.ru" TargetMode="External"/><Relationship Id="rId4" Type="http://schemas.openxmlformats.org/officeDocument/2006/relationships/hyperlink" Target="mailto:direktor-008@galamart.ru" TargetMode="External"/><Relationship Id="rId9" Type="http://schemas.openxmlformats.org/officeDocument/2006/relationships/hyperlink" Target="mailto:direktor-008@galamart.ru" TargetMode="External"/><Relationship Id="rId14" Type="http://schemas.openxmlformats.org/officeDocument/2006/relationships/hyperlink" Target="mailto:direktor-008@galamart.ru" TargetMode="External"/><Relationship Id="rId22" Type="http://schemas.openxmlformats.org/officeDocument/2006/relationships/hyperlink" Target="mailto:direktor-008@galamar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1"/>
  <sheetViews>
    <sheetView zoomScale="70" zoomScaleNormal="70" workbookViewId="0">
      <selection activeCell="F9" sqref="F9"/>
    </sheetView>
  </sheetViews>
  <sheetFormatPr defaultRowHeight="63" customHeight="1" x14ac:dyDescent="0.3"/>
  <cols>
    <col min="2" max="3" width="29.44140625" customWidth="1"/>
    <col min="4" max="4" width="39.44140625" customWidth="1"/>
    <col min="5" max="5" width="5.5546875" bestFit="1" customWidth="1"/>
    <col min="6" max="6" width="5.5546875" style="6" bestFit="1" customWidth="1"/>
    <col min="7" max="7" width="8.44140625" style="7" bestFit="1" customWidth="1"/>
    <col min="8" max="8" width="87.6640625" bestFit="1" customWidth="1"/>
  </cols>
  <sheetData>
    <row r="1" spans="1:10" s="2" customFormat="1" ht="63" customHeight="1" thickBot="1" x14ac:dyDescent="0.35">
      <c r="A1" s="144" t="s">
        <v>5</v>
      </c>
      <c r="B1" s="145"/>
      <c r="C1" s="145"/>
      <c r="D1" s="146"/>
      <c r="F1" s="3"/>
      <c r="G1" s="4"/>
    </row>
    <row r="2" spans="1:10" s="2" customFormat="1" ht="63" customHeight="1" thickBot="1" x14ac:dyDescent="0.35">
      <c r="A2" s="150" t="s">
        <v>6</v>
      </c>
      <c r="B2" s="151"/>
      <c r="C2" s="151"/>
      <c r="D2" s="152"/>
      <c r="F2" s="3"/>
      <c r="G2" s="4"/>
    </row>
    <row r="3" spans="1:10" ht="63" customHeight="1" thickBot="1" x14ac:dyDescent="0.4">
      <c r="A3" s="138" t="s">
        <v>7</v>
      </c>
      <c r="B3" s="153"/>
      <c r="C3" s="153"/>
      <c r="D3" s="154"/>
      <c r="E3" s="5"/>
    </row>
    <row r="4" spans="1:10" ht="63" customHeight="1" thickBot="1" x14ac:dyDescent="0.4">
      <c r="A4" s="138" t="s">
        <v>8</v>
      </c>
      <c r="B4" s="153"/>
      <c r="C4" s="153"/>
      <c r="D4" s="154"/>
    </row>
    <row r="5" spans="1:10" ht="63" customHeight="1" thickBot="1" x14ac:dyDescent="0.4">
      <c r="A5" s="138" t="s">
        <v>9</v>
      </c>
      <c r="B5" s="153"/>
      <c r="C5" s="153"/>
      <c r="D5" s="154"/>
    </row>
    <row r="6" spans="1:10" ht="63" customHeight="1" thickBot="1" x14ac:dyDescent="0.4">
      <c r="A6" s="138" t="s">
        <v>10</v>
      </c>
      <c r="B6" s="139"/>
      <c r="C6" s="139"/>
      <c r="D6" s="140"/>
    </row>
    <row r="7" spans="1:10" ht="63" customHeight="1" thickBot="1" x14ac:dyDescent="0.4">
      <c r="A7" s="138" t="s">
        <v>11</v>
      </c>
      <c r="B7" s="139"/>
      <c r="C7" s="139"/>
      <c r="D7" s="140"/>
      <c r="F7" s="6">
        <v>88</v>
      </c>
      <c r="G7" s="8">
        <f>32000*F7/176*1.5</f>
        <v>24000</v>
      </c>
    </row>
    <row r="8" spans="1:10" ht="63" customHeight="1" thickBot="1" x14ac:dyDescent="0.4">
      <c r="A8" s="141" t="s">
        <v>12</v>
      </c>
      <c r="B8" s="142"/>
      <c r="C8" s="142"/>
      <c r="D8" s="143"/>
      <c r="E8" s="9">
        <v>14</v>
      </c>
      <c r="F8" s="6">
        <f>E8*11</f>
        <v>154</v>
      </c>
      <c r="G8" s="8">
        <f>42530*F8/176*1.5</f>
        <v>55820.625</v>
      </c>
    </row>
    <row r="9" spans="1:10" ht="63" customHeight="1" thickBot="1" x14ac:dyDescent="0.35">
      <c r="A9" s="144" t="s">
        <v>13</v>
      </c>
      <c r="B9" s="145"/>
      <c r="C9" s="145"/>
      <c r="D9" s="146"/>
      <c r="F9" s="6">
        <v>66</v>
      </c>
      <c r="G9" s="8">
        <f>32000*F9/176*1.5</f>
        <v>18000</v>
      </c>
    </row>
    <row r="10" spans="1:10" ht="63" customHeight="1" thickBot="1" x14ac:dyDescent="0.35">
      <c r="A10" s="147" t="s">
        <v>14</v>
      </c>
      <c r="B10" s="148"/>
      <c r="C10" s="148"/>
      <c r="D10" s="149"/>
      <c r="J10" s="1"/>
    </row>
    <row r="11" spans="1:10" ht="63" customHeight="1" x14ac:dyDescent="0.3">
      <c r="A11" s="147" t="s">
        <v>15</v>
      </c>
      <c r="B11" s="148"/>
      <c r="C11" s="148"/>
      <c r="D11" s="149"/>
    </row>
  </sheetData>
  <mergeCells count="11"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D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Normal="100" workbookViewId="0">
      <selection activeCell="B3" sqref="B3"/>
    </sheetView>
  </sheetViews>
  <sheetFormatPr defaultColWidth="8.88671875" defaultRowHeight="18" x14ac:dyDescent="0.35"/>
  <cols>
    <col min="1" max="1" width="25" style="21" customWidth="1"/>
    <col min="2" max="2" width="75.6640625" style="19" customWidth="1"/>
    <col min="3" max="3" width="46" style="19" bestFit="1" customWidth="1"/>
    <col min="4" max="16384" width="8.88671875" style="19"/>
  </cols>
  <sheetData>
    <row r="1" spans="1:3" ht="14.4" x14ac:dyDescent="0.3">
      <c r="A1" s="25"/>
      <c r="B1"/>
    </row>
    <row r="2" spans="1:3" ht="16.2" customHeight="1" x14ac:dyDescent="0.3">
      <c r="A2" s="25"/>
      <c r="B2"/>
    </row>
    <row r="3" spans="1:3" ht="230.4" customHeight="1" x14ac:dyDescent="0.3">
      <c r="A3" s="25" t="s">
        <v>32</v>
      </c>
      <c r="B3" s="16" t="str">
        <f>Формулы!A30</f>
        <v>Уважаемые Управляющие, довожу до вашего сведения о предстоящей командировке ваших сотрудников:
Петров Петр с 15.01 по 08.02       direktor-179 
Иванов Иван с 0 по 0       direktor-180 
Сидоров Сидр с 0 по 0       direktor-181 
Василий Алибабаевич с 0 по 0       direktor-182 
Доцент с 0 по 0       direktor-183 
Котов Кот с 0 по 0       direktor-184 
Смиронов Смирн с 0 по 0       direktor-185 
ВАКАНТ с 0 по 0       direktor-186 
ВАКАНТ с 0 по 0       direktor-187 
Вика с 0 по 0       direktor-188 
Светлогор с 0 по 0       direktor-189 
ВАКАНТ с 0 по 0       direktor-190 
Грачев Грач с 15.01 по 08.02       direktor-191 
Карпов Карп с 0 по 0       direktor-192 
ВАКАНТ с 0 по 0       direktor-193 
ВАКАНТ с 0 по 0       direktor-194 
ВАКАНТ с 0 по 0       direktor-195 
Митя с 0 по 0       direktor-196 
Настя с 0 по 0       direktor-197 
Коля с 0 по 0       direktor-198 
Игорь с 0 по 0       direktor-199 
Викор с 0 по 0       direktor-200 
Дима с 0 по 0       direktor-201 
Саша с 0 по 0       direktor-202 
Даты указаны без учета затраченного времени на дорогу к месту командировки и возвращения из нее: только даты приезда на проект и отъезда с него. Точную дату выезда в командировку и дату возвращения из нее Ваш сотрудник предоставит после покупки билетов.
Необходимо учесть данный интервал дат при составлении табеля рабочего времени в Вашем магазине: один день до и два дня после обязательные выходные!
Прошу подтвердить получение данного письма.</v>
      </c>
      <c r="C3" s="20"/>
    </row>
    <row r="4" spans="1:3" ht="15" thickBot="1" x14ac:dyDescent="0.35">
      <c r="A4" s="25"/>
      <c r="B4" t="s">
        <v>33</v>
      </c>
    </row>
    <row r="5" spans="1:3" ht="21.6" thickBot="1" x14ac:dyDescent="0.35">
      <c r="A5" s="136"/>
      <c r="B5" s="13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1:M31"/>
  <sheetViews>
    <sheetView tabSelected="1" topLeftCell="B1" zoomScale="90" zoomScaleNormal="90" zoomScaleSheetLayoutView="80" workbookViewId="0">
      <selection activeCell="H4" sqref="H4"/>
    </sheetView>
  </sheetViews>
  <sheetFormatPr defaultColWidth="8.33203125" defaultRowHeight="18" x14ac:dyDescent="0.3"/>
  <cols>
    <col min="1" max="1" width="4.33203125" style="32" bestFit="1" customWidth="1"/>
    <col min="2" max="2" width="29.6640625" style="33" bestFit="1" customWidth="1"/>
    <col min="3" max="3" width="18" style="31" customWidth="1"/>
    <col min="4" max="4" width="19.5546875" style="33" bestFit="1" customWidth="1"/>
    <col min="5" max="5" width="34.6640625" style="32" bestFit="1" customWidth="1"/>
    <col min="6" max="6" width="10.44140625" style="32" bestFit="1" customWidth="1"/>
    <col min="7" max="8" width="11.44140625" style="32" customWidth="1"/>
    <col min="9" max="9" width="8.44140625" style="32" bestFit="1" customWidth="1"/>
    <col min="10" max="10" width="8.33203125" style="32"/>
    <col min="11" max="11" width="10.5546875" style="32" customWidth="1"/>
    <col min="12" max="16384" width="8.33203125" style="32"/>
  </cols>
  <sheetData>
    <row r="1" spans="1:13" s="31" customFormat="1" ht="80.25" customHeight="1" thickBot="1" x14ac:dyDescent="0.35">
      <c r="A1" s="24" t="s">
        <v>16</v>
      </c>
      <c r="B1" s="41" t="s">
        <v>0</v>
      </c>
      <c r="C1" s="24" t="s">
        <v>1</v>
      </c>
      <c r="D1" s="41" t="s">
        <v>21</v>
      </c>
      <c r="E1" s="24" t="s">
        <v>31</v>
      </c>
      <c r="F1" s="103" t="s">
        <v>39</v>
      </c>
      <c r="G1" s="40" t="s">
        <v>126</v>
      </c>
      <c r="H1" s="24" t="s">
        <v>127</v>
      </c>
      <c r="I1" s="41" t="s">
        <v>98</v>
      </c>
      <c r="J1" s="24" t="s">
        <v>99</v>
      </c>
      <c r="K1" s="41" t="s">
        <v>24</v>
      </c>
      <c r="L1" s="24" t="s">
        <v>25</v>
      </c>
    </row>
    <row r="2" spans="1:13" ht="18.75" customHeight="1" thickBot="1" x14ac:dyDescent="0.35">
      <c r="A2" s="121">
        <f t="shared" ref="A2:A25" si="0">ROW(2:2)-1</f>
        <v>1</v>
      </c>
      <c r="B2" s="126" t="s">
        <v>42</v>
      </c>
      <c r="C2" s="95" t="s">
        <v>4</v>
      </c>
      <c r="D2" s="42" t="s">
        <v>69</v>
      </c>
      <c r="E2" s="104" t="s">
        <v>59</v>
      </c>
      <c r="F2" s="124" t="s">
        <v>57</v>
      </c>
      <c r="G2" s="108" t="s">
        <v>100</v>
      </c>
      <c r="H2" s="44" t="s">
        <v>101</v>
      </c>
      <c r="I2" s="47">
        <v>33</v>
      </c>
      <c r="J2" s="22">
        <v>1.5</v>
      </c>
      <c r="K2" s="47">
        <f>I2*J2</f>
        <v>49.5</v>
      </c>
      <c r="L2" s="53">
        <v>2</v>
      </c>
    </row>
    <row r="3" spans="1:13" ht="18.75" customHeight="1" thickBot="1" x14ac:dyDescent="0.35">
      <c r="A3" s="122">
        <f t="shared" si="0"/>
        <v>2</v>
      </c>
      <c r="B3" s="127" t="s">
        <v>43</v>
      </c>
      <c r="C3" s="95" t="s">
        <v>4</v>
      </c>
      <c r="D3" s="42" t="s">
        <v>70</v>
      </c>
      <c r="E3" s="104" t="s">
        <v>60</v>
      </c>
      <c r="F3" s="124" t="s">
        <v>103</v>
      </c>
      <c r="G3" s="108"/>
      <c r="H3" s="44"/>
      <c r="I3" s="47">
        <v>42</v>
      </c>
      <c r="J3" s="22">
        <v>1.5</v>
      </c>
      <c r="K3" s="47">
        <f>I3*J3</f>
        <v>63</v>
      </c>
      <c r="L3" s="53">
        <v>28</v>
      </c>
    </row>
    <row r="4" spans="1:13" ht="18.75" customHeight="1" thickBot="1" x14ac:dyDescent="0.35">
      <c r="A4" s="122">
        <f t="shared" si="0"/>
        <v>3</v>
      </c>
      <c r="B4" s="127" t="s">
        <v>44</v>
      </c>
      <c r="C4" s="95" t="s">
        <v>37</v>
      </c>
      <c r="D4" s="42" t="s">
        <v>71</v>
      </c>
      <c r="E4" s="104" t="s">
        <v>60</v>
      </c>
      <c r="F4" s="124" t="s">
        <v>104</v>
      </c>
      <c r="G4" s="108"/>
      <c r="H4" s="44"/>
      <c r="I4" s="47">
        <v>22</v>
      </c>
      <c r="J4" s="22">
        <v>1.5</v>
      </c>
      <c r="K4" s="47">
        <f t="shared" ref="K4:K6" si="1">I4*J4</f>
        <v>33</v>
      </c>
      <c r="L4" s="53">
        <v>3</v>
      </c>
    </row>
    <row r="5" spans="1:13" ht="18.75" customHeight="1" thickBot="1" x14ac:dyDescent="0.35">
      <c r="A5" s="122">
        <f t="shared" si="0"/>
        <v>4</v>
      </c>
      <c r="B5" s="128" t="s">
        <v>68</v>
      </c>
      <c r="C5" s="95" t="s">
        <v>4</v>
      </c>
      <c r="D5" s="42" t="s">
        <v>72</v>
      </c>
      <c r="E5" s="104" t="s">
        <v>95</v>
      </c>
      <c r="F5" s="124" t="s">
        <v>105</v>
      </c>
      <c r="G5" s="108"/>
      <c r="H5" s="44"/>
      <c r="I5" s="47">
        <v>32</v>
      </c>
      <c r="J5" s="22">
        <v>1.5</v>
      </c>
      <c r="K5" s="47">
        <f t="shared" si="1"/>
        <v>48</v>
      </c>
      <c r="L5" s="53">
        <v>3</v>
      </c>
    </row>
    <row r="6" spans="1:13" ht="18.75" customHeight="1" thickBot="1" x14ac:dyDescent="0.35">
      <c r="A6" s="122">
        <f t="shared" si="0"/>
        <v>5</v>
      </c>
      <c r="B6" s="127" t="s">
        <v>93</v>
      </c>
      <c r="C6" s="95" t="s">
        <v>94</v>
      </c>
      <c r="D6" s="42" t="s">
        <v>73</v>
      </c>
      <c r="E6" s="104" t="s">
        <v>96</v>
      </c>
      <c r="F6" s="124" t="s">
        <v>106</v>
      </c>
      <c r="G6" s="108"/>
      <c r="H6" s="44"/>
      <c r="I6" s="47">
        <v>322</v>
      </c>
      <c r="J6" s="22">
        <v>1.5</v>
      </c>
      <c r="K6" s="47">
        <f t="shared" si="1"/>
        <v>483</v>
      </c>
      <c r="L6" s="53">
        <v>22</v>
      </c>
    </row>
    <row r="7" spans="1:13" ht="18.75" customHeight="1" thickBot="1" x14ac:dyDescent="0.35">
      <c r="A7" s="120">
        <f t="shared" si="0"/>
        <v>6</v>
      </c>
      <c r="B7" s="129" t="s">
        <v>45</v>
      </c>
      <c r="C7" s="96" t="s">
        <v>4</v>
      </c>
      <c r="D7" s="42" t="s">
        <v>74</v>
      </c>
      <c r="E7" s="105" t="s">
        <v>61</v>
      </c>
      <c r="F7" s="124" t="s">
        <v>107</v>
      </c>
      <c r="G7" s="109"/>
      <c r="H7" s="43"/>
      <c r="I7" s="46">
        <v>45</v>
      </c>
      <c r="J7" s="26">
        <v>1.5</v>
      </c>
      <c r="K7" s="46">
        <f>I7*J7</f>
        <v>67.5</v>
      </c>
      <c r="L7" s="52">
        <v>27</v>
      </c>
    </row>
    <row r="8" spans="1:13" s="37" customFormat="1" ht="18.75" customHeight="1" thickBot="1" x14ac:dyDescent="0.35">
      <c r="A8" s="119">
        <f t="shared" si="0"/>
        <v>7</v>
      </c>
      <c r="B8" s="127" t="s">
        <v>46</v>
      </c>
      <c r="C8" s="95" t="s">
        <v>37</v>
      </c>
      <c r="D8" s="42" t="s">
        <v>75</v>
      </c>
      <c r="E8" s="104" t="s">
        <v>62</v>
      </c>
      <c r="F8" s="124" t="s">
        <v>108</v>
      </c>
      <c r="G8" s="108"/>
      <c r="H8" s="44"/>
      <c r="I8" s="48">
        <v>30</v>
      </c>
      <c r="J8" s="50">
        <v>1.5</v>
      </c>
      <c r="K8" s="48">
        <f>I8*J8</f>
        <v>45</v>
      </c>
      <c r="L8" s="54">
        <v>15</v>
      </c>
    </row>
    <row r="9" spans="1:13" ht="18.75" customHeight="1" thickBot="1" x14ac:dyDescent="0.35">
      <c r="A9" s="119">
        <f t="shared" si="0"/>
        <v>8</v>
      </c>
      <c r="B9" s="128" t="s">
        <v>49</v>
      </c>
      <c r="C9" s="95"/>
      <c r="D9" s="42" t="s">
        <v>76</v>
      </c>
      <c r="E9" s="104"/>
      <c r="F9" s="124" t="s">
        <v>109</v>
      </c>
      <c r="G9" s="108"/>
      <c r="H9" s="44"/>
      <c r="I9" s="47"/>
      <c r="J9" s="22"/>
      <c r="K9" s="47"/>
      <c r="L9" s="53"/>
    </row>
    <row r="10" spans="1:13" ht="18.75" customHeight="1" thickBot="1" x14ac:dyDescent="0.35">
      <c r="A10" s="119">
        <f t="shared" si="0"/>
        <v>9</v>
      </c>
      <c r="B10" s="128" t="s">
        <v>49</v>
      </c>
      <c r="C10" s="95"/>
      <c r="D10" s="42" t="s">
        <v>77</v>
      </c>
      <c r="E10" s="104"/>
      <c r="F10" s="124" t="s">
        <v>110</v>
      </c>
      <c r="G10" s="108"/>
      <c r="H10" s="44"/>
      <c r="I10" s="47"/>
      <c r="J10" s="22"/>
      <c r="K10" s="47"/>
      <c r="L10" s="53"/>
    </row>
    <row r="11" spans="1:13" ht="18.75" customHeight="1" thickBot="1" x14ac:dyDescent="0.35">
      <c r="A11" s="118">
        <f t="shared" si="0"/>
        <v>10</v>
      </c>
      <c r="B11" s="127" t="s">
        <v>56</v>
      </c>
      <c r="C11" s="95" t="s">
        <v>37</v>
      </c>
      <c r="D11" s="42" t="s">
        <v>78</v>
      </c>
      <c r="E11" s="104" t="s">
        <v>63</v>
      </c>
      <c r="F11" s="124" t="s">
        <v>111</v>
      </c>
      <c r="G11" s="108"/>
      <c r="H11" s="44"/>
      <c r="I11" s="47">
        <v>43</v>
      </c>
      <c r="J11" s="22">
        <v>1.5</v>
      </c>
      <c r="K11" s="47">
        <f>I11*J11</f>
        <v>64.5</v>
      </c>
      <c r="L11" s="53">
        <v>21</v>
      </c>
    </row>
    <row r="12" spans="1:13" ht="18.75" customHeight="1" thickBot="1" x14ac:dyDescent="0.35">
      <c r="A12" s="118">
        <f t="shared" si="0"/>
        <v>11</v>
      </c>
      <c r="B12" s="128" t="s">
        <v>97</v>
      </c>
      <c r="C12" s="97" t="s">
        <v>4</v>
      </c>
      <c r="D12" s="42" t="s">
        <v>79</v>
      </c>
      <c r="E12" s="106" t="s">
        <v>64</v>
      </c>
      <c r="F12" s="124" t="s">
        <v>112</v>
      </c>
      <c r="G12" s="108"/>
      <c r="H12" s="44"/>
      <c r="I12" s="47">
        <v>55</v>
      </c>
      <c r="J12" s="22">
        <v>1.5</v>
      </c>
      <c r="K12" s="47">
        <f>I12*J12</f>
        <v>82.5</v>
      </c>
      <c r="L12" s="53">
        <v>2</v>
      </c>
    </row>
    <row r="13" spans="1:13" ht="18.75" customHeight="1" thickBot="1" x14ac:dyDescent="0.35">
      <c r="A13" s="118">
        <f t="shared" si="0"/>
        <v>12</v>
      </c>
      <c r="B13" s="130" t="s">
        <v>49</v>
      </c>
      <c r="C13" s="98"/>
      <c r="D13" s="63" t="s">
        <v>80</v>
      </c>
      <c r="E13" s="107"/>
      <c r="F13" s="124" t="s">
        <v>113</v>
      </c>
      <c r="G13" s="114"/>
      <c r="H13" s="65"/>
      <c r="I13" s="67"/>
      <c r="J13" s="62"/>
      <c r="K13" s="67"/>
      <c r="L13" s="68"/>
    </row>
    <row r="14" spans="1:13" ht="18.75" customHeight="1" thickBot="1" x14ac:dyDescent="0.35">
      <c r="A14" s="123">
        <f t="shared" si="0"/>
        <v>13</v>
      </c>
      <c r="B14" s="59" t="s">
        <v>47</v>
      </c>
      <c r="C14" s="99" t="s">
        <v>3</v>
      </c>
      <c r="D14" s="131" t="s">
        <v>81</v>
      </c>
      <c r="E14" s="110" t="s">
        <v>38</v>
      </c>
      <c r="F14" s="124" t="s">
        <v>114</v>
      </c>
      <c r="G14" s="134" t="s">
        <v>100</v>
      </c>
      <c r="H14" s="115" t="s">
        <v>101</v>
      </c>
      <c r="I14" s="116">
        <v>46</v>
      </c>
      <c r="J14" s="60">
        <v>1.5</v>
      </c>
      <c r="K14" s="116">
        <f>I14*J14</f>
        <v>69</v>
      </c>
      <c r="L14" s="117">
        <v>2</v>
      </c>
    </row>
    <row r="15" spans="1:13" ht="18.75" customHeight="1" thickBot="1" x14ac:dyDescent="0.35">
      <c r="A15" s="122">
        <f t="shared" si="0"/>
        <v>14</v>
      </c>
      <c r="B15" s="57" t="s">
        <v>48</v>
      </c>
      <c r="C15" s="100"/>
      <c r="D15" s="132" t="s">
        <v>82</v>
      </c>
      <c r="E15" s="111"/>
      <c r="F15" s="124" t="s">
        <v>115</v>
      </c>
      <c r="G15" s="108"/>
      <c r="H15" s="44"/>
      <c r="I15" s="47">
        <v>26</v>
      </c>
      <c r="J15" s="22">
        <v>1.5</v>
      </c>
      <c r="K15" s="116">
        <f>I15*J15</f>
        <v>39</v>
      </c>
      <c r="L15" s="53">
        <v>2</v>
      </c>
    </row>
    <row r="16" spans="1:13" s="37" customFormat="1" ht="18.75" customHeight="1" thickBot="1" x14ac:dyDescent="0.35">
      <c r="A16" s="122">
        <f t="shared" si="0"/>
        <v>15</v>
      </c>
      <c r="B16" s="125" t="s">
        <v>49</v>
      </c>
      <c r="C16" s="100"/>
      <c r="D16" s="132" t="s">
        <v>83</v>
      </c>
      <c r="E16" s="111"/>
      <c r="F16" s="124" t="s">
        <v>116</v>
      </c>
      <c r="G16" s="108"/>
      <c r="H16" s="44"/>
      <c r="I16" s="48"/>
      <c r="J16" s="22"/>
      <c r="K16" s="47"/>
      <c r="L16" s="53"/>
      <c r="M16" s="36"/>
    </row>
    <row r="17" spans="1:13" s="37" customFormat="1" ht="18.75" customHeight="1" thickBot="1" x14ac:dyDescent="0.35">
      <c r="A17" s="122">
        <f t="shared" si="0"/>
        <v>16</v>
      </c>
      <c r="B17" s="125" t="s">
        <v>49</v>
      </c>
      <c r="C17" s="100"/>
      <c r="D17" s="132" t="s">
        <v>84</v>
      </c>
      <c r="E17" s="111"/>
      <c r="F17" s="124" t="s">
        <v>117</v>
      </c>
      <c r="G17" s="108"/>
      <c r="H17" s="44"/>
      <c r="I17" s="48"/>
      <c r="J17" s="22"/>
      <c r="K17" s="47"/>
      <c r="L17" s="53"/>
      <c r="M17" s="36"/>
    </row>
    <row r="18" spans="1:13" ht="18.75" customHeight="1" thickBot="1" x14ac:dyDescent="0.35">
      <c r="A18" s="122">
        <f t="shared" si="0"/>
        <v>17</v>
      </c>
      <c r="B18" s="125" t="s">
        <v>49</v>
      </c>
      <c r="C18" s="100"/>
      <c r="D18" s="132" t="s">
        <v>85</v>
      </c>
      <c r="E18" s="111"/>
      <c r="F18" s="124" t="s">
        <v>118</v>
      </c>
      <c r="G18" s="108"/>
      <c r="H18" s="44"/>
      <c r="I18" s="47"/>
      <c r="J18" s="22"/>
      <c r="K18" s="47"/>
      <c r="L18" s="55"/>
    </row>
    <row r="19" spans="1:13" ht="18.75" customHeight="1" thickBot="1" x14ac:dyDescent="0.35">
      <c r="A19" s="119">
        <f t="shared" si="0"/>
        <v>18</v>
      </c>
      <c r="B19" s="57" t="s">
        <v>55</v>
      </c>
      <c r="C19" s="100" t="s">
        <v>2</v>
      </c>
      <c r="D19" s="132" t="s">
        <v>86</v>
      </c>
      <c r="E19" s="111" t="s">
        <v>65</v>
      </c>
      <c r="F19" s="124" t="s">
        <v>119</v>
      </c>
      <c r="G19" s="108"/>
      <c r="H19" s="44"/>
      <c r="I19" s="47">
        <v>40</v>
      </c>
      <c r="J19" s="22">
        <v>1.5</v>
      </c>
      <c r="K19" s="47">
        <f t="shared" ref="K19:K25" si="2">I19*J19</f>
        <v>60</v>
      </c>
      <c r="L19" s="55">
        <v>2</v>
      </c>
    </row>
    <row r="20" spans="1:13" s="37" customFormat="1" ht="18.75" customHeight="1" thickBot="1" x14ac:dyDescent="0.35">
      <c r="A20" s="119">
        <f t="shared" si="0"/>
        <v>19</v>
      </c>
      <c r="B20" s="57" t="s">
        <v>54</v>
      </c>
      <c r="C20" s="100" t="s">
        <v>2</v>
      </c>
      <c r="D20" s="132" t="s">
        <v>87</v>
      </c>
      <c r="E20" s="111" t="s">
        <v>61</v>
      </c>
      <c r="F20" s="124" t="s">
        <v>120</v>
      </c>
      <c r="G20" s="108"/>
      <c r="H20" s="44"/>
      <c r="I20" s="47">
        <v>41</v>
      </c>
      <c r="J20" s="22">
        <v>1.5</v>
      </c>
      <c r="K20" s="47">
        <f t="shared" si="2"/>
        <v>61.5</v>
      </c>
      <c r="L20" s="55">
        <v>22</v>
      </c>
      <c r="M20" s="36"/>
    </row>
    <row r="21" spans="1:13" ht="18.75" customHeight="1" thickBot="1" x14ac:dyDescent="0.35">
      <c r="A21" s="119">
        <f t="shared" si="0"/>
        <v>20</v>
      </c>
      <c r="B21" s="57" t="s">
        <v>53</v>
      </c>
      <c r="C21" s="100" t="s">
        <v>18</v>
      </c>
      <c r="D21" s="132" t="s">
        <v>88</v>
      </c>
      <c r="E21" s="111" t="s">
        <v>38</v>
      </c>
      <c r="F21" s="124" t="s">
        <v>121</v>
      </c>
      <c r="G21" s="108"/>
      <c r="H21" s="44"/>
      <c r="I21" s="47">
        <v>39</v>
      </c>
      <c r="J21" s="22">
        <v>1.5</v>
      </c>
      <c r="K21" s="47">
        <f t="shared" si="2"/>
        <v>58.5</v>
      </c>
      <c r="L21" s="53">
        <v>2</v>
      </c>
    </row>
    <row r="22" spans="1:13" s="37" customFormat="1" ht="18.75" customHeight="1" thickBot="1" x14ac:dyDescent="0.35">
      <c r="A22" s="119">
        <f t="shared" si="0"/>
        <v>21</v>
      </c>
      <c r="B22" s="57" t="s">
        <v>58</v>
      </c>
      <c r="C22" s="100" t="s">
        <v>18</v>
      </c>
      <c r="D22" s="132" t="s">
        <v>89</v>
      </c>
      <c r="E22" s="111" t="s">
        <v>38</v>
      </c>
      <c r="F22" s="124" t="s">
        <v>122</v>
      </c>
      <c r="G22" s="108"/>
      <c r="H22" s="44"/>
      <c r="I22" s="48">
        <v>24</v>
      </c>
      <c r="J22" s="22">
        <v>1.5</v>
      </c>
      <c r="K22" s="47">
        <f t="shared" si="2"/>
        <v>36</v>
      </c>
      <c r="L22" s="53">
        <v>3</v>
      </c>
      <c r="M22" s="36"/>
    </row>
    <row r="23" spans="1:13" s="37" customFormat="1" ht="18.75" customHeight="1" thickBot="1" x14ac:dyDescent="0.35">
      <c r="A23" s="118">
        <f t="shared" si="0"/>
        <v>22</v>
      </c>
      <c r="B23" s="57" t="s">
        <v>50</v>
      </c>
      <c r="C23" s="100" t="s">
        <v>3</v>
      </c>
      <c r="D23" s="132" t="s">
        <v>90</v>
      </c>
      <c r="E23" s="111" t="s">
        <v>66</v>
      </c>
      <c r="F23" s="124" t="s">
        <v>123</v>
      </c>
      <c r="G23" s="108"/>
      <c r="H23" s="44"/>
      <c r="I23" s="48">
        <v>35</v>
      </c>
      <c r="J23" s="22">
        <v>1.5</v>
      </c>
      <c r="K23" s="47">
        <f t="shared" si="2"/>
        <v>52.5</v>
      </c>
      <c r="L23" s="53">
        <v>1.7</v>
      </c>
      <c r="M23" s="36"/>
    </row>
    <row r="24" spans="1:13" s="37" customFormat="1" ht="18.75" customHeight="1" thickBot="1" x14ac:dyDescent="0.35">
      <c r="A24" s="118">
        <f t="shared" si="0"/>
        <v>23</v>
      </c>
      <c r="B24" s="64" t="s">
        <v>51</v>
      </c>
      <c r="C24" s="101" t="s">
        <v>41</v>
      </c>
      <c r="D24" s="132" t="s">
        <v>91</v>
      </c>
      <c r="E24" s="112" t="s">
        <v>40</v>
      </c>
      <c r="F24" s="124" t="s">
        <v>124</v>
      </c>
      <c r="G24" s="114"/>
      <c r="H24" s="65"/>
      <c r="I24" s="66">
        <v>25</v>
      </c>
      <c r="J24" s="62">
        <v>1.5</v>
      </c>
      <c r="K24" s="67">
        <f t="shared" si="2"/>
        <v>37.5</v>
      </c>
      <c r="L24" s="68">
        <v>2</v>
      </c>
      <c r="M24" s="36"/>
    </row>
    <row r="25" spans="1:13" s="37" customFormat="1" ht="18.600000000000001" customHeight="1" thickBot="1" x14ac:dyDescent="0.35">
      <c r="A25" s="118">
        <f t="shared" si="0"/>
        <v>24</v>
      </c>
      <c r="B25" s="58" t="s">
        <v>52</v>
      </c>
      <c r="C25" s="102" t="s">
        <v>41</v>
      </c>
      <c r="D25" s="133" t="s">
        <v>92</v>
      </c>
      <c r="E25" s="113" t="s">
        <v>67</v>
      </c>
      <c r="F25" s="124" t="s">
        <v>125</v>
      </c>
      <c r="G25" s="135"/>
      <c r="H25" s="45"/>
      <c r="I25" s="49">
        <v>14</v>
      </c>
      <c r="J25" s="23">
        <v>1.5</v>
      </c>
      <c r="K25" s="51">
        <f t="shared" si="2"/>
        <v>21</v>
      </c>
      <c r="L25" s="56">
        <v>3</v>
      </c>
      <c r="M25" s="36"/>
    </row>
    <row r="26" spans="1:13" hidden="1" x14ac:dyDescent="0.3">
      <c r="E26" s="33"/>
      <c r="F26" s="36"/>
      <c r="G26" s="34"/>
      <c r="H26" s="34"/>
      <c r="I26" s="35"/>
      <c r="J26" s="38">
        <f>IF(M26&lt;0,0,#REF!)</f>
        <v>0</v>
      </c>
      <c r="K26" s="35">
        <f>I26*1.5/176*J26</f>
        <v>0</v>
      </c>
      <c r="L26" s="35"/>
      <c r="M26" s="39">
        <f>H26-G26-1</f>
        <v>-1</v>
      </c>
    </row>
    <row r="27" spans="1:13" hidden="1" x14ac:dyDescent="0.3">
      <c r="E27" s="33"/>
      <c r="F27" s="36"/>
      <c r="G27" s="34"/>
      <c r="H27" s="34"/>
      <c r="I27" s="35"/>
      <c r="J27" s="38">
        <f>IF(M27&lt;0,0,#REF!)</f>
        <v>0</v>
      </c>
      <c r="K27" s="35">
        <f>I27*1.5/176*J27</f>
        <v>0</v>
      </c>
      <c r="L27" s="35"/>
      <c r="M27" s="39">
        <f>H27-G27-1</f>
        <v>-1</v>
      </c>
    </row>
    <row r="28" spans="1:13" hidden="1" x14ac:dyDescent="0.3">
      <c r="E28" s="33"/>
      <c r="G28" s="34"/>
      <c r="H28" s="34"/>
      <c r="J28" s="38">
        <f>IF(M28&lt;0,0,#REF!)</f>
        <v>0</v>
      </c>
      <c r="K28" s="35">
        <f>I28*1.5/176*J28</f>
        <v>0</v>
      </c>
      <c r="M28" s="39">
        <f>H28-G28-1</f>
        <v>-1</v>
      </c>
    </row>
    <row r="30" spans="1:13" x14ac:dyDescent="0.3">
      <c r="H30" s="35"/>
    </row>
    <row r="31" spans="1:13" x14ac:dyDescent="0.3">
      <c r="E31" s="33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</sheetPr>
  <dimension ref="A1:Y57"/>
  <sheetViews>
    <sheetView topLeftCell="A9" zoomScale="85" zoomScaleNormal="85" workbookViewId="0">
      <selection activeCell="A23" sqref="A23"/>
    </sheetView>
  </sheetViews>
  <sheetFormatPr defaultColWidth="9.33203125" defaultRowHeight="15.75" customHeight="1" x14ac:dyDescent="0.3"/>
  <cols>
    <col min="1" max="1" width="131.109375" style="15" customWidth="1"/>
    <col min="2" max="2" width="75.6640625" style="11" bestFit="1" customWidth="1"/>
    <col min="3" max="3" width="17.44140625" style="11" customWidth="1"/>
    <col min="4" max="4" width="10.33203125" style="11" customWidth="1"/>
    <col min="5" max="5" width="7.33203125" style="14" customWidth="1"/>
    <col min="6" max="6" width="3.33203125" style="11" customWidth="1"/>
    <col min="7" max="8" width="7" style="14" customWidth="1"/>
    <col min="9" max="10" width="21.88671875" style="11" customWidth="1"/>
    <col min="11" max="11" width="4.33203125" style="11" customWidth="1"/>
    <col min="12" max="12" width="6.44140625" style="11" customWidth="1"/>
    <col min="13" max="13" width="2.33203125" style="11" customWidth="1"/>
    <col min="14" max="14" width="15.6640625" style="11" customWidth="1"/>
    <col min="15" max="15" width="1.5546875" style="11" customWidth="1"/>
    <col min="16" max="16" width="40.33203125" style="11" customWidth="1"/>
    <col min="17" max="17" width="6.44140625" style="11" customWidth="1"/>
    <col min="18" max="18" width="7.33203125" style="11" customWidth="1"/>
    <col min="19" max="19" width="5" style="11" customWidth="1"/>
    <col min="20" max="20" width="4.33203125" style="11" customWidth="1"/>
    <col min="21" max="21" width="40" style="11" customWidth="1"/>
    <col min="22" max="23" width="9.33203125" style="11"/>
    <col min="24" max="24" width="24.88671875" style="11" customWidth="1"/>
    <col min="25" max="16384" width="9.33203125" style="11"/>
  </cols>
  <sheetData>
    <row r="1" spans="1:25" s="73" customFormat="1" ht="15.75" customHeight="1" thickBot="1" x14ac:dyDescent="0.35">
      <c r="A1" s="87"/>
      <c r="B1" s="71"/>
      <c r="C1" s="71"/>
      <c r="D1" s="71"/>
      <c r="E1" s="72"/>
      <c r="G1" s="74"/>
      <c r="H1" s="74"/>
    </row>
    <row r="2" spans="1:25" s="27" customFormat="1" ht="15.75" customHeight="1" x14ac:dyDescent="0.3">
      <c r="A2" s="88" t="str">
        <f t="shared" ref="A2:A25" si="0">CONCATENATE(B2," ",C2," ",D2," ",E2," ",F2," ",F30," ",G2,H2,", ",I2,", ",J2," ",K2,L2," ",M2," ",N2,O2," ",P2," ",Q2," ",R2," ",S2," ",T2," ",U2)</f>
        <v>Командировка ЗУМ с 15.01 по  08.02, Петров Петр, 8-888-111 (ср.33 ), Саратов, в ФОТ для бюджета на выезд (Ср.ЗП)*1,5 = 49,5 + ндфл 2 руб  (за месячную норму часов+переработки)</v>
      </c>
      <c r="B2" s="81" t="s">
        <v>17</v>
      </c>
      <c r="C2" s="80" t="str">
        <f>Данные!C2</f>
        <v>ЗУМ</v>
      </c>
      <c r="D2" s="81" t="s">
        <v>19</v>
      </c>
      <c r="E2" s="82" t="str">
        <f>Данные!G2</f>
        <v>15.01</v>
      </c>
      <c r="F2" s="81" t="s">
        <v>20</v>
      </c>
      <c r="G2" s="82" t="str">
        <f>Данные!H2</f>
        <v>08.02</v>
      </c>
      <c r="H2" s="82"/>
      <c r="I2" s="81" t="str">
        <f>Данные!B2</f>
        <v>Петров Петр</v>
      </c>
      <c r="J2" s="81" t="str">
        <f>Данные!D2</f>
        <v>8-888-111</v>
      </c>
      <c r="K2" s="81" t="s">
        <v>29</v>
      </c>
      <c r="L2" s="83">
        <f>Данные!I2</f>
        <v>33</v>
      </c>
      <c r="M2" s="81" t="s">
        <v>30</v>
      </c>
      <c r="N2" s="81" t="str">
        <f>Данные!E2</f>
        <v>Саратов</v>
      </c>
      <c r="O2" s="81" t="s">
        <v>22</v>
      </c>
      <c r="P2" s="81" t="s">
        <v>27</v>
      </c>
      <c r="Q2" s="83">
        <f>Данные!K2</f>
        <v>49.5</v>
      </c>
      <c r="R2" s="81" t="s">
        <v>28</v>
      </c>
      <c r="S2" s="83">
        <f>Данные!L2</f>
        <v>2</v>
      </c>
      <c r="T2" s="81" t="s">
        <v>26</v>
      </c>
      <c r="U2" s="81" t="s">
        <v>23</v>
      </c>
      <c r="V2" s="84"/>
      <c r="W2" s="84"/>
      <c r="X2" s="85" t="str">
        <f>Данные!F2</f>
        <v>direktor-179</v>
      </c>
      <c r="Y2" s="28"/>
    </row>
    <row r="3" spans="1:25" s="29" customFormat="1" ht="15.75" customHeight="1" x14ac:dyDescent="0.3">
      <c r="A3" s="89" t="str">
        <f t="shared" si="0"/>
        <v>Командировка ЗУМ с 0 по  0, Иванов Иван, 8-888-112 (ср.42 ), Самара, в ФОТ для бюджета на выезд (Ср.ЗП)*1,5 = 63 + ндфл 28 руб  (за месячную норму часов+переработки)</v>
      </c>
      <c r="B3" s="75" t="s">
        <v>17</v>
      </c>
      <c r="C3" s="76" t="str">
        <f>Данные!C3</f>
        <v>ЗУМ</v>
      </c>
      <c r="D3" s="75" t="s">
        <v>19</v>
      </c>
      <c r="E3" s="77">
        <f>Данные!G3</f>
        <v>0</v>
      </c>
      <c r="F3" s="75" t="s">
        <v>20</v>
      </c>
      <c r="G3" s="77">
        <f>Данные!H3</f>
        <v>0</v>
      </c>
      <c r="H3" s="77"/>
      <c r="I3" s="75" t="str">
        <f>Данные!B3</f>
        <v>Иванов Иван</v>
      </c>
      <c r="J3" s="75" t="str">
        <f>Данные!D3</f>
        <v>8-888-112</v>
      </c>
      <c r="K3" s="75" t="s">
        <v>29</v>
      </c>
      <c r="L3" s="78">
        <f>Данные!I3</f>
        <v>42</v>
      </c>
      <c r="M3" s="75" t="s">
        <v>30</v>
      </c>
      <c r="N3" s="75" t="str">
        <f>Данные!E3</f>
        <v>Самара</v>
      </c>
      <c r="O3" s="75" t="s">
        <v>22</v>
      </c>
      <c r="P3" s="75" t="s">
        <v>27</v>
      </c>
      <c r="Q3" s="78">
        <f>Данные!K3</f>
        <v>63</v>
      </c>
      <c r="R3" s="75" t="s">
        <v>28</v>
      </c>
      <c r="S3" s="78">
        <f>Данные!L3</f>
        <v>28</v>
      </c>
      <c r="T3" s="75" t="s">
        <v>26</v>
      </c>
      <c r="U3" s="75" t="s">
        <v>23</v>
      </c>
      <c r="V3" s="79"/>
      <c r="W3" s="79"/>
      <c r="X3" s="86" t="str">
        <f>Данные!F3</f>
        <v>direktor-180</v>
      </c>
      <c r="Y3" s="30"/>
    </row>
    <row r="4" spans="1:25" s="27" customFormat="1" ht="15.75" customHeight="1" x14ac:dyDescent="0.3">
      <c r="A4" s="89" t="str">
        <f t="shared" si="0"/>
        <v>Командировка ПК с 0 по  0, Сидоров Сидр, 8-888-113 (ср.22 ), Самара, в ФОТ для бюджета на выезд (Ср.ЗП)*1,5 = 33 + ндфл 3 руб  (за месячную норму часов+переработки)</v>
      </c>
      <c r="B4" s="75" t="s">
        <v>17</v>
      </c>
      <c r="C4" s="76" t="str">
        <f>Данные!C4</f>
        <v>ПК</v>
      </c>
      <c r="D4" s="75" t="s">
        <v>19</v>
      </c>
      <c r="E4" s="77">
        <f>Данные!G4</f>
        <v>0</v>
      </c>
      <c r="F4" s="75" t="s">
        <v>20</v>
      </c>
      <c r="G4" s="77">
        <f>Данные!H4</f>
        <v>0</v>
      </c>
      <c r="H4" s="77"/>
      <c r="I4" s="75" t="str">
        <f>Данные!B4</f>
        <v>Сидоров Сидр</v>
      </c>
      <c r="J4" s="75" t="str">
        <f>Данные!D4</f>
        <v>8-888-113</v>
      </c>
      <c r="K4" s="75" t="s">
        <v>29</v>
      </c>
      <c r="L4" s="78">
        <f>Данные!I4</f>
        <v>22</v>
      </c>
      <c r="M4" s="75" t="s">
        <v>30</v>
      </c>
      <c r="N4" s="75" t="str">
        <f>Данные!E4</f>
        <v>Самара</v>
      </c>
      <c r="O4" s="75" t="s">
        <v>22</v>
      </c>
      <c r="P4" s="75" t="s">
        <v>27</v>
      </c>
      <c r="Q4" s="78">
        <f>Данные!K4</f>
        <v>33</v>
      </c>
      <c r="R4" s="75" t="s">
        <v>28</v>
      </c>
      <c r="S4" s="78">
        <f>Данные!L4</f>
        <v>3</v>
      </c>
      <c r="T4" s="75" t="s">
        <v>26</v>
      </c>
      <c r="U4" s="75" t="s">
        <v>23</v>
      </c>
      <c r="V4" s="79"/>
      <c r="W4" s="79"/>
      <c r="X4" s="86" t="str">
        <f>Данные!F4</f>
        <v>direktor-181</v>
      </c>
      <c r="Y4" s="28"/>
    </row>
    <row r="5" spans="1:25" s="27" customFormat="1" ht="15.75" customHeight="1" x14ac:dyDescent="0.3">
      <c r="A5" s="89" t="str">
        <f t="shared" si="0"/>
        <v>Командировка ЗУМ с 0 по  0, Василий Алибабаевич, 8-888-114 (ср.32 ), Пушкин, в ФОТ для бюджета на выезд (Ср.ЗП)*1,5 = 48 + ндфл 3 руб  (за месячную норму часов+переработки)</v>
      </c>
      <c r="B5" s="75" t="s">
        <v>17</v>
      </c>
      <c r="C5" s="76" t="str">
        <f>Данные!C5</f>
        <v>ЗУМ</v>
      </c>
      <c r="D5" s="75" t="s">
        <v>19</v>
      </c>
      <c r="E5" s="77">
        <f>Данные!G5</f>
        <v>0</v>
      </c>
      <c r="F5" s="75" t="s">
        <v>20</v>
      </c>
      <c r="G5" s="77">
        <f>Данные!H5</f>
        <v>0</v>
      </c>
      <c r="H5" s="77"/>
      <c r="I5" s="75" t="str">
        <f>Данные!B5</f>
        <v>Василий Алибабаевич</v>
      </c>
      <c r="J5" s="75" t="str">
        <f>Данные!D5</f>
        <v>8-888-114</v>
      </c>
      <c r="K5" s="75" t="s">
        <v>29</v>
      </c>
      <c r="L5" s="78">
        <f>Данные!I5</f>
        <v>32</v>
      </c>
      <c r="M5" s="75" t="s">
        <v>30</v>
      </c>
      <c r="N5" s="75" t="str">
        <f>Данные!E5</f>
        <v>Пушкин</v>
      </c>
      <c r="O5" s="75" t="s">
        <v>22</v>
      </c>
      <c r="P5" s="75" t="s">
        <v>27</v>
      </c>
      <c r="Q5" s="78">
        <f>Данные!K5</f>
        <v>48</v>
      </c>
      <c r="R5" s="75" t="s">
        <v>28</v>
      </c>
      <c r="S5" s="78">
        <f>Данные!L5</f>
        <v>3</v>
      </c>
      <c r="T5" s="75" t="s">
        <v>26</v>
      </c>
      <c r="U5" s="75" t="s">
        <v>23</v>
      </c>
      <c r="V5" s="79"/>
      <c r="W5" s="79"/>
      <c r="X5" s="86" t="str">
        <f>Данные!F5</f>
        <v>direktor-182</v>
      </c>
      <c r="Y5" s="28"/>
    </row>
    <row r="6" spans="1:25" s="27" customFormat="1" ht="15.75" customHeight="1" x14ac:dyDescent="0.3">
      <c r="A6" s="89" t="str">
        <f t="shared" si="0"/>
        <v>Командировка БОСС с 0 по  0, Доцент, 8-888-115 (ср.322 ), Пушкино, в ФОТ для бюджета на выезд (Ср.ЗП)*1,5 = 483 + ндфл 22 руб  (за месячную норму часов+переработки)</v>
      </c>
      <c r="B6" s="75" t="s">
        <v>17</v>
      </c>
      <c r="C6" s="76" t="str">
        <f>Данные!C6</f>
        <v>БОСС</v>
      </c>
      <c r="D6" s="75" t="s">
        <v>19</v>
      </c>
      <c r="E6" s="77">
        <f>Данные!G6</f>
        <v>0</v>
      </c>
      <c r="F6" s="75" t="s">
        <v>20</v>
      </c>
      <c r="G6" s="77">
        <f>Данные!H6</f>
        <v>0</v>
      </c>
      <c r="H6" s="77"/>
      <c r="I6" s="75" t="str">
        <f>Данные!B6</f>
        <v>Доцент</v>
      </c>
      <c r="J6" s="75" t="str">
        <f>Данные!D6</f>
        <v>8-888-115</v>
      </c>
      <c r="K6" s="75" t="s">
        <v>29</v>
      </c>
      <c r="L6" s="78">
        <f>Данные!I6</f>
        <v>322</v>
      </c>
      <c r="M6" s="75" t="s">
        <v>30</v>
      </c>
      <c r="N6" s="75" t="str">
        <f>Данные!E6</f>
        <v>Пушкино</v>
      </c>
      <c r="O6" s="75" t="s">
        <v>22</v>
      </c>
      <c r="P6" s="75" t="s">
        <v>27</v>
      </c>
      <c r="Q6" s="78">
        <f>Данные!K6</f>
        <v>483</v>
      </c>
      <c r="R6" s="75" t="s">
        <v>28</v>
      </c>
      <c r="S6" s="78">
        <f>Данные!L6</f>
        <v>22</v>
      </c>
      <c r="T6" s="75" t="s">
        <v>26</v>
      </c>
      <c r="U6" s="75" t="s">
        <v>23</v>
      </c>
      <c r="V6" s="79"/>
      <c r="W6" s="79"/>
      <c r="X6" s="86" t="str">
        <f>Данные!F6</f>
        <v>direktor-183</v>
      </c>
      <c r="Y6" s="28"/>
    </row>
    <row r="7" spans="1:25" s="29" customFormat="1" ht="15.75" customHeight="1" x14ac:dyDescent="0.3">
      <c r="A7" s="89" t="str">
        <f t="shared" si="0"/>
        <v>Командировка ЗУМ с 0 по  0, Котов Кот, 8-888-116 (ср.45 ), Екатеринбург, в ФОТ для бюджета на выезд (Ср.ЗП)*1,5 = 67,5 + ндфл 27 руб  (за месячную норму часов+переработки)</v>
      </c>
      <c r="B7" s="75" t="s">
        <v>17</v>
      </c>
      <c r="C7" s="76" t="str">
        <f>Данные!C7</f>
        <v>ЗУМ</v>
      </c>
      <c r="D7" s="75" t="s">
        <v>19</v>
      </c>
      <c r="E7" s="77">
        <f>Данные!G7</f>
        <v>0</v>
      </c>
      <c r="F7" s="75" t="s">
        <v>20</v>
      </c>
      <c r="G7" s="77">
        <f>Данные!H7</f>
        <v>0</v>
      </c>
      <c r="H7" s="77"/>
      <c r="I7" s="75" t="str">
        <f>Данные!B7</f>
        <v>Котов Кот</v>
      </c>
      <c r="J7" s="75" t="str">
        <f>Данные!D7</f>
        <v>8-888-116</v>
      </c>
      <c r="K7" s="75" t="s">
        <v>29</v>
      </c>
      <c r="L7" s="78">
        <f>Данные!I7</f>
        <v>45</v>
      </c>
      <c r="M7" s="75" t="s">
        <v>30</v>
      </c>
      <c r="N7" s="75" t="str">
        <f>Данные!E7</f>
        <v>Екатеринбург</v>
      </c>
      <c r="O7" s="75" t="s">
        <v>22</v>
      </c>
      <c r="P7" s="75" t="s">
        <v>27</v>
      </c>
      <c r="Q7" s="78">
        <f>Данные!K7</f>
        <v>67.5</v>
      </c>
      <c r="R7" s="75" t="s">
        <v>28</v>
      </c>
      <c r="S7" s="78">
        <f>Данные!L7</f>
        <v>27</v>
      </c>
      <c r="T7" s="75" t="s">
        <v>26</v>
      </c>
      <c r="U7" s="75" t="s">
        <v>23</v>
      </c>
      <c r="V7" s="79"/>
      <c r="W7" s="79"/>
      <c r="X7" s="86" t="str">
        <f>Данные!F7</f>
        <v>direktor-184</v>
      </c>
      <c r="Y7" s="30"/>
    </row>
    <row r="8" spans="1:25" s="27" customFormat="1" ht="15.75" customHeight="1" x14ac:dyDescent="0.3">
      <c r="A8" s="89" t="str">
        <f t="shared" si="0"/>
        <v>Командировка ПК с 0 по  0, Смиронов Смирн, 8-888-117 (ср.30 ), Челябинск, в ФОТ для бюджета на выезд (Ср.ЗП)*1,5 = 45 + ндфл 15 руб  (за месячную норму часов+переработки)</v>
      </c>
      <c r="B8" s="75" t="s">
        <v>17</v>
      </c>
      <c r="C8" s="76" t="str">
        <f>Данные!C8</f>
        <v>ПК</v>
      </c>
      <c r="D8" s="75" t="s">
        <v>19</v>
      </c>
      <c r="E8" s="77">
        <f>Данные!G8</f>
        <v>0</v>
      </c>
      <c r="F8" s="75" t="s">
        <v>20</v>
      </c>
      <c r="G8" s="77">
        <f>Данные!H8</f>
        <v>0</v>
      </c>
      <c r="H8" s="77"/>
      <c r="I8" s="75" t="str">
        <f>Данные!B8</f>
        <v>Смиронов Смирн</v>
      </c>
      <c r="J8" s="75" t="str">
        <f>Данные!D8</f>
        <v>8-888-117</v>
      </c>
      <c r="K8" s="75" t="s">
        <v>29</v>
      </c>
      <c r="L8" s="78">
        <f>Данные!I8</f>
        <v>30</v>
      </c>
      <c r="M8" s="75" t="s">
        <v>30</v>
      </c>
      <c r="N8" s="75" t="str">
        <f>Данные!E8</f>
        <v>Челябинск</v>
      </c>
      <c r="O8" s="75" t="s">
        <v>22</v>
      </c>
      <c r="P8" s="75" t="s">
        <v>27</v>
      </c>
      <c r="Q8" s="78">
        <f>Данные!K8</f>
        <v>45</v>
      </c>
      <c r="R8" s="75" t="s">
        <v>28</v>
      </c>
      <c r="S8" s="78">
        <f>Данные!L8</f>
        <v>15</v>
      </c>
      <c r="T8" s="75" t="s">
        <v>26</v>
      </c>
      <c r="U8" s="75" t="s">
        <v>23</v>
      </c>
      <c r="V8" s="79"/>
      <c r="W8" s="79"/>
      <c r="X8" s="86" t="str">
        <f>Данные!F8</f>
        <v>direktor-185</v>
      </c>
      <c r="Y8" s="28"/>
    </row>
    <row r="9" spans="1:25" s="29" customFormat="1" ht="15.75" customHeight="1" x14ac:dyDescent="0.3">
      <c r="A9" s="89" t="str">
        <f t="shared" si="0"/>
        <v>Командировка 0 с 0 по  0, ВАКАНТ, 8-888-118 (ср.0 ), 0, в ФОТ для бюджета на выезд (Ср.ЗП)*1,5 = 0 + ндфл 0 руб  (за месячную норму часов+переработки)</v>
      </c>
      <c r="B9" s="75" t="s">
        <v>17</v>
      </c>
      <c r="C9" s="76">
        <f>Данные!C9</f>
        <v>0</v>
      </c>
      <c r="D9" s="75" t="s">
        <v>19</v>
      </c>
      <c r="E9" s="77">
        <f>Данные!G9</f>
        <v>0</v>
      </c>
      <c r="F9" s="75" t="s">
        <v>20</v>
      </c>
      <c r="G9" s="77">
        <f>Данные!H9</f>
        <v>0</v>
      </c>
      <c r="H9" s="77"/>
      <c r="I9" s="75" t="str">
        <f>Данные!B9</f>
        <v>ВАКАНТ</v>
      </c>
      <c r="J9" s="75" t="str">
        <f>Данные!D9</f>
        <v>8-888-118</v>
      </c>
      <c r="K9" s="75" t="s">
        <v>29</v>
      </c>
      <c r="L9" s="78">
        <f>Данные!I9</f>
        <v>0</v>
      </c>
      <c r="M9" s="75" t="s">
        <v>30</v>
      </c>
      <c r="N9" s="75">
        <f>Данные!E9</f>
        <v>0</v>
      </c>
      <c r="O9" s="75" t="s">
        <v>22</v>
      </c>
      <c r="P9" s="75" t="s">
        <v>27</v>
      </c>
      <c r="Q9" s="78">
        <f>Данные!K9</f>
        <v>0</v>
      </c>
      <c r="R9" s="75" t="s">
        <v>28</v>
      </c>
      <c r="S9" s="78">
        <f>Данные!L9</f>
        <v>0</v>
      </c>
      <c r="T9" s="75" t="s">
        <v>26</v>
      </c>
      <c r="U9" s="75" t="s">
        <v>23</v>
      </c>
      <c r="V9" s="79"/>
      <c r="W9" s="79"/>
      <c r="X9" s="86" t="str">
        <f>Данные!F9</f>
        <v>direktor-186</v>
      </c>
      <c r="Y9" s="30"/>
    </row>
    <row r="10" spans="1:25" s="29" customFormat="1" ht="15.75" customHeight="1" x14ac:dyDescent="0.3">
      <c r="A10" s="89" t="str">
        <f t="shared" si="0"/>
        <v>Командировка 0 с 0 по  0, ВАКАНТ, 8-888-119 (ср.0 ), 0, в ФОТ для бюджета на выезд (Ср.ЗП)*1,5 = 0 + ндфл 0 руб  (за месячную норму часов+переработки)</v>
      </c>
      <c r="B10" s="75" t="s">
        <v>17</v>
      </c>
      <c r="C10" s="76">
        <f>Данные!C10</f>
        <v>0</v>
      </c>
      <c r="D10" s="75" t="s">
        <v>19</v>
      </c>
      <c r="E10" s="77">
        <f>Данные!G10</f>
        <v>0</v>
      </c>
      <c r="F10" s="75" t="s">
        <v>20</v>
      </c>
      <c r="G10" s="77">
        <f>Данные!H10</f>
        <v>0</v>
      </c>
      <c r="H10" s="77"/>
      <c r="I10" s="75" t="str">
        <f>Данные!B10</f>
        <v>ВАКАНТ</v>
      </c>
      <c r="J10" s="75" t="str">
        <f>Данные!D10</f>
        <v>8-888-119</v>
      </c>
      <c r="K10" s="75" t="s">
        <v>29</v>
      </c>
      <c r="L10" s="78">
        <f>Данные!I10</f>
        <v>0</v>
      </c>
      <c r="M10" s="75" t="s">
        <v>30</v>
      </c>
      <c r="N10" s="75">
        <f>Данные!E10</f>
        <v>0</v>
      </c>
      <c r="O10" s="75" t="s">
        <v>22</v>
      </c>
      <c r="P10" s="75" t="s">
        <v>27</v>
      </c>
      <c r="Q10" s="78">
        <f>Данные!K10</f>
        <v>0</v>
      </c>
      <c r="R10" s="75" t="s">
        <v>28</v>
      </c>
      <c r="S10" s="78">
        <f>Данные!L10</f>
        <v>0</v>
      </c>
      <c r="T10" s="75" t="s">
        <v>26</v>
      </c>
      <c r="U10" s="75" t="s">
        <v>23</v>
      </c>
      <c r="V10" s="79"/>
      <c r="W10" s="79"/>
      <c r="X10" s="86" t="str">
        <f>Данные!F10</f>
        <v>direktor-187</v>
      </c>
      <c r="Y10" s="30"/>
    </row>
    <row r="11" spans="1:25" s="29" customFormat="1" ht="15.75" customHeight="1" x14ac:dyDescent="0.3">
      <c r="A11" s="89" t="str">
        <f t="shared" si="0"/>
        <v>Командировка ПК с 0 по  0, Вика, 8-888-120 (ср.43 ), Новосибирск, в ФОТ для бюджета на выезд (Ср.ЗП)*1,5 = 64,5 + ндфл 21 руб  (за месячную норму часов+переработки)</v>
      </c>
      <c r="B11" s="75" t="s">
        <v>17</v>
      </c>
      <c r="C11" s="76" t="str">
        <f>Данные!C11</f>
        <v>ПК</v>
      </c>
      <c r="D11" s="75" t="s">
        <v>19</v>
      </c>
      <c r="E11" s="77">
        <f>Данные!G11</f>
        <v>0</v>
      </c>
      <c r="F11" s="75" t="s">
        <v>20</v>
      </c>
      <c r="G11" s="77">
        <f>Данные!H11</f>
        <v>0</v>
      </c>
      <c r="H11" s="77"/>
      <c r="I11" s="75" t="str">
        <f>Данные!B11</f>
        <v>Вика</v>
      </c>
      <c r="J11" s="75" t="str">
        <f>Данные!D11</f>
        <v>8-888-120</v>
      </c>
      <c r="K11" s="75" t="s">
        <v>29</v>
      </c>
      <c r="L11" s="78">
        <f>Данные!I11</f>
        <v>43</v>
      </c>
      <c r="M11" s="75" t="s">
        <v>30</v>
      </c>
      <c r="N11" s="75" t="str">
        <f>Данные!E11</f>
        <v>Новосибирск</v>
      </c>
      <c r="O11" s="75" t="s">
        <v>22</v>
      </c>
      <c r="P11" s="75" t="s">
        <v>27</v>
      </c>
      <c r="Q11" s="78">
        <f>Данные!K11</f>
        <v>64.5</v>
      </c>
      <c r="R11" s="75" t="s">
        <v>28</v>
      </c>
      <c r="S11" s="78">
        <f>Данные!L11</f>
        <v>21</v>
      </c>
      <c r="T11" s="75" t="s">
        <v>26</v>
      </c>
      <c r="U11" s="75" t="s">
        <v>23</v>
      </c>
      <c r="V11" s="79"/>
      <c r="W11" s="79"/>
      <c r="X11" s="86" t="str">
        <f>Данные!F11</f>
        <v>direktor-188</v>
      </c>
      <c r="Y11" s="30"/>
    </row>
    <row r="12" spans="1:25" s="27" customFormat="1" ht="15.75" customHeight="1" x14ac:dyDescent="0.3">
      <c r="A12" s="89" t="str">
        <f t="shared" si="0"/>
        <v>Командировка ЗУМ с 0 по  0, Светлогор, 8-888-121 (ср.55 ), Новокузнецк, в ФОТ для бюджета на выезд (Ср.ЗП)*1,5 = 82,5 + ндфл 2 руб  (за месячную норму часов+переработки)</v>
      </c>
      <c r="B12" s="75" t="s">
        <v>17</v>
      </c>
      <c r="C12" s="76" t="str">
        <f>Данные!C12</f>
        <v>ЗУМ</v>
      </c>
      <c r="D12" s="75" t="s">
        <v>19</v>
      </c>
      <c r="E12" s="77">
        <f>Данные!G12</f>
        <v>0</v>
      </c>
      <c r="F12" s="75" t="s">
        <v>20</v>
      </c>
      <c r="G12" s="77">
        <f>Данные!H12</f>
        <v>0</v>
      </c>
      <c r="H12" s="77"/>
      <c r="I12" s="75" t="str">
        <f>Данные!B12</f>
        <v>Светлогор</v>
      </c>
      <c r="J12" s="75" t="str">
        <f>Данные!D12</f>
        <v>8-888-121</v>
      </c>
      <c r="K12" s="75" t="s">
        <v>29</v>
      </c>
      <c r="L12" s="78">
        <f>Данные!I12</f>
        <v>55</v>
      </c>
      <c r="M12" s="75" t="s">
        <v>30</v>
      </c>
      <c r="N12" s="75" t="str">
        <f>Данные!E12</f>
        <v>Новокузнецк</v>
      </c>
      <c r="O12" s="75" t="s">
        <v>22</v>
      </c>
      <c r="P12" s="75" t="s">
        <v>27</v>
      </c>
      <c r="Q12" s="78">
        <f>Данные!K12</f>
        <v>82.5</v>
      </c>
      <c r="R12" s="75" t="s">
        <v>28</v>
      </c>
      <c r="S12" s="78">
        <f>Данные!L12</f>
        <v>2</v>
      </c>
      <c r="T12" s="75" t="s">
        <v>26</v>
      </c>
      <c r="U12" s="75" t="s">
        <v>23</v>
      </c>
      <c r="V12" s="79"/>
      <c r="W12" s="79"/>
      <c r="X12" s="86" t="str">
        <f>Данные!F12</f>
        <v>direktor-189</v>
      </c>
      <c r="Y12" s="28"/>
    </row>
    <row r="13" spans="1:25" ht="15.75" customHeight="1" x14ac:dyDescent="0.3">
      <c r="A13" s="89" t="str">
        <f t="shared" si="0"/>
        <v>Командировка 0 с 0 по  0, ВАКАНТ, 8-888-122 (ср.0 ), 0, в ФОТ для бюджета на выезд (Ср.ЗП)*1,5 = 0 + ндфл 0 руб  (за месячную норму часов+переработки)</v>
      </c>
      <c r="B13" s="75" t="s">
        <v>17</v>
      </c>
      <c r="C13" s="76">
        <f>Данные!C13</f>
        <v>0</v>
      </c>
      <c r="D13" s="75" t="s">
        <v>19</v>
      </c>
      <c r="E13" s="77">
        <f>Данные!G13</f>
        <v>0</v>
      </c>
      <c r="F13" s="75" t="s">
        <v>20</v>
      </c>
      <c r="G13" s="77">
        <f>Данные!H13</f>
        <v>0</v>
      </c>
      <c r="H13" s="77"/>
      <c r="I13" s="75" t="str">
        <f>Данные!B13</f>
        <v>ВАКАНТ</v>
      </c>
      <c r="J13" s="75" t="str">
        <f>Данные!D13</f>
        <v>8-888-122</v>
      </c>
      <c r="K13" s="75" t="s">
        <v>29</v>
      </c>
      <c r="L13" s="78">
        <f>Данные!I13</f>
        <v>0</v>
      </c>
      <c r="M13" s="75" t="s">
        <v>30</v>
      </c>
      <c r="N13" s="75">
        <f>Данные!E13</f>
        <v>0</v>
      </c>
      <c r="O13" s="75" t="s">
        <v>22</v>
      </c>
      <c r="P13" s="75" t="s">
        <v>27</v>
      </c>
      <c r="Q13" s="78">
        <f>Данные!K13</f>
        <v>0</v>
      </c>
      <c r="R13" s="75" t="s">
        <v>28</v>
      </c>
      <c r="S13" s="78">
        <f>Данные!L13</f>
        <v>0</v>
      </c>
      <c r="T13" s="75" t="s">
        <v>26</v>
      </c>
      <c r="U13" s="75" t="s">
        <v>23</v>
      </c>
      <c r="V13" s="79"/>
      <c r="W13" s="79"/>
      <c r="X13" s="86" t="str">
        <f>Данные!F13</f>
        <v>direktor-190</v>
      </c>
      <c r="Y13" s="17"/>
    </row>
    <row r="14" spans="1:25" s="27" customFormat="1" ht="15.75" customHeight="1" x14ac:dyDescent="0.3">
      <c r="A14" s="89" t="str">
        <f t="shared" si="0"/>
        <v>Командировка Кладовщик с 15.01 по  08.02, Грачев Грач, 8-888-123 (ср.46 ), Москва, в ФОТ для бюджета на выезд (Ср.ЗП)*1,5 = 69 + ндфл 2 руб  (за месячную норму часов+переработки)</v>
      </c>
      <c r="B14" s="75" t="s">
        <v>17</v>
      </c>
      <c r="C14" s="76" t="str">
        <f>Данные!C14</f>
        <v>Кладовщик</v>
      </c>
      <c r="D14" s="75" t="s">
        <v>19</v>
      </c>
      <c r="E14" s="77" t="str">
        <f>Данные!G14</f>
        <v>15.01</v>
      </c>
      <c r="F14" s="75" t="s">
        <v>20</v>
      </c>
      <c r="G14" s="77" t="str">
        <f>Данные!H14</f>
        <v>08.02</v>
      </c>
      <c r="H14" s="77"/>
      <c r="I14" s="75" t="str">
        <f>Данные!B14</f>
        <v>Грачев Грач</v>
      </c>
      <c r="J14" s="75" t="str">
        <f>Данные!D14</f>
        <v>8-888-123</v>
      </c>
      <c r="K14" s="75" t="s">
        <v>29</v>
      </c>
      <c r="L14" s="78">
        <f>Данные!I14</f>
        <v>46</v>
      </c>
      <c r="M14" s="75" t="s">
        <v>30</v>
      </c>
      <c r="N14" s="75" t="str">
        <f>Данные!E14</f>
        <v>Москва</v>
      </c>
      <c r="O14" s="75" t="s">
        <v>22</v>
      </c>
      <c r="P14" s="75" t="s">
        <v>27</v>
      </c>
      <c r="Q14" s="78">
        <f>Данные!K14</f>
        <v>69</v>
      </c>
      <c r="R14" s="75" t="s">
        <v>28</v>
      </c>
      <c r="S14" s="78">
        <f>Данные!L14</f>
        <v>2</v>
      </c>
      <c r="T14" s="75" t="s">
        <v>26</v>
      </c>
      <c r="U14" s="75" t="s">
        <v>23</v>
      </c>
      <c r="V14" s="79"/>
      <c r="W14" s="79"/>
      <c r="X14" s="86" t="str">
        <f>Данные!F14</f>
        <v>direktor-191</v>
      </c>
      <c r="Y14" s="28"/>
    </row>
    <row r="15" spans="1:25" s="27" customFormat="1" ht="15.75" customHeight="1" x14ac:dyDescent="0.3">
      <c r="A15" s="89" t="str">
        <f t="shared" si="0"/>
        <v>Командировка 0 с 0 по  0, Карпов Карп, 8-888-124 (ср.26 ), 0, в ФОТ для бюджета на выезд (Ср.ЗП)*1,5 = 39 + ндфл 2 руб  (за месячную норму часов+переработки)</v>
      </c>
      <c r="B15" s="75" t="s">
        <v>17</v>
      </c>
      <c r="C15" s="76">
        <f>Данные!C15</f>
        <v>0</v>
      </c>
      <c r="D15" s="75" t="s">
        <v>19</v>
      </c>
      <c r="E15" s="77">
        <f>Данные!G15</f>
        <v>0</v>
      </c>
      <c r="F15" s="75" t="s">
        <v>20</v>
      </c>
      <c r="G15" s="77">
        <f>Данные!H15</f>
        <v>0</v>
      </c>
      <c r="H15" s="77"/>
      <c r="I15" s="75" t="str">
        <f>Данные!B15</f>
        <v>Карпов Карп</v>
      </c>
      <c r="J15" s="75" t="str">
        <f>Данные!D15</f>
        <v>8-888-124</v>
      </c>
      <c r="K15" s="75" t="s">
        <v>29</v>
      </c>
      <c r="L15" s="78">
        <f>Данные!I15</f>
        <v>26</v>
      </c>
      <c r="M15" s="75" t="s">
        <v>30</v>
      </c>
      <c r="N15" s="75">
        <f>Данные!E15</f>
        <v>0</v>
      </c>
      <c r="O15" s="75" t="s">
        <v>22</v>
      </c>
      <c r="P15" s="75" t="s">
        <v>27</v>
      </c>
      <c r="Q15" s="78">
        <f>Данные!K15</f>
        <v>39</v>
      </c>
      <c r="R15" s="75" t="s">
        <v>28</v>
      </c>
      <c r="S15" s="78">
        <f>Данные!L15</f>
        <v>2</v>
      </c>
      <c r="T15" s="75" t="s">
        <v>26</v>
      </c>
      <c r="U15" s="75" t="s">
        <v>23</v>
      </c>
      <c r="V15" s="79"/>
      <c r="W15" s="79"/>
      <c r="X15" s="86" t="str">
        <f>Данные!F15</f>
        <v>direktor-192</v>
      </c>
      <c r="Y15" s="28"/>
    </row>
    <row r="16" spans="1:25" ht="15.75" customHeight="1" x14ac:dyDescent="0.3">
      <c r="A16" s="89" t="str">
        <f t="shared" si="0"/>
        <v>Командировка 0 с 0 по  0, ВАКАНТ, 8-888-125 (ср.0 ), 0, в ФОТ для бюджета на выезд (Ср.ЗП)*1,5 = 0 + ндфл 0 руб  (за месячную норму часов+переработки)</v>
      </c>
      <c r="B16" s="75" t="s">
        <v>17</v>
      </c>
      <c r="C16" s="76">
        <f>Данные!C16</f>
        <v>0</v>
      </c>
      <c r="D16" s="75" t="s">
        <v>19</v>
      </c>
      <c r="E16" s="77">
        <f>Данные!G16</f>
        <v>0</v>
      </c>
      <c r="F16" s="75" t="s">
        <v>20</v>
      </c>
      <c r="G16" s="77">
        <f>Данные!H16</f>
        <v>0</v>
      </c>
      <c r="H16" s="77"/>
      <c r="I16" s="75" t="str">
        <f>Данные!B16</f>
        <v>ВАКАНТ</v>
      </c>
      <c r="J16" s="75" t="str">
        <f>Данные!D16</f>
        <v>8-888-125</v>
      </c>
      <c r="K16" s="75" t="s">
        <v>29</v>
      </c>
      <c r="L16" s="78">
        <f>Данные!I16</f>
        <v>0</v>
      </c>
      <c r="M16" s="75" t="s">
        <v>30</v>
      </c>
      <c r="N16" s="75">
        <f>Данные!E16</f>
        <v>0</v>
      </c>
      <c r="O16" s="75" t="s">
        <v>22</v>
      </c>
      <c r="P16" s="75" t="s">
        <v>27</v>
      </c>
      <c r="Q16" s="78">
        <f>Данные!K16</f>
        <v>0</v>
      </c>
      <c r="R16" s="75" t="s">
        <v>28</v>
      </c>
      <c r="S16" s="78">
        <f>Данные!L16</f>
        <v>0</v>
      </c>
      <c r="T16" s="75" t="s">
        <v>26</v>
      </c>
      <c r="U16" s="75" t="s">
        <v>23</v>
      </c>
      <c r="V16" s="79"/>
      <c r="W16" s="79"/>
      <c r="X16" s="86" t="str">
        <f>Данные!F16</f>
        <v>direktor-193</v>
      </c>
      <c r="Y16" s="17"/>
    </row>
    <row r="17" spans="1:25" ht="15.75" customHeight="1" x14ac:dyDescent="0.3">
      <c r="A17" s="89" t="str">
        <f t="shared" si="0"/>
        <v>Командировка 0 с 0 по  0, ВАКАНТ, 8-888-126 (ср.0 ), 0, в ФОТ для бюджета на выезд (Ср.ЗП)*1,5 = 0 + ндфл 0 руб  (за месячную норму часов+переработки)</v>
      </c>
      <c r="B17" s="75" t="s">
        <v>17</v>
      </c>
      <c r="C17" s="76">
        <f>Данные!C17</f>
        <v>0</v>
      </c>
      <c r="D17" s="75" t="s">
        <v>19</v>
      </c>
      <c r="E17" s="77">
        <f>Данные!G17</f>
        <v>0</v>
      </c>
      <c r="F17" s="75" t="s">
        <v>20</v>
      </c>
      <c r="G17" s="77">
        <f>Данные!H17</f>
        <v>0</v>
      </c>
      <c r="H17" s="77"/>
      <c r="I17" s="75" t="str">
        <f>Данные!B17</f>
        <v>ВАКАНТ</v>
      </c>
      <c r="J17" s="75" t="str">
        <f>Данные!D17</f>
        <v>8-888-126</v>
      </c>
      <c r="K17" s="75" t="s">
        <v>29</v>
      </c>
      <c r="L17" s="78">
        <f>Данные!I17</f>
        <v>0</v>
      </c>
      <c r="M17" s="75" t="s">
        <v>30</v>
      </c>
      <c r="N17" s="75">
        <f>Данные!E17</f>
        <v>0</v>
      </c>
      <c r="O17" s="75" t="s">
        <v>22</v>
      </c>
      <c r="P17" s="75" t="s">
        <v>27</v>
      </c>
      <c r="Q17" s="78">
        <f>Данные!K17</f>
        <v>0</v>
      </c>
      <c r="R17" s="75" t="s">
        <v>28</v>
      </c>
      <c r="S17" s="78">
        <f>Данные!L17</f>
        <v>0</v>
      </c>
      <c r="T17" s="75" t="s">
        <v>26</v>
      </c>
      <c r="U17" s="75" t="s">
        <v>23</v>
      </c>
      <c r="V17" s="79"/>
      <c r="W17" s="79"/>
      <c r="X17" s="86" t="str">
        <f>Данные!F17</f>
        <v>direktor-194</v>
      </c>
      <c r="Y17" s="17"/>
    </row>
    <row r="18" spans="1:25" ht="15.75" customHeight="1" x14ac:dyDescent="0.3">
      <c r="A18" s="89" t="str">
        <f t="shared" si="0"/>
        <v>Командировка 0 с 0 по  0, ВАКАНТ, 8-888-127 (ср.0 ), 0, в ФОТ для бюджета на выезд (Ср.ЗП)*1,5 = 0 + ндфл 0 руб  (за месячную норму часов+переработки)</v>
      </c>
      <c r="B18" s="75" t="s">
        <v>17</v>
      </c>
      <c r="C18" s="76">
        <f>Данные!C18</f>
        <v>0</v>
      </c>
      <c r="D18" s="75" t="s">
        <v>19</v>
      </c>
      <c r="E18" s="77">
        <f>Данные!G18</f>
        <v>0</v>
      </c>
      <c r="F18" s="75" t="s">
        <v>20</v>
      </c>
      <c r="G18" s="77">
        <f>Данные!H18</f>
        <v>0</v>
      </c>
      <c r="H18" s="77"/>
      <c r="I18" s="75" t="str">
        <f>Данные!B18</f>
        <v>ВАКАНТ</v>
      </c>
      <c r="J18" s="75" t="str">
        <f>Данные!D18</f>
        <v>8-888-127</v>
      </c>
      <c r="K18" s="75" t="s">
        <v>29</v>
      </c>
      <c r="L18" s="78">
        <f>Данные!I18</f>
        <v>0</v>
      </c>
      <c r="M18" s="75" t="s">
        <v>30</v>
      </c>
      <c r="N18" s="75">
        <f>Данные!E18</f>
        <v>0</v>
      </c>
      <c r="O18" s="75" t="s">
        <v>22</v>
      </c>
      <c r="P18" s="75" t="s">
        <v>27</v>
      </c>
      <c r="Q18" s="78">
        <f>Данные!K18</f>
        <v>0</v>
      </c>
      <c r="R18" s="75" t="s">
        <v>28</v>
      </c>
      <c r="S18" s="78">
        <f>Данные!L18</f>
        <v>0</v>
      </c>
      <c r="T18" s="75" t="s">
        <v>26</v>
      </c>
      <c r="U18" s="75" t="s">
        <v>23</v>
      </c>
      <c r="V18" s="79"/>
      <c r="W18" s="79"/>
      <c r="X18" s="86" t="str">
        <f>Данные!F18</f>
        <v>direktor-195</v>
      </c>
      <c r="Y18" s="17"/>
    </row>
    <row r="19" spans="1:25" ht="15.75" customHeight="1" x14ac:dyDescent="0.3">
      <c r="A19" s="89" t="str">
        <f t="shared" si="0"/>
        <v>Командировка Ст. кладовщик с 0 по  0, Митя, 8-888-128 (ср.40 ), С.-Петербург, в ФОТ для бюджета на выезд (Ср.ЗП)*1,5 = 60 + ндфл 2 руб  (за месячную норму часов+переработки)</v>
      </c>
      <c r="B19" s="75" t="s">
        <v>17</v>
      </c>
      <c r="C19" s="76" t="str">
        <f>Данные!C19</f>
        <v>Ст. кладовщик</v>
      </c>
      <c r="D19" s="75" t="s">
        <v>19</v>
      </c>
      <c r="E19" s="77">
        <f>Данные!G19</f>
        <v>0</v>
      </c>
      <c r="F19" s="75" t="s">
        <v>20</v>
      </c>
      <c r="G19" s="77">
        <f>Данные!H19</f>
        <v>0</v>
      </c>
      <c r="H19" s="77"/>
      <c r="I19" s="75" t="str">
        <f>Данные!B19</f>
        <v>Митя</v>
      </c>
      <c r="J19" s="75" t="str">
        <f>Данные!D19</f>
        <v>8-888-128</v>
      </c>
      <c r="K19" s="75" t="s">
        <v>29</v>
      </c>
      <c r="L19" s="78">
        <f>Данные!I19</f>
        <v>40</v>
      </c>
      <c r="M19" s="75" t="s">
        <v>30</v>
      </c>
      <c r="N19" s="75" t="str">
        <f>Данные!E19</f>
        <v>С.-Петербург</v>
      </c>
      <c r="O19" s="75" t="s">
        <v>22</v>
      </c>
      <c r="P19" s="75" t="s">
        <v>27</v>
      </c>
      <c r="Q19" s="78">
        <f>Данные!K19</f>
        <v>60</v>
      </c>
      <c r="R19" s="75" t="s">
        <v>28</v>
      </c>
      <c r="S19" s="78">
        <f>Данные!L19</f>
        <v>2</v>
      </c>
      <c r="T19" s="75" t="s">
        <v>26</v>
      </c>
      <c r="U19" s="75" t="s">
        <v>23</v>
      </c>
      <c r="V19" s="79"/>
      <c r="W19" s="79"/>
      <c r="X19" s="86" t="str">
        <f>Данные!F19</f>
        <v>direktor-196</v>
      </c>
    </row>
    <row r="20" spans="1:25" ht="15.75" customHeight="1" x14ac:dyDescent="0.3">
      <c r="A20" s="89" t="str">
        <f t="shared" si="0"/>
        <v>Командировка Ст. кладовщик с 0 по  0, Настя, 8-888-129 (ср.41 ), Екатеринбург, в ФОТ для бюджета на выезд (Ср.ЗП)*1,5 = 61,5 + ндфл 22 руб  (за месячную норму часов+переработки)</v>
      </c>
      <c r="B20" s="75" t="s">
        <v>17</v>
      </c>
      <c r="C20" s="76" t="str">
        <f>Данные!C20</f>
        <v>Ст. кладовщик</v>
      </c>
      <c r="D20" s="75" t="s">
        <v>19</v>
      </c>
      <c r="E20" s="77">
        <f>Данные!G20</f>
        <v>0</v>
      </c>
      <c r="F20" s="75" t="s">
        <v>20</v>
      </c>
      <c r="G20" s="77">
        <f>Данные!H20</f>
        <v>0</v>
      </c>
      <c r="H20" s="77"/>
      <c r="I20" s="75" t="str">
        <f>Данные!B20</f>
        <v>Настя</v>
      </c>
      <c r="J20" s="75" t="str">
        <f>Данные!D20</f>
        <v>8-888-129</v>
      </c>
      <c r="K20" s="75" t="s">
        <v>29</v>
      </c>
      <c r="L20" s="78">
        <f>Данные!I20</f>
        <v>41</v>
      </c>
      <c r="M20" s="75" t="s">
        <v>30</v>
      </c>
      <c r="N20" s="75" t="str">
        <f>Данные!E20</f>
        <v>Екатеринбург</v>
      </c>
      <c r="O20" s="75" t="s">
        <v>22</v>
      </c>
      <c r="P20" s="75" t="s">
        <v>27</v>
      </c>
      <c r="Q20" s="78">
        <f>Данные!K20</f>
        <v>61.5</v>
      </c>
      <c r="R20" s="75" t="s">
        <v>28</v>
      </c>
      <c r="S20" s="78">
        <f>Данные!L20</f>
        <v>22</v>
      </c>
      <c r="T20" s="75" t="s">
        <v>26</v>
      </c>
      <c r="U20" s="75" t="s">
        <v>23</v>
      </c>
      <c r="V20" s="79"/>
      <c r="W20" s="79"/>
      <c r="X20" s="86" t="str">
        <f>Данные!F20</f>
        <v>direktor-197</v>
      </c>
    </row>
    <row r="21" spans="1:25" ht="15.75" customHeight="1" x14ac:dyDescent="0.3">
      <c r="A21" s="89" t="str">
        <f t="shared" si="0"/>
        <v>Командировка Ст.кладовщик с 0 по  0, Коля, 8-888-130 (ср.39 ), Москва, в ФОТ для бюджета на выезд (Ср.ЗП)*1,5 = 58,5 + ндфл 2 руб  (за месячную норму часов+переработки)</v>
      </c>
      <c r="B21" s="75" t="s">
        <v>17</v>
      </c>
      <c r="C21" s="76" t="str">
        <f>Данные!C21</f>
        <v>Ст.кладовщик</v>
      </c>
      <c r="D21" s="75" t="s">
        <v>19</v>
      </c>
      <c r="E21" s="77">
        <f>Данные!G21</f>
        <v>0</v>
      </c>
      <c r="F21" s="75" t="s">
        <v>20</v>
      </c>
      <c r="G21" s="77">
        <f>Данные!H21</f>
        <v>0</v>
      </c>
      <c r="H21" s="77"/>
      <c r="I21" s="75" t="str">
        <f>Данные!B21</f>
        <v>Коля</v>
      </c>
      <c r="J21" s="75" t="str">
        <f>Данные!D21</f>
        <v>8-888-130</v>
      </c>
      <c r="K21" s="75" t="s">
        <v>29</v>
      </c>
      <c r="L21" s="78">
        <f>Данные!I21</f>
        <v>39</v>
      </c>
      <c r="M21" s="75" t="s">
        <v>30</v>
      </c>
      <c r="N21" s="75" t="str">
        <f>Данные!E21</f>
        <v>Москва</v>
      </c>
      <c r="O21" s="75" t="s">
        <v>22</v>
      </c>
      <c r="P21" s="75" t="s">
        <v>27</v>
      </c>
      <c r="Q21" s="78">
        <f>Данные!K21</f>
        <v>58.5</v>
      </c>
      <c r="R21" s="75" t="s">
        <v>28</v>
      </c>
      <c r="S21" s="78">
        <f>Данные!L21</f>
        <v>2</v>
      </c>
      <c r="T21" s="75" t="s">
        <v>26</v>
      </c>
      <c r="U21" s="75" t="s">
        <v>23</v>
      </c>
      <c r="V21" s="79"/>
      <c r="W21" s="79"/>
      <c r="X21" s="86" t="str">
        <f>Данные!F21</f>
        <v>direktor-198</v>
      </c>
    </row>
    <row r="22" spans="1:25" ht="15.75" customHeight="1" x14ac:dyDescent="0.3">
      <c r="A22" s="89" t="str">
        <f t="shared" si="0"/>
        <v>Командировка Ст.кладовщик с 0 по  0, Игорь, 8-888-131 (ср.24 ), Москва, в ФОТ для бюджета на выезд (Ср.ЗП)*1,5 = 36 + ндфл 3 руб  (за месячную норму часов+переработки)</v>
      </c>
      <c r="B22" s="75" t="s">
        <v>17</v>
      </c>
      <c r="C22" s="76" t="str">
        <f>Данные!C22</f>
        <v>Ст.кладовщик</v>
      </c>
      <c r="D22" s="75" t="s">
        <v>19</v>
      </c>
      <c r="E22" s="77">
        <f>Данные!G22</f>
        <v>0</v>
      </c>
      <c r="F22" s="75" t="s">
        <v>20</v>
      </c>
      <c r="G22" s="77">
        <f>Данные!H22</f>
        <v>0</v>
      </c>
      <c r="H22" s="77"/>
      <c r="I22" s="75" t="str">
        <f>Данные!B22</f>
        <v>Игорь</v>
      </c>
      <c r="J22" s="75" t="str">
        <f>Данные!D22</f>
        <v>8-888-131</v>
      </c>
      <c r="K22" s="75" t="s">
        <v>29</v>
      </c>
      <c r="L22" s="78">
        <f>Данные!I22</f>
        <v>24</v>
      </c>
      <c r="M22" s="75" t="s">
        <v>30</v>
      </c>
      <c r="N22" s="75" t="str">
        <f>Данные!E22</f>
        <v>Москва</v>
      </c>
      <c r="O22" s="75" t="s">
        <v>22</v>
      </c>
      <c r="P22" s="75" t="s">
        <v>27</v>
      </c>
      <c r="Q22" s="78">
        <f>Данные!K22</f>
        <v>36</v>
      </c>
      <c r="R22" s="75" t="s">
        <v>28</v>
      </c>
      <c r="S22" s="78">
        <f>Данные!L22</f>
        <v>3</v>
      </c>
      <c r="T22" s="75" t="s">
        <v>26</v>
      </c>
      <c r="U22" s="75" t="s">
        <v>23</v>
      </c>
      <c r="V22" s="79"/>
      <c r="W22" s="79"/>
      <c r="X22" s="86" t="str">
        <f>Данные!F22</f>
        <v>direktor-199</v>
      </c>
    </row>
    <row r="23" spans="1:25" ht="15.75" customHeight="1" x14ac:dyDescent="0.3">
      <c r="A23" s="89" t="str">
        <f t="shared" si="0"/>
        <v>Командировка Кладовщик с 0 по  0, Викор, 8-888-132 (ср.35 ), Тагил, в ФОТ для бюджета на выезд (Ср.ЗП)*1,5 = 52,5 + ндфл 1,7 руб  (за месячную норму часов+переработки)</v>
      </c>
      <c r="B23" s="75" t="s">
        <v>17</v>
      </c>
      <c r="C23" s="76" t="str">
        <f>Данные!C23</f>
        <v>Кладовщик</v>
      </c>
      <c r="D23" s="75" t="s">
        <v>19</v>
      </c>
      <c r="E23" s="77">
        <f>Данные!G23</f>
        <v>0</v>
      </c>
      <c r="F23" s="75" t="s">
        <v>20</v>
      </c>
      <c r="G23" s="77">
        <f>Данные!H23</f>
        <v>0</v>
      </c>
      <c r="H23" s="77"/>
      <c r="I23" s="75" t="str">
        <f>Данные!B23</f>
        <v>Викор</v>
      </c>
      <c r="J23" s="75" t="str">
        <f>Данные!D23</f>
        <v>8-888-132</v>
      </c>
      <c r="K23" s="75" t="s">
        <v>29</v>
      </c>
      <c r="L23" s="78">
        <f>Данные!I23</f>
        <v>35</v>
      </c>
      <c r="M23" s="75" t="s">
        <v>30</v>
      </c>
      <c r="N23" s="75" t="str">
        <f>Данные!E23</f>
        <v>Тагил</v>
      </c>
      <c r="O23" s="75" t="s">
        <v>22</v>
      </c>
      <c r="P23" s="75" t="s">
        <v>27</v>
      </c>
      <c r="Q23" s="78">
        <f>Данные!K23</f>
        <v>52.5</v>
      </c>
      <c r="R23" s="75" t="s">
        <v>28</v>
      </c>
      <c r="S23" s="78">
        <f>Данные!L23</f>
        <v>1.7</v>
      </c>
      <c r="T23" s="75" t="s">
        <v>26</v>
      </c>
      <c r="U23" s="75" t="s">
        <v>23</v>
      </c>
      <c r="V23" s="79"/>
      <c r="W23" s="79"/>
      <c r="X23" s="86" t="str">
        <f>Данные!F23</f>
        <v>direktor-200</v>
      </c>
    </row>
    <row r="24" spans="1:25" ht="15.75" customHeight="1" x14ac:dyDescent="0.3">
      <c r="A24" s="89" t="str">
        <f t="shared" si="0"/>
        <v>Командировка ст.кладовщик с 0 по  0, Дима, 8-888-133 (ср.25 ), Томск, в ФОТ для бюджета на выезд (Ср.ЗП)*1,5 = 37,5 + ндфл 2 руб  (за месячную норму часов+переработки)</v>
      </c>
      <c r="B24" s="75" t="s">
        <v>17</v>
      </c>
      <c r="C24" s="76" t="str">
        <f>Данные!C24</f>
        <v>ст.кладовщик</v>
      </c>
      <c r="D24" s="75" t="s">
        <v>19</v>
      </c>
      <c r="E24" s="77">
        <f>Данные!G24</f>
        <v>0</v>
      </c>
      <c r="F24" s="75" t="s">
        <v>20</v>
      </c>
      <c r="G24" s="77">
        <f>Данные!H24</f>
        <v>0</v>
      </c>
      <c r="H24" s="77"/>
      <c r="I24" s="75" t="str">
        <f>Данные!B24</f>
        <v>Дима</v>
      </c>
      <c r="J24" s="75" t="str">
        <f>Данные!D24</f>
        <v>8-888-133</v>
      </c>
      <c r="K24" s="75" t="s">
        <v>29</v>
      </c>
      <c r="L24" s="78">
        <f>Данные!I24</f>
        <v>25</v>
      </c>
      <c r="M24" s="75" t="s">
        <v>30</v>
      </c>
      <c r="N24" s="75" t="str">
        <f>Данные!E24</f>
        <v>Томск</v>
      </c>
      <c r="O24" s="75" t="s">
        <v>22</v>
      </c>
      <c r="P24" s="75" t="s">
        <v>27</v>
      </c>
      <c r="Q24" s="78">
        <f>Данные!K24</f>
        <v>37.5</v>
      </c>
      <c r="R24" s="75" t="s">
        <v>28</v>
      </c>
      <c r="S24" s="78">
        <f>Данные!L24</f>
        <v>2</v>
      </c>
      <c r="T24" s="75" t="s">
        <v>26</v>
      </c>
      <c r="U24" s="75" t="s">
        <v>23</v>
      </c>
      <c r="V24" s="79"/>
      <c r="W24" s="79"/>
      <c r="X24" s="86" t="str">
        <f>Данные!F24</f>
        <v>direktor-201</v>
      </c>
    </row>
    <row r="25" spans="1:25" ht="15.75" customHeight="1" x14ac:dyDescent="0.3">
      <c r="A25" s="89" t="str">
        <f t="shared" si="0"/>
        <v>Командировка ст.кладовщик с 0 по  0, Саша, 8-888-134 (ср.14 ), Ставрополь, в ФОТ для бюджета на выезд (Ср.ЗП)*1,5 = 21 + ндфл 3 руб  (за месячную норму часов+переработки)</v>
      </c>
      <c r="B25" s="75" t="s">
        <v>17</v>
      </c>
      <c r="C25" s="76" t="str">
        <f>Данные!C25</f>
        <v>ст.кладовщик</v>
      </c>
      <c r="D25" s="75" t="s">
        <v>19</v>
      </c>
      <c r="E25" s="77">
        <f>Данные!G25</f>
        <v>0</v>
      </c>
      <c r="F25" s="75" t="s">
        <v>20</v>
      </c>
      <c r="G25" s="77">
        <f>Данные!H25</f>
        <v>0</v>
      </c>
      <c r="H25" s="77"/>
      <c r="I25" s="75" t="str">
        <f>Данные!B25</f>
        <v>Саша</v>
      </c>
      <c r="J25" s="75" t="str">
        <f>Данные!D25</f>
        <v>8-888-134</v>
      </c>
      <c r="K25" s="75" t="s">
        <v>29</v>
      </c>
      <c r="L25" s="78">
        <f>Данные!I25</f>
        <v>14</v>
      </c>
      <c r="M25" s="75" t="s">
        <v>30</v>
      </c>
      <c r="N25" s="75" t="str">
        <f>Данные!E25</f>
        <v>Ставрополь</v>
      </c>
      <c r="O25" s="75" t="s">
        <v>22</v>
      </c>
      <c r="P25" s="75" t="s">
        <v>27</v>
      </c>
      <c r="Q25" s="78">
        <f>Данные!K25</f>
        <v>21</v>
      </c>
      <c r="R25" s="75" t="s">
        <v>28</v>
      </c>
      <c r="S25" s="78">
        <f>Данные!L25</f>
        <v>3</v>
      </c>
      <c r="T25" s="75" t="s">
        <v>26</v>
      </c>
      <c r="U25" s="75" t="s">
        <v>23</v>
      </c>
      <c r="V25" s="79"/>
      <c r="W25" s="79"/>
      <c r="X25" s="86" t="str">
        <f>Данные!F25</f>
        <v>direktor-202</v>
      </c>
    </row>
    <row r="26" spans="1:25" ht="15.75" customHeight="1" x14ac:dyDescent="0.3">
      <c r="A26" s="18"/>
      <c r="B26" s="12"/>
      <c r="C26" s="10"/>
      <c r="D26" s="12"/>
      <c r="E26" s="13"/>
      <c r="F26" s="12"/>
      <c r="G26" s="13"/>
      <c r="H26" s="1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5" ht="15.75" customHeight="1" thickBot="1" x14ac:dyDescent="0.35">
      <c r="E27" s="11"/>
      <c r="G27" s="11"/>
    </row>
    <row r="28" spans="1:25" ht="15.75" customHeight="1" thickBot="1" x14ac:dyDescent="0.35">
      <c r="A28" s="91" t="s">
        <v>102</v>
      </c>
      <c r="E28" s="11"/>
      <c r="G28" s="11"/>
    </row>
    <row r="29" spans="1:25" ht="15.75" customHeight="1" x14ac:dyDescent="0.3">
      <c r="A29" s="90"/>
      <c r="B29" s="69"/>
    </row>
    <row r="30" spans="1:25" ht="15.75" customHeight="1" x14ac:dyDescent="0.3">
      <c r="A30" s="155" t="str">
        <f>CONCATENATE(B30,
CHAR(10),B33,CHAR(10),B34,CHAR(10),B35,CHAR(10),B36,CHAR(10),B37,CHAR(10),B38,CHAR(10),B39,CHAR(10),B40,CHAR(10),B41,CHAR(10),B42,CHAR(10),B43,CHAR(10),B44,CHAR(10),B45,CHAR(10),B46,CHAR(10),B47,CHAR(10),B48,CHAR(10),B49,CHAR(10),B50,CHAR(10),B51,CHAR(10),B52,CHAR(10),B53,CHAR(10),B54,CHAR(10),B55,CHAR(10),B56,
CHAR(10),B31,B32,)</f>
        <v>Уважаемые Управляющие, довожу до вашего сведения о предстоящей командировке ваших сотрудников:
Петров Петр с 15.01 по 08.02       direktor-179 
Иванов Иван с 0 по 0       direktor-180 
Сидоров Сидр с 0 по 0       direktor-181 
Василий Алибабаевич с 0 по 0       direktor-182 
Доцент с 0 по 0       direktor-183 
Котов Кот с 0 по 0       direktor-184 
Смиронов Смирн с 0 по 0       direktor-185 
ВАКАНТ с 0 по 0       direktor-186 
ВАКАНТ с 0 по 0       direktor-187 
Вика с 0 по 0       direktor-188 
Светлогор с 0 по 0       direktor-189 
ВАКАНТ с 0 по 0       direktor-190 
Грачев Грач с 15.01 по 08.02       direktor-191 
Карпов Карп с 0 по 0       direktor-192 
ВАКАНТ с 0 по 0       direktor-193 
ВАКАНТ с 0 по 0       direktor-194 
ВАКАНТ с 0 по 0       direktor-195 
Митя с 0 по 0       direktor-196 
Настя с 0 по 0       direktor-197 
Коля с 0 по 0       direktor-198 
Игорь с 0 по 0       direktor-199 
Викор с 0 по 0       direktor-200 
Дима с 0 по 0       direktor-201 
Саша с 0 по 0       direktor-202 
Даты указаны без учета затраченного времени на дорогу к месту командировки и возвращения из нее: только даты приезда на проект и отъезда с него. Точную дату выезда в командировку и дату возвращения из нее Ваш сотрудник предоставит после покупки билетов.
Необходимо учесть данный интервал дат при составлении табеля рабочего времени в Вашем магазине: один день до и два дня после обязательные выходные!
Прошу подтвердить получение данного письма.</v>
      </c>
      <c r="B30" s="70" t="s">
        <v>34</v>
      </c>
      <c r="E30" s="11"/>
    </row>
    <row r="31" spans="1:25" ht="15.75" customHeight="1" x14ac:dyDescent="0.3">
      <c r="A31" s="156"/>
      <c r="B31" s="92" t="s">
        <v>35</v>
      </c>
    </row>
    <row r="32" spans="1:25" ht="15.75" customHeight="1" x14ac:dyDescent="0.3">
      <c r="A32" s="156"/>
      <c r="B32" s="93" t="s">
        <v>36</v>
      </c>
    </row>
    <row r="33" spans="1:2" ht="15.75" customHeight="1" x14ac:dyDescent="0.3">
      <c r="A33" s="156"/>
      <c r="B33" s="94" t="str">
        <f>CONCATENATE(I2," ",D2," ",E2," ",F2," ",G2," "," "," "," "," "," "," ",X2," ",Y2)</f>
        <v xml:space="preserve">Петров Петр с 15.01 по 08.02       direktor-179 </v>
      </c>
    </row>
    <row r="34" spans="1:2" ht="15.75" customHeight="1" x14ac:dyDescent="0.3">
      <c r="A34" s="156"/>
      <c r="B34" s="94" t="str">
        <f t="shared" ref="B34:B56" si="1">CONCATENATE(I3," ",D3," ",E3," ",F3," ",G3," "," "," "," "," "," "," ",X3," ",Y3)</f>
        <v xml:space="preserve">Иванов Иван с 0 по 0       direktor-180 </v>
      </c>
    </row>
    <row r="35" spans="1:2" ht="15.75" customHeight="1" x14ac:dyDescent="0.3">
      <c r="A35" s="156"/>
      <c r="B35" s="94" t="str">
        <f t="shared" si="1"/>
        <v xml:space="preserve">Сидоров Сидр с 0 по 0       direktor-181 </v>
      </c>
    </row>
    <row r="36" spans="1:2" ht="15.75" customHeight="1" x14ac:dyDescent="0.3">
      <c r="A36" s="156"/>
      <c r="B36" s="94" t="str">
        <f t="shared" si="1"/>
        <v xml:space="preserve">Василий Алибабаевич с 0 по 0       direktor-182 </v>
      </c>
    </row>
    <row r="37" spans="1:2" ht="15.75" customHeight="1" x14ac:dyDescent="0.3">
      <c r="A37" s="156"/>
      <c r="B37" s="94" t="str">
        <f t="shared" si="1"/>
        <v xml:space="preserve">Доцент с 0 по 0       direktor-183 </v>
      </c>
    </row>
    <row r="38" spans="1:2" ht="15.75" customHeight="1" x14ac:dyDescent="0.3">
      <c r="A38" s="156"/>
      <c r="B38" s="94" t="str">
        <f t="shared" si="1"/>
        <v xml:space="preserve">Котов Кот с 0 по 0       direktor-184 </v>
      </c>
    </row>
    <row r="39" spans="1:2" ht="15.75" customHeight="1" x14ac:dyDescent="0.3">
      <c r="A39" s="156"/>
      <c r="B39" s="94" t="str">
        <f t="shared" si="1"/>
        <v xml:space="preserve">Смиронов Смирн с 0 по 0       direktor-185 </v>
      </c>
    </row>
    <row r="40" spans="1:2" ht="15.75" customHeight="1" x14ac:dyDescent="0.3">
      <c r="A40" s="156"/>
      <c r="B40" s="94" t="str">
        <f t="shared" si="1"/>
        <v xml:space="preserve">ВАКАНТ с 0 по 0       direktor-186 </v>
      </c>
    </row>
    <row r="41" spans="1:2" ht="15.75" customHeight="1" x14ac:dyDescent="0.3">
      <c r="A41" s="156"/>
      <c r="B41" s="94" t="str">
        <f t="shared" si="1"/>
        <v xml:space="preserve">ВАКАНТ с 0 по 0       direktor-187 </v>
      </c>
    </row>
    <row r="42" spans="1:2" ht="15.75" customHeight="1" x14ac:dyDescent="0.3">
      <c r="A42" s="156"/>
      <c r="B42" s="94" t="str">
        <f t="shared" si="1"/>
        <v xml:space="preserve">Вика с 0 по 0       direktor-188 </v>
      </c>
    </row>
    <row r="43" spans="1:2" ht="15.75" customHeight="1" x14ac:dyDescent="0.3">
      <c r="A43" s="156"/>
      <c r="B43" s="94" t="str">
        <f t="shared" si="1"/>
        <v xml:space="preserve">Светлогор с 0 по 0       direktor-189 </v>
      </c>
    </row>
    <row r="44" spans="1:2" ht="15.75" customHeight="1" x14ac:dyDescent="0.3">
      <c r="A44" s="156"/>
      <c r="B44" s="94" t="str">
        <f t="shared" si="1"/>
        <v xml:space="preserve">ВАКАНТ с 0 по 0       direktor-190 </v>
      </c>
    </row>
    <row r="45" spans="1:2" ht="15.75" customHeight="1" x14ac:dyDescent="0.3">
      <c r="A45" s="156"/>
      <c r="B45" s="94" t="str">
        <f t="shared" si="1"/>
        <v xml:space="preserve">Грачев Грач с 15.01 по 08.02       direktor-191 </v>
      </c>
    </row>
    <row r="46" spans="1:2" ht="15.75" customHeight="1" x14ac:dyDescent="0.3">
      <c r="A46" s="156"/>
      <c r="B46" s="94" t="str">
        <f t="shared" si="1"/>
        <v xml:space="preserve">Карпов Карп с 0 по 0       direktor-192 </v>
      </c>
    </row>
    <row r="47" spans="1:2" ht="15.75" customHeight="1" x14ac:dyDescent="0.3">
      <c r="A47" s="156"/>
      <c r="B47" s="94" t="str">
        <f t="shared" si="1"/>
        <v xml:space="preserve">ВАКАНТ с 0 по 0       direktor-193 </v>
      </c>
    </row>
    <row r="48" spans="1:2" ht="15.75" customHeight="1" x14ac:dyDescent="0.3">
      <c r="A48" s="156"/>
      <c r="B48" s="94" t="str">
        <f t="shared" si="1"/>
        <v xml:space="preserve">ВАКАНТ с 0 по 0       direktor-194 </v>
      </c>
    </row>
    <row r="49" spans="1:2" ht="15.75" customHeight="1" x14ac:dyDescent="0.3">
      <c r="A49" s="156"/>
      <c r="B49" s="94" t="str">
        <f t="shared" si="1"/>
        <v xml:space="preserve">ВАКАНТ с 0 по 0       direktor-195 </v>
      </c>
    </row>
    <row r="50" spans="1:2" ht="15.75" customHeight="1" x14ac:dyDescent="0.3">
      <c r="A50" s="156"/>
      <c r="B50" s="94" t="str">
        <f t="shared" si="1"/>
        <v xml:space="preserve">Митя с 0 по 0       direktor-196 </v>
      </c>
    </row>
    <row r="51" spans="1:2" ht="15.75" customHeight="1" x14ac:dyDescent="0.3">
      <c r="A51" s="156"/>
      <c r="B51" s="94" t="str">
        <f t="shared" si="1"/>
        <v xml:space="preserve">Настя с 0 по 0       direktor-197 </v>
      </c>
    </row>
    <row r="52" spans="1:2" ht="15.75" customHeight="1" x14ac:dyDescent="0.3">
      <c r="A52" s="156"/>
      <c r="B52" s="94" t="str">
        <f t="shared" si="1"/>
        <v xml:space="preserve">Коля с 0 по 0       direktor-198 </v>
      </c>
    </row>
    <row r="53" spans="1:2" ht="15.75" customHeight="1" x14ac:dyDescent="0.3">
      <c r="A53" s="156"/>
      <c r="B53" s="94" t="str">
        <f t="shared" si="1"/>
        <v xml:space="preserve">Игорь с 0 по 0       direktor-199 </v>
      </c>
    </row>
    <row r="54" spans="1:2" ht="15.75" customHeight="1" x14ac:dyDescent="0.3">
      <c r="A54" s="156"/>
      <c r="B54" s="94" t="str">
        <f t="shared" si="1"/>
        <v xml:space="preserve">Викор с 0 по 0       direktor-200 </v>
      </c>
    </row>
    <row r="55" spans="1:2" ht="15.75" customHeight="1" x14ac:dyDescent="0.3">
      <c r="A55" s="156"/>
      <c r="B55" s="94" t="str">
        <f t="shared" si="1"/>
        <v xml:space="preserve">Дима с 0 по 0       direktor-201 </v>
      </c>
    </row>
    <row r="56" spans="1:2" ht="15.75" customHeight="1" thickBot="1" x14ac:dyDescent="0.35">
      <c r="A56" s="157"/>
      <c r="B56" s="94" t="str">
        <f t="shared" si="1"/>
        <v xml:space="preserve">Саша с 0 по 0       direktor-202 </v>
      </c>
    </row>
    <row r="57" spans="1:2" ht="15.75" customHeight="1" x14ac:dyDescent="0.3">
      <c r="B57" s="61"/>
    </row>
  </sheetData>
  <sheetProtection formatCells="0" formatColumns="0" formatRows="0" insertColumns="0" insertRows="0" insertHyperlinks="0" deleteColumns="0" deleteRows="0" sort="0" autoFilter="0" pivotTables="0"/>
  <sortState ref="I22:J34">
    <sortCondition ref="I22:I34"/>
  </sortState>
  <mergeCells count="1">
    <mergeCell ref="A30:A56"/>
  </mergeCells>
  <hyperlinks>
    <hyperlink ref="X2" r:id="rId1" display="direktor-008@galamart.ru"/>
    <hyperlink ref="X3" r:id="rId2" display="direktor-008@galamart.ru"/>
    <hyperlink ref="X4" r:id="rId3" display="direktor-008@galamart.ru"/>
    <hyperlink ref="X5" r:id="rId4" display="direktor-008@galamart.ru"/>
    <hyperlink ref="X6" r:id="rId5" display="direktor-008@galamart.ru"/>
    <hyperlink ref="X7" r:id="rId6" display="direktor-008@galamart.ru"/>
    <hyperlink ref="X8" r:id="rId7" display="direktor-008@galamart.ru"/>
    <hyperlink ref="X9" r:id="rId8" display="direktor-008@galamart.ru"/>
    <hyperlink ref="X10" r:id="rId9" display="direktor-008@galamart.ru"/>
    <hyperlink ref="X11" r:id="rId10" display="direktor-008@galamart.ru"/>
    <hyperlink ref="X12" r:id="rId11" display="direktor-008@galamart.ru"/>
    <hyperlink ref="X13" r:id="rId12" display="direktor-008@galamart.ru"/>
    <hyperlink ref="X14" r:id="rId13" display="direktor-008@galamart.ru"/>
    <hyperlink ref="X15" r:id="rId14" display="direktor-008@galamart.ru"/>
    <hyperlink ref="X16" r:id="rId15" display="direktor-008@galamart.ru"/>
    <hyperlink ref="X17" r:id="rId16" display="direktor-008@galamart.ru"/>
    <hyperlink ref="X18" r:id="rId17" display="direktor-008@galamart.ru"/>
    <hyperlink ref="X19" r:id="rId18" display="direktor-008@galamart.ru"/>
    <hyperlink ref="X20" r:id="rId19" display="direktor-008@galamart.ru"/>
    <hyperlink ref="X21" r:id="rId20" display="direktor-008@galamart.ru"/>
    <hyperlink ref="X22" r:id="rId21" display="direktor-008@galamart.ru"/>
    <hyperlink ref="X23" r:id="rId22" display="direktor-008@galamart.ru"/>
    <hyperlink ref="X24" r:id="rId23" display="direktor-008@galamart.ru"/>
    <hyperlink ref="X25" r:id="rId24" display="direktor-008@galamart.ru"/>
  </hyperlinks>
  <pageMargins left="0.7" right="0.7" top="0.75" bottom="0.75" header="0.3" footer="0.3"/>
  <pageSetup paperSize="9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ФинЧасть</vt:lpstr>
      <vt:lpstr>Письмо</vt:lpstr>
      <vt:lpstr>Данные</vt:lpstr>
      <vt:lpstr>Формулы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2020-12-09T22:01:11Z</dcterms:modified>
</cp:coreProperties>
</file>