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Пояснения" sheetId="5" r:id="rId1"/>
    <sheet name="направление (2)" sheetId="2" r:id="rId2"/>
    <sheet name="направление (3)" sheetId="3" r:id="rId3"/>
    <sheet name="направление (4)" sheetId="4" r:id="rId4"/>
  </sheets>
  <definedNames>
    <definedName name="_xlnm.Print_Area" localSheetId="0">Пояснения!$A$1:$S$33</definedName>
  </definedNames>
  <calcPr calcId="124519"/>
</workbook>
</file>

<file path=xl/calcChain.xml><?xml version="1.0" encoding="utf-8"?>
<calcChain xmlns="http://schemas.openxmlformats.org/spreadsheetml/2006/main">
  <c r="E4" i="4"/>
  <c r="E5"/>
  <c r="E6"/>
  <c r="E7"/>
  <c r="E8"/>
  <c r="E9"/>
  <c r="E10"/>
  <c r="E11"/>
  <c r="E12"/>
  <c r="E13"/>
  <c r="E14"/>
  <c r="E15"/>
  <c r="E16"/>
  <c r="E17"/>
  <c r="E18"/>
  <c r="E19"/>
  <c r="E20"/>
  <c r="E21"/>
  <c r="E3"/>
  <c r="E4" i="3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3"/>
  <c r="E28" i="2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3"/>
  <c r="E4" i="5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3"/>
  <c r="C21" i="4"/>
  <c r="C28" i="3"/>
  <c r="C28" i="2"/>
  <c r="L28" i="5"/>
  <c r="G27"/>
  <c r="F27"/>
  <c r="D27"/>
  <c r="G26"/>
  <c r="F26"/>
  <c r="D26"/>
  <c r="G25"/>
  <c r="F25"/>
  <c r="D25"/>
  <c r="G24"/>
  <c r="F24"/>
  <c r="D24"/>
  <c r="G23"/>
  <c r="F23"/>
  <c r="D23"/>
  <c r="G22"/>
  <c r="F22"/>
  <c r="D22"/>
  <c r="G21"/>
  <c r="F21"/>
  <c r="D21"/>
  <c r="G20"/>
  <c r="F20"/>
  <c r="D20"/>
  <c r="G19"/>
  <c r="F19"/>
  <c r="D19"/>
  <c r="G18"/>
  <c r="F18"/>
  <c r="D18"/>
  <c r="G17"/>
  <c r="F17"/>
  <c r="D17"/>
  <c r="G16"/>
  <c r="F16"/>
  <c r="D16"/>
  <c r="G15"/>
  <c r="F15"/>
  <c r="D15"/>
  <c r="G14"/>
  <c r="F14"/>
  <c r="D14"/>
  <c r="G13"/>
  <c r="F13"/>
  <c r="D13"/>
  <c r="G12"/>
  <c r="F12"/>
  <c r="D12"/>
  <c r="G11"/>
  <c r="F11"/>
  <c r="D11"/>
  <c r="G10"/>
  <c r="F10"/>
  <c r="D10"/>
  <c r="G9"/>
  <c r="F9"/>
  <c r="D9"/>
  <c r="G8"/>
  <c r="F8"/>
  <c r="D8"/>
  <c r="G7"/>
  <c r="F7"/>
  <c r="D7"/>
  <c r="G6"/>
  <c r="F6"/>
  <c r="D6"/>
  <c r="G5"/>
  <c r="F5"/>
  <c r="D5"/>
  <c r="G4"/>
  <c r="F4"/>
  <c r="D4"/>
  <c r="G3"/>
  <c r="F3"/>
  <c r="D3"/>
  <c r="C23" i="4"/>
  <c r="F23"/>
  <c r="F24" s="1"/>
  <c r="G23"/>
  <c r="D4"/>
  <c r="D5"/>
  <c r="D6"/>
  <c r="D7"/>
  <c r="D8"/>
  <c r="D9"/>
  <c r="D10"/>
  <c r="D11"/>
  <c r="D12"/>
  <c r="D13"/>
  <c r="D14"/>
  <c r="D15"/>
  <c r="D16"/>
  <c r="D17"/>
  <c r="D18"/>
  <c r="D19"/>
  <c r="D20"/>
  <c r="F4"/>
  <c r="F5"/>
  <c r="F6"/>
  <c r="F7"/>
  <c r="F8"/>
  <c r="F9"/>
  <c r="F10"/>
  <c r="F11"/>
  <c r="F12"/>
  <c r="F13"/>
  <c r="F14"/>
  <c r="F15"/>
  <c r="F16"/>
  <c r="F17"/>
  <c r="F18"/>
  <c r="F19"/>
  <c r="F20"/>
  <c r="G4"/>
  <c r="G5"/>
  <c r="G6"/>
  <c r="G7"/>
  <c r="G8"/>
  <c r="G9"/>
  <c r="G10"/>
  <c r="G11"/>
  <c r="G12"/>
  <c r="G13"/>
  <c r="G14"/>
  <c r="G15"/>
  <c r="G16"/>
  <c r="G17"/>
  <c r="G18"/>
  <c r="G19"/>
  <c r="G20"/>
  <c r="L21"/>
  <c r="G3"/>
  <c r="F3"/>
  <c r="D3"/>
  <c r="C30" i="3"/>
  <c r="L28"/>
  <c r="G27"/>
  <c r="F27"/>
  <c r="D27"/>
  <c r="G26"/>
  <c r="F26"/>
  <c r="D26"/>
  <c r="G25"/>
  <c r="F25"/>
  <c r="D25"/>
  <c r="G24"/>
  <c r="F24"/>
  <c r="D24"/>
  <c r="G23"/>
  <c r="F23"/>
  <c r="D23"/>
  <c r="G22"/>
  <c r="F22"/>
  <c r="D22"/>
  <c r="G21"/>
  <c r="F21"/>
  <c r="D21"/>
  <c r="G20"/>
  <c r="F20"/>
  <c r="D20"/>
  <c r="G19"/>
  <c r="F19"/>
  <c r="D19"/>
  <c r="G18"/>
  <c r="F18"/>
  <c r="D18"/>
  <c r="G17"/>
  <c r="F17"/>
  <c r="D17"/>
  <c r="G16"/>
  <c r="F16"/>
  <c r="D16"/>
  <c r="G15"/>
  <c r="F15"/>
  <c r="D15"/>
  <c r="G14"/>
  <c r="F14"/>
  <c r="D14"/>
  <c r="G13"/>
  <c r="F13"/>
  <c r="D13"/>
  <c r="G12"/>
  <c r="F12"/>
  <c r="D12"/>
  <c r="G11"/>
  <c r="F11"/>
  <c r="D11"/>
  <c r="G10"/>
  <c r="F10"/>
  <c r="D10"/>
  <c r="G9"/>
  <c r="F9"/>
  <c r="D9"/>
  <c r="G8"/>
  <c r="F8"/>
  <c r="D8"/>
  <c r="G7"/>
  <c r="F7"/>
  <c r="D7"/>
  <c r="G6"/>
  <c r="F6"/>
  <c r="D6"/>
  <c r="G5"/>
  <c r="F5"/>
  <c r="D5"/>
  <c r="G4"/>
  <c r="F4"/>
  <c r="D4"/>
  <c r="G3"/>
  <c r="F3"/>
  <c r="D3"/>
  <c r="F3" i="2"/>
  <c r="G25"/>
  <c r="G26"/>
  <c r="G27"/>
  <c r="F25"/>
  <c r="F26"/>
  <c r="F27"/>
  <c r="F4"/>
  <c r="G4"/>
  <c r="F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3"/>
  <c r="L28"/>
  <c r="G3"/>
  <c r="C28" i="5" l="1"/>
  <c r="E28" s="1"/>
  <c r="D28" i="3"/>
  <c r="D21" i="4"/>
  <c r="D28" i="2"/>
  <c r="D28" i="5" l="1"/>
</calcChain>
</file>

<file path=xl/sharedStrings.xml><?xml version="1.0" encoding="utf-8"?>
<sst xmlns="http://schemas.openxmlformats.org/spreadsheetml/2006/main" count="375" uniqueCount="117">
  <si>
    <t>26.06.2020 05:06:37</t>
  </si>
  <si>
    <t>°</t>
  </si>
  <si>
    <t>26.06.2020 05:21:37</t>
  </si>
  <si>
    <t>26.06.2020 05:41:37</t>
  </si>
  <si>
    <t>26.06.2020 05:56:37</t>
  </si>
  <si>
    <t>26.06.2020 06:11:38</t>
  </si>
  <si>
    <t>26.06.2020 06:21:38</t>
  </si>
  <si>
    <t>26.06.2020 06:36:38</t>
  </si>
  <si>
    <t>26.06.2020 06:51:38</t>
  </si>
  <si>
    <t>26.06.2020 07:06:38</t>
  </si>
  <si>
    <t>26.06.2020 07:21:39</t>
  </si>
  <si>
    <t>26.06.2020 07:36:39</t>
  </si>
  <si>
    <t>26.06.2020 07:51:39</t>
  </si>
  <si>
    <t>26.06.2020 08:06:39</t>
  </si>
  <si>
    <t>26.06.2020 08:21:39</t>
  </si>
  <si>
    <t>26.06.2020 08:36:39</t>
  </si>
  <si>
    <t>26.06.2020 08:51:40</t>
  </si>
  <si>
    <t>26.06.2020 09:06:40</t>
  </si>
  <si>
    <t>26.06.2020 09:36:40</t>
  </si>
  <si>
    <t>26.06.2020 09:46:40</t>
  </si>
  <si>
    <t>26.06.2020 10:01:40</t>
  </si>
  <si>
    <t>26.06.2020 10:06:40</t>
  </si>
  <si>
    <t>26.06.2020 10:21:40</t>
  </si>
  <si>
    <t>26.06.2020 10:46:41</t>
  </si>
  <si>
    <t>26.06.2020 11:01:41</t>
  </si>
  <si>
    <t>26.06.2020 11:11:41</t>
  </si>
  <si>
    <t>м/с</t>
  </si>
  <si>
    <t>направление ветра</t>
  </si>
  <si>
    <t>скорость ветра</t>
  </si>
  <si>
    <t>Среднее направление ветра</t>
  </si>
  <si>
    <t>средняя скорость ветра</t>
  </si>
  <si>
    <t>ед.изм</t>
  </si>
  <si>
    <t>значение</t>
  </si>
  <si>
    <t>дата и время</t>
  </si>
  <si>
    <t>18.06.2020 00:16:13</t>
  </si>
  <si>
    <t>18.06.2020 00:31:13</t>
  </si>
  <si>
    <t>18.06.2020 00:46:13</t>
  </si>
  <si>
    <t>18.06.2020 01:01:14</t>
  </si>
  <si>
    <t>18.06.2020 01:16:14</t>
  </si>
  <si>
    <t>18.06.2020 01:31:14</t>
  </si>
  <si>
    <t>18.06.2020 01:46:14</t>
  </si>
  <si>
    <t>18.06.2020 02:01:14</t>
  </si>
  <si>
    <t>18.06.2020 02:16:15</t>
  </si>
  <si>
    <t>18.06.2020 02:31:15</t>
  </si>
  <si>
    <t>18.06.2020 02:46:15</t>
  </si>
  <si>
    <t>18.06.2020 03:01:15</t>
  </si>
  <si>
    <t>18.06.2020 03:16:15</t>
  </si>
  <si>
    <t>18.06.2020 03:33:56</t>
  </si>
  <si>
    <t>18.06.2020 03:48:56</t>
  </si>
  <si>
    <t>18.06.2020 04:03:56</t>
  </si>
  <si>
    <t>18.06.2020 04:18:56</t>
  </si>
  <si>
    <t>18.06.2020 04:33:56</t>
  </si>
  <si>
    <t>18.06.2020 04:48:56</t>
  </si>
  <si>
    <t>18.06.2020 05:03:56</t>
  </si>
  <si>
    <t>18.06.2020 05:18:56</t>
  </si>
  <si>
    <t>18.06.2020 05:23:56</t>
  </si>
  <si>
    <t>18.06.2020 05:38:57</t>
  </si>
  <si>
    <t>18.06.2020 05:53:57</t>
  </si>
  <si>
    <t>18.06.2020 06:08:57</t>
  </si>
  <si>
    <t>06,06,2020 08:06:26</t>
  </si>
  <si>
    <t>06,06,2020 08:21:26</t>
  </si>
  <si>
    <t>06,06,2020 08:36:26</t>
  </si>
  <si>
    <t>06,06,2020 08:51:27</t>
  </si>
  <si>
    <t>06,06,2020 09:06:27</t>
  </si>
  <si>
    <t>06,06,2020 09:21:27</t>
  </si>
  <si>
    <t>06,06,2020 09:36:27</t>
  </si>
  <si>
    <t>06,06,2020 09:51:27</t>
  </si>
  <si>
    <t>06,06,2020 10:06:27</t>
  </si>
  <si>
    <t>06,06,2020 10:21:28</t>
  </si>
  <si>
    <t>06,06,2020 10:36:28</t>
  </si>
  <si>
    <t>06,06,2020 10:51:28</t>
  </si>
  <si>
    <t>06,06,2020 11:06:28</t>
  </si>
  <si>
    <t>06,06,2020 11:21:28</t>
  </si>
  <si>
    <t>06,06,2020 11:36:29</t>
  </si>
  <si>
    <t>06,06,2020 11:51:29</t>
  </si>
  <si>
    <t>06,06,2020 12:06:29</t>
  </si>
  <si>
    <t>06,06,2020 12:21:29</t>
  </si>
  <si>
    <t>06.06.2020 08:06:26</t>
  </si>
  <si>
    <t>06.06.2020 08:21:26</t>
  </si>
  <si>
    <t>06.06.2020 08:36:26</t>
  </si>
  <si>
    <t>06.06.2020 08:51:27</t>
  </si>
  <si>
    <t>06.06.2020 09:06:27</t>
  </si>
  <si>
    <t>06.06.2020 09:21:27</t>
  </si>
  <si>
    <t>06.06.2020 09:36:27</t>
  </si>
  <si>
    <t>06.06.2020 09:51:27</t>
  </si>
  <si>
    <t>06.06.2020 10:06:27</t>
  </si>
  <si>
    <t>06.06.2020 10:21:28</t>
  </si>
  <si>
    <t>06.06.2020 10:36:28</t>
  </si>
  <si>
    <t>06.06.2020 10:51:28</t>
  </si>
  <si>
    <t>06.06.2020 11:06:28</t>
  </si>
  <si>
    <t>06.06.2020 11:21:28</t>
  </si>
  <si>
    <t>06.06.2020 11:36:29</t>
  </si>
  <si>
    <t>06.06.2020 11:46:29</t>
  </si>
  <si>
    <t>06.06.2020 12:01:29</t>
  </si>
  <si>
    <t>06.06.2020 12:26:29</t>
  </si>
  <si>
    <t>=ЕСЛИ(ЗНАК(ГРАДУСЫ(ATAN2(СУММ(E3:E27);СУММ(F3:F27))))=-1; ГРАДУСЫ(ATAN2(СУММ(E3:E27);СУММ(F3:F27)))+360;ГРАДУСЫ(ATAN2(СУММ(E3:E27);СУММ(F3:F27))))</t>
  </si>
  <si>
    <t>↑</t>
  </si>
  <si>
    <t>=SIN(РАДИАНЫ(C27))*K27</t>
  </si>
  <si>
    <t>=COS(РАДИАНЫ(C27))*K27</t>
  </si>
  <si>
    <t>=ЕСЛИ(И(C28&gt;=22,5;C28&lt;=67);"СВ";ЕСЛИ(И(C28&gt;=67,5;C28&lt;=112);"В";ЕСЛИ(И(C28&gt;=112,5;C28&lt;=157);"ЮВ";ЕСЛИ(И(C28&gt;=157,5;C28&lt;=202);"Ю";ЕСЛИ(И(C28&gt;=202,5;C28&lt;=247);"ЮЗ";ЕСЛИ(И(C28&gt;=247,5;C28&lt;=292);"З";ЕСЛИ(И(C28&gt;=292,5;C28&lt;=337);"СЗ";ЕСЛИ(ИЛИ(И(C28&lt;=22;C28&gt;=0);(И(C28&gt;337,5;C28&lt;=360)));"С";""))))))))</t>
  </si>
  <si>
    <t>С</t>
  </si>
  <si>
    <t>СВ</t>
  </si>
  <si>
    <t>В</t>
  </si>
  <si>
    <t>ЮВ</t>
  </si>
  <si>
    <t>Ю</t>
  </si>
  <si>
    <t>ЮЗ</t>
  </si>
  <si>
    <t>З</t>
  </si>
  <si>
    <t>СЗ</t>
  </si>
  <si>
    <t>↓</t>
  </si>
  <si>
    <t>↙</t>
  </si>
  <si>
    <t>←</t>
  </si>
  <si>
    <t>↖</t>
  </si>
  <si>
    <t>↗</t>
  </si>
  <si>
    <t>Северный ветер "С" - дует с СЕВЕРА на ЮГ</t>
  </si>
  <si>
    <t>→</t>
  </si>
  <si>
    <t>↘</t>
  </si>
  <si>
    <t>=ЕСЛИ(И(C27&gt;=22,5;C27&lt;=67);"↙";ЕСЛИ(И(C27&gt;=67,5;C27&lt;=112);"←";ЕСЛИ(И(C27&gt;=112,5;C27&lt;=157);"↖";ЕСЛИ(И(C27&gt;=157,5;C27&lt;=202);"↑";ЕСЛИ(И(C27&gt;=202,5;C27&lt;=247);"↗";ЕСЛИ(И(C27&gt;=247,5;C27&lt;=292);"→";ЕСЛИ(И(C27&gt;=292,5;C27&lt;=337);"↘";ЕСЛИ(ИЛИ(И(C27&lt;=22;C27&gt;=0);(И(C27&gt;337,5;C27&lt;=360)));"↓";""))))))))</t>
  </si>
</sst>
</file>

<file path=xl/styles.xml><?xml version="1.0" encoding="utf-8"?>
<styleSheet xmlns="http://schemas.openxmlformats.org/spreadsheetml/2006/main">
  <numFmts count="1">
    <numFmt numFmtId="164" formatCode="dd/mm/yyyy\ hh:mm:ss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3" xfId="0" applyBorder="1"/>
    <xf numFmtId="2" fontId="0" fillId="0" borderId="13" xfId="0" applyNumberFormat="1" applyFill="1" applyBorder="1"/>
    <xf numFmtId="0" fontId="0" fillId="0" borderId="13" xfId="0" applyNumberFormat="1" applyFill="1" applyBorder="1"/>
    <xf numFmtId="49" fontId="0" fillId="0" borderId="13" xfId="0" applyNumberFormat="1" applyBorder="1"/>
    <xf numFmtId="0" fontId="0" fillId="0" borderId="17" xfId="0" applyBorder="1"/>
    <xf numFmtId="2" fontId="0" fillId="0" borderId="17" xfId="0" applyNumberFormat="1" applyFill="1" applyBorder="1"/>
    <xf numFmtId="0" fontId="0" fillId="0" borderId="0" xfId="0"/>
    <xf numFmtId="2" fontId="0" fillId="0" borderId="10" xfId="0" applyNumberFormat="1" applyBorder="1"/>
    <xf numFmtId="49" fontId="0" fillId="0" borderId="0" xfId="0" applyNumberFormat="1"/>
    <xf numFmtId="2" fontId="0" fillId="33" borderId="10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0" fillId="33" borderId="10" xfId="0" applyFill="1" applyBorder="1"/>
    <xf numFmtId="164" fontId="0" fillId="0" borderId="13" xfId="0" applyNumberFormat="1" applyBorder="1" applyAlignment="1">
      <alignment horizontal="left"/>
    </xf>
    <xf numFmtId="0" fontId="0" fillId="0" borderId="0" xfId="0"/>
    <xf numFmtId="49" fontId="0" fillId="0" borderId="0" xfId="0" applyNumberFormat="1"/>
    <xf numFmtId="0" fontId="0" fillId="0" borderId="0" xfId="0"/>
    <xf numFmtId="2" fontId="0" fillId="0" borderId="0" xfId="0" applyNumberFormat="1"/>
    <xf numFmtId="0" fontId="0" fillId="0" borderId="0" xfId="0"/>
    <xf numFmtId="49" fontId="0" fillId="0" borderId="0" xfId="0" applyNumberFormat="1"/>
    <xf numFmtId="2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49" fontId="0" fillId="0" borderId="0" xfId="0" applyNumberFormat="1"/>
    <xf numFmtId="2" fontId="0" fillId="0" borderId="0" xfId="0" applyNumberFormat="1"/>
    <xf numFmtId="2" fontId="0" fillId="0" borderId="0" xfId="0" quotePrefix="1" applyNumberFormat="1"/>
    <xf numFmtId="0" fontId="18" fillId="0" borderId="0" xfId="0" applyFont="1" applyAlignment="1">
      <alignment horizontal="center" vertical="center"/>
    </xf>
    <xf numFmtId="0" fontId="0" fillId="0" borderId="0" xfId="0" quotePrefix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33" borderId="13" xfId="0" applyFill="1" applyBorder="1"/>
    <xf numFmtId="0" fontId="18" fillId="0" borderId="0" xfId="0" quotePrefix="1" applyFont="1" applyAlignme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142873</xdr:colOff>
      <xdr:row>34</xdr:row>
      <xdr:rowOff>19051</xdr:rowOff>
    </xdr:from>
    <xdr:to>
      <xdr:col>12</xdr:col>
      <xdr:colOff>400050</xdr:colOff>
      <xdr:row>64</xdr:row>
      <xdr:rowOff>85725</xdr:rowOff>
    </xdr:to>
    <xdr:sp macro="" textlink="">
      <xdr:nvSpPr>
        <xdr:cNvPr id="2" name="TextBox 1"/>
        <xdr:cNvSpPr txBox="1"/>
      </xdr:nvSpPr>
      <xdr:spPr>
        <a:xfrm>
          <a:off x="142873" y="6324601"/>
          <a:ext cx="9029702" cy="5781674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 b="1"/>
            <a:t>Нахождение среднего направления ветра:</a:t>
          </a:r>
        </a:p>
        <a:p>
          <a:r>
            <a:rPr lang="ru-RU" sz="1100" u="sng"/>
            <a:t>Задача решается методом векторного осреднения</a:t>
          </a:r>
          <a:r>
            <a:rPr lang="ru-RU" sz="1100"/>
            <a:t>, хорошо известным тем, кто имел дело с измерениями ветров или течений. Метод по сути очень простой: коли мы не можем напрямую усреднять углы, то давайте усреднять проекции вектора на оси координат, которые, по определению, есть величина скалярная, то есть поддаются обычной арифметике без вопросов.</a:t>
          </a:r>
        </a:p>
        <a:p>
          <a:endParaRPr lang="ru-RU" sz="1100"/>
        </a:p>
        <a:p>
          <a:r>
            <a:rPr lang="ru-RU" sz="1100"/>
            <a:t>Проекции текущего вектора ветра </a:t>
          </a:r>
          <a:r>
            <a:rPr lang="en-US" sz="1100"/>
            <a:t>W’ (</a:t>
          </a:r>
          <a:r>
            <a:rPr lang="ru-RU" sz="1100"/>
            <a:t>апостроф здесь играет роль надстрочной черты) на оси Х и </a:t>
          </a:r>
          <a:r>
            <a:rPr lang="en-US" sz="1100"/>
            <a:t>Y </a:t>
          </a:r>
          <a:r>
            <a:rPr lang="ru-RU" sz="1100"/>
            <a:t>есть </a:t>
          </a:r>
          <a:r>
            <a:rPr lang="en-US" sz="1100"/>
            <a:t>wx=Wa•cos(</a:t>
          </a:r>
          <a:r>
            <a:rPr lang="el-GR" sz="1100"/>
            <a:t>α) </a:t>
          </a:r>
          <a:r>
            <a:rPr lang="ru-RU" sz="1100"/>
            <a:t>и </a:t>
          </a:r>
          <a:r>
            <a:rPr lang="en-US" sz="1100"/>
            <a:t>wy=Wa•sin(</a:t>
          </a:r>
          <a:r>
            <a:rPr lang="el-GR" sz="1100"/>
            <a:t>α), </a:t>
          </a:r>
          <a:r>
            <a:rPr lang="ru-RU" sz="1100"/>
            <a:t>где </a:t>
          </a:r>
          <a:r>
            <a:rPr lang="en-US" sz="1100"/>
            <a:t>Wa — </a:t>
          </a:r>
          <a:r>
            <a:rPr lang="ru-RU" sz="1100"/>
            <a:t>модуль вектора (значение скорости), а </a:t>
          </a:r>
          <a:r>
            <a:rPr lang="el-GR" sz="1100"/>
            <a:t>α — </a:t>
          </a:r>
          <a:r>
            <a:rPr lang="ru-RU" sz="1100"/>
            <a:t>значение угла между вектором и нулевой осью координат. Если усреднить эти величины проекций, а потом средние преобразовать обратно в вектор, то мы получим истинное значение средней скорости и направления ветра.</a:t>
          </a:r>
        </a:p>
        <a:p>
          <a:endParaRPr lang="ru-RU" sz="1100"/>
        </a:p>
        <a:p>
          <a:r>
            <a:rPr lang="ru-RU" sz="1100" b="0" i="0" u="sng">
              <a:solidFill>
                <a:srgbClr val="FF0000"/>
              </a:solidFill>
              <a:latin typeface="+mn-lt"/>
              <a:ea typeface="+mn-ea"/>
              <a:cs typeface="+mn-cs"/>
            </a:rPr>
            <a:t>Для</a:t>
          </a:r>
          <a:r>
            <a:rPr lang="ru-RU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 полностью </a:t>
          </a:r>
          <a:r>
            <a:rPr lang="ru-RU" sz="1100" b="0" i="0" u="sng">
              <a:solidFill>
                <a:srgbClr val="FF0000"/>
              </a:solidFill>
              <a:latin typeface="+mn-lt"/>
              <a:ea typeface="+mn-ea"/>
              <a:cs typeface="+mn-cs"/>
            </a:rPr>
            <a:t>корректного осреднения</a:t>
          </a:r>
          <a:r>
            <a:rPr lang="ru-RU" sz="1100" b="0" i="0" u="sng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ru-RU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таким </a:t>
          </a:r>
          <a:r>
            <a:rPr lang="ru-RU" sz="11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способом</a:t>
          </a:r>
          <a:r>
            <a:rPr lang="ru-RU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 </a:t>
          </a:r>
          <a:r>
            <a:rPr lang="ru-RU" sz="1100" b="0" i="0" u="sng">
              <a:solidFill>
                <a:srgbClr val="FF0000"/>
              </a:solidFill>
              <a:latin typeface="+mn-lt"/>
              <a:ea typeface="+mn-ea"/>
              <a:cs typeface="+mn-cs"/>
            </a:rPr>
            <a:t>надо, чтобы величина </a:t>
          </a:r>
          <a:r>
            <a:rPr lang="en-US" sz="1100" b="0" i="0" u="sng">
              <a:solidFill>
                <a:srgbClr val="FF0000"/>
              </a:solidFill>
              <a:latin typeface="+mn-lt"/>
              <a:ea typeface="+mn-ea"/>
              <a:cs typeface="+mn-cs"/>
            </a:rPr>
            <a:t>Wa (</a:t>
          </a:r>
          <a:r>
            <a:rPr lang="ru-RU" sz="1100" b="0" i="0" u="sng">
              <a:solidFill>
                <a:srgbClr val="FF0000"/>
              </a:solidFill>
              <a:latin typeface="+mn-lt"/>
              <a:ea typeface="+mn-ea"/>
              <a:cs typeface="+mn-cs"/>
            </a:rPr>
            <a:t>значение скорости) измерялось строго одновременно с величиной угла</a:t>
          </a:r>
          <a:r>
            <a:rPr lang="ru-RU" sz="1100" b="0" i="0" u="sng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  <a:r>
            <a:rPr lang="ru-RU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На практике за этим нужно следить только в случае, если периоды существенных по амплитуде пульсаций потока меньше или сравнимы с временем проведения измерений. Для ветра (и для практически всех случаев естественного течения воды) обычно следить не требуется, так как время измерений у нас составляет максимум доли секунды, а значимые пульсации ветра, конечно, длятся дольше. Высокочастотными неоднородностями потока мы может пренебречь, потому что они ни на что не влияют: инерция реальных физических тел (в том числе и датчиков) много больше этих неоднородностей, и мы их просто не почувствуем — клочок бумаги будет трепетать, но не более того. В крайнем случае они вылезут, как небольшой случайный шум, не влияющий существенно на качество измерений.</a:t>
          </a:r>
          <a:endParaRPr lang="ru-RU" sz="1100"/>
        </a:p>
        <a:p>
          <a:endParaRPr lang="ru-RU" sz="1100"/>
        </a:p>
        <a:p>
          <a:r>
            <a:rPr lang="ru-RU" sz="1100"/>
            <a:t>Этот замечательный метод (назовем его полным векторным осреднением) имеет один кардинальный недостаток с практической точки зрения: при отсутствии предмета измерений (то есть когда стоит полный штиль, что вполне бытовой случай) он выдает математически некорректный результат: так как скорость ветра равна нулю, то и обе проекции равны нулю, чего быть не может (так как </a:t>
          </a:r>
          <a:r>
            <a:rPr lang="en-US" sz="1100"/>
            <a:t>sin </a:t>
          </a:r>
          <a:r>
            <a:rPr lang="ru-RU" sz="1100"/>
            <a:t>и </a:t>
          </a:r>
          <a:r>
            <a:rPr lang="en-US" sz="1100"/>
            <a:t>cos </a:t>
          </a:r>
          <a:r>
            <a:rPr lang="ru-RU" sz="1100"/>
            <a:t>взаимодополняющие функции). Точнее, быть-то может, но вот извлечь информацию из такой ситуации принципиально нельзя. А что прикажете демонстрировать на дисплее? Если честно, я так и не знаю корректного способа обойти эту ситуацию (в измерителях течений, которые я когда-то конструировал, циклы осреднения составляли часы, и считалось, что за это время хоть какое-то шевеление произойдет).</a:t>
          </a:r>
        </a:p>
        <a:p>
          <a:endParaRPr lang="ru-RU" sz="1100"/>
        </a:p>
        <a:p>
          <a:r>
            <a:rPr lang="ru-RU" sz="1100"/>
            <a:t>Но в нашем случае задача, к счастью, облегчается — скорость нам осреднять не надо, и мы можем обойтись единичными проекциями вектора, без учета величины его модуля. Иными словами, можно оперировать чистыми синусами и косинусами, которые никогда не принимают нулевое значение оба сразу: даже когда ветра нет, застывший в недвижимости флюгер какое-то направление ведь показывает. Назовем такой метод упрощенным векторным осреднением направления (может, у него есть какое-то официальное название, но я не в курсе).</a:t>
          </a:r>
        </a:p>
        <a:p>
          <a:endParaRPr lang="ru-RU" sz="1100"/>
        </a:p>
        <a:p>
          <a:r>
            <a:rPr lang="ru-RU" sz="1100"/>
            <a:t>Сложность теперь осталась только одна: превратить вычисленные средние значения проекций обратно в значение угла. Для этого обычно используют функцию </a:t>
          </a:r>
          <a:r>
            <a:rPr lang="el-GR" sz="1100"/>
            <a:t>α = </a:t>
          </a:r>
          <a:r>
            <a:rPr lang="en-US" sz="1100"/>
            <a:t>arctan(sin(</a:t>
          </a:r>
          <a:r>
            <a:rPr lang="el-GR" sz="1100"/>
            <a:t>α)/</a:t>
          </a:r>
          <a:r>
            <a:rPr lang="en-US" sz="1100"/>
            <a:t>cos(</a:t>
          </a:r>
          <a:r>
            <a:rPr lang="el-GR" sz="1100"/>
            <a:t>α)), </a:t>
          </a:r>
          <a:r>
            <a:rPr lang="ru-RU" sz="1100"/>
            <a:t>но если уж вычислять через обратные тригонометрические функции, то проще взять просто </a:t>
          </a:r>
          <a:r>
            <a:rPr lang="en-US" sz="1100"/>
            <a:t>arcos(cos(</a:t>
          </a:r>
          <a:r>
            <a:rPr lang="el-GR" sz="1100"/>
            <a:t>α)) (</a:t>
          </a:r>
          <a:r>
            <a:rPr lang="ru-RU" sz="1100"/>
            <a:t>или </a:t>
          </a:r>
          <a:r>
            <a:rPr lang="en-US" sz="1100"/>
            <a:t>arcsin(sin(</a:t>
          </a:r>
          <a:r>
            <a:rPr lang="el-GR" sz="1100"/>
            <a:t>α)), </a:t>
          </a:r>
          <a:r>
            <a:rPr lang="ru-RU" sz="1100"/>
            <a:t>все равно), а дополнять этот результат для получения полного круга (т.е. от 0 до 359 градусов), анализируя знаки проекций, все равно придется в любом случае: все обратные функции выдают результат в пределах полукруга (от 0 до 180 или от -90 до +90).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3"/>
  <sheetViews>
    <sheetView tabSelected="1" topLeftCell="A10" zoomScale="90" zoomScaleNormal="90" workbookViewId="0">
      <selection activeCell="P49" sqref="P49"/>
    </sheetView>
  </sheetViews>
  <sheetFormatPr defaultRowHeight="15"/>
  <cols>
    <col min="1" max="1" width="21.5703125" style="28" customWidth="1"/>
    <col min="2" max="2" width="7.5703125" style="28" customWidth="1"/>
    <col min="3" max="3" width="10.140625" style="28" customWidth="1"/>
    <col min="4" max="6" width="9.140625" style="28"/>
    <col min="7" max="7" width="14.140625" style="28" customWidth="1"/>
    <col min="8" max="9" width="9.140625" style="28"/>
    <col min="10" max="10" width="23.28515625" style="28" customWidth="1"/>
    <col min="11" max="19" width="9.140625" style="28"/>
    <col min="20" max="20" width="10.28515625" style="28" customWidth="1"/>
    <col min="21" max="16384" width="9.140625" style="28"/>
  </cols>
  <sheetData>
    <row r="1" spans="1:12">
      <c r="A1" s="46" t="s">
        <v>27</v>
      </c>
      <c r="B1" s="47"/>
      <c r="C1" s="47"/>
      <c r="D1" s="48"/>
      <c r="E1" s="34"/>
      <c r="F1" s="1"/>
      <c r="G1" s="1"/>
      <c r="H1" s="1"/>
      <c r="J1" s="49" t="s">
        <v>28</v>
      </c>
      <c r="K1" s="49"/>
      <c r="L1" s="49"/>
    </row>
    <row r="2" spans="1:12">
      <c r="A2" s="2" t="s">
        <v>33</v>
      </c>
      <c r="B2" s="2" t="s">
        <v>31</v>
      </c>
      <c r="C2" s="2" t="s">
        <v>32</v>
      </c>
      <c r="D2" s="2" t="s">
        <v>32</v>
      </c>
      <c r="E2" s="35"/>
      <c r="J2" s="2" t="s">
        <v>33</v>
      </c>
      <c r="K2" s="2" t="s">
        <v>31</v>
      </c>
      <c r="L2" s="2" t="s">
        <v>32</v>
      </c>
    </row>
    <row r="3" spans="1:12">
      <c r="A3" s="2" t="s">
        <v>0</v>
      </c>
      <c r="B3" s="2" t="s">
        <v>1</v>
      </c>
      <c r="C3" s="3">
        <v>88</v>
      </c>
      <c r="D3" s="2" t="str">
        <f>IF(AND(C3&gt;=22.5,C3&lt;=67),"СВ",IF(AND(C3&gt;=67.5,C3&lt;=112),"В",IF(AND(C3&gt;=112.5,C3&lt;=157),"ЮВ",IF(AND(C3&gt;=157.5,C3&lt;=202),"Ю",IF(AND(C3&gt;=202.5,C3&lt;=247),"ЮЗ",IF(AND(C3&gt;=247.5,C3&lt;=292),"З",IF(AND(C3&gt;=292.5,C3&lt;=337),"СЗ",IF(OR(AND(C3&lt;=22,C3&gt;=0),(AND(C3&gt;337.5,C3&lt;=360))),"С",""))))))))</f>
        <v>В</v>
      </c>
      <c r="E3" s="2" t="str">
        <f>IF(AND(C3&gt;=22.5,C3&lt;=67),"↙",IF(AND(C3&gt;=67.5,C3&lt;=112),"←",IF(AND(C3&gt;=112.5,C3&lt;=157),"↖",IF(AND(C3&gt;=157.5,C3&lt;=202),"↑",IF(AND(C3&gt;=202.5,C3&lt;=247),"↗",IF(AND(C3&gt;=247.5,C3&lt;=292),"→",IF(AND(C3&gt;=292.5,C3&lt;=337),"↘",IF(OR(AND(C3&lt;=22,C3&gt;=0),(AND(C3&gt;337.5,C3&lt;=360))),"↓",""))))))))</f>
        <v>←</v>
      </c>
      <c r="F3" s="29">
        <f>COS(RADIANS(C3))*L3</f>
        <v>5.9329144394251833E-2</v>
      </c>
      <c r="G3" s="29">
        <f>SIN(RADIANS(C3))*L3</f>
        <v>1.6989644059324627</v>
      </c>
      <c r="J3" s="14">
        <v>44008.216400462959</v>
      </c>
      <c r="K3" s="2" t="s">
        <v>26</v>
      </c>
      <c r="L3" s="5">
        <v>1.7</v>
      </c>
    </row>
    <row r="4" spans="1:12">
      <c r="A4" s="2" t="s">
        <v>2</v>
      </c>
      <c r="B4" s="2" t="s">
        <v>1</v>
      </c>
      <c r="C4" s="3">
        <v>89</v>
      </c>
      <c r="D4" s="2" t="str">
        <f t="shared" ref="D4:D28" si="0">IF(AND(C4&gt;=22.5,C4&lt;=67),"СВ",IF(AND(C4&gt;=67.5,C4&lt;=112),"В",IF(AND(C4&gt;=112.5,C4&lt;=157),"ЮВ",IF(AND(C4&gt;=157.5,C4&lt;=202),"Ю",IF(AND(C4&gt;=202.5,C4&lt;=247),"ЮЗ",IF(AND(C4&gt;=247.5,C4&lt;=292),"З",IF(AND(C4&gt;=292.5,C4&lt;=337),"СЗ",IF(OR(AND(C4&lt;=22,C4&gt;=0),(AND(C4&gt;337.5,C4&lt;=360))),"С",""))))))))</f>
        <v>В</v>
      </c>
      <c r="E4" s="2" t="str">
        <f t="shared" ref="E4:E28" si="1">IF(AND(C4&gt;=22.5,C4&lt;=67),"↙",IF(AND(C4&gt;=67.5,C4&lt;=112),"←",IF(AND(C4&gt;=112.5,C4&lt;=157),"↖",IF(AND(C4&gt;=157.5,C4&lt;=202),"↑",IF(AND(C4&gt;=202.5,C4&lt;=247),"↗",IF(AND(C4&gt;=247.5,C4&lt;=292),"→",IF(AND(C4&gt;=292.5,C4&lt;=337),"↘",IF(OR(AND(C4&lt;=22,C4&gt;=0),(AND(C4&gt;337.5,C4&lt;=360))),"↓",""))))))))</f>
        <v>←</v>
      </c>
      <c r="F4" s="29">
        <f t="shared" ref="F4:F27" si="2">COS(RADIANS(C4))*L4</f>
        <v>2.6178609655925396E-2</v>
      </c>
      <c r="G4" s="29">
        <f t="shared" ref="G4:G27" si="3">SIN(RADIANS(C4))*L4</f>
        <v>1.499771542734587</v>
      </c>
      <c r="J4" s="14">
        <v>44008.226817129631</v>
      </c>
      <c r="K4" s="2" t="s">
        <v>26</v>
      </c>
      <c r="L4" s="5">
        <v>1.5</v>
      </c>
    </row>
    <row r="5" spans="1:12">
      <c r="A5" s="2" t="s">
        <v>3</v>
      </c>
      <c r="B5" s="2" t="s">
        <v>1</v>
      </c>
      <c r="C5" s="3">
        <v>132</v>
      </c>
      <c r="D5" s="2" t="str">
        <f t="shared" si="0"/>
        <v>ЮВ</v>
      </c>
      <c r="E5" s="2" t="str">
        <f t="shared" si="1"/>
        <v>↖</v>
      </c>
      <c r="F5" s="29">
        <f t="shared" si="2"/>
        <v>-0.66913060635885824</v>
      </c>
      <c r="G5" s="29">
        <f t="shared" si="3"/>
        <v>0.74314482547739424</v>
      </c>
      <c r="J5" s="14">
        <v>44008.237233796295</v>
      </c>
      <c r="K5" s="2" t="s">
        <v>26</v>
      </c>
      <c r="L5" s="5">
        <v>1</v>
      </c>
    </row>
    <row r="6" spans="1:12">
      <c r="A6" s="2" t="s">
        <v>4</v>
      </c>
      <c r="B6" s="2" t="s">
        <v>1</v>
      </c>
      <c r="C6" s="3">
        <v>143</v>
      </c>
      <c r="D6" s="2" t="str">
        <f t="shared" si="0"/>
        <v>ЮВ</v>
      </c>
      <c r="E6" s="2" t="str">
        <f t="shared" si="1"/>
        <v>↖</v>
      </c>
      <c r="F6" s="29">
        <f t="shared" si="2"/>
        <v>-0.79863551004729294</v>
      </c>
      <c r="G6" s="29">
        <f t="shared" si="3"/>
        <v>0.60181502315204816</v>
      </c>
      <c r="J6" s="14">
        <v>44008.247650462959</v>
      </c>
      <c r="K6" s="2" t="s">
        <v>26</v>
      </c>
      <c r="L6" s="5">
        <v>1</v>
      </c>
    </row>
    <row r="7" spans="1:12">
      <c r="A7" s="2" t="s">
        <v>5</v>
      </c>
      <c r="B7" s="2" t="s">
        <v>1</v>
      </c>
      <c r="C7" s="3">
        <v>134</v>
      </c>
      <c r="D7" s="2" t="str">
        <f t="shared" si="0"/>
        <v>ЮВ</v>
      </c>
      <c r="E7" s="2" t="str">
        <f t="shared" si="1"/>
        <v>↖</v>
      </c>
      <c r="F7" s="29">
        <f t="shared" si="2"/>
        <v>-0.34732918522949868</v>
      </c>
      <c r="G7" s="29">
        <f t="shared" si="3"/>
        <v>0.35966990016932554</v>
      </c>
      <c r="J7" s="14">
        <v>44008.2580787037</v>
      </c>
      <c r="K7" s="2" t="s">
        <v>26</v>
      </c>
      <c r="L7" s="5">
        <v>0.5</v>
      </c>
    </row>
    <row r="8" spans="1:12">
      <c r="A8" s="2" t="s">
        <v>6</v>
      </c>
      <c r="B8" s="2" t="s">
        <v>1</v>
      </c>
      <c r="C8" s="3">
        <v>93</v>
      </c>
      <c r="D8" s="2" t="str">
        <f t="shared" si="0"/>
        <v>В</v>
      </c>
      <c r="E8" s="2" t="str">
        <f t="shared" si="1"/>
        <v>←</v>
      </c>
      <c r="F8" s="29">
        <f t="shared" si="2"/>
        <v>-5.2335956242943842E-2</v>
      </c>
      <c r="G8" s="29">
        <f t="shared" si="3"/>
        <v>0.99862953475457383</v>
      </c>
      <c r="J8" s="14">
        <v>44008.268495370372</v>
      </c>
      <c r="K8" s="2" t="s">
        <v>26</v>
      </c>
      <c r="L8" s="5">
        <v>1</v>
      </c>
    </row>
    <row r="9" spans="1:12">
      <c r="A9" s="2" t="s">
        <v>7</v>
      </c>
      <c r="B9" s="2" t="s">
        <v>1</v>
      </c>
      <c r="C9" s="3">
        <v>64</v>
      </c>
      <c r="D9" s="2" t="str">
        <f t="shared" si="0"/>
        <v>СВ</v>
      </c>
      <c r="E9" s="2" t="str">
        <f t="shared" si="1"/>
        <v>↙</v>
      </c>
      <c r="F9" s="29">
        <f t="shared" si="2"/>
        <v>0.56988249082580067</v>
      </c>
      <c r="G9" s="29">
        <f t="shared" si="3"/>
        <v>1.1684322601889172</v>
      </c>
      <c r="J9" s="14">
        <v>44008.278912037036</v>
      </c>
      <c r="K9" s="2" t="s">
        <v>26</v>
      </c>
      <c r="L9" s="5">
        <v>1.3</v>
      </c>
    </row>
    <row r="10" spans="1:12">
      <c r="A10" s="2" t="s">
        <v>8</v>
      </c>
      <c r="B10" s="2" t="s">
        <v>1</v>
      </c>
      <c r="C10" s="3">
        <v>49</v>
      </c>
      <c r="D10" s="2" t="str">
        <f t="shared" si="0"/>
        <v>СВ</v>
      </c>
      <c r="E10" s="2" t="str">
        <f t="shared" si="1"/>
        <v>↙</v>
      </c>
      <c r="F10" s="29">
        <f t="shared" si="2"/>
        <v>1.5089357666781666</v>
      </c>
      <c r="G10" s="29">
        <f t="shared" si="3"/>
        <v>1.7358320345123754</v>
      </c>
      <c r="J10" s="14">
        <v>44008.2893287037</v>
      </c>
      <c r="K10" s="2" t="s">
        <v>26</v>
      </c>
      <c r="L10" s="5">
        <v>2.2999999999999998</v>
      </c>
    </row>
    <row r="11" spans="1:12">
      <c r="A11" s="2" t="s">
        <v>9</v>
      </c>
      <c r="B11" s="2" t="s">
        <v>1</v>
      </c>
      <c r="C11" s="3">
        <v>64</v>
      </c>
      <c r="D11" s="2" t="str">
        <f t="shared" si="0"/>
        <v>СВ</v>
      </c>
      <c r="E11" s="2" t="str">
        <f t="shared" si="1"/>
        <v>↙</v>
      </c>
      <c r="F11" s="29">
        <f t="shared" si="2"/>
        <v>1.0082536376148781</v>
      </c>
      <c r="G11" s="29">
        <f t="shared" si="3"/>
        <v>2.067226306488084</v>
      </c>
      <c r="J11" s="14">
        <v>44008.299745370372</v>
      </c>
      <c r="K11" s="2" t="s">
        <v>26</v>
      </c>
      <c r="L11" s="5">
        <v>2.2999999999999998</v>
      </c>
    </row>
    <row r="12" spans="1:12">
      <c r="A12" s="2" t="s">
        <v>10</v>
      </c>
      <c r="B12" s="2" t="s">
        <v>1</v>
      </c>
      <c r="C12" s="3">
        <v>51</v>
      </c>
      <c r="D12" s="2" t="str">
        <f t="shared" si="0"/>
        <v>СВ</v>
      </c>
      <c r="E12" s="2" t="str">
        <f t="shared" si="1"/>
        <v>↙</v>
      </c>
      <c r="F12" s="29">
        <f t="shared" si="2"/>
        <v>1.258640782099675</v>
      </c>
      <c r="G12" s="29">
        <f t="shared" si="3"/>
        <v>1.5542919229139418</v>
      </c>
      <c r="J12" s="14">
        <v>44008.310173611113</v>
      </c>
      <c r="K12" s="2" t="s">
        <v>26</v>
      </c>
      <c r="L12" s="5">
        <v>2</v>
      </c>
    </row>
    <row r="13" spans="1:12">
      <c r="A13" s="2" t="s">
        <v>11</v>
      </c>
      <c r="B13" s="2" t="s">
        <v>1</v>
      </c>
      <c r="C13" s="3">
        <v>75</v>
      </c>
      <c r="D13" s="2" t="str">
        <f t="shared" si="0"/>
        <v>В</v>
      </c>
      <c r="E13" s="2" t="str">
        <f t="shared" si="1"/>
        <v>←</v>
      </c>
      <c r="F13" s="29">
        <f t="shared" si="2"/>
        <v>0.41411047216403318</v>
      </c>
      <c r="G13" s="29">
        <f t="shared" si="3"/>
        <v>1.5454813220625094</v>
      </c>
      <c r="J13" s="14">
        <v>44008.320590277777</v>
      </c>
      <c r="K13" s="2" t="s">
        <v>26</v>
      </c>
      <c r="L13" s="5">
        <v>1.6</v>
      </c>
    </row>
    <row r="14" spans="1:12">
      <c r="A14" s="2" t="s">
        <v>12</v>
      </c>
      <c r="B14" s="2" t="s">
        <v>1</v>
      </c>
      <c r="C14" s="3">
        <v>70</v>
      </c>
      <c r="D14" s="2" t="str">
        <f t="shared" si="0"/>
        <v>В</v>
      </c>
      <c r="E14" s="2" t="str">
        <f t="shared" si="1"/>
        <v>←</v>
      </c>
      <c r="F14" s="29">
        <f t="shared" si="2"/>
        <v>0.75244431531647149</v>
      </c>
      <c r="G14" s="29">
        <f t="shared" si="3"/>
        <v>2.0673237657289985</v>
      </c>
      <c r="J14" s="14">
        <v>44008.331006944441</v>
      </c>
      <c r="K14" s="2" t="s">
        <v>26</v>
      </c>
      <c r="L14" s="5">
        <v>2.2000000000000002</v>
      </c>
    </row>
    <row r="15" spans="1:12">
      <c r="A15" s="2" t="s">
        <v>13</v>
      </c>
      <c r="B15" s="2" t="s">
        <v>1</v>
      </c>
      <c r="C15" s="3">
        <v>56</v>
      </c>
      <c r="D15" s="2" t="str">
        <f t="shared" si="0"/>
        <v>СВ</v>
      </c>
      <c r="E15" s="2" t="str">
        <f t="shared" si="1"/>
        <v>↙</v>
      </c>
      <c r="F15" s="29">
        <f t="shared" si="2"/>
        <v>1.2302243876356431</v>
      </c>
      <c r="G15" s="29">
        <f t="shared" si="3"/>
        <v>1.823882659621092</v>
      </c>
      <c r="J15" s="14">
        <v>44008.341423611113</v>
      </c>
      <c r="K15" s="2" t="s">
        <v>26</v>
      </c>
      <c r="L15" s="5">
        <v>2.2000000000000002</v>
      </c>
    </row>
    <row r="16" spans="1:12">
      <c r="A16" s="2" t="s">
        <v>14</v>
      </c>
      <c r="B16" s="2" t="s">
        <v>1</v>
      </c>
      <c r="C16" s="3">
        <v>57</v>
      </c>
      <c r="D16" s="2" t="str">
        <f t="shared" si="0"/>
        <v>СВ</v>
      </c>
      <c r="E16" s="2" t="str">
        <f t="shared" si="1"/>
        <v>↙</v>
      </c>
      <c r="F16" s="29">
        <f t="shared" si="2"/>
        <v>0.98035026302704875</v>
      </c>
      <c r="G16" s="29">
        <f t="shared" si="3"/>
        <v>1.5096070223017632</v>
      </c>
      <c r="J16" s="14">
        <v>44008.351840277777</v>
      </c>
      <c r="K16" s="2" t="s">
        <v>26</v>
      </c>
      <c r="L16" s="5">
        <v>1.8</v>
      </c>
    </row>
    <row r="17" spans="1:12">
      <c r="A17" s="2" t="s">
        <v>15</v>
      </c>
      <c r="B17" s="2" t="s">
        <v>1</v>
      </c>
      <c r="C17" s="3">
        <v>51</v>
      </c>
      <c r="D17" s="2" t="str">
        <f t="shared" si="0"/>
        <v>СВ</v>
      </c>
      <c r="E17" s="2" t="str">
        <f t="shared" si="1"/>
        <v>↙</v>
      </c>
      <c r="F17" s="29">
        <f t="shared" si="2"/>
        <v>1.3845048603096426</v>
      </c>
      <c r="G17" s="29">
        <f t="shared" si="3"/>
        <v>1.7097211152053362</v>
      </c>
      <c r="J17" s="14">
        <v>44008.362256944441</v>
      </c>
      <c r="K17" s="2" t="s">
        <v>26</v>
      </c>
      <c r="L17" s="5">
        <v>2.2000000000000002</v>
      </c>
    </row>
    <row r="18" spans="1:12">
      <c r="A18" s="2" t="s">
        <v>16</v>
      </c>
      <c r="B18" s="2" t="s">
        <v>1</v>
      </c>
      <c r="C18" s="3">
        <v>64</v>
      </c>
      <c r="D18" s="2" t="str">
        <f t="shared" si="0"/>
        <v>СВ</v>
      </c>
      <c r="E18" s="2" t="str">
        <f t="shared" si="1"/>
        <v>↙</v>
      </c>
      <c r="F18" s="29">
        <f t="shared" si="2"/>
        <v>0.70139383486252393</v>
      </c>
      <c r="G18" s="29">
        <f t="shared" si="3"/>
        <v>1.4380704740786674</v>
      </c>
      <c r="J18" s="14">
        <v>44008.372685185182</v>
      </c>
      <c r="K18" s="2" t="s">
        <v>26</v>
      </c>
      <c r="L18" s="5">
        <v>1.6</v>
      </c>
    </row>
    <row r="19" spans="1:12">
      <c r="A19" s="2" t="s">
        <v>17</v>
      </c>
      <c r="B19" s="2" t="s">
        <v>1</v>
      </c>
      <c r="C19" s="3">
        <v>57</v>
      </c>
      <c r="D19" s="2" t="str">
        <f t="shared" si="0"/>
        <v>СВ</v>
      </c>
      <c r="E19" s="2" t="str">
        <f t="shared" si="1"/>
        <v>↙</v>
      </c>
      <c r="F19" s="29">
        <f t="shared" si="2"/>
        <v>1.0892780700300542</v>
      </c>
      <c r="G19" s="29">
        <f t="shared" si="3"/>
        <v>1.6773411358908481</v>
      </c>
      <c r="J19" s="14">
        <v>44008.383101851854</v>
      </c>
      <c r="K19" s="2" t="s">
        <v>26</v>
      </c>
      <c r="L19" s="5">
        <v>2</v>
      </c>
    </row>
    <row r="20" spans="1:12">
      <c r="A20" s="2" t="s">
        <v>18</v>
      </c>
      <c r="B20" s="2" t="s">
        <v>1</v>
      </c>
      <c r="C20" s="3">
        <v>358</v>
      </c>
      <c r="D20" s="2" t="str">
        <f t="shared" si="0"/>
        <v>С</v>
      </c>
      <c r="E20" s="2" t="str">
        <f t="shared" si="1"/>
        <v>↓</v>
      </c>
      <c r="F20" s="29">
        <f t="shared" si="2"/>
        <v>2.8982333983553774</v>
      </c>
      <c r="G20" s="29">
        <f t="shared" si="3"/>
        <v>-0.10120854043725239</v>
      </c>
      <c r="J20" s="14">
        <v>44008.393518518518</v>
      </c>
      <c r="K20" s="2" t="s">
        <v>26</v>
      </c>
      <c r="L20" s="5">
        <v>2.9</v>
      </c>
    </row>
    <row r="21" spans="1:12">
      <c r="A21" s="2" t="s">
        <v>19</v>
      </c>
      <c r="B21" s="2" t="s">
        <v>1</v>
      </c>
      <c r="C21" s="3">
        <v>1</v>
      </c>
      <c r="D21" s="2" t="str">
        <f t="shared" si="0"/>
        <v>С</v>
      </c>
      <c r="E21" s="2" t="str">
        <f t="shared" si="1"/>
        <v>↓</v>
      </c>
      <c r="F21" s="29">
        <f t="shared" si="2"/>
        <v>2.8995583159535347</v>
      </c>
      <c r="G21" s="29">
        <f t="shared" si="3"/>
        <v>5.0611978668122184E-2</v>
      </c>
      <c r="J21" s="14">
        <v>44008.403935185182</v>
      </c>
      <c r="K21" s="2" t="s">
        <v>26</v>
      </c>
      <c r="L21" s="5">
        <v>2.9</v>
      </c>
    </row>
    <row r="22" spans="1:12">
      <c r="A22" s="2" t="s">
        <v>20</v>
      </c>
      <c r="B22" s="2" t="s">
        <v>1</v>
      </c>
      <c r="C22" s="3">
        <v>355</v>
      </c>
      <c r="D22" s="2" t="str">
        <f t="shared" si="0"/>
        <v>С</v>
      </c>
      <c r="E22" s="2" t="str">
        <f t="shared" si="1"/>
        <v>↓</v>
      </c>
      <c r="F22" s="29">
        <f t="shared" si="2"/>
        <v>2.3908672754201894</v>
      </c>
      <c r="G22" s="29">
        <f t="shared" si="3"/>
        <v>-0.20917378259437996</v>
      </c>
      <c r="J22" s="14">
        <v>44008.414351851854</v>
      </c>
      <c r="K22" s="2" t="s">
        <v>26</v>
      </c>
      <c r="L22" s="5">
        <v>2.4</v>
      </c>
    </row>
    <row r="23" spans="1:12">
      <c r="A23" s="2" t="s">
        <v>21</v>
      </c>
      <c r="B23" s="2" t="s">
        <v>1</v>
      </c>
      <c r="C23" s="4">
        <v>0</v>
      </c>
      <c r="D23" s="2" t="str">
        <f t="shared" si="0"/>
        <v>С</v>
      </c>
      <c r="E23" s="2" t="str">
        <f t="shared" si="1"/>
        <v>↓</v>
      </c>
      <c r="F23" s="29">
        <f t="shared" si="2"/>
        <v>2.4</v>
      </c>
      <c r="G23" s="29">
        <f t="shared" si="3"/>
        <v>0</v>
      </c>
      <c r="J23" s="14">
        <v>44008.424768518518</v>
      </c>
      <c r="K23" s="2" t="s">
        <v>26</v>
      </c>
      <c r="L23" s="5">
        <v>2.4</v>
      </c>
    </row>
    <row r="24" spans="1:12">
      <c r="A24" s="2" t="s">
        <v>22</v>
      </c>
      <c r="B24" s="2" t="s">
        <v>1</v>
      </c>
      <c r="C24" s="3">
        <v>5</v>
      </c>
      <c r="D24" s="2" t="str">
        <f t="shared" si="0"/>
        <v>С</v>
      </c>
      <c r="E24" s="2" t="str">
        <f t="shared" si="1"/>
        <v>↓</v>
      </c>
      <c r="F24" s="29">
        <f t="shared" si="2"/>
        <v>2.4904867452293638</v>
      </c>
      <c r="G24" s="29">
        <f t="shared" si="3"/>
        <v>0.2178893568691454</v>
      </c>
      <c r="J24" s="14">
        <v>44008.435196759259</v>
      </c>
      <c r="K24" s="2" t="s">
        <v>26</v>
      </c>
      <c r="L24" s="5">
        <v>2.5</v>
      </c>
    </row>
    <row r="25" spans="1:12">
      <c r="A25" s="2" t="s">
        <v>23</v>
      </c>
      <c r="B25" s="2" t="s">
        <v>1</v>
      </c>
      <c r="C25" s="3">
        <v>360</v>
      </c>
      <c r="D25" s="2" t="str">
        <f t="shared" si="0"/>
        <v>С</v>
      </c>
      <c r="E25" s="2" t="str">
        <f t="shared" si="1"/>
        <v>↓</v>
      </c>
      <c r="F25" s="29">
        <f t="shared" si="2"/>
        <v>2.9</v>
      </c>
      <c r="G25" s="29">
        <f t="shared" si="3"/>
        <v>-7.1058610384699961E-16</v>
      </c>
      <c r="J25" s="14">
        <v>44008.445613425924</v>
      </c>
      <c r="K25" s="2" t="s">
        <v>26</v>
      </c>
      <c r="L25" s="5">
        <v>2.9</v>
      </c>
    </row>
    <row r="26" spans="1:12">
      <c r="A26" s="2" t="s">
        <v>24</v>
      </c>
      <c r="B26" s="2" t="s">
        <v>1</v>
      </c>
      <c r="C26" s="3">
        <v>348</v>
      </c>
      <c r="D26" s="2" t="str">
        <f t="shared" si="0"/>
        <v>С</v>
      </c>
      <c r="E26" s="2" t="str">
        <f t="shared" si="1"/>
        <v>↓</v>
      </c>
      <c r="F26" s="29">
        <f t="shared" si="2"/>
        <v>2.8366280421280359</v>
      </c>
      <c r="G26" s="29">
        <f t="shared" si="3"/>
        <v>-0.60294390337150361</v>
      </c>
      <c r="J26" s="14">
        <v>44008.456030092595</v>
      </c>
      <c r="K26" s="2" t="s">
        <v>26</v>
      </c>
      <c r="L26" s="5">
        <v>2.9</v>
      </c>
    </row>
    <row r="27" spans="1:12" ht="15.75" thickBot="1">
      <c r="A27" s="6" t="s">
        <v>25</v>
      </c>
      <c r="B27" s="6" t="s">
        <v>1</v>
      </c>
      <c r="C27" s="7">
        <v>3</v>
      </c>
      <c r="D27" s="6" t="str">
        <f t="shared" si="0"/>
        <v>С</v>
      </c>
      <c r="E27" s="2" t="str">
        <f t="shared" si="1"/>
        <v>↓</v>
      </c>
      <c r="F27" s="29">
        <f t="shared" si="2"/>
        <v>2.7961626973128064</v>
      </c>
      <c r="G27" s="29">
        <f t="shared" si="3"/>
        <v>0.14654067748024271</v>
      </c>
      <c r="J27" s="14">
        <v>44008.466446759259</v>
      </c>
      <c r="K27" s="2" t="s">
        <v>26</v>
      </c>
      <c r="L27" s="5">
        <v>2.8</v>
      </c>
    </row>
    <row r="28" spans="1:12" ht="15.75" thickBot="1">
      <c r="A28" s="50" t="s">
        <v>29</v>
      </c>
      <c r="B28" s="51"/>
      <c r="C28" s="11">
        <f>IF(SIGN(DEGREES(ATAN2(SUM(F3:F27),SUM(G3:G27))))=-1, DEGREES(ATAN2(SUM(F3:F27),SUM(G3:G27)))+360,DEGREES(ATAN2(SUM(F3:F27),SUM(G3:G27))))</f>
        <v>37.643458121371836</v>
      </c>
      <c r="D28" s="13" t="str">
        <f t="shared" si="0"/>
        <v>СВ</v>
      </c>
      <c r="E28" s="44" t="str">
        <f t="shared" si="1"/>
        <v>↙</v>
      </c>
      <c r="F28" s="32" t="s">
        <v>96</v>
      </c>
      <c r="G28" s="32" t="s">
        <v>96</v>
      </c>
      <c r="J28" s="50" t="s">
        <v>30</v>
      </c>
      <c r="K28" s="51"/>
      <c r="L28" s="9">
        <f>AVERAGE(L3:L27)</f>
        <v>1.9959999999999996</v>
      </c>
    </row>
    <row r="29" spans="1:12">
      <c r="C29" s="32" t="s">
        <v>96</v>
      </c>
      <c r="D29" s="32" t="s">
        <v>96</v>
      </c>
      <c r="E29" s="32" t="s">
        <v>96</v>
      </c>
      <c r="F29" s="32" t="s">
        <v>96</v>
      </c>
      <c r="G29" s="33" t="s">
        <v>97</v>
      </c>
    </row>
    <row r="30" spans="1:12">
      <c r="C30" s="32" t="s">
        <v>96</v>
      </c>
      <c r="D30" s="32" t="s">
        <v>96</v>
      </c>
      <c r="E30" s="32" t="s">
        <v>96</v>
      </c>
      <c r="F30" s="33" t="s">
        <v>98</v>
      </c>
    </row>
    <row r="31" spans="1:12">
      <c r="C31" s="32" t="s">
        <v>96</v>
      </c>
      <c r="D31" s="32" t="s">
        <v>96</v>
      </c>
      <c r="E31" s="45" t="s">
        <v>116</v>
      </c>
      <c r="F31" s="33"/>
    </row>
    <row r="32" spans="1:12">
      <c r="C32" s="32" t="s">
        <v>96</v>
      </c>
      <c r="D32" s="33" t="s">
        <v>99</v>
      </c>
      <c r="E32" s="33"/>
    </row>
    <row r="33" spans="3:20">
      <c r="C33" s="31" t="s">
        <v>95</v>
      </c>
    </row>
    <row r="35" spans="3:20" ht="15.75" thickBot="1"/>
    <row r="36" spans="3:20">
      <c r="O36" s="36" t="s">
        <v>100</v>
      </c>
      <c r="P36" s="37" t="s">
        <v>108</v>
      </c>
      <c r="Q36" s="37" t="s">
        <v>113</v>
      </c>
      <c r="R36" s="37"/>
      <c r="S36" s="37"/>
      <c r="T36" s="38"/>
    </row>
    <row r="37" spans="3:20">
      <c r="O37" s="39" t="s">
        <v>101</v>
      </c>
      <c r="P37" s="35" t="s">
        <v>109</v>
      </c>
      <c r="Q37" s="35"/>
      <c r="R37" s="35"/>
      <c r="S37" s="35"/>
      <c r="T37" s="40"/>
    </row>
    <row r="38" spans="3:20">
      <c r="O38" s="39" t="s">
        <v>102</v>
      </c>
      <c r="P38" s="35" t="s">
        <v>110</v>
      </c>
      <c r="Q38" s="35"/>
      <c r="R38" s="35"/>
      <c r="S38" s="35"/>
      <c r="T38" s="40"/>
    </row>
    <row r="39" spans="3:20">
      <c r="O39" s="39" t="s">
        <v>103</v>
      </c>
      <c r="P39" s="35" t="s">
        <v>111</v>
      </c>
      <c r="Q39" s="35"/>
      <c r="R39" s="35"/>
      <c r="S39" s="35"/>
      <c r="T39" s="40"/>
    </row>
    <row r="40" spans="3:20">
      <c r="O40" s="39" t="s">
        <v>104</v>
      </c>
      <c r="P40" s="35" t="s">
        <v>96</v>
      </c>
      <c r="Q40" s="35"/>
      <c r="R40" s="35"/>
      <c r="S40" s="35"/>
      <c r="T40" s="40"/>
    </row>
    <row r="41" spans="3:20">
      <c r="O41" s="39" t="s">
        <v>105</v>
      </c>
      <c r="P41" s="35" t="s">
        <v>112</v>
      </c>
      <c r="Q41" s="35"/>
      <c r="R41" s="35"/>
      <c r="S41" s="35"/>
      <c r="T41" s="40"/>
    </row>
    <row r="42" spans="3:20">
      <c r="O42" s="39" t="s">
        <v>106</v>
      </c>
      <c r="P42" s="35" t="s">
        <v>114</v>
      </c>
      <c r="Q42" s="35"/>
      <c r="R42" s="35"/>
      <c r="S42" s="35"/>
      <c r="T42" s="40"/>
    </row>
    <row r="43" spans="3:20" ht="15.75" thickBot="1">
      <c r="O43" s="41" t="s">
        <v>107</v>
      </c>
      <c r="P43" s="42" t="s">
        <v>115</v>
      </c>
      <c r="Q43" s="42"/>
      <c r="R43" s="42"/>
      <c r="S43" s="42"/>
      <c r="T43" s="43"/>
    </row>
  </sheetData>
  <mergeCells count="4">
    <mergeCell ref="A1:D1"/>
    <mergeCell ref="J1:L1"/>
    <mergeCell ref="A28:B28"/>
    <mergeCell ref="J28:K28"/>
  </mergeCells>
  <pageMargins left="0.7" right="0.7" top="0.75" bottom="0.75" header="0.3" footer="0.3"/>
  <pageSetup paperSize="9" scale="4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0"/>
  <sheetViews>
    <sheetView workbookViewId="0">
      <selection activeCell="E3" sqref="E3"/>
    </sheetView>
  </sheetViews>
  <sheetFormatPr defaultRowHeight="15"/>
  <cols>
    <col min="1" max="1" width="21.5703125" style="8" customWidth="1"/>
    <col min="2" max="2" width="7.5703125" style="8" customWidth="1"/>
    <col min="3" max="3" width="10.140625" style="8" customWidth="1"/>
    <col min="4" max="4" width="9.140625" style="8"/>
    <col min="5" max="5" width="9.140625" style="28"/>
    <col min="6" max="6" width="9.140625" style="8"/>
    <col min="7" max="7" width="14.140625" style="8" customWidth="1"/>
    <col min="8" max="9" width="9.140625" style="8"/>
    <col min="10" max="10" width="23.28515625" style="8" customWidth="1"/>
    <col min="11" max="16384" width="9.140625" style="8"/>
  </cols>
  <sheetData>
    <row r="1" spans="1:12">
      <c r="A1" s="46" t="s">
        <v>27</v>
      </c>
      <c r="B1" s="47"/>
      <c r="C1" s="47"/>
      <c r="D1" s="48"/>
      <c r="E1" s="34"/>
      <c r="F1" s="1"/>
      <c r="G1" s="1"/>
      <c r="H1" s="1"/>
      <c r="J1" s="49" t="s">
        <v>28</v>
      </c>
      <c r="K1" s="49"/>
      <c r="L1" s="49"/>
    </row>
    <row r="2" spans="1:12">
      <c r="A2" s="2" t="s">
        <v>33</v>
      </c>
      <c r="B2" s="2" t="s">
        <v>31</v>
      </c>
      <c r="C2" s="2" t="s">
        <v>32</v>
      </c>
      <c r="D2" s="2" t="s">
        <v>32</v>
      </c>
      <c r="E2" s="35"/>
      <c r="J2" s="2" t="s">
        <v>33</v>
      </c>
      <c r="K2" s="2" t="s">
        <v>31</v>
      </c>
      <c r="L2" s="2" t="s">
        <v>32</v>
      </c>
    </row>
    <row r="3" spans="1:12">
      <c r="A3" s="2" t="s">
        <v>0</v>
      </c>
      <c r="B3" s="2" t="s">
        <v>1</v>
      </c>
      <c r="C3" s="3">
        <v>88</v>
      </c>
      <c r="D3" s="2" t="str">
        <f>IF(AND(C3&gt;=22.5,C3&lt;=67),"СВ",IF(AND(C3&gt;=67.5,C3&lt;=112),"В",IF(AND(C3&gt;=112.5,C3&lt;=157),"ЮВ",IF(AND(C3&gt;=157.5,C3&lt;=202),"Ю",IF(AND(C3&gt;=202.5,C3&lt;=247),"ЮЗ",IF(AND(C3&gt;=247.5,C3&lt;=292),"З",IF(AND(C3&gt;=292.5,C3&lt;=337),"СЗ",IF(OR(AND(C3&lt;=22,C3&gt;=0),(AND(C3&gt;337.5,C3&lt;=360))),"С",""))))))))</f>
        <v>В</v>
      </c>
      <c r="E3" s="2" t="str">
        <f>IF(AND(C3&gt;=22.5,C3&lt;=67),"↙",IF(AND(C3&gt;=67.5,C3&lt;=112),"←",IF(AND(C3&gt;=112.5,C3&lt;=157),"↖",IF(AND(C3&gt;=157.5,C3&lt;=202),"↑",IF(AND(C3&gt;=202.5,C3&lt;=247),"↗",IF(AND(C3&gt;=247.5,C3&lt;=292),"→",IF(AND(C3&gt;=292.5,C3&lt;=337),"↘",IF(OR(AND(C3&lt;=22,C3&gt;=0),(AND(C3&gt;337.5,C3&lt;=360))),"↓",""))))))))</f>
        <v>←</v>
      </c>
      <c r="F3" s="10">
        <f>COS(RADIANS(C3))*L3</f>
        <v>5.9329144394251833E-2</v>
      </c>
      <c r="G3" s="10">
        <f>SIN(RADIANS(C3))*L3</f>
        <v>1.6989644059324627</v>
      </c>
      <c r="J3" s="14">
        <v>44008.216400462959</v>
      </c>
      <c r="K3" s="2" t="s">
        <v>26</v>
      </c>
      <c r="L3" s="5">
        <v>1.7</v>
      </c>
    </row>
    <row r="4" spans="1:12">
      <c r="A4" s="2" t="s">
        <v>2</v>
      </c>
      <c r="B4" s="2" t="s">
        <v>1</v>
      </c>
      <c r="C4" s="3">
        <v>89</v>
      </c>
      <c r="D4" s="2" t="str">
        <f t="shared" ref="D4:D28" si="0">IF(AND(C4&gt;=22.5,C4&lt;=67),"СВ",IF(AND(C4&gt;=67.5,C4&lt;=112),"В",IF(AND(C4&gt;=112.5,C4&lt;=157),"ЮВ",IF(AND(C4&gt;=157.5,C4&lt;=202),"Ю",IF(AND(C4&gt;=202.5,C4&lt;=247),"ЮЗ",IF(AND(C4&gt;=247.5,C4&lt;=292),"З",IF(AND(C4&gt;=292.5,C4&lt;=337),"СЗ",IF(OR(AND(C4&lt;=22,C4&gt;=0),(AND(C4&gt;337.5,C4&lt;=360))),"С",""))))))))</f>
        <v>В</v>
      </c>
      <c r="E4" s="2" t="str">
        <f t="shared" ref="E4:E28" si="1">IF(AND(C4&gt;=22.5,C4&lt;=67),"↙",IF(AND(C4&gt;=67.5,C4&lt;=112),"←",IF(AND(C4&gt;=112.5,C4&lt;=157),"↖",IF(AND(C4&gt;=157.5,C4&lt;=202),"↑",IF(AND(C4&gt;=202.5,C4&lt;=247),"↗",IF(AND(C4&gt;=247.5,C4&lt;=292),"→",IF(AND(C4&gt;=292.5,C4&lt;=337),"↘",IF(OR(AND(C4&lt;=22,C4&gt;=0),(AND(C4&gt;337.5,C4&lt;=360))),"↓",""))))))))</f>
        <v>←</v>
      </c>
      <c r="F4" s="10">
        <f t="shared" ref="F4:F27" si="2">COS(RADIANS(C4))*L4</f>
        <v>2.6178609655925396E-2</v>
      </c>
      <c r="G4" s="10">
        <f t="shared" ref="G4:G27" si="3">SIN(RADIANS(C4))*L4</f>
        <v>1.499771542734587</v>
      </c>
      <c r="J4" s="14">
        <v>44008.226817129631</v>
      </c>
      <c r="K4" s="2" t="s">
        <v>26</v>
      </c>
      <c r="L4" s="5">
        <v>1.5</v>
      </c>
    </row>
    <row r="5" spans="1:12">
      <c r="A5" s="2" t="s">
        <v>3</v>
      </c>
      <c r="B5" s="2" t="s">
        <v>1</v>
      </c>
      <c r="C5" s="3">
        <v>132</v>
      </c>
      <c r="D5" s="2" t="str">
        <f t="shared" si="0"/>
        <v>ЮВ</v>
      </c>
      <c r="E5" s="2" t="str">
        <f t="shared" si="1"/>
        <v>↖</v>
      </c>
      <c r="F5" s="10">
        <f t="shared" si="2"/>
        <v>-0.66913060635885824</v>
      </c>
      <c r="G5" s="10">
        <f t="shared" si="3"/>
        <v>0.74314482547739424</v>
      </c>
      <c r="J5" s="14">
        <v>44008.237233796295</v>
      </c>
      <c r="K5" s="2" t="s">
        <v>26</v>
      </c>
      <c r="L5" s="5">
        <v>1</v>
      </c>
    </row>
    <row r="6" spans="1:12">
      <c r="A6" s="2" t="s">
        <v>4</v>
      </c>
      <c r="B6" s="2" t="s">
        <v>1</v>
      </c>
      <c r="C6" s="3">
        <v>143</v>
      </c>
      <c r="D6" s="2" t="str">
        <f t="shared" si="0"/>
        <v>ЮВ</v>
      </c>
      <c r="E6" s="2" t="str">
        <f t="shared" si="1"/>
        <v>↖</v>
      </c>
      <c r="F6" s="10">
        <f t="shared" si="2"/>
        <v>-0.79863551004729294</v>
      </c>
      <c r="G6" s="10">
        <f t="shared" si="3"/>
        <v>0.60181502315204816</v>
      </c>
      <c r="J6" s="14">
        <v>44008.247650462959</v>
      </c>
      <c r="K6" s="2" t="s">
        <v>26</v>
      </c>
      <c r="L6" s="5">
        <v>1</v>
      </c>
    </row>
    <row r="7" spans="1:12">
      <c r="A7" s="2" t="s">
        <v>5</v>
      </c>
      <c r="B7" s="2" t="s">
        <v>1</v>
      </c>
      <c r="C7" s="3">
        <v>134</v>
      </c>
      <c r="D7" s="2" t="str">
        <f t="shared" si="0"/>
        <v>ЮВ</v>
      </c>
      <c r="E7" s="2" t="str">
        <f t="shared" si="1"/>
        <v>↖</v>
      </c>
      <c r="F7" s="10">
        <f t="shared" si="2"/>
        <v>-0.34732918522949868</v>
      </c>
      <c r="G7" s="10">
        <f t="shared" si="3"/>
        <v>0.35966990016932554</v>
      </c>
      <c r="J7" s="14">
        <v>44008.2580787037</v>
      </c>
      <c r="K7" s="2" t="s">
        <v>26</v>
      </c>
      <c r="L7" s="5">
        <v>0.5</v>
      </c>
    </row>
    <row r="8" spans="1:12">
      <c r="A8" s="2" t="s">
        <v>6</v>
      </c>
      <c r="B8" s="2" t="s">
        <v>1</v>
      </c>
      <c r="C8" s="3">
        <v>93</v>
      </c>
      <c r="D8" s="2" t="str">
        <f t="shared" si="0"/>
        <v>В</v>
      </c>
      <c r="E8" s="2" t="str">
        <f t="shared" si="1"/>
        <v>←</v>
      </c>
      <c r="F8" s="10">
        <f t="shared" si="2"/>
        <v>-5.2335956242943842E-2</v>
      </c>
      <c r="G8" s="10">
        <f t="shared" si="3"/>
        <v>0.99862953475457383</v>
      </c>
      <c r="J8" s="14">
        <v>44008.268495370372</v>
      </c>
      <c r="K8" s="2" t="s">
        <v>26</v>
      </c>
      <c r="L8" s="5">
        <v>1</v>
      </c>
    </row>
    <row r="9" spans="1:12">
      <c r="A9" s="2" t="s">
        <v>7</v>
      </c>
      <c r="B9" s="2" t="s">
        <v>1</v>
      </c>
      <c r="C9" s="3">
        <v>64</v>
      </c>
      <c r="D9" s="2" t="str">
        <f t="shared" si="0"/>
        <v>СВ</v>
      </c>
      <c r="E9" s="2" t="str">
        <f t="shared" si="1"/>
        <v>↙</v>
      </c>
      <c r="F9" s="10">
        <f t="shared" si="2"/>
        <v>0.56988249082580067</v>
      </c>
      <c r="G9" s="10">
        <f t="shared" si="3"/>
        <v>1.1684322601889172</v>
      </c>
      <c r="J9" s="14">
        <v>44008.278912037036</v>
      </c>
      <c r="K9" s="2" t="s">
        <v>26</v>
      </c>
      <c r="L9" s="5">
        <v>1.3</v>
      </c>
    </row>
    <row r="10" spans="1:12">
      <c r="A10" s="2" t="s">
        <v>8</v>
      </c>
      <c r="B10" s="2" t="s">
        <v>1</v>
      </c>
      <c r="C10" s="3">
        <v>49</v>
      </c>
      <c r="D10" s="2" t="str">
        <f t="shared" si="0"/>
        <v>СВ</v>
      </c>
      <c r="E10" s="2" t="str">
        <f t="shared" si="1"/>
        <v>↙</v>
      </c>
      <c r="F10" s="10">
        <f t="shared" si="2"/>
        <v>1.5089357666781666</v>
      </c>
      <c r="G10" s="10">
        <f t="shared" si="3"/>
        <v>1.7358320345123754</v>
      </c>
      <c r="J10" s="14">
        <v>44008.2893287037</v>
      </c>
      <c r="K10" s="2" t="s">
        <v>26</v>
      </c>
      <c r="L10" s="5">
        <v>2.2999999999999998</v>
      </c>
    </row>
    <row r="11" spans="1:12">
      <c r="A11" s="2" t="s">
        <v>9</v>
      </c>
      <c r="B11" s="2" t="s">
        <v>1</v>
      </c>
      <c r="C11" s="3">
        <v>64</v>
      </c>
      <c r="D11" s="2" t="str">
        <f t="shared" si="0"/>
        <v>СВ</v>
      </c>
      <c r="E11" s="2" t="str">
        <f t="shared" si="1"/>
        <v>↙</v>
      </c>
      <c r="F11" s="10">
        <f t="shared" si="2"/>
        <v>1.0082536376148781</v>
      </c>
      <c r="G11" s="10">
        <f t="shared" si="3"/>
        <v>2.067226306488084</v>
      </c>
      <c r="J11" s="14">
        <v>44008.299745370372</v>
      </c>
      <c r="K11" s="2" t="s">
        <v>26</v>
      </c>
      <c r="L11" s="5">
        <v>2.2999999999999998</v>
      </c>
    </row>
    <row r="12" spans="1:12">
      <c r="A12" s="2" t="s">
        <v>10</v>
      </c>
      <c r="B12" s="2" t="s">
        <v>1</v>
      </c>
      <c r="C12" s="3">
        <v>51</v>
      </c>
      <c r="D12" s="2" t="str">
        <f t="shared" si="0"/>
        <v>СВ</v>
      </c>
      <c r="E12" s="2" t="str">
        <f t="shared" si="1"/>
        <v>↙</v>
      </c>
      <c r="F12" s="10">
        <f t="shared" si="2"/>
        <v>1.258640782099675</v>
      </c>
      <c r="G12" s="10">
        <f t="shared" si="3"/>
        <v>1.5542919229139418</v>
      </c>
      <c r="J12" s="14">
        <v>44008.310173611113</v>
      </c>
      <c r="K12" s="2" t="s">
        <v>26</v>
      </c>
      <c r="L12" s="5">
        <v>2</v>
      </c>
    </row>
    <row r="13" spans="1:12">
      <c r="A13" s="2" t="s">
        <v>11</v>
      </c>
      <c r="B13" s="2" t="s">
        <v>1</v>
      </c>
      <c r="C13" s="3">
        <v>75</v>
      </c>
      <c r="D13" s="2" t="str">
        <f t="shared" si="0"/>
        <v>В</v>
      </c>
      <c r="E13" s="2" t="str">
        <f t="shared" si="1"/>
        <v>←</v>
      </c>
      <c r="F13" s="10">
        <f t="shared" si="2"/>
        <v>0.41411047216403318</v>
      </c>
      <c r="G13" s="10">
        <f t="shared" si="3"/>
        <v>1.5454813220625094</v>
      </c>
      <c r="J13" s="14">
        <v>44008.320590277777</v>
      </c>
      <c r="K13" s="2" t="s">
        <v>26</v>
      </c>
      <c r="L13" s="5">
        <v>1.6</v>
      </c>
    </row>
    <row r="14" spans="1:12">
      <c r="A14" s="2" t="s">
        <v>12</v>
      </c>
      <c r="B14" s="2" t="s">
        <v>1</v>
      </c>
      <c r="C14" s="3">
        <v>70</v>
      </c>
      <c r="D14" s="2" t="str">
        <f t="shared" si="0"/>
        <v>В</v>
      </c>
      <c r="E14" s="2" t="str">
        <f t="shared" si="1"/>
        <v>←</v>
      </c>
      <c r="F14" s="10">
        <f t="shared" si="2"/>
        <v>0.75244431531647149</v>
      </c>
      <c r="G14" s="10">
        <f t="shared" si="3"/>
        <v>2.0673237657289985</v>
      </c>
      <c r="J14" s="14">
        <v>44008.331006944441</v>
      </c>
      <c r="K14" s="2" t="s">
        <v>26</v>
      </c>
      <c r="L14" s="5">
        <v>2.2000000000000002</v>
      </c>
    </row>
    <row r="15" spans="1:12">
      <c r="A15" s="2" t="s">
        <v>13</v>
      </c>
      <c r="B15" s="2" t="s">
        <v>1</v>
      </c>
      <c r="C15" s="3">
        <v>56</v>
      </c>
      <c r="D15" s="2" t="str">
        <f t="shared" si="0"/>
        <v>СВ</v>
      </c>
      <c r="E15" s="2" t="str">
        <f t="shared" si="1"/>
        <v>↙</v>
      </c>
      <c r="F15" s="10">
        <f t="shared" si="2"/>
        <v>1.2302243876356431</v>
      </c>
      <c r="G15" s="10">
        <f t="shared" si="3"/>
        <v>1.823882659621092</v>
      </c>
      <c r="J15" s="14">
        <v>44008.341423611113</v>
      </c>
      <c r="K15" s="2" t="s">
        <v>26</v>
      </c>
      <c r="L15" s="5">
        <v>2.2000000000000002</v>
      </c>
    </row>
    <row r="16" spans="1:12">
      <c r="A16" s="2" t="s">
        <v>14</v>
      </c>
      <c r="B16" s="2" t="s">
        <v>1</v>
      </c>
      <c r="C16" s="3">
        <v>57</v>
      </c>
      <c r="D16" s="2" t="str">
        <f t="shared" si="0"/>
        <v>СВ</v>
      </c>
      <c r="E16" s="2" t="str">
        <f t="shared" si="1"/>
        <v>↙</v>
      </c>
      <c r="F16" s="10">
        <f t="shared" si="2"/>
        <v>0.98035026302704875</v>
      </c>
      <c r="G16" s="10">
        <f t="shared" si="3"/>
        <v>1.5096070223017632</v>
      </c>
      <c r="J16" s="14">
        <v>44008.351840277777</v>
      </c>
      <c r="K16" s="2" t="s">
        <v>26</v>
      </c>
      <c r="L16" s="5">
        <v>1.8</v>
      </c>
    </row>
    <row r="17" spans="1:12">
      <c r="A17" s="2" t="s">
        <v>15</v>
      </c>
      <c r="B17" s="2" t="s">
        <v>1</v>
      </c>
      <c r="C17" s="3">
        <v>51</v>
      </c>
      <c r="D17" s="2" t="str">
        <f t="shared" si="0"/>
        <v>СВ</v>
      </c>
      <c r="E17" s="2" t="str">
        <f t="shared" si="1"/>
        <v>↙</v>
      </c>
      <c r="F17" s="10">
        <f t="shared" si="2"/>
        <v>1.3845048603096426</v>
      </c>
      <c r="G17" s="10">
        <f t="shared" si="3"/>
        <v>1.7097211152053362</v>
      </c>
      <c r="J17" s="14">
        <v>44008.362256944441</v>
      </c>
      <c r="K17" s="2" t="s">
        <v>26</v>
      </c>
      <c r="L17" s="5">
        <v>2.2000000000000002</v>
      </c>
    </row>
    <row r="18" spans="1:12">
      <c r="A18" s="2" t="s">
        <v>16</v>
      </c>
      <c r="B18" s="2" t="s">
        <v>1</v>
      </c>
      <c r="C18" s="3">
        <v>64</v>
      </c>
      <c r="D18" s="2" t="str">
        <f t="shared" si="0"/>
        <v>СВ</v>
      </c>
      <c r="E18" s="2" t="str">
        <f t="shared" si="1"/>
        <v>↙</v>
      </c>
      <c r="F18" s="10">
        <f t="shared" si="2"/>
        <v>0.70139383486252393</v>
      </c>
      <c r="G18" s="10">
        <f t="shared" si="3"/>
        <v>1.4380704740786674</v>
      </c>
      <c r="J18" s="14">
        <v>44008.372685185182</v>
      </c>
      <c r="K18" s="2" t="s">
        <v>26</v>
      </c>
      <c r="L18" s="5">
        <v>1.6</v>
      </c>
    </row>
    <row r="19" spans="1:12">
      <c r="A19" s="2" t="s">
        <v>17</v>
      </c>
      <c r="B19" s="2" t="s">
        <v>1</v>
      </c>
      <c r="C19" s="3">
        <v>57</v>
      </c>
      <c r="D19" s="2" t="str">
        <f t="shared" si="0"/>
        <v>СВ</v>
      </c>
      <c r="E19" s="2" t="str">
        <f t="shared" si="1"/>
        <v>↙</v>
      </c>
      <c r="F19" s="10">
        <f t="shared" si="2"/>
        <v>1.0892780700300542</v>
      </c>
      <c r="G19" s="10">
        <f t="shared" si="3"/>
        <v>1.6773411358908481</v>
      </c>
      <c r="J19" s="14">
        <v>44008.383101851854</v>
      </c>
      <c r="K19" s="2" t="s">
        <v>26</v>
      </c>
      <c r="L19" s="5">
        <v>2</v>
      </c>
    </row>
    <row r="20" spans="1:12">
      <c r="A20" s="2" t="s">
        <v>18</v>
      </c>
      <c r="B20" s="2" t="s">
        <v>1</v>
      </c>
      <c r="C20" s="3">
        <v>358</v>
      </c>
      <c r="D20" s="2" t="str">
        <f t="shared" si="0"/>
        <v>С</v>
      </c>
      <c r="E20" s="2" t="str">
        <f t="shared" si="1"/>
        <v>↓</v>
      </c>
      <c r="F20" s="10">
        <f t="shared" si="2"/>
        <v>2.8982333983553774</v>
      </c>
      <c r="G20" s="10">
        <f t="shared" si="3"/>
        <v>-0.10120854043725239</v>
      </c>
      <c r="J20" s="14">
        <v>44008.393518518518</v>
      </c>
      <c r="K20" s="2" t="s">
        <v>26</v>
      </c>
      <c r="L20" s="5">
        <v>2.9</v>
      </c>
    </row>
    <row r="21" spans="1:12">
      <c r="A21" s="2" t="s">
        <v>19</v>
      </c>
      <c r="B21" s="2" t="s">
        <v>1</v>
      </c>
      <c r="C21" s="3">
        <v>1</v>
      </c>
      <c r="D21" s="2" t="str">
        <f t="shared" si="0"/>
        <v>С</v>
      </c>
      <c r="E21" s="2" t="str">
        <f t="shared" si="1"/>
        <v>↓</v>
      </c>
      <c r="F21" s="10">
        <f t="shared" si="2"/>
        <v>2.8995583159535347</v>
      </c>
      <c r="G21" s="10">
        <f t="shared" si="3"/>
        <v>5.0611978668122184E-2</v>
      </c>
      <c r="J21" s="14">
        <v>44008.403935185182</v>
      </c>
      <c r="K21" s="2" t="s">
        <v>26</v>
      </c>
      <c r="L21" s="5">
        <v>2.9</v>
      </c>
    </row>
    <row r="22" spans="1:12">
      <c r="A22" s="2" t="s">
        <v>20</v>
      </c>
      <c r="B22" s="2" t="s">
        <v>1</v>
      </c>
      <c r="C22" s="3">
        <v>355</v>
      </c>
      <c r="D22" s="2" t="str">
        <f t="shared" si="0"/>
        <v>С</v>
      </c>
      <c r="E22" s="2" t="str">
        <f t="shared" si="1"/>
        <v>↓</v>
      </c>
      <c r="F22" s="10">
        <f t="shared" si="2"/>
        <v>2.3908672754201894</v>
      </c>
      <c r="G22" s="10">
        <f t="shared" si="3"/>
        <v>-0.20917378259437996</v>
      </c>
      <c r="J22" s="14">
        <v>44008.414351851854</v>
      </c>
      <c r="K22" s="2" t="s">
        <v>26</v>
      </c>
      <c r="L22" s="5">
        <v>2.4</v>
      </c>
    </row>
    <row r="23" spans="1:12">
      <c r="A23" s="2" t="s">
        <v>21</v>
      </c>
      <c r="B23" s="2" t="s">
        <v>1</v>
      </c>
      <c r="C23" s="4">
        <v>0</v>
      </c>
      <c r="D23" s="2" t="str">
        <f t="shared" si="0"/>
        <v>С</v>
      </c>
      <c r="E23" s="2" t="str">
        <f t="shared" si="1"/>
        <v>↓</v>
      </c>
      <c r="F23" s="10">
        <f t="shared" si="2"/>
        <v>2.4</v>
      </c>
      <c r="G23" s="10">
        <f t="shared" si="3"/>
        <v>0</v>
      </c>
      <c r="J23" s="14">
        <v>44008.424768518518</v>
      </c>
      <c r="K23" s="2" t="s">
        <v>26</v>
      </c>
      <c r="L23" s="5">
        <v>2.4</v>
      </c>
    </row>
    <row r="24" spans="1:12">
      <c r="A24" s="2" t="s">
        <v>22</v>
      </c>
      <c r="B24" s="2" t="s">
        <v>1</v>
      </c>
      <c r="C24" s="3">
        <v>5</v>
      </c>
      <c r="D24" s="2" t="str">
        <f t="shared" si="0"/>
        <v>С</v>
      </c>
      <c r="E24" s="2" t="str">
        <f t="shared" si="1"/>
        <v>↓</v>
      </c>
      <c r="F24" s="10">
        <f t="shared" si="2"/>
        <v>2.4904867452293638</v>
      </c>
      <c r="G24" s="10">
        <f t="shared" si="3"/>
        <v>0.2178893568691454</v>
      </c>
      <c r="J24" s="14">
        <v>44008.435196759259</v>
      </c>
      <c r="K24" s="2" t="s">
        <v>26</v>
      </c>
      <c r="L24" s="5">
        <v>2.5</v>
      </c>
    </row>
    <row r="25" spans="1:12">
      <c r="A25" s="2" t="s">
        <v>23</v>
      </c>
      <c r="B25" s="2" t="s">
        <v>1</v>
      </c>
      <c r="C25" s="3">
        <v>360</v>
      </c>
      <c r="D25" s="2" t="str">
        <f t="shared" si="0"/>
        <v>С</v>
      </c>
      <c r="E25" s="2" t="str">
        <f t="shared" si="1"/>
        <v>↓</v>
      </c>
      <c r="F25" s="10">
        <f t="shared" si="2"/>
        <v>2.9</v>
      </c>
      <c r="G25" s="10">
        <f t="shared" si="3"/>
        <v>-7.1058610384699961E-16</v>
      </c>
      <c r="J25" s="14">
        <v>44008.445613425924</v>
      </c>
      <c r="K25" s="2" t="s">
        <v>26</v>
      </c>
      <c r="L25" s="5">
        <v>2.9</v>
      </c>
    </row>
    <row r="26" spans="1:12">
      <c r="A26" s="2" t="s">
        <v>24</v>
      </c>
      <c r="B26" s="2" t="s">
        <v>1</v>
      </c>
      <c r="C26" s="3">
        <v>348</v>
      </c>
      <c r="D26" s="2" t="str">
        <f t="shared" si="0"/>
        <v>С</v>
      </c>
      <c r="E26" s="2" t="str">
        <f t="shared" si="1"/>
        <v>↓</v>
      </c>
      <c r="F26" s="10">
        <f t="shared" si="2"/>
        <v>2.8366280421280359</v>
      </c>
      <c r="G26" s="10">
        <f t="shared" si="3"/>
        <v>-0.60294390337150361</v>
      </c>
      <c r="J26" s="14">
        <v>44008.456030092595</v>
      </c>
      <c r="K26" s="2" t="s">
        <v>26</v>
      </c>
      <c r="L26" s="5">
        <v>2.9</v>
      </c>
    </row>
    <row r="27" spans="1:12" ht="15.75" thickBot="1">
      <c r="A27" s="6" t="s">
        <v>25</v>
      </c>
      <c r="B27" s="6" t="s">
        <v>1</v>
      </c>
      <c r="C27" s="7">
        <v>3</v>
      </c>
      <c r="D27" s="6" t="str">
        <f t="shared" si="0"/>
        <v>С</v>
      </c>
      <c r="E27" s="2" t="str">
        <f t="shared" si="1"/>
        <v>↓</v>
      </c>
      <c r="F27" s="10">
        <f t="shared" si="2"/>
        <v>2.7961626973128064</v>
      </c>
      <c r="G27" s="10">
        <f t="shared" si="3"/>
        <v>0.14654067748024271</v>
      </c>
      <c r="J27" s="14">
        <v>44008.466446759259</v>
      </c>
      <c r="K27" s="2" t="s">
        <v>26</v>
      </c>
      <c r="L27" s="5">
        <v>2.8</v>
      </c>
    </row>
    <row r="28" spans="1:12" ht="15.75" thickBot="1">
      <c r="A28" s="50" t="s">
        <v>29</v>
      </c>
      <c r="B28" s="51"/>
      <c r="C28" s="11">
        <f>IF(SIGN(DEGREES(ATAN2(SUM(F3:F27),SUM(G3:G27))))=-1, DEGREES(ATAN2(SUM(F3:F27),SUM(G3:G27)))+360,DEGREES(ATAN2(SUM(F3:F27),SUM(G3:G27))))</f>
        <v>37.643458121371836</v>
      </c>
      <c r="D28" s="13" t="str">
        <f t="shared" si="0"/>
        <v>СВ</v>
      </c>
      <c r="E28" s="44" t="str">
        <f t="shared" si="1"/>
        <v>↙</v>
      </c>
      <c r="F28" s="10"/>
      <c r="G28" s="10"/>
      <c r="J28" s="50" t="s">
        <v>30</v>
      </c>
      <c r="K28" s="51"/>
      <c r="L28" s="9">
        <f>AVERAGE(L3:L27)</f>
        <v>1.9959999999999996</v>
      </c>
    </row>
    <row r="30" spans="1:12">
      <c r="C30" s="21"/>
    </row>
  </sheetData>
  <mergeCells count="4">
    <mergeCell ref="A1:D1"/>
    <mergeCell ref="J1:L1"/>
    <mergeCell ref="A28:B28"/>
    <mergeCell ref="J28:K2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0"/>
  <sheetViews>
    <sheetView workbookViewId="0">
      <selection activeCell="E3" sqref="E3"/>
    </sheetView>
  </sheetViews>
  <sheetFormatPr defaultRowHeight="15"/>
  <cols>
    <col min="1" max="1" width="21.5703125" style="8" customWidth="1"/>
    <col min="2" max="2" width="7.5703125" style="8" customWidth="1"/>
    <col min="3" max="3" width="10.140625" style="8" customWidth="1"/>
    <col min="4" max="4" width="9.140625" style="8"/>
    <col min="5" max="5" width="9.140625" style="28"/>
    <col min="6" max="6" width="9.140625" style="8"/>
    <col min="7" max="7" width="14.140625" style="8" customWidth="1"/>
    <col min="8" max="9" width="9.140625" style="8"/>
    <col min="10" max="10" width="23.28515625" style="8" customWidth="1"/>
    <col min="11" max="16384" width="9.140625" style="8"/>
  </cols>
  <sheetData>
    <row r="1" spans="1:12">
      <c r="A1" s="46" t="s">
        <v>27</v>
      </c>
      <c r="B1" s="47"/>
      <c r="C1" s="47"/>
      <c r="D1" s="48"/>
      <c r="E1" s="34"/>
      <c r="F1" s="1"/>
      <c r="G1" s="1"/>
      <c r="H1" s="1"/>
      <c r="J1" s="49" t="s">
        <v>28</v>
      </c>
      <c r="K1" s="49"/>
      <c r="L1" s="49"/>
    </row>
    <row r="2" spans="1:12">
      <c r="A2" s="2" t="s">
        <v>33</v>
      </c>
      <c r="B2" s="2" t="s">
        <v>31</v>
      </c>
      <c r="C2" s="2" t="s">
        <v>32</v>
      </c>
      <c r="D2" s="2" t="s">
        <v>32</v>
      </c>
      <c r="E2" s="35"/>
      <c r="J2" s="2" t="s">
        <v>33</v>
      </c>
      <c r="K2" s="2" t="s">
        <v>31</v>
      </c>
      <c r="L2" s="2" t="s">
        <v>32</v>
      </c>
    </row>
    <row r="3" spans="1:12">
      <c r="A3" s="17" t="s">
        <v>34</v>
      </c>
      <c r="B3" s="17" t="s">
        <v>1</v>
      </c>
      <c r="C3" s="18">
        <v>106</v>
      </c>
      <c r="D3" s="2" t="str">
        <f>IF(AND(C3&gt;=22.5,C3&lt;=67),"СВ",IF(AND(C3&gt;=67.5,C3&lt;=112),"В",IF(AND(C3&gt;=112.5,C3&lt;=157),"ЮВ",IF(AND(C3&gt;=157.5,C3&lt;=202),"Ю",IF(AND(C3&gt;=202.5,C3&lt;=247),"ЮЗ",IF(AND(C3&gt;=247.5,C3&lt;=292),"З",IF(AND(C3&gt;=292.5,C3&lt;=337),"СЗ",IF(OR(AND(C3&lt;=22,C3&gt;=0),(AND(C3&gt;337.5,C3&lt;=360))),"С",""))))))))</f>
        <v>В</v>
      </c>
      <c r="E3" s="2" t="str">
        <f>IF(AND(C3&gt;=22.5,C3&lt;=67),"↙",IF(AND(C3&gt;=67.5,C3&lt;=112),"←",IF(AND(C3&gt;=112.5,C3&lt;=157),"↖",IF(AND(C3&gt;=157.5,C3&lt;=202),"↑",IF(AND(C3&gt;=202.5,C3&lt;=247),"↗",IF(AND(C3&gt;=247.5,C3&lt;=292),"→",IF(AND(C3&gt;=292.5,C3&lt;=337),"↘",IF(OR(AND(C3&lt;=22,C3&gt;=0),(AND(C3&gt;337.5,C3&lt;=360))),"↓",""))))))))</f>
        <v>←</v>
      </c>
      <c r="F3" s="10">
        <f>COS(RADIANS(C3))*L3</f>
        <v>-0.66152965396079766</v>
      </c>
      <c r="G3" s="10">
        <f>SIN(RADIANS(C3))*L3</f>
        <v>2.3070280702519654</v>
      </c>
      <c r="J3" s="12">
        <v>44000.011261574073</v>
      </c>
      <c r="K3" s="15" t="s">
        <v>26</v>
      </c>
      <c r="L3" s="16">
        <v>2.4</v>
      </c>
    </row>
    <row r="4" spans="1:12">
      <c r="A4" s="17" t="s">
        <v>35</v>
      </c>
      <c r="B4" s="17" t="s">
        <v>1</v>
      </c>
      <c r="C4" s="18">
        <v>120</v>
      </c>
      <c r="D4" s="2" t="str">
        <f t="shared" ref="D4:D28" si="0">IF(AND(C4&gt;=22.5,C4&lt;=67),"СВ",IF(AND(C4&gt;=67.5,C4&lt;=112),"В",IF(AND(C4&gt;=112.5,C4&lt;=157),"ЮВ",IF(AND(C4&gt;=157.5,C4&lt;=202),"Ю",IF(AND(C4&gt;=202.5,C4&lt;=247),"ЮЗ",IF(AND(C4&gt;=247.5,C4&lt;=292),"З",IF(AND(C4&gt;=292.5,C4&lt;=337),"СЗ",IF(OR(AND(C4&lt;=22,C4&gt;=0),(AND(C4&gt;337.5,C4&lt;=360))),"С",""))))))))</f>
        <v>ЮВ</v>
      </c>
      <c r="E4" s="2" t="str">
        <f t="shared" ref="E4:E28" si="1">IF(AND(C4&gt;=22.5,C4&lt;=67),"↙",IF(AND(C4&gt;=67.5,C4&lt;=112),"←",IF(AND(C4&gt;=112.5,C4&lt;=157),"↖",IF(AND(C4&gt;=157.5,C4&lt;=202),"↑",IF(AND(C4&gt;=202.5,C4&lt;=247),"↗",IF(AND(C4&gt;=247.5,C4&lt;=292),"→",IF(AND(C4&gt;=292.5,C4&lt;=337),"↘",IF(OR(AND(C4&lt;=22,C4&gt;=0),(AND(C4&gt;337.5,C4&lt;=360))),"↓",""))))))))</f>
        <v>↖</v>
      </c>
      <c r="F4" s="10">
        <f t="shared" ref="F4:F27" si="2">COS(RADIANS(C4))*L4</f>
        <v>-1.0499999999999996</v>
      </c>
      <c r="G4" s="10">
        <f t="shared" ref="G4:G27" si="3">SIN(RADIANS(C4))*L4</f>
        <v>1.8186533479473213</v>
      </c>
      <c r="J4" s="12">
        <v>44000.021678240744</v>
      </c>
      <c r="K4" s="15" t="s">
        <v>26</v>
      </c>
      <c r="L4" s="16">
        <v>2.1</v>
      </c>
    </row>
    <row r="5" spans="1:12">
      <c r="A5" s="17" t="s">
        <v>36</v>
      </c>
      <c r="B5" s="17" t="s">
        <v>1</v>
      </c>
      <c r="C5" s="18">
        <v>134</v>
      </c>
      <c r="D5" s="2" t="str">
        <f t="shared" si="0"/>
        <v>ЮВ</v>
      </c>
      <c r="E5" s="2" t="str">
        <f t="shared" si="1"/>
        <v>↖</v>
      </c>
      <c r="F5" s="10">
        <f t="shared" si="2"/>
        <v>-1.3198509038720949</v>
      </c>
      <c r="G5" s="10">
        <f t="shared" si="3"/>
        <v>1.366745620643437</v>
      </c>
      <c r="J5" s="12">
        <v>44000.032094907408</v>
      </c>
      <c r="K5" s="15" t="s">
        <v>26</v>
      </c>
      <c r="L5" s="16">
        <v>1.9</v>
      </c>
    </row>
    <row r="6" spans="1:12">
      <c r="A6" s="17" t="s">
        <v>37</v>
      </c>
      <c r="B6" s="17" t="s">
        <v>1</v>
      </c>
      <c r="C6" s="18">
        <v>148</v>
      </c>
      <c r="D6" s="2" t="str">
        <f t="shared" si="0"/>
        <v>ЮВ</v>
      </c>
      <c r="E6" s="2" t="str">
        <f t="shared" si="1"/>
        <v>↖</v>
      </c>
      <c r="F6" s="10">
        <f t="shared" si="2"/>
        <v>-2.0353154307754222</v>
      </c>
      <c r="G6" s="10">
        <f t="shared" si="3"/>
        <v>1.2718062341596916</v>
      </c>
      <c r="J6" s="12">
        <v>44000.042523148149</v>
      </c>
      <c r="K6" s="15" t="s">
        <v>26</v>
      </c>
      <c r="L6" s="16">
        <v>2.4</v>
      </c>
    </row>
    <row r="7" spans="1:12">
      <c r="A7" s="17" t="s">
        <v>38</v>
      </c>
      <c r="B7" s="17" t="s">
        <v>1</v>
      </c>
      <c r="C7" s="18">
        <v>153</v>
      </c>
      <c r="D7" s="2" t="str">
        <f t="shared" si="0"/>
        <v>ЮВ</v>
      </c>
      <c r="E7" s="2" t="str">
        <f t="shared" si="1"/>
        <v>↖</v>
      </c>
      <c r="F7" s="10">
        <f t="shared" si="2"/>
        <v>-2.4057176153085931</v>
      </c>
      <c r="G7" s="10">
        <f t="shared" si="3"/>
        <v>1.2257743492967765</v>
      </c>
      <c r="J7" s="12">
        <v>44000.052939814814</v>
      </c>
      <c r="K7" s="15" t="s">
        <v>26</v>
      </c>
      <c r="L7" s="16">
        <v>2.7</v>
      </c>
    </row>
    <row r="8" spans="1:12">
      <c r="A8" s="17" t="s">
        <v>39</v>
      </c>
      <c r="B8" s="17" t="s">
        <v>1</v>
      </c>
      <c r="C8" s="18">
        <v>144</v>
      </c>
      <c r="D8" s="2" t="str">
        <f t="shared" si="0"/>
        <v>ЮВ</v>
      </c>
      <c r="E8" s="2" t="str">
        <f t="shared" si="1"/>
        <v>↖</v>
      </c>
      <c r="F8" s="10">
        <f t="shared" si="2"/>
        <v>-1.7798373876248843</v>
      </c>
      <c r="G8" s="10">
        <f t="shared" si="3"/>
        <v>1.2931275550434413</v>
      </c>
      <c r="J8" s="12">
        <v>44000.063356481478</v>
      </c>
      <c r="K8" s="15" t="s">
        <v>26</v>
      </c>
      <c r="L8" s="16">
        <v>2.2000000000000002</v>
      </c>
    </row>
    <row r="9" spans="1:12">
      <c r="A9" s="17" t="s">
        <v>40</v>
      </c>
      <c r="B9" s="17" t="s">
        <v>1</v>
      </c>
      <c r="C9" s="18">
        <v>140</v>
      </c>
      <c r="D9" s="2" t="str">
        <f t="shared" si="0"/>
        <v>ЮВ</v>
      </c>
      <c r="E9" s="2" t="str">
        <f t="shared" si="1"/>
        <v>↖</v>
      </c>
      <c r="F9" s="10">
        <f t="shared" si="2"/>
        <v>-1.6086933305498536</v>
      </c>
      <c r="G9" s="10">
        <f t="shared" si="3"/>
        <v>1.3498539803417329</v>
      </c>
      <c r="J9" s="12">
        <v>44000.073773148149</v>
      </c>
      <c r="K9" s="15" t="s">
        <v>26</v>
      </c>
      <c r="L9" s="16">
        <v>2.1</v>
      </c>
    </row>
    <row r="10" spans="1:12">
      <c r="A10" s="17" t="s">
        <v>41</v>
      </c>
      <c r="B10" s="17" t="s">
        <v>1</v>
      </c>
      <c r="C10" s="18">
        <v>140</v>
      </c>
      <c r="D10" s="2" t="str">
        <f t="shared" si="0"/>
        <v>ЮВ</v>
      </c>
      <c r="E10" s="2" t="str">
        <f t="shared" si="1"/>
        <v>↖</v>
      </c>
      <c r="F10" s="10">
        <f t="shared" si="2"/>
        <v>-1.5320888862379558</v>
      </c>
      <c r="G10" s="10">
        <f t="shared" si="3"/>
        <v>1.2855752193730789</v>
      </c>
      <c r="J10" s="12">
        <v>44000.084189814814</v>
      </c>
      <c r="K10" s="15" t="s">
        <v>26</v>
      </c>
      <c r="L10" s="16">
        <v>2</v>
      </c>
    </row>
    <row r="11" spans="1:12">
      <c r="A11" s="17" t="s">
        <v>42</v>
      </c>
      <c r="B11" s="17" t="s">
        <v>1</v>
      </c>
      <c r="C11" s="18">
        <v>136</v>
      </c>
      <c r="D11" s="2" t="str">
        <f t="shared" si="0"/>
        <v>ЮВ</v>
      </c>
      <c r="E11" s="2" t="str">
        <f t="shared" si="1"/>
        <v>↖</v>
      </c>
      <c r="F11" s="10">
        <f t="shared" si="2"/>
        <v>-1.3667456206434372</v>
      </c>
      <c r="G11" s="10">
        <f t="shared" si="3"/>
        <v>1.3198509038720945</v>
      </c>
      <c r="J11" s="12">
        <v>44000.094618055555</v>
      </c>
      <c r="K11" s="15" t="s">
        <v>26</v>
      </c>
      <c r="L11" s="16">
        <v>1.9</v>
      </c>
    </row>
    <row r="12" spans="1:12">
      <c r="A12" s="17" t="s">
        <v>43</v>
      </c>
      <c r="B12" s="17" t="s">
        <v>1</v>
      </c>
      <c r="C12" s="18">
        <v>144</v>
      </c>
      <c r="D12" s="2" t="str">
        <f t="shared" si="0"/>
        <v>ЮВ</v>
      </c>
      <c r="E12" s="2" t="str">
        <f t="shared" si="1"/>
        <v>↖</v>
      </c>
      <c r="F12" s="10">
        <f t="shared" si="2"/>
        <v>-1.6180339887498947</v>
      </c>
      <c r="G12" s="10">
        <f t="shared" si="3"/>
        <v>1.1755705045849465</v>
      </c>
      <c r="J12" s="12">
        <v>44000.105034722219</v>
      </c>
      <c r="K12" s="15" t="s">
        <v>26</v>
      </c>
      <c r="L12" s="16">
        <v>2</v>
      </c>
    </row>
    <row r="13" spans="1:12">
      <c r="A13" s="17" t="s">
        <v>44</v>
      </c>
      <c r="B13" s="17" t="s">
        <v>1</v>
      </c>
      <c r="C13" s="18">
        <v>144</v>
      </c>
      <c r="D13" s="2" t="str">
        <f t="shared" si="0"/>
        <v>ЮВ</v>
      </c>
      <c r="E13" s="2" t="str">
        <f t="shared" si="1"/>
        <v>↖</v>
      </c>
      <c r="F13" s="10">
        <f t="shared" si="2"/>
        <v>-1.3753288904374104</v>
      </c>
      <c r="G13" s="10">
        <f t="shared" si="3"/>
        <v>0.99923492889720444</v>
      </c>
      <c r="J13" s="12">
        <v>44000.115451388891</v>
      </c>
      <c r="K13" s="15" t="s">
        <v>26</v>
      </c>
      <c r="L13" s="16">
        <v>1.7</v>
      </c>
    </row>
    <row r="14" spans="1:12">
      <c r="A14" s="17" t="s">
        <v>45</v>
      </c>
      <c r="B14" s="17" t="s">
        <v>1</v>
      </c>
      <c r="C14" s="18">
        <v>140</v>
      </c>
      <c r="D14" s="2" t="str">
        <f t="shared" si="0"/>
        <v>ЮВ</v>
      </c>
      <c r="E14" s="2" t="str">
        <f t="shared" si="1"/>
        <v>↖</v>
      </c>
      <c r="F14" s="10">
        <f t="shared" si="2"/>
        <v>-1.072462220366569</v>
      </c>
      <c r="G14" s="10">
        <f t="shared" si="3"/>
        <v>0.89990265356115517</v>
      </c>
      <c r="J14" s="12">
        <v>44000.125868055555</v>
      </c>
      <c r="K14" s="15" t="s">
        <v>26</v>
      </c>
      <c r="L14" s="16">
        <v>1.4</v>
      </c>
    </row>
    <row r="15" spans="1:12">
      <c r="A15" s="17" t="s">
        <v>46</v>
      </c>
      <c r="B15" s="17" t="s">
        <v>1</v>
      </c>
      <c r="C15" s="18">
        <v>132</v>
      </c>
      <c r="D15" s="2" t="str">
        <f t="shared" si="0"/>
        <v>ЮВ</v>
      </c>
      <c r="E15" s="2" t="str">
        <f t="shared" si="1"/>
        <v>↖</v>
      </c>
      <c r="F15" s="10">
        <f t="shared" si="2"/>
        <v>-0.93678284890240149</v>
      </c>
      <c r="G15" s="10">
        <f t="shared" si="3"/>
        <v>1.0404027556683519</v>
      </c>
      <c r="J15" s="12">
        <v>44000.136284722219</v>
      </c>
      <c r="K15" s="15" t="s">
        <v>26</v>
      </c>
      <c r="L15" s="16">
        <v>1.4</v>
      </c>
    </row>
    <row r="16" spans="1:12">
      <c r="A16" s="17" t="s">
        <v>47</v>
      </c>
      <c r="B16" s="17" t="s">
        <v>1</v>
      </c>
      <c r="C16" s="18">
        <v>137</v>
      </c>
      <c r="D16" s="2" t="str">
        <f t="shared" si="0"/>
        <v>ЮВ</v>
      </c>
      <c r="E16" s="2" t="str">
        <f t="shared" si="1"/>
        <v>↖</v>
      </c>
      <c r="F16" s="10">
        <f t="shared" si="2"/>
        <v>-1.1701659225906729</v>
      </c>
      <c r="G16" s="10">
        <f t="shared" si="3"/>
        <v>1.0911973760999978</v>
      </c>
      <c r="J16" s="12">
        <v>44000.148564814815</v>
      </c>
      <c r="K16" s="15" t="s">
        <v>26</v>
      </c>
      <c r="L16" s="16">
        <v>1.6</v>
      </c>
    </row>
    <row r="17" spans="1:12">
      <c r="A17" s="17" t="s">
        <v>48</v>
      </c>
      <c r="B17" s="17" t="s">
        <v>1</v>
      </c>
      <c r="C17" s="18">
        <v>133</v>
      </c>
      <c r="D17" s="2" t="str">
        <f t="shared" si="0"/>
        <v>ЮВ</v>
      </c>
      <c r="E17" s="2" t="str">
        <f t="shared" si="1"/>
        <v>↖</v>
      </c>
      <c r="F17" s="10">
        <f t="shared" si="2"/>
        <v>-1.1593972121062472</v>
      </c>
      <c r="G17" s="10">
        <f t="shared" si="3"/>
        <v>1.2433012927525899</v>
      </c>
      <c r="J17" s="12">
        <v>44000.15898148148</v>
      </c>
      <c r="K17" s="15" t="s">
        <v>26</v>
      </c>
      <c r="L17" s="16">
        <v>1.7</v>
      </c>
    </row>
    <row r="18" spans="1:12">
      <c r="A18" s="17" t="s">
        <v>49</v>
      </c>
      <c r="B18" s="17" t="s">
        <v>1</v>
      </c>
      <c r="C18" s="18">
        <v>129</v>
      </c>
      <c r="D18" s="2" t="str">
        <f t="shared" si="0"/>
        <v>ЮВ</v>
      </c>
      <c r="E18" s="2" t="str">
        <f t="shared" si="1"/>
        <v>↖</v>
      </c>
      <c r="F18" s="10">
        <f t="shared" si="2"/>
        <v>-0.69225243015482107</v>
      </c>
      <c r="G18" s="10">
        <f t="shared" si="3"/>
        <v>0.85486055760266821</v>
      </c>
      <c r="J18" s="12">
        <v>44000.169398148151</v>
      </c>
      <c r="K18" s="15" t="s">
        <v>26</v>
      </c>
      <c r="L18" s="16">
        <v>1.1000000000000001</v>
      </c>
    </row>
    <row r="19" spans="1:12">
      <c r="A19" s="17" t="s">
        <v>50</v>
      </c>
      <c r="B19" s="17" t="s">
        <v>1</v>
      </c>
      <c r="C19" s="18">
        <v>110</v>
      </c>
      <c r="D19" s="2" t="str">
        <f t="shared" si="0"/>
        <v>В</v>
      </c>
      <c r="E19" s="2" t="str">
        <f t="shared" si="1"/>
        <v>←</v>
      </c>
      <c r="F19" s="10">
        <f t="shared" si="2"/>
        <v>-0.64983827231877056</v>
      </c>
      <c r="G19" s="10">
        <f t="shared" si="3"/>
        <v>1.7854159794932258</v>
      </c>
      <c r="J19" s="12">
        <v>44000.179814814815</v>
      </c>
      <c r="K19" s="15" t="s">
        <v>26</v>
      </c>
      <c r="L19" s="16">
        <v>1.9</v>
      </c>
    </row>
    <row r="20" spans="1:12">
      <c r="A20" s="17" t="s">
        <v>51</v>
      </c>
      <c r="B20" s="17" t="s">
        <v>1</v>
      </c>
      <c r="C20" s="18">
        <v>114</v>
      </c>
      <c r="D20" s="2" t="str">
        <f t="shared" si="0"/>
        <v>ЮВ</v>
      </c>
      <c r="E20" s="2" t="str">
        <f t="shared" si="1"/>
        <v>↖</v>
      </c>
      <c r="F20" s="10">
        <f t="shared" si="2"/>
        <v>-0.56943130030612032</v>
      </c>
      <c r="G20" s="10">
        <f t="shared" si="3"/>
        <v>1.2789636406996412</v>
      </c>
      <c r="J20" s="12">
        <v>44000.19023148148</v>
      </c>
      <c r="K20" s="15" t="s">
        <v>26</v>
      </c>
      <c r="L20" s="16">
        <v>1.4</v>
      </c>
    </row>
    <row r="21" spans="1:12">
      <c r="A21" s="17" t="s">
        <v>52</v>
      </c>
      <c r="B21" s="17" t="s">
        <v>1</v>
      </c>
      <c r="C21" s="18">
        <v>114</v>
      </c>
      <c r="D21" s="2" t="str">
        <f t="shared" si="0"/>
        <v>ЮВ</v>
      </c>
      <c r="E21" s="2" t="str">
        <f t="shared" si="1"/>
        <v>↖</v>
      </c>
      <c r="F21" s="10">
        <f t="shared" si="2"/>
        <v>-0.40673664307580026</v>
      </c>
      <c r="G21" s="10">
        <f t="shared" si="3"/>
        <v>0.91354545764260087</v>
      </c>
      <c r="J21" s="12">
        <v>44000.200648148151</v>
      </c>
      <c r="K21" s="15" t="s">
        <v>26</v>
      </c>
      <c r="L21" s="16">
        <v>1</v>
      </c>
    </row>
    <row r="22" spans="1:12">
      <c r="A22" s="17" t="s">
        <v>53</v>
      </c>
      <c r="B22" s="17" t="s">
        <v>1</v>
      </c>
      <c r="C22" s="18">
        <v>159</v>
      </c>
      <c r="D22" s="2" t="str">
        <f t="shared" si="0"/>
        <v>Ю</v>
      </c>
      <c r="E22" s="2" t="str">
        <f t="shared" si="1"/>
        <v>↑</v>
      </c>
      <c r="F22" s="10">
        <f t="shared" si="2"/>
        <v>-1.0269384691469221</v>
      </c>
      <c r="G22" s="10">
        <f t="shared" si="3"/>
        <v>0.39420474449983028</v>
      </c>
      <c r="J22" s="12">
        <v>44000.211064814815</v>
      </c>
      <c r="K22" s="15" t="s">
        <v>26</v>
      </c>
      <c r="L22" s="16">
        <v>1.1000000000000001</v>
      </c>
    </row>
    <row r="23" spans="1:12">
      <c r="A23" s="17" t="s">
        <v>54</v>
      </c>
      <c r="B23" s="17" t="s">
        <v>1</v>
      </c>
      <c r="C23" s="18">
        <v>105</v>
      </c>
      <c r="D23" s="2" t="str">
        <f t="shared" si="0"/>
        <v>В</v>
      </c>
      <c r="E23" s="2" t="str">
        <f t="shared" si="1"/>
        <v>←</v>
      </c>
      <c r="F23" s="10">
        <f t="shared" si="2"/>
        <v>-0.38822856765378128</v>
      </c>
      <c r="G23" s="10">
        <f t="shared" si="3"/>
        <v>1.4488887394336025</v>
      </c>
      <c r="J23" s="12">
        <v>44000.22148148148</v>
      </c>
      <c r="K23" s="15" t="s">
        <v>26</v>
      </c>
      <c r="L23" s="16">
        <v>1.5</v>
      </c>
    </row>
    <row r="24" spans="1:12">
      <c r="A24" s="19" t="s">
        <v>55</v>
      </c>
      <c r="B24" s="19" t="s">
        <v>1</v>
      </c>
      <c r="C24" s="21">
        <v>72</v>
      </c>
      <c r="D24" s="2" t="str">
        <f t="shared" si="0"/>
        <v>В</v>
      </c>
      <c r="E24" s="2" t="str">
        <f t="shared" si="1"/>
        <v>←</v>
      </c>
      <c r="F24" s="10">
        <f t="shared" si="2"/>
        <v>0.55623058987490548</v>
      </c>
      <c r="G24" s="10">
        <f t="shared" si="3"/>
        <v>1.7119017293312764</v>
      </c>
      <c r="J24" s="12">
        <v>44000.231909722221</v>
      </c>
      <c r="K24" s="15" t="s">
        <v>26</v>
      </c>
      <c r="L24" s="16">
        <v>1.8</v>
      </c>
    </row>
    <row r="25" spans="1:12">
      <c r="A25" s="19" t="s">
        <v>56</v>
      </c>
      <c r="B25" s="19" t="s">
        <v>1</v>
      </c>
      <c r="C25" s="21">
        <v>77</v>
      </c>
      <c r="D25" s="2" t="str">
        <f t="shared" si="0"/>
        <v>В</v>
      </c>
      <c r="E25" s="2" t="str">
        <f t="shared" si="1"/>
        <v>←</v>
      </c>
      <c r="F25" s="10">
        <f t="shared" si="2"/>
        <v>0.56237763585966227</v>
      </c>
      <c r="G25" s="10">
        <f t="shared" si="3"/>
        <v>2.4359251619630879</v>
      </c>
      <c r="J25" s="12">
        <v>44000.242326388892</v>
      </c>
      <c r="K25" s="15" t="s">
        <v>26</v>
      </c>
      <c r="L25" s="16">
        <v>2.5</v>
      </c>
    </row>
    <row r="26" spans="1:12">
      <c r="A26" s="19" t="s">
        <v>57</v>
      </c>
      <c r="B26" s="19" t="s">
        <v>1</v>
      </c>
      <c r="C26" s="21">
        <v>64</v>
      </c>
      <c r="D26" s="2" t="str">
        <f t="shared" si="0"/>
        <v>СВ</v>
      </c>
      <c r="E26" s="2" t="str">
        <f t="shared" si="1"/>
        <v>↙</v>
      </c>
      <c r="F26" s="10">
        <f t="shared" si="2"/>
        <v>1.2712763256883246</v>
      </c>
      <c r="G26" s="10">
        <f t="shared" si="3"/>
        <v>2.6065027342675844</v>
      </c>
      <c r="J26" s="12">
        <v>44000.252743055556</v>
      </c>
      <c r="K26" s="15" t="s">
        <v>26</v>
      </c>
      <c r="L26" s="16">
        <v>2.9</v>
      </c>
    </row>
    <row r="27" spans="1:12" ht="15.75" thickBot="1">
      <c r="A27" s="19" t="s">
        <v>58</v>
      </c>
      <c r="B27" s="19" t="s">
        <v>1</v>
      </c>
      <c r="C27" s="21">
        <v>82</v>
      </c>
      <c r="D27" s="6" t="str">
        <f t="shared" si="0"/>
        <v>В</v>
      </c>
      <c r="E27" s="2" t="str">
        <f t="shared" si="1"/>
        <v>←</v>
      </c>
      <c r="F27" s="10">
        <f t="shared" si="2"/>
        <v>0.30618082211214404</v>
      </c>
      <c r="G27" s="10">
        <f t="shared" si="3"/>
        <v>2.1785897512314549</v>
      </c>
      <c r="J27" s="12">
        <v>44000.263159722221</v>
      </c>
      <c r="K27" s="15" t="s">
        <v>26</v>
      </c>
      <c r="L27" s="16">
        <v>2.2000000000000002</v>
      </c>
    </row>
    <row r="28" spans="1:12" ht="15.75" thickBot="1">
      <c r="A28" s="50" t="s">
        <v>29</v>
      </c>
      <c r="B28" s="51"/>
      <c r="C28" s="11">
        <f>IF(SIGN(DEGREES(ATAN2(SUM(F3:F27),SUM(G3:G27))))=-1, DEGREES(ATAN2(SUM(F3:F27),SUM(G3:G27)))+360,DEGREES(ATAN2(SUM(F3:F27),SUM(G3:G27))))</f>
        <v>122.0856170347033</v>
      </c>
      <c r="D28" s="13" t="str">
        <f t="shared" si="0"/>
        <v>ЮВ</v>
      </c>
      <c r="E28" s="44" t="str">
        <f t="shared" si="1"/>
        <v>↖</v>
      </c>
      <c r="F28" s="10"/>
      <c r="G28" s="10"/>
      <c r="J28" s="50" t="s">
        <v>30</v>
      </c>
      <c r="K28" s="51"/>
      <c r="L28" s="9">
        <f>AVERAGE(L3:L27)</f>
        <v>1.8759999999999997</v>
      </c>
    </row>
    <row r="30" spans="1:12">
      <c r="C30" s="21">
        <f>AVERAGE(C3:C27)</f>
        <v>123.08</v>
      </c>
    </row>
  </sheetData>
  <mergeCells count="4">
    <mergeCell ref="A1:D1"/>
    <mergeCell ref="J1:L1"/>
    <mergeCell ref="A28:B28"/>
    <mergeCell ref="J28:K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4"/>
  <sheetViews>
    <sheetView workbookViewId="0">
      <selection activeCell="E21" sqref="E21"/>
    </sheetView>
  </sheetViews>
  <sheetFormatPr defaultRowHeight="15"/>
  <cols>
    <col min="1" max="1" width="21.5703125" style="19" customWidth="1"/>
    <col min="2" max="2" width="7.5703125" style="19" customWidth="1"/>
    <col min="3" max="3" width="10.140625" style="19" customWidth="1"/>
    <col min="4" max="4" width="9.140625" style="19" customWidth="1"/>
    <col min="5" max="5" width="9.140625" style="28" customWidth="1"/>
    <col min="6" max="6" width="9.140625" style="19"/>
    <col min="7" max="7" width="14.140625" style="19" customWidth="1"/>
    <col min="8" max="9" width="9.140625" style="19"/>
    <col min="10" max="10" width="23.28515625" style="19" customWidth="1"/>
    <col min="11" max="16384" width="9.140625" style="19"/>
  </cols>
  <sheetData>
    <row r="1" spans="1:12">
      <c r="A1" s="46" t="s">
        <v>27</v>
      </c>
      <c r="B1" s="47"/>
      <c r="C1" s="47"/>
      <c r="D1" s="48"/>
      <c r="E1" s="34"/>
      <c r="F1" s="1"/>
      <c r="G1" s="1"/>
      <c r="H1" s="1"/>
      <c r="J1" s="49" t="s">
        <v>28</v>
      </c>
      <c r="K1" s="49"/>
      <c r="L1" s="49"/>
    </row>
    <row r="2" spans="1:12">
      <c r="A2" s="2" t="s">
        <v>33</v>
      </c>
      <c r="B2" s="2" t="s">
        <v>31</v>
      </c>
      <c r="C2" s="2" t="s">
        <v>32</v>
      </c>
      <c r="D2" s="2" t="s">
        <v>32</v>
      </c>
      <c r="E2" s="35"/>
      <c r="J2" s="2" t="s">
        <v>33</v>
      </c>
      <c r="K2" s="2" t="s">
        <v>31</v>
      </c>
      <c r="L2" s="2" t="s">
        <v>32</v>
      </c>
    </row>
    <row r="3" spans="1:12">
      <c r="A3" s="25" t="s">
        <v>77</v>
      </c>
      <c r="B3" s="24" t="s">
        <v>1</v>
      </c>
      <c r="C3" s="26">
        <v>201</v>
      </c>
      <c r="D3" s="2" t="str">
        <f>IF(AND(C3&gt;=22.5,C3&lt;=67),"СВ",IF(AND(C3&gt;=67.5,C3&lt;=112),"В",IF(AND(C3&gt;=112.5,C3&lt;=157),"ЮВ",IF(AND(C3&gt;=157.5,C3&lt;=202),"Ю",IF(AND(C3&gt;=202.5,C3&lt;=247),"ЮЗ",IF(AND(C3&gt;=247.5,C3&lt;=292),"З",IF(AND(C3&gt;=292.5,C3&lt;=337),"СЗ",IF(OR(AND(C3&lt;=22,C3&gt;=0),(AND(C3&gt;337.5,C3&lt;=360))),"С",""))))))))</f>
        <v>Ю</v>
      </c>
      <c r="E3" s="2" t="str">
        <f>IF(AND(C3&gt;=22.5,C3&lt;=67),"↙",IF(AND(C3&gt;=67.5,C3&lt;=112),"←",IF(AND(C3&gt;=112.5,C3&lt;=157),"↖",IF(AND(C3&gt;=157.5,C3&lt;=202),"↑",IF(AND(C3&gt;=202.5,C3&lt;=247),"↗",IF(AND(C3&gt;=247.5,C3&lt;=292),"→",IF(AND(C3&gt;=292.5,C3&lt;=337),"↘",IF(OR(AND(C3&lt;=22,C3&gt;=0),(AND(C3&gt;337.5,C3&lt;=360))),"↓",""))))))))</f>
        <v>↑</v>
      </c>
      <c r="F3" s="20">
        <f>COS(RADIANS(C3))*L3</f>
        <v>-1.3070125970960824</v>
      </c>
      <c r="G3" s="20">
        <f>SIN(RADIANS(C3))*L3</f>
        <v>-0.50171512936342055</v>
      </c>
      <c r="J3" s="22" t="s">
        <v>59</v>
      </c>
      <c r="K3" s="22" t="s">
        <v>26</v>
      </c>
      <c r="L3" s="23">
        <v>1.4</v>
      </c>
    </row>
    <row r="4" spans="1:12">
      <c r="A4" s="25" t="s">
        <v>78</v>
      </c>
      <c r="B4" s="24" t="s">
        <v>1</v>
      </c>
      <c r="C4" s="26">
        <v>205</v>
      </c>
      <c r="D4" s="2" t="str">
        <f t="shared" ref="D4:D21" si="0">IF(AND(C4&gt;=22.5,C4&lt;=67),"СВ",IF(AND(C4&gt;=67.5,C4&lt;=112),"В",IF(AND(C4&gt;=112.5,C4&lt;=157),"ЮВ",IF(AND(C4&gt;=157.5,C4&lt;=202),"Ю",IF(AND(C4&gt;=202.5,C4&lt;=247),"ЮЗ",IF(AND(C4&gt;=247.5,C4&lt;=292),"З",IF(AND(C4&gt;=292.5,C4&lt;=337),"СЗ",IF(OR(AND(C4&lt;=22,C4&gt;=0),(AND(C4&gt;337.5,C4&lt;=360))),"С",""))))))))</f>
        <v>ЮЗ</v>
      </c>
      <c r="E4" s="2" t="str">
        <f t="shared" ref="E4:E21" si="1">IF(AND(C4&gt;=22.5,C4&lt;=67),"↙",IF(AND(C4&gt;=67.5,C4&lt;=112),"←",IF(AND(C4&gt;=112.5,C4&lt;=157),"↖",IF(AND(C4&gt;=157.5,C4&lt;=202),"↑",IF(AND(C4&gt;=202.5,C4&lt;=247),"↗",IF(AND(C4&gt;=247.5,C4&lt;=292),"→",IF(AND(C4&gt;=292.5,C4&lt;=337),"↘",IF(OR(AND(C4&lt;=22,C4&gt;=0),(AND(C4&gt;337.5,C4&lt;=360))),"↓",""))))))))</f>
        <v>↗</v>
      </c>
      <c r="F4" s="20">
        <f t="shared" ref="F4:F20" si="2">COS(RADIANS(C4))*L4</f>
        <v>-1.540723237962305</v>
      </c>
      <c r="G4" s="20">
        <f t="shared" ref="G4:G20" si="3">SIN(RADIANS(C4))*L4</f>
        <v>-0.71845104495918877</v>
      </c>
      <c r="J4" s="22" t="s">
        <v>60</v>
      </c>
      <c r="K4" s="22" t="s">
        <v>26</v>
      </c>
      <c r="L4" s="23">
        <v>1.7</v>
      </c>
    </row>
    <row r="5" spans="1:12">
      <c r="A5" s="25" t="s">
        <v>79</v>
      </c>
      <c r="B5" s="24" t="s">
        <v>1</v>
      </c>
      <c r="C5" s="26">
        <v>204</v>
      </c>
      <c r="D5" s="2" t="str">
        <f t="shared" si="0"/>
        <v>ЮЗ</v>
      </c>
      <c r="E5" s="2" t="str">
        <f t="shared" si="1"/>
        <v>↗</v>
      </c>
      <c r="F5" s="20">
        <f t="shared" si="2"/>
        <v>-1.2789636406996412</v>
      </c>
      <c r="G5" s="20">
        <f t="shared" si="3"/>
        <v>-0.56943130030612021</v>
      </c>
      <c r="J5" s="22" t="s">
        <v>61</v>
      </c>
      <c r="K5" s="22" t="s">
        <v>26</v>
      </c>
      <c r="L5" s="23">
        <v>1.4</v>
      </c>
    </row>
    <row r="6" spans="1:12">
      <c r="A6" s="25" t="s">
        <v>80</v>
      </c>
      <c r="B6" s="24" t="s">
        <v>1</v>
      </c>
      <c r="C6" s="26">
        <v>199</v>
      </c>
      <c r="D6" s="2" t="str">
        <f t="shared" si="0"/>
        <v>Ю</v>
      </c>
      <c r="E6" s="2" t="str">
        <f t="shared" si="1"/>
        <v>↑</v>
      </c>
      <c r="F6" s="20">
        <f t="shared" si="2"/>
        <v>-1.6073815785188383</v>
      </c>
      <c r="G6" s="20">
        <f t="shared" si="3"/>
        <v>-0.55346586257716646</v>
      </c>
      <c r="J6" s="22" t="s">
        <v>62</v>
      </c>
      <c r="K6" s="22" t="s">
        <v>26</v>
      </c>
      <c r="L6" s="23">
        <v>1.7</v>
      </c>
    </row>
    <row r="7" spans="1:12">
      <c r="A7" s="25" t="s">
        <v>81</v>
      </c>
      <c r="B7" s="24" t="s">
        <v>1</v>
      </c>
      <c r="C7" s="26">
        <v>205</v>
      </c>
      <c r="D7" s="2" t="str">
        <f t="shared" si="0"/>
        <v>ЮЗ</v>
      </c>
      <c r="E7" s="2" t="str">
        <f t="shared" si="1"/>
        <v>↗</v>
      </c>
      <c r="F7" s="20">
        <f t="shared" si="2"/>
        <v>-1.4500924592586402</v>
      </c>
      <c r="G7" s="20">
        <f t="shared" si="3"/>
        <v>-0.67618921878511884</v>
      </c>
      <c r="J7" s="22" t="s">
        <v>63</v>
      </c>
      <c r="K7" s="22" t="s">
        <v>26</v>
      </c>
      <c r="L7" s="23">
        <v>1.6</v>
      </c>
    </row>
    <row r="8" spans="1:12">
      <c r="A8" s="25" t="s">
        <v>82</v>
      </c>
      <c r="B8" s="24" t="s">
        <v>1</v>
      </c>
      <c r="C8" s="26">
        <v>211</v>
      </c>
      <c r="D8" s="2" t="str">
        <f t="shared" si="0"/>
        <v>ЮЗ</v>
      </c>
      <c r="E8" s="2" t="str">
        <f t="shared" si="1"/>
        <v>↗</v>
      </c>
      <c r="F8" s="20">
        <f t="shared" si="2"/>
        <v>-1.7143346014042247</v>
      </c>
      <c r="G8" s="20">
        <f t="shared" si="3"/>
        <v>-1.0300761498201083</v>
      </c>
      <c r="J8" s="22" t="s">
        <v>64</v>
      </c>
      <c r="K8" s="22" t="s">
        <v>26</v>
      </c>
      <c r="L8" s="23">
        <v>2</v>
      </c>
    </row>
    <row r="9" spans="1:12">
      <c r="A9" s="25" t="s">
        <v>83</v>
      </c>
      <c r="B9" s="24" t="s">
        <v>1</v>
      </c>
      <c r="C9" s="26">
        <v>217</v>
      </c>
      <c r="D9" s="2" t="str">
        <f t="shared" si="0"/>
        <v>ЮЗ</v>
      </c>
      <c r="E9" s="2" t="str">
        <f t="shared" si="1"/>
        <v>↗</v>
      </c>
      <c r="F9" s="20">
        <f t="shared" si="2"/>
        <v>-1.6771345710993151</v>
      </c>
      <c r="G9" s="20">
        <f t="shared" si="3"/>
        <v>-1.2638115486193016</v>
      </c>
      <c r="J9" s="22" t="s">
        <v>65</v>
      </c>
      <c r="K9" s="22" t="s">
        <v>26</v>
      </c>
      <c r="L9" s="23">
        <v>2.1</v>
      </c>
    </row>
    <row r="10" spans="1:12">
      <c r="A10" s="25" t="s">
        <v>84</v>
      </c>
      <c r="B10" s="24" t="s">
        <v>1</v>
      </c>
      <c r="C10" s="26">
        <v>224</v>
      </c>
      <c r="D10" s="2" t="str">
        <f t="shared" si="0"/>
        <v>ЮЗ</v>
      </c>
      <c r="E10" s="2" t="str">
        <f t="shared" si="1"/>
        <v>↗</v>
      </c>
      <c r="F10" s="20">
        <f t="shared" si="2"/>
        <v>-1.6544815407788973</v>
      </c>
      <c r="G10" s="20">
        <f t="shared" si="3"/>
        <v>-1.5977142520556937</v>
      </c>
      <c r="J10" s="22" t="s">
        <v>66</v>
      </c>
      <c r="K10" s="22" t="s">
        <v>26</v>
      </c>
      <c r="L10" s="23">
        <v>2.2999999999999998</v>
      </c>
    </row>
    <row r="11" spans="1:12">
      <c r="A11" s="25" t="s">
        <v>85</v>
      </c>
      <c r="B11" s="24" t="s">
        <v>1</v>
      </c>
      <c r="C11" s="26">
        <v>210</v>
      </c>
      <c r="D11" s="2" t="str">
        <f t="shared" si="0"/>
        <v>ЮЗ</v>
      </c>
      <c r="E11" s="2" t="str">
        <f t="shared" si="1"/>
        <v>↗</v>
      </c>
      <c r="F11" s="20">
        <f t="shared" si="2"/>
        <v>-1.7320508075688772</v>
      </c>
      <c r="G11" s="20">
        <f t="shared" si="3"/>
        <v>-1.0000000000000002</v>
      </c>
      <c r="J11" s="22" t="s">
        <v>67</v>
      </c>
      <c r="K11" s="22" t="s">
        <v>26</v>
      </c>
      <c r="L11" s="23">
        <v>2</v>
      </c>
    </row>
    <row r="12" spans="1:12">
      <c r="A12" s="25" t="s">
        <v>86</v>
      </c>
      <c r="B12" s="24" t="s">
        <v>1</v>
      </c>
      <c r="C12" s="26">
        <v>185</v>
      </c>
      <c r="D12" s="2" t="str">
        <f t="shared" si="0"/>
        <v>Ю</v>
      </c>
      <c r="E12" s="2" t="str">
        <f t="shared" si="1"/>
        <v>↑</v>
      </c>
      <c r="F12" s="20">
        <f t="shared" si="2"/>
        <v>-1.7931504565651419</v>
      </c>
      <c r="G12" s="20">
        <f t="shared" si="3"/>
        <v>-0.15688033694578429</v>
      </c>
      <c r="J12" s="22" t="s">
        <v>68</v>
      </c>
      <c r="K12" s="22" t="s">
        <v>26</v>
      </c>
      <c r="L12" s="23">
        <v>1.8</v>
      </c>
    </row>
    <row r="13" spans="1:12">
      <c r="A13" s="25" t="s">
        <v>87</v>
      </c>
      <c r="B13" s="24" t="s">
        <v>1</v>
      </c>
      <c r="C13" s="26">
        <v>203</v>
      </c>
      <c r="D13" s="2" t="str">
        <f t="shared" si="0"/>
        <v>ЮЗ</v>
      </c>
      <c r="E13" s="2" t="str">
        <f t="shared" si="1"/>
        <v>↗</v>
      </c>
      <c r="F13" s="20">
        <f t="shared" si="2"/>
        <v>-1.6569087362143926</v>
      </c>
      <c r="G13" s="20">
        <f t="shared" si="3"/>
        <v>-0.70331603128069242</v>
      </c>
      <c r="J13" s="22" t="s">
        <v>69</v>
      </c>
      <c r="K13" s="22" t="s">
        <v>26</v>
      </c>
      <c r="L13" s="23">
        <v>1.8</v>
      </c>
    </row>
    <row r="14" spans="1:12">
      <c r="A14" s="25" t="s">
        <v>88</v>
      </c>
      <c r="B14" s="24" t="s">
        <v>1</v>
      </c>
      <c r="C14" s="26">
        <v>214</v>
      </c>
      <c r="D14" s="2" t="str">
        <f t="shared" si="0"/>
        <v>ЮЗ</v>
      </c>
      <c r="E14" s="2" t="str">
        <f t="shared" si="1"/>
        <v>↗</v>
      </c>
      <c r="F14" s="20">
        <f t="shared" si="2"/>
        <v>-1.4093638733435712</v>
      </c>
      <c r="G14" s="20">
        <f t="shared" si="3"/>
        <v>-0.95062793590026928</v>
      </c>
      <c r="J14" s="22" t="s">
        <v>70</v>
      </c>
      <c r="K14" s="22" t="s">
        <v>26</v>
      </c>
      <c r="L14" s="23">
        <v>1.7</v>
      </c>
    </row>
    <row r="15" spans="1:12">
      <c r="A15" s="25" t="s">
        <v>89</v>
      </c>
      <c r="B15" s="24" t="s">
        <v>1</v>
      </c>
      <c r="C15" s="26">
        <v>207</v>
      </c>
      <c r="D15" s="2" t="str">
        <f t="shared" si="0"/>
        <v>ЮЗ</v>
      </c>
      <c r="E15" s="2" t="str">
        <f t="shared" si="1"/>
        <v>↗</v>
      </c>
      <c r="F15" s="20">
        <f t="shared" si="2"/>
        <v>-1.6929123959578989</v>
      </c>
      <c r="G15" s="20">
        <f t="shared" si="3"/>
        <v>-0.86258194950513867</v>
      </c>
      <c r="J15" s="22" t="s">
        <v>71</v>
      </c>
      <c r="K15" s="22" t="s">
        <v>26</v>
      </c>
      <c r="L15" s="23">
        <v>1.9</v>
      </c>
    </row>
    <row r="16" spans="1:12">
      <c r="A16" s="25" t="s">
        <v>90</v>
      </c>
      <c r="B16" s="24" t="s">
        <v>1</v>
      </c>
      <c r="C16" s="26">
        <v>246</v>
      </c>
      <c r="D16" s="2" t="str">
        <f t="shared" si="0"/>
        <v>ЮЗ</v>
      </c>
      <c r="E16" s="2" t="str">
        <f t="shared" si="1"/>
        <v>↗</v>
      </c>
      <c r="F16" s="20">
        <f t="shared" si="2"/>
        <v>-0.93549427907434013</v>
      </c>
      <c r="G16" s="20">
        <f t="shared" si="3"/>
        <v>-2.1011545525779822</v>
      </c>
      <c r="J16" s="22" t="s">
        <v>72</v>
      </c>
      <c r="K16" s="22" t="s">
        <v>26</v>
      </c>
      <c r="L16" s="23">
        <v>2.2999999999999998</v>
      </c>
    </row>
    <row r="17" spans="1:12">
      <c r="A17" s="25" t="s">
        <v>91</v>
      </c>
      <c r="B17" s="24" t="s">
        <v>1</v>
      </c>
      <c r="C17" s="26">
        <v>291</v>
      </c>
      <c r="D17" s="2" t="str">
        <f t="shared" si="0"/>
        <v>З</v>
      </c>
      <c r="E17" s="2" t="str">
        <f t="shared" si="1"/>
        <v>→</v>
      </c>
      <c r="F17" s="20">
        <f t="shared" si="2"/>
        <v>0.64506230918154073</v>
      </c>
      <c r="G17" s="20">
        <f t="shared" si="3"/>
        <v>-1.6804447676949632</v>
      </c>
      <c r="J17" s="22" t="s">
        <v>73</v>
      </c>
      <c r="K17" s="22" t="s">
        <v>26</v>
      </c>
      <c r="L17" s="23">
        <v>1.8</v>
      </c>
    </row>
    <row r="18" spans="1:12">
      <c r="A18" s="25" t="s">
        <v>92</v>
      </c>
      <c r="B18" s="24" t="s">
        <v>1</v>
      </c>
      <c r="C18" s="26">
        <v>238</v>
      </c>
      <c r="D18" s="2" t="str">
        <f t="shared" si="0"/>
        <v>ЮЗ</v>
      </c>
      <c r="E18" s="2" t="str">
        <f t="shared" si="1"/>
        <v>↗</v>
      </c>
      <c r="F18" s="20">
        <f t="shared" si="2"/>
        <v>-1.2188143077363713</v>
      </c>
      <c r="G18" s="20">
        <f t="shared" si="3"/>
        <v>-1.9505106211597796</v>
      </c>
      <c r="J18" s="22" t="s">
        <v>74</v>
      </c>
      <c r="K18" s="22" t="s">
        <v>26</v>
      </c>
      <c r="L18" s="23">
        <v>2.2999999999999998</v>
      </c>
    </row>
    <row r="19" spans="1:12">
      <c r="A19" s="25" t="s">
        <v>93</v>
      </c>
      <c r="B19" s="24" t="s">
        <v>1</v>
      </c>
      <c r="C19" s="26">
        <v>238</v>
      </c>
      <c r="D19" s="2" t="str">
        <f t="shared" si="0"/>
        <v>ЮЗ</v>
      </c>
      <c r="E19" s="2" t="str">
        <f t="shared" si="1"/>
        <v>↗</v>
      </c>
      <c r="F19" s="20">
        <f t="shared" si="2"/>
        <v>-1.165822381313051</v>
      </c>
      <c r="G19" s="20">
        <f t="shared" si="3"/>
        <v>-1.8657058115441372</v>
      </c>
      <c r="J19" s="22" t="s">
        <v>75</v>
      </c>
      <c r="K19" s="22" t="s">
        <v>26</v>
      </c>
      <c r="L19" s="23">
        <v>2.2000000000000002</v>
      </c>
    </row>
    <row r="20" spans="1:12" ht="15.75" thickBot="1">
      <c r="A20" s="27" t="s">
        <v>94</v>
      </c>
      <c r="B20" s="24" t="s">
        <v>1</v>
      </c>
      <c r="C20" s="30">
        <v>225</v>
      </c>
      <c r="D20" s="2" t="str">
        <f t="shared" si="0"/>
        <v>ЮЗ</v>
      </c>
      <c r="E20" s="2" t="str">
        <f t="shared" si="1"/>
        <v>↗</v>
      </c>
      <c r="F20" s="20">
        <f t="shared" si="2"/>
        <v>-1.6970562748477145</v>
      </c>
      <c r="G20" s="20">
        <f t="shared" si="3"/>
        <v>-1.6970562748477138</v>
      </c>
      <c r="J20" s="22" t="s">
        <v>76</v>
      </c>
      <c r="K20" s="22" t="s">
        <v>26</v>
      </c>
      <c r="L20" s="23">
        <v>2.4</v>
      </c>
    </row>
    <row r="21" spans="1:12" ht="15.75" thickBot="1">
      <c r="A21" s="50" t="s">
        <v>29</v>
      </c>
      <c r="B21" s="51"/>
      <c r="C21" s="11">
        <f>IF(SIGN(DEGREES(ATAN2(SUM(F3:F20),SUM(G3:G20))))=-1, DEGREES(ATAN2(SUM(F3:F20),SUM(G3:G20)))+360,DEGREES(ATAN2(SUM(F3:F20),SUM(G3:G20))))</f>
        <v>218.61742202766811</v>
      </c>
      <c r="D21" s="13" t="str">
        <f t="shared" si="0"/>
        <v>ЮЗ</v>
      </c>
      <c r="E21" s="44" t="str">
        <f t="shared" si="1"/>
        <v>↗</v>
      </c>
      <c r="F21" s="29"/>
      <c r="G21" s="29"/>
      <c r="J21" s="50" t="s">
        <v>30</v>
      </c>
      <c r="K21" s="51"/>
      <c r="L21" s="9">
        <f>AVERAGE(L3:L20)</f>
        <v>1.911111111111111</v>
      </c>
    </row>
    <row r="23" spans="1:12">
      <c r="C23" s="21">
        <f>AVERAGE(C3:C20)</f>
        <v>217.94444444444446</v>
      </c>
      <c r="F23" s="29">
        <f>AVERAGE(F3:F20)</f>
        <v>-1.3825908572365424</v>
      </c>
      <c r="G23" s="29">
        <f>AVERAGE(G3:G20)</f>
        <v>-1.1043962659968103</v>
      </c>
    </row>
    <row r="24" spans="1:12">
      <c r="F24" s="19">
        <f>DEGREES(ATAN2(F23,G23))</f>
        <v>-141.38257797233189</v>
      </c>
    </row>
  </sheetData>
  <mergeCells count="4">
    <mergeCell ref="A1:D1"/>
    <mergeCell ref="J1:L1"/>
    <mergeCell ref="A21:B21"/>
    <mergeCell ref="J21:K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Пояснения</vt:lpstr>
      <vt:lpstr>направление (2)</vt:lpstr>
      <vt:lpstr>направление (3)</vt:lpstr>
      <vt:lpstr>направление (4)</vt:lpstr>
      <vt:lpstr>Пояснения!Область_печати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1000$</dc:creator>
  <cp:lastModifiedBy>1000$</cp:lastModifiedBy>
  <dcterms:created xsi:type="dcterms:W3CDTF">2020-12-09T06:49:50Z</dcterms:created>
  <dcterms:modified xsi:type="dcterms:W3CDTF">2020-12-11T09:01:02Z</dcterms:modified>
</cp:coreProperties>
</file>