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062EA4E-3670-49C1-9B65-79D03C9B74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анные для расчетов" sheetId="5" r:id="rId1"/>
    <sheet name="Расчеты" sheetId="1" r:id="rId2"/>
    <sheet name="График" sheetId="4" r:id="rId3"/>
    <sheet name="Данные для графика" sheetId="2" r:id="rId4"/>
  </sheets>
  <calcPr calcId="181029"/>
</workbook>
</file>

<file path=xl/calcChain.xml><?xml version="1.0" encoding="utf-8"?>
<calcChain xmlns="http://schemas.openxmlformats.org/spreadsheetml/2006/main">
  <c r="C107" i="5" l="1"/>
  <c r="C108" i="5" s="1"/>
  <c r="B110" i="5" s="1"/>
  <c r="N10" i="5" l="1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99" i="5" s="1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9" i="5"/>
  <c r="M99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98" i="5" s="1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10" i="5"/>
  <c r="L11" i="5"/>
  <c r="L12" i="5"/>
  <c r="L13" i="5"/>
  <c r="L14" i="5"/>
  <c r="L15" i="5"/>
  <c r="L16" i="5"/>
  <c r="L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98" i="5" s="1"/>
  <c r="K49" i="5"/>
  <c r="K50" i="5"/>
  <c r="K51" i="5"/>
  <c r="K52" i="5"/>
  <c r="K53" i="5"/>
  <c r="K54" i="5"/>
  <c r="K55" i="5"/>
  <c r="K56" i="5"/>
  <c r="K57" i="5"/>
  <c r="K58" i="5"/>
  <c r="K59" i="5"/>
  <c r="K99" i="5" s="1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9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99" i="5" s="1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32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99" i="5" s="1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29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99" i="5" s="1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27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98" i="5" s="1"/>
  <c r="G49" i="5"/>
  <c r="G50" i="5"/>
  <c r="G51" i="5"/>
  <c r="G52" i="5"/>
  <c r="G53" i="5"/>
  <c r="G54" i="5"/>
  <c r="G55" i="5"/>
  <c r="G56" i="5"/>
  <c r="G57" i="5"/>
  <c r="G58" i="5"/>
  <c r="G59" i="5"/>
  <c r="G99" i="5" s="1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2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101" i="5" s="1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101" i="5" s="1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100" i="5" s="1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35" i="5"/>
  <c r="C85" i="5"/>
  <c r="C84" i="5"/>
  <c r="C83" i="5"/>
  <c r="C81" i="5"/>
  <c r="C80" i="5"/>
  <c r="C93" i="5"/>
  <c r="C92" i="5"/>
  <c r="C91" i="5"/>
  <c r="C90" i="5"/>
  <c r="C89" i="5"/>
  <c r="C88" i="5"/>
  <c r="C87" i="5"/>
  <c r="C86" i="5"/>
  <c r="C82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D7" i="1"/>
  <c r="C100" i="5" l="1"/>
  <c r="G7" i="1" l="1"/>
  <c r="F7" i="1"/>
  <c r="E7" i="1"/>
  <c r="D10" i="1" l="1"/>
  <c r="AL77" i="2" l="1"/>
  <c r="AI77" i="2"/>
  <c r="AF77" i="2"/>
  <c r="AC77" i="2"/>
  <c r="AL76" i="2"/>
  <c r="AI76" i="2"/>
  <c r="AF76" i="2"/>
  <c r="AC76" i="2"/>
  <c r="AL75" i="2"/>
  <c r="AI75" i="2"/>
  <c r="AF75" i="2"/>
  <c r="AC75" i="2"/>
  <c r="AL74" i="2"/>
  <c r="AI74" i="2"/>
  <c r="AF74" i="2"/>
  <c r="AC74" i="2"/>
  <c r="AL73" i="2"/>
  <c r="AI73" i="2"/>
  <c r="AF73" i="2"/>
  <c r="AC73" i="2"/>
  <c r="AL72" i="2"/>
  <c r="AI72" i="2"/>
  <c r="AF72" i="2"/>
  <c r="AC72" i="2"/>
  <c r="AL71" i="2"/>
  <c r="AI71" i="2"/>
  <c r="AF71" i="2"/>
  <c r="AC71" i="2"/>
  <c r="AL70" i="2"/>
  <c r="AI70" i="2"/>
  <c r="AF70" i="2"/>
  <c r="AC70" i="2"/>
  <c r="AL69" i="2"/>
  <c r="AI69" i="2"/>
  <c r="AF69" i="2"/>
  <c r="AC69" i="2"/>
  <c r="AL68" i="2"/>
  <c r="AI68" i="2"/>
  <c r="AF68" i="2"/>
  <c r="AC68" i="2"/>
  <c r="AL67" i="2"/>
  <c r="AI67" i="2"/>
  <c r="AF67" i="2"/>
  <c r="AC67" i="2"/>
  <c r="AL66" i="2"/>
  <c r="AI66" i="2"/>
  <c r="AF66" i="2"/>
  <c r="AC66" i="2"/>
  <c r="Y66" i="2"/>
  <c r="AL65" i="2"/>
  <c r="AI65" i="2"/>
  <c r="AF65" i="2"/>
  <c r="AC65" i="2"/>
  <c r="Y65" i="2"/>
  <c r="V65" i="2"/>
  <c r="AL64" i="2"/>
  <c r="AI64" i="2"/>
  <c r="AF64" i="2"/>
  <c r="AC64" i="2"/>
  <c r="Y64" i="2"/>
  <c r="V64" i="2"/>
  <c r="S64" i="2"/>
  <c r="AL63" i="2"/>
  <c r="AI63" i="2"/>
  <c r="AF63" i="2"/>
  <c r="AC63" i="2"/>
  <c r="Y63" i="2"/>
  <c r="V63" i="2"/>
  <c r="S63" i="2"/>
  <c r="P63" i="2"/>
  <c r="AL62" i="2"/>
  <c r="AI62" i="2"/>
  <c r="AF62" i="2"/>
  <c r="AC62" i="2"/>
  <c r="Y62" i="2"/>
  <c r="V62" i="2"/>
  <c r="S62" i="2"/>
  <c r="P62" i="2"/>
  <c r="L62" i="2"/>
  <c r="I62" i="2"/>
  <c r="F62" i="2"/>
  <c r="C62" i="2"/>
  <c r="AL61" i="2"/>
  <c r="AI61" i="2"/>
  <c r="AF61" i="2"/>
  <c r="AC61" i="2"/>
  <c r="Y61" i="2"/>
  <c r="V61" i="2"/>
  <c r="S61" i="2"/>
  <c r="P61" i="2"/>
  <c r="L61" i="2"/>
  <c r="I61" i="2"/>
  <c r="F61" i="2"/>
  <c r="C61" i="2"/>
  <c r="AL60" i="2"/>
  <c r="AI60" i="2"/>
  <c r="AF60" i="2"/>
  <c r="AC60" i="2"/>
  <c r="Y60" i="2"/>
  <c r="V60" i="2"/>
  <c r="S60" i="2"/>
  <c r="P60" i="2"/>
  <c r="L60" i="2"/>
  <c r="I60" i="2"/>
  <c r="F60" i="2"/>
  <c r="C60" i="2"/>
  <c r="AL59" i="2"/>
  <c r="AI59" i="2"/>
  <c r="AF59" i="2"/>
  <c r="AC59" i="2"/>
  <c r="Y59" i="2"/>
  <c r="V59" i="2"/>
  <c r="S59" i="2"/>
  <c r="P59" i="2"/>
  <c r="L59" i="2"/>
  <c r="I59" i="2"/>
  <c r="F59" i="2"/>
  <c r="C59" i="2"/>
  <c r="AL58" i="2"/>
  <c r="AI58" i="2"/>
  <c r="AF58" i="2"/>
  <c r="AC58" i="2"/>
  <c r="Y58" i="2"/>
  <c r="V58" i="2"/>
  <c r="S58" i="2"/>
  <c r="P58" i="2"/>
  <c r="L58" i="2"/>
  <c r="I58" i="2"/>
  <c r="F58" i="2"/>
  <c r="C58" i="2"/>
  <c r="AL57" i="2"/>
  <c r="AI57" i="2"/>
  <c r="AF57" i="2"/>
  <c r="AC57" i="2"/>
  <c r="Y57" i="2"/>
  <c r="V57" i="2"/>
  <c r="S57" i="2"/>
  <c r="P57" i="2"/>
  <c r="L57" i="2"/>
  <c r="I57" i="2"/>
  <c r="F57" i="2"/>
  <c r="C57" i="2"/>
  <c r="AL56" i="2"/>
  <c r="AL80" i="2" s="1"/>
  <c r="AI56" i="2"/>
  <c r="AI80" i="2" s="1"/>
  <c r="AF56" i="2"/>
  <c r="AF80" i="2" s="1"/>
  <c r="AC56" i="2"/>
  <c r="AC80" i="2" s="1"/>
  <c r="Y56" i="2"/>
  <c r="V56" i="2"/>
  <c r="S56" i="2"/>
  <c r="P56" i="2"/>
  <c r="L56" i="2"/>
  <c r="I56" i="2"/>
  <c r="F56" i="2"/>
  <c r="C56" i="2"/>
  <c r="AL55" i="2"/>
  <c r="AI55" i="2"/>
  <c r="AF55" i="2"/>
  <c r="AC55" i="2"/>
  <c r="Y55" i="2"/>
  <c r="V55" i="2"/>
  <c r="S55" i="2"/>
  <c r="P55" i="2"/>
  <c r="L55" i="2"/>
  <c r="I55" i="2"/>
  <c r="F55" i="2"/>
  <c r="C55" i="2"/>
  <c r="AL54" i="2"/>
  <c r="AI54" i="2"/>
  <c r="AF54" i="2"/>
  <c r="AC54" i="2"/>
  <c r="Y54" i="2"/>
  <c r="V54" i="2"/>
  <c r="S54" i="2"/>
  <c r="P54" i="2"/>
  <c r="L54" i="2"/>
  <c r="I54" i="2"/>
  <c r="F54" i="2"/>
  <c r="C54" i="2"/>
  <c r="AL53" i="2"/>
  <c r="AI53" i="2"/>
  <c r="AF53" i="2"/>
  <c r="AC53" i="2"/>
  <c r="Y53" i="2"/>
  <c r="V53" i="2"/>
  <c r="S53" i="2"/>
  <c r="P53" i="2"/>
  <c r="L53" i="2"/>
  <c r="I53" i="2"/>
  <c r="F53" i="2"/>
  <c r="C53" i="2"/>
  <c r="AL52" i="2"/>
  <c r="AI52" i="2"/>
  <c r="AF52" i="2"/>
  <c r="AC52" i="2"/>
  <c r="Y52" i="2"/>
  <c r="V52" i="2"/>
  <c r="S52" i="2"/>
  <c r="P52" i="2"/>
  <c r="L52" i="2"/>
  <c r="I52" i="2"/>
  <c r="F52" i="2"/>
  <c r="C52" i="2"/>
  <c r="AL51" i="2"/>
  <c r="AI51" i="2"/>
  <c r="AF51" i="2"/>
  <c r="AC51" i="2"/>
  <c r="Y51" i="2"/>
  <c r="V51" i="2"/>
  <c r="S51" i="2"/>
  <c r="P51" i="2"/>
  <c r="L51" i="2"/>
  <c r="I51" i="2"/>
  <c r="F51" i="2"/>
  <c r="C51" i="2"/>
  <c r="AL50" i="2"/>
  <c r="AI50" i="2"/>
  <c r="AF50" i="2"/>
  <c r="AC50" i="2"/>
  <c r="Y50" i="2"/>
  <c r="V50" i="2"/>
  <c r="S50" i="2"/>
  <c r="P50" i="2"/>
  <c r="L50" i="2"/>
  <c r="I50" i="2"/>
  <c r="F50" i="2"/>
  <c r="C50" i="2"/>
  <c r="AL49" i="2"/>
  <c r="AI49" i="2"/>
  <c r="AF49" i="2"/>
  <c r="AC49" i="2"/>
  <c r="Y49" i="2"/>
  <c r="V49" i="2"/>
  <c r="S49" i="2"/>
  <c r="P49" i="2"/>
  <c r="L49" i="2"/>
  <c r="I49" i="2"/>
  <c r="F49" i="2"/>
  <c r="C49" i="2"/>
  <c r="AL48" i="2"/>
  <c r="AI48" i="2"/>
  <c r="AF48" i="2"/>
  <c r="AC48" i="2"/>
  <c r="Y48" i="2"/>
  <c r="V48" i="2"/>
  <c r="S48" i="2"/>
  <c r="P48" i="2"/>
  <c r="L48" i="2"/>
  <c r="I48" i="2"/>
  <c r="F48" i="2"/>
  <c r="C48" i="2"/>
  <c r="AL47" i="2"/>
  <c r="AI47" i="2"/>
  <c r="AF47" i="2"/>
  <c r="AC47" i="2"/>
  <c r="Y47" i="2"/>
  <c r="V47" i="2"/>
  <c r="S47" i="2"/>
  <c r="P47" i="2"/>
  <c r="L47" i="2"/>
  <c r="I47" i="2"/>
  <c r="F47" i="2"/>
  <c r="C47" i="2"/>
  <c r="AL46" i="2"/>
  <c r="AI46" i="2"/>
  <c r="AF46" i="2"/>
  <c r="AC46" i="2"/>
  <c r="Y46" i="2"/>
  <c r="V46" i="2"/>
  <c r="S46" i="2"/>
  <c r="P46" i="2"/>
  <c r="L46" i="2"/>
  <c r="I46" i="2"/>
  <c r="F46" i="2"/>
  <c r="C46" i="2"/>
  <c r="AL45" i="2"/>
  <c r="AI45" i="2"/>
  <c r="AF45" i="2"/>
  <c r="AC45" i="2"/>
  <c r="AC82" i="2" s="1"/>
  <c r="Y45" i="2"/>
  <c r="V45" i="2"/>
  <c r="S45" i="2"/>
  <c r="P45" i="2"/>
  <c r="L45" i="2"/>
  <c r="I45" i="2"/>
  <c r="F45" i="2"/>
  <c r="C45" i="2"/>
  <c r="AL44" i="2"/>
  <c r="AI44" i="2"/>
  <c r="AF44" i="2"/>
  <c r="AC44" i="2"/>
  <c r="Y44" i="2"/>
  <c r="V44" i="2"/>
  <c r="S44" i="2"/>
  <c r="P44" i="2"/>
  <c r="L44" i="2"/>
  <c r="I44" i="2"/>
  <c r="F44" i="2"/>
  <c r="C44" i="2"/>
  <c r="AL43" i="2"/>
  <c r="AI43" i="2"/>
  <c r="AF43" i="2"/>
  <c r="AC43" i="2"/>
  <c r="Y43" i="2"/>
  <c r="Y69" i="2" s="1"/>
  <c r="V43" i="2"/>
  <c r="V69" i="2" s="1"/>
  <c r="S43" i="2"/>
  <c r="S69" i="2" s="1"/>
  <c r="P43" i="2"/>
  <c r="P69" i="2" s="1"/>
  <c r="L43" i="2"/>
  <c r="L65" i="2" s="1"/>
  <c r="I43" i="2"/>
  <c r="I65" i="2" s="1"/>
  <c r="F43" i="2"/>
  <c r="C43" i="2"/>
  <c r="AL42" i="2"/>
  <c r="AI42" i="2"/>
  <c r="AF42" i="2"/>
  <c r="AC42" i="2"/>
  <c r="Y42" i="2"/>
  <c r="V42" i="2"/>
  <c r="S42" i="2"/>
  <c r="P42" i="2"/>
  <c r="L42" i="2"/>
  <c r="I42" i="2"/>
  <c r="F42" i="2"/>
  <c r="C42" i="2"/>
  <c r="AL41" i="2"/>
  <c r="AI41" i="2"/>
  <c r="AF41" i="2"/>
  <c r="AC41" i="2"/>
  <c r="Y41" i="2"/>
  <c r="V41" i="2"/>
  <c r="S41" i="2"/>
  <c r="P41" i="2"/>
  <c r="L41" i="2"/>
  <c r="I41" i="2"/>
  <c r="F41" i="2"/>
  <c r="C41" i="2"/>
  <c r="AL40" i="2"/>
  <c r="AI40" i="2"/>
  <c r="AF40" i="2"/>
  <c r="AC40" i="2"/>
  <c r="Y40" i="2"/>
  <c r="V40" i="2"/>
  <c r="S40" i="2"/>
  <c r="P40" i="2"/>
  <c r="L40" i="2"/>
  <c r="I40" i="2"/>
  <c r="F40" i="2"/>
  <c r="C40" i="2"/>
  <c r="AL39" i="2"/>
  <c r="AI39" i="2"/>
  <c r="AF39" i="2"/>
  <c r="AC39" i="2"/>
  <c r="Y39" i="2"/>
  <c r="V39" i="2"/>
  <c r="S39" i="2"/>
  <c r="P39" i="2"/>
  <c r="L39" i="2"/>
  <c r="I39" i="2"/>
  <c r="F39" i="2"/>
  <c r="C39" i="2"/>
  <c r="AL38" i="2"/>
  <c r="AI38" i="2"/>
  <c r="AF38" i="2"/>
  <c r="AC38" i="2"/>
  <c r="Y38" i="2"/>
  <c r="V38" i="2"/>
  <c r="S38" i="2"/>
  <c r="P38" i="2"/>
  <c r="L38" i="2"/>
  <c r="I38" i="2"/>
  <c r="F38" i="2"/>
  <c r="F69" i="2" s="1"/>
  <c r="C38" i="2"/>
  <c r="C65" i="2" s="1"/>
  <c r="AL37" i="2"/>
  <c r="AI37" i="2"/>
  <c r="AF37" i="2"/>
  <c r="AC37" i="2"/>
  <c r="Y37" i="2"/>
  <c r="V37" i="2"/>
  <c r="S37" i="2"/>
  <c r="P37" i="2"/>
  <c r="L37" i="2"/>
  <c r="I37" i="2"/>
  <c r="F37" i="2"/>
  <c r="C37" i="2"/>
  <c r="AL36" i="2"/>
  <c r="AI36" i="2"/>
  <c r="AF36" i="2"/>
  <c r="AC36" i="2"/>
  <c r="Y36" i="2"/>
  <c r="V36" i="2"/>
  <c r="S36" i="2"/>
  <c r="P36" i="2"/>
  <c r="L36" i="2"/>
  <c r="I36" i="2"/>
  <c r="F36" i="2"/>
  <c r="C36" i="2"/>
  <c r="AL35" i="2"/>
  <c r="AI35" i="2"/>
  <c r="AF35" i="2"/>
  <c r="AC35" i="2"/>
  <c r="Y35" i="2"/>
  <c r="V35" i="2"/>
  <c r="S35" i="2"/>
  <c r="P35" i="2"/>
  <c r="L35" i="2"/>
  <c r="I35" i="2"/>
  <c r="F35" i="2"/>
  <c r="C35" i="2"/>
  <c r="AL34" i="2"/>
  <c r="AI34" i="2"/>
  <c r="AF34" i="2"/>
  <c r="AC34" i="2"/>
  <c r="Y34" i="2"/>
  <c r="V34" i="2"/>
  <c r="S34" i="2"/>
  <c r="P34" i="2"/>
  <c r="L34" i="2"/>
  <c r="I34" i="2"/>
  <c r="F34" i="2"/>
  <c r="C34" i="2"/>
  <c r="AL33" i="2"/>
  <c r="AI33" i="2"/>
  <c r="AF33" i="2"/>
  <c r="AC33" i="2"/>
  <c r="Y33" i="2"/>
  <c r="V33" i="2"/>
  <c r="S33" i="2"/>
  <c r="P33" i="2"/>
  <c r="L33" i="2"/>
  <c r="I33" i="2"/>
  <c r="F33" i="2"/>
  <c r="C33" i="2"/>
  <c r="AL32" i="2"/>
  <c r="AI32" i="2"/>
  <c r="AF32" i="2"/>
  <c r="AC32" i="2"/>
  <c r="Y32" i="2"/>
  <c r="V32" i="2"/>
  <c r="S32" i="2"/>
  <c r="P32" i="2"/>
  <c r="P71" i="2" s="1"/>
  <c r="L32" i="2"/>
  <c r="I32" i="2"/>
  <c r="F32" i="2"/>
  <c r="C32" i="2"/>
  <c r="AL31" i="2"/>
  <c r="AI31" i="2"/>
  <c r="AF31" i="2"/>
  <c r="AC31" i="2"/>
  <c r="Y31" i="2"/>
  <c r="V31" i="2"/>
  <c r="S31" i="2"/>
  <c r="P31" i="2"/>
  <c r="L31" i="2"/>
  <c r="I31" i="2"/>
  <c r="F31" i="2"/>
  <c r="C31" i="2"/>
  <c r="AL30" i="2"/>
  <c r="AI30" i="2"/>
  <c r="AF30" i="2"/>
  <c r="AC30" i="2"/>
  <c r="Y30" i="2"/>
  <c r="V30" i="2"/>
  <c r="S30" i="2"/>
  <c r="P30" i="2"/>
  <c r="L30" i="2"/>
  <c r="I30" i="2"/>
  <c r="F30" i="2"/>
  <c r="C30" i="2"/>
  <c r="AL29" i="2"/>
  <c r="AI29" i="2"/>
  <c r="AF29" i="2"/>
  <c r="AC29" i="2"/>
  <c r="Y29" i="2"/>
  <c r="V29" i="2"/>
  <c r="S29" i="2"/>
  <c r="P29" i="2"/>
  <c r="L29" i="2"/>
  <c r="I29" i="2"/>
  <c r="F29" i="2"/>
  <c r="C29" i="2"/>
  <c r="AL28" i="2"/>
  <c r="AI28" i="2"/>
  <c r="AF28" i="2"/>
  <c r="AC28" i="2"/>
  <c r="Y28" i="2"/>
  <c r="V28" i="2"/>
  <c r="S28" i="2"/>
  <c r="P28" i="2"/>
  <c r="L28" i="2"/>
  <c r="I28" i="2"/>
  <c r="F28" i="2"/>
  <c r="C28" i="2"/>
  <c r="AL27" i="2"/>
  <c r="AI27" i="2"/>
  <c r="AF27" i="2"/>
  <c r="AC27" i="2"/>
  <c r="Y27" i="2"/>
  <c r="V27" i="2"/>
  <c r="S27" i="2"/>
  <c r="P27" i="2"/>
  <c r="L27" i="2"/>
  <c r="I27" i="2"/>
  <c r="F27" i="2"/>
  <c r="C27" i="2"/>
  <c r="AL26" i="2"/>
  <c r="AI26" i="2"/>
  <c r="AF26" i="2"/>
  <c r="AC26" i="2"/>
  <c r="Y26" i="2"/>
  <c r="V26" i="2"/>
  <c r="S26" i="2"/>
  <c r="P26" i="2"/>
  <c r="L26" i="2"/>
  <c r="I26" i="2"/>
  <c r="F26" i="2"/>
  <c r="C26" i="2"/>
  <c r="AL25" i="2"/>
  <c r="AI25" i="2"/>
  <c r="AF25" i="2"/>
  <c r="AC25" i="2"/>
  <c r="Y25" i="2"/>
  <c r="V25" i="2"/>
  <c r="S25" i="2"/>
  <c r="P25" i="2"/>
  <c r="L25" i="2"/>
  <c r="I25" i="2"/>
  <c r="F25" i="2"/>
  <c r="C25" i="2"/>
  <c r="AL24" i="2"/>
  <c r="AI24" i="2"/>
  <c r="AF24" i="2"/>
  <c r="AC24" i="2"/>
  <c r="Y24" i="2"/>
  <c r="V24" i="2"/>
  <c r="S24" i="2"/>
  <c r="P24" i="2"/>
  <c r="L24" i="2"/>
  <c r="I24" i="2"/>
  <c r="F24" i="2"/>
  <c r="C24" i="2"/>
  <c r="AL23" i="2"/>
  <c r="AI23" i="2"/>
  <c r="AF23" i="2"/>
  <c r="AC23" i="2"/>
  <c r="Y23" i="2"/>
  <c r="V23" i="2"/>
  <c r="S23" i="2"/>
  <c r="P23" i="2"/>
  <c r="L23" i="2"/>
  <c r="I23" i="2"/>
  <c r="F23" i="2"/>
  <c r="C23" i="2"/>
  <c r="AL22" i="2"/>
  <c r="AI22" i="2"/>
  <c r="AF22" i="2"/>
  <c r="AC22" i="2"/>
  <c r="Y22" i="2"/>
  <c r="V22" i="2"/>
  <c r="S22" i="2"/>
  <c r="P22" i="2"/>
  <c r="L22" i="2"/>
  <c r="I22" i="2"/>
  <c r="F22" i="2"/>
  <c r="C22" i="2"/>
  <c r="AL21" i="2"/>
  <c r="AI21" i="2"/>
  <c r="AF21" i="2"/>
  <c r="AC21" i="2"/>
  <c r="Y21" i="2"/>
  <c r="V21" i="2"/>
  <c r="S21" i="2"/>
  <c r="P21" i="2"/>
  <c r="L21" i="2"/>
  <c r="I21" i="2"/>
  <c r="F21" i="2"/>
  <c r="C21" i="2"/>
  <c r="AL20" i="2"/>
  <c r="AI20" i="2"/>
  <c r="AF20" i="2"/>
  <c r="AC20" i="2"/>
  <c r="Y20" i="2"/>
  <c r="V20" i="2"/>
  <c r="S20" i="2"/>
  <c r="P20" i="2"/>
  <c r="L20" i="2"/>
  <c r="I20" i="2"/>
  <c r="F20" i="2"/>
  <c r="C20" i="2"/>
  <c r="AL19" i="2"/>
  <c r="AI19" i="2"/>
  <c r="AF19" i="2"/>
  <c r="AC19" i="2"/>
  <c r="Y19" i="2"/>
  <c r="V19" i="2"/>
  <c r="S19" i="2"/>
  <c r="P19" i="2"/>
  <c r="L19" i="2"/>
  <c r="I19" i="2"/>
  <c r="F19" i="2"/>
  <c r="C19" i="2"/>
  <c r="AL18" i="2"/>
  <c r="AI18" i="2"/>
  <c r="AF18" i="2"/>
  <c r="AC18" i="2"/>
  <c r="Y18" i="2"/>
  <c r="V18" i="2"/>
  <c r="S18" i="2"/>
  <c r="P18" i="2"/>
  <c r="L18" i="2"/>
  <c r="I18" i="2"/>
  <c r="F18" i="2"/>
  <c r="C18" i="2"/>
  <c r="AL17" i="2"/>
  <c r="AI17" i="2"/>
  <c r="AF17" i="2"/>
  <c r="AC17" i="2"/>
  <c r="Y17" i="2"/>
  <c r="V17" i="2"/>
  <c r="S17" i="2"/>
  <c r="P17" i="2"/>
  <c r="L17" i="2"/>
  <c r="I17" i="2"/>
  <c r="F17" i="2"/>
  <c r="C17" i="2"/>
  <c r="AL16" i="2"/>
  <c r="AI16" i="2"/>
  <c r="AF16" i="2"/>
  <c r="AC16" i="2"/>
  <c r="Y16" i="2"/>
  <c r="V16" i="2"/>
  <c r="S16" i="2"/>
  <c r="P16" i="2"/>
  <c r="L16" i="2"/>
  <c r="I16" i="2"/>
  <c r="F16" i="2"/>
  <c r="C16" i="2"/>
  <c r="AL15" i="2"/>
  <c r="AI15" i="2"/>
  <c r="AF15" i="2"/>
  <c r="AC15" i="2"/>
  <c r="V15" i="2"/>
  <c r="S15" i="2"/>
  <c r="P15" i="2"/>
  <c r="L15" i="2"/>
  <c r="I15" i="2"/>
  <c r="F15" i="2"/>
  <c r="C15" i="2"/>
  <c r="AL14" i="2"/>
  <c r="AI14" i="2"/>
  <c r="AF14" i="2"/>
  <c r="AC14" i="2"/>
  <c r="V14" i="2"/>
  <c r="S14" i="2"/>
  <c r="P14" i="2"/>
  <c r="L14" i="2"/>
  <c r="I14" i="2"/>
  <c r="F14" i="2"/>
  <c r="C14" i="2"/>
  <c r="AL13" i="2"/>
  <c r="AI13" i="2"/>
  <c r="AF13" i="2"/>
  <c r="AC13" i="2"/>
  <c r="V13" i="2"/>
  <c r="S13" i="2"/>
  <c r="P13" i="2"/>
  <c r="L13" i="2"/>
  <c r="I13" i="2"/>
  <c r="F13" i="2"/>
  <c r="C13" i="2"/>
  <c r="AL12" i="2"/>
  <c r="AI12" i="2"/>
  <c r="AF12" i="2"/>
  <c r="AC12" i="2"/>
  <c r="S12" i="2"/>
  <c r="P12" i="2"/>
  <c r="L12" i="2"/>
  <c r="I12" i="2"/>
  <c r="F12" i="2"/>
  <c r="C12" i="2"/>
  <c r="AL11" i="2"/>
  <c r="AI11" i="2"/>
  <c r="AF11" i="2"/>
  <c r="AC11" i="2"/>
  <c r="S11" i="2"/>
  <c r="P11" i="2"/>
  <c r="L11" i="2"/>
  <c r="I11" i="2"/>
  <c r="F11" i="2"/>
  <c r="C11" i="2"/>
  <c r="AL10" i="2"/>
  <c r="AI10" i="2"/>
  <c r="AF10" i="2"/>
  <c r="AC10" i="2"/>
  <c r="P10" i="2"/>
  <c r="L10" i="2"/>
  <c r="I10" i="2"/>
  <c r="F10" i="2"/>
  <c r="C10" i="2"/>
  <c r="AL9" i="2"/>
  <c r="AI9" i="2"/>
  <c r="AF9" i="2"/>
  <c r="AC9" i="2"/>
  <c r="P9" i="2"/>
  <c r="L9" i="2"/>
  <c r="I9" i="2"/>
  <c r="F9" i="2"/>
  <c r="C9" i="2"/>
  <c r="F65" i="2" l="1"/>
  <c r="I69" i="2"/>
  <c r="L69" i="2"/>
  <c r="C69" i="2"/>
  <c r="E8" i="1" l="1"/>
  <c r="G8" i="1"/>
  <c r="F8" i="1"/>
  <c r="D8" i="1"/>
  <c r="V10" i="1" l="1"/>
  <c r="W10" i="1"/>
  <c r="X10" i="1"/>
  <c r="Y10" i="1"/>
  <c r="V11" i="1"/>
  <c r="W11" i="1"/>
  <c r="X11" i="1"/>
  <c r="Y11" i="1"/>
  <c r="V9" i="1"/>
  <c r="W9" i="1"/>
  <c r="X9" i="1"/>
  <c r="Y9" i="1"/>
  <c r="V8" i="1"/>
  <c r="W8" i="1"/>
  <c r="X8" i="1"/>
  <c r="Y8" i="1"/>
  <c r="AI38" i="1" l="1"/>
  <c r="AF38" i="1"/>
  <c r="AH38" i="1"/>
  <c r="AG38" i="1"/>
  <c r="AH37" i="1"/>
  <c r="AG37" i="1"/>
  <c r="AF37" i="1"/>
  <c r="AI37" i="1"/>
  <c r="AI33" i="1"/>
  <c r="AF33" i="1"/>
  <c r="AH33" i="1"/>
  <c r="AG33" i="1"/>
  <c r="AH27" i="1"/>
  <c r="AI27" i="1"/>
  <c r="AG27" i="1"/>
  <c r="AF27" i="1"/>
  <c r="AG21" i="1"/>
  <c r="AI21" i="1"/>
  <c r="AH21" i="1"/>
  <c r="AF21" i="1"/>
  <c r="AG36" i="1"/>
  <c r="AH36" i="1"/>
  <c r="AI36" i="1"/>
  <c r="AF36" i="1"/>
  <c r="AG31" i="1"/>
  <c r="AH31" i="1"/>
  <c r="AI31" i="1"/>
  <c r="AF31" i="1"/>
  <c r="AI23" i="1"/>
  <c r="AH23" i="1"/>
  <c r="AG23" i="1"/>
  <c r="AF23" i="1"/>
  <c r="AI28" i="1"/>
  <c r="AH28" i="1"/>
  <c r="AG28" i="1"/>
  <c r="AF28" i="1"/>
  <c r="AH22" i="1"/>
  <c r="AI22" i="1"/>
  <c r="AG22" i="1"/>
  <c r="AF22" i="1"/>
  <c r="AH32" i="1"/>
  <c r="AG32" i="1"/>
  <c r="AF32" i="1"/>
  <c r="AI32" i="1"/>
  <c r="AG26" i="1"/>
  <c r="AH26" i="1"/>
  <c r="AI26" i="1"/>
  <c r="AF26" i="1"/>
  <c r="AG20" i="1"/>
  <c r="AI20" i="1"/>
  <c r="AH20" i="1"/>
  <c r="AF20" i="1"/>
  <c r="AI25" i="1"/>
  <c r="AH25" i="1"/>
  <c r="AG25" i="1"/>
  <c r="AF25" i="1"/>
  <c r="AF35" i="1"/>
  <c r="AI35" i="1"/>
  <c r="AG35" i="1"/>
  <c r="AH35" i="1"/>
  <c r="AI30" i="1"/>
  <c r="AH30" i="1"/>
  <c r="AG30" i="1"/>
  <c r="AF30" i="1"/>
</calcChain>
</file>

<file path=xl/sharedStrings.xml><?xml version="1.0" encoding="utf-8"?>
<sst xmlns="http://schemas.openxmlformats.org/spreadsheetml/2006/main" count="267" uniqueCount="57">
  <si>
    <t>x</t>
  </si>
  <si>
    <t>y</t>
  </si>
  <si>
    <t>прямая</t>
  </si>
  <si>
    <t>кривая</t>
  </si>
  <si>
    <r>
      <t xml:space="preserve">погрешность, </t>
    </r>
    <r>
      <rPr>
        <sz val="12"/>
        <color rgb="FFFF0000"/>
        <rFont val="Calibri"/>
        <family val="2"/>
        <charset val="204"/>
      </rPr>
      <t>%</t>
    </r>
  </si>
  <si>
    <t>Т.е.насколько измеренное значение (найденное методом интерполяции) отличается от истинного (найденного по номограмме)</t>
  </si>
  <si>
    <r>
      <t xml:space="preserve">влажность, </t>
    </r>
    <r>
      <rPr>
        <sz val="10"/>
        <rFont val="Calibri"/>
        <family val="2"/>
        <charset val="204"/>
      </rPr>
      <t>ϕ</t>
    </r>
  </si>
  <si>
    <t>плотность орошения, q1</t>
  </si>
  <si>
    <r>
      <t xml:space="preserve">перепад температуры, </t>
    </r>
    <r>
      <rPr>
        <sz val="10"/>
        <rFont val="Calibri"/>
        <family val="2"/>
        <charset val="204"/>
      </rPr>
      <t>∆</t>
    </r>
    <r>
      <rPr>
        <sz val="9"/>
        <rFont val="Arial Cyr"/>
        <charset val="204"/>
      </rPr>
      <t>t</t>
    </r>
  </si>
  <si>
    <t>в точке 20</t>
  </si>
  <si>
    <t>в точке 25</t>
  </si>
  <si>
    <t>в точке 15</t>
  </si>
  <si>
    <r>
      <t>в точке 20</t>
    </r>
    <r>
      <rPr>
        <sz val="10"/>
        <color rgb="FFFF0000"/>
        <rFont val="Calibri"/>
        <family val="2"/>
        <charset val="204"/>
      </rPr>
      <t>→</t>
    </r>
    <r>
      <rPr>
        <sz val="9"/>
        <color rgb="FFFF0000"/>
        <rFont val="Arial Cyr"/>
        <charset val="204"/>
      </rPr>
      <t>4</t>
    </r>
  </si>
  <si>
    <r>
      <t>в точке 20</t>
    </r>
    <r>
      <rPr>
        <sz val="10"/>
        <color rgb="FFFF0000"/>
        <rFont val="Calibri"/>
        <family val="2"/>
        <charset val="204"/>
      </rPr>
      <t>→</t>
    </r>
    <r>
      <rPr>
        <sz val="9"/>
        <color rgb="FFFF0000"/>
        <rFont val="Arial Cyr"/>
        <charset val="204"/>
      </rPr>
      <t>4→4</t>
    </r>
  </si>
  <si>
    <t>q17</t>
  </si>
  <si>
    <t>q18</t>
  </si>
  <si>
    <t>q19</t>
  </si>
  <si>
    <t>q20</t>
  </si>
  <si>
    <t>↘</t>
  </si>
  <si>
    <t>↗</t>
  </si>
  <si>
    <t>∆t 6</t>
  </si>
  <si>
    <t>∆t 7</t>
  </si>
  <si>
    <t>∆t 8</t>
  </si>
  <si>
    <t>∆t 9</t>
  </si>
  <si>
    <t>∆t 10</t>
  </si>
  <si>
    <t>∆t 11</t>
  </si>
  <si>
    <t>∆t 12</t>
  </si>
  <si>
    <t>∆t 13</t>
  </si>
  <si>
    <t>∆t 14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</si>
  <si>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</si>
  <si>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</si>
  <si>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</si>
  <si>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</si>
  <si>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</si>
  <si>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</si>
  <si>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</si>
  <si>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</si>
  <si>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</si>
  <si>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Перепад температур</t>
  </si>
  <si>
    <t>Для влажности</t>
  </si>
  <si>
    <t>Координаты точек по линиям q8 - q20</t>
  </si>
  <si>
    <t>Координаты точек по линиям влажности 20% - 100%</t>
  </si>
  <si>
    <t>Координаты точек по линиям ∆t 6 - ∆t 14</t>
  </si>
  <si>
    <t>Координаты по оси Х →</t>
  </si>
  <si>
    <t>Координаты по оси У →</t>
  </si>
  <si>
    <t>Вводим температуру наружного воздуха (ось Х)</t>
  </si>
  <si>
    <t>Получаем температуру охлажденной воды (ось У)</t>
  </si>
  <si>
    <t>Если принять, что линии на графике являются прямыми и координаты точек находятся на построенных прямых</t>
  </si>
  <si>
    <t>в точке 4</t>
  </si>
  <si>
    <t>Влажность %</t>
  </si>
  <si>
    <t>Плотность</t>
  </si>
  <si>
    <t>?</t>
  </si>
  <si>
    <t>погрешность, %</t>
  </si>
  <si>
    <t>0,659033989x + 25,448121646</t>
  </si>
  <si>
    <t>0,638640429x + 26,200134168</t>
  </si>
  <si>
    <t>= 0,621824687x + 26,820214669</t>
  </si>
  <si>
    <r>
      <t>Ключ по графику (вручную): 20(х)</t>
    </r>
    <r>
      <rPr>
        <sz val="12"/>
        <rFont val="Calibri"/>
        <family val="2"/>
        <charset val="204"/>
      </rPr>
      <t xml:space="preserve"> и 12,77(у)→12,77(У) и 7,1(х)→7,1(х) и 29,33 (у)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</si>
</sst>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"/>
    <numFmt numFmtId="166" formatCode="0.0000"/>
  </numFmts>
  <fonts count="2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.8000000000000007"/>
      <color rgb="FF000000"/>
      <name val="Arial Cy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rgb="FFFF0000"/>
      <name val="Arial Cyr"/>
      <charset val="204"/>
    </font>
    <font>
      <sz val="12"/>
      <color rgb="FFFF0000"/>
      <name val="Calibri"/>
      <family val="2"/>
      <charset val="204"/>
    </font>
    <font>
      <sz val="10"/>
      <color rgb="FFFF0000"/>
      <name val="Arial Cyr"/>
      <charset val="204"/>
    </font>
    <font>
      <sz val="10"/>
      <name val="Calibri"/>
      <family val="2"/>
      <charset val="204"/>
    </font>
    <font>
      <sz val="9"/>
      <name val="Arial Cyr"/>
      <charset val="204"/>
    </font>
    <font>
      <sz val="10"/>
      <color rgb="FFFF0000"/>
      <name val="Calibri"/>
      <family val="2"/>
      <charset val="204"/>
    </font>
    <font>
      <sz val="9"/>
      <color rgb="FFFF0000"/>
      <name val="Arial Cyr"/>
      <charset val="204"/>
    </font>
    <font>
      <sz val="14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trike/>
      <sz val="12"/>
      <color rgb="FFFF0000"/>
      <name val="Cambria"/>
      <family val="1"/>
      <charset val="204"/>
    </font>
    <font>
      <strike/>
      <sz val="10"/>
      <name val="Cambria"/>
      <family val="1"/>
      <charset val="204"/>
    </font>
    <font>
      <strike/>
      <sz val="10"/>
      <color rgb="FFFF0000"/>
      <name val="Cambria"/>
      <family val="1"/>
      <charset val="204"/>
    </font>
    <font>
      <sz val="12"/>
      <name val="Arial Cyr"/>
      <charset val="204"/>
    </font>
    <font>
      <sz val="12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82">
    <xf numFmtId="0" fontId="0" fillId="0" borderId="0" xfId="0"/>
    <xf numFmtId="0" fontId="7" fillId="0" borderId="0" xfId="1" applyFont="1" applyAlignment="1" applyProtection="1">
      <alignment horizontal="right"/>
      <protection locked="0"/>
    </xf>
    <xf numFmtId="0" fontId="9" fillId="0" borderId="0" xfId="1" applyFont="1" applyProtection="1">
      <protection locked="0"/>
    </xf>
    <xf numFmtId="165" fontId="9" fillId="0" borderId="0" xfId="1" applyNumberFormat="1" applyFont="1" applyProtection="1"/>
    <xf numFmtId="0" fontId="6" fillId="0" borderId="0" xfId="1" applyProtection="1">
      <protection locked="0"/>
    </xf>
    <xf numFmtId="0" fontId="9" fillId="0" borderId="0" xfId="0" applyFont="1" applyAlignment="1" applyProtection="1">
      <alignment wrapText="1"/>
      <protection locked="0"/>
    </xf>
    <xf numFmtId="2" fontId="6" fillId="0" borderId="0" xfId="1" applyNumberFormat="1" applyProtection="1">
      <protection locked="0"/>
    </xf>
    <xf numFmtId="0" fontId="6" fillId="0" borderId="0" xfId="1" applyAlignment="1" applyProtection="1">
      <alignment horizontal="right"/>
      <protection locked="0"/>
    </xf>
    <xf numFmtId="9" fontId="6" fillId="0" borderId="0" xfId="1" applyNumberFormat="1" applyProtection="1">
      <protection locked="0"/>
    </xf>
    <xf numFmtId="0" fontId="6" fillId="0" borderId="0" xfId="1" applyNumberFormat="1" applyProtection="1">
      <protection locked="0"/>
    </xf>
    <xf numFmtId="2" fontId="6" fillId="2" borderId="0" xfId="1" applyNumberFormat="1" applyFill="1" applyProtection="1"/>
    <xf numFmtId="2" fontId="9" fillId="0" borderId="0" xfId="1" applyNumberFormat="1" applyFont="1" applyProtection="1"/>
    <xf numFmtId="0" fontId="2" fillId="0" borderId="0" xfId="1" applyFont="1" applyProtection="1">
      <protection locked="0"/>
    </xf>
    <xf numFmtId="0" fontId="6" fillId="0" borderId="2" xfId="1" applyBorder="1" applyProtection="1">
      <protection locked="0"/>
    </xf>
    <xf numFmtId="2" fontId="9" fillId="0" borderId="0" xfId="1" applyNumberFormat="1" applyFont="1" applyProtection="1">
      <protection locked="0"/>
    </xf>
    <xf numFmtId="2" fontId="7" fillId="0" borderId="0" xfId="1" applyNumberFormat="1" applyFont="1" applyAlignment="1" applyProtection="1">
      <alignment horizontal="right"/>
      <protection locked="0"/>
    </xf>
    <xf numFmtId="164" fontId="4" fillId="0" borderId="0" xfId="0" applyNumberFormat="1" applyFont="1" applyBorder="1" applyProtection="1"/>
    <xf numFmtId="166" fontId="4" fillId="0" borderId="0" xfId="0" applyNumberFormat="1" applyFont="1" applyProtection="1"/>
    <xf numFmtId="164" fontId="4" fillId="0" borderId="9" xfId="0" applyNumberFormat="1" applyFont="1" applyBorder="1" applyProtection="1"/>
    <xf numFmtId="164" fontId="4" fillId="0" borderId="10" xfId="0" applyNumberFormat="1" applyFont="1" applyBorder="1" applyProtection="1"/>
    <xf numFmtId="164" fontId="4" fillId="0" borderId="11" xfId="0" applyNumberFormat="1" applyFont="1" applyBorder="1" applyProtection="1"/>
    <xf numFmtId="2" fontId="0" fillId="0" borderId="0" xfId="0" applyNumberFormat="1" applyProtection="1"/>
    <xf numFmtId="0" fontId="0" fillId="0" borderId="0" xfId="0" applyProtection="1"/>
    <xf numFmtId="9" fontId="4" fillId="0" borderId="0" xfId="0" applyNumberFormat="1" applyFont="1" applyProtection="1"/>
    <xf numFmtId="0" fontId="4" fillId="0" borderId="0" xfId="0" applyFont="1" applyProtection="1"/>
    <xf numFmtId="0" fontId="4" fillId="0" borderId="4" xfId="0" applyFont="1" applyBorder="1" applyProtection="1"/>
    <xf numFmtId="0" fontId="4" fillId="0" borderId="3" xfId="0" applyFont="1" applyBorder="1" applyProtection="1"/>
    <xf numFmtId="4" fontId="5" fillId="0" borderId="3" xfId="0" applyNumberFormat="1" applyFont="1" applyBorder="1" applyAlignment="1" applyProtection="1">
      <alignment horizontal="right"/>
    </xf>
    <xf numFmtId="2" fontId="4" fillId="0" borderId="0" xfId="0" applyNumberFormat="1" applyFont="1" applyBorder="1" applyProtection="1"/>
    <xf numFmtId="0" fontId="14" fillId="0" borderId="0" xfId="0" applyFont="1" applyProtection="1"/>
    <xf numFmtId="0" fontId="4" fillId="0" borderId="5" xfId="0" applyFont="1" applyBorder="1" applyProtection="1"/>
    <xf numFmtId="0" fontId="4" fillId="0" borderId="1" xfId="0" applyFont="1" applyBorder="1" applyProtection="1"/>
    <xf numFmtId="4" fontId="5" fillId="0" borderId="1" xfId="0" applyNumberFormat="1" applyFont="1" applyBorder="1" applyAlignment="1" applyProtection="1">
      <alignment horizontal="right"/>
    </xf>
    <xf numFmtId="0" fontId="3" fillId="0" borderId="0" xfId="0" applyFont="1" applyAlignment="1" applyProtection="1">
      <alignment horizontal="left" vertical="center" readingOrder="1"/>
    </xf>
    <xf numFmtId="0" fontId="0" fillId="0" borderId="2" xfId="0" applyBorder="1" applyProtection="1"/>
    <xf numFmtId="2" fontId="15" fillId="0" borderId="0" xfId="0" applyNumberFormat="1" applyFont="1" applyProtection="1"/>
    <xf numFmtId="4" fontId="5" fillId="0" borderId="13" xfId="0" applyNumberFormat="1" applyFont="1" applyBorder="1" applyAlignment="1" applyProtection="1">
      <alignment horizontal="right"/>
      <protection locked="0"/>
    </xf>
    <xf numFmtId="0" fontId="0" fillId="0" borderId="4" xfId="0" applyBorder="1" applyProtection="1"/>
    <xf numFmtId="0" fontId="0" fillId="0" borderId="3" xfId="0" applyBorder="1" applyProtection="1"/>
    <xf numFmtId="9" fontId="4" fillId="0" borderId="6" xfId="0" applyNumberFormat="1" applyFont="1" applyBorder="1" applyProtection="1"/>
    <xf numFmtId="9" fontId="4" fillId="0" borderId="7" xfId="0" applyNumberFormat="1" applyFont="1" applyBorder="1" applyProtection="1"/>
    <xf numFmtId="9" fontId="4" fillId="0" borderId="8" xfId="0" applyNumberFormat="1" applyFont="1" applyBorder="1" applyProtection="1"/>
    <xf numFmtId="166" fontId="4" fillId="0" borderId="15" xfId="0" applyNumberFormat="1" applyFont="1" applyBorder="1" applyProtection="1"/>
    <xf numFmtId="9" fontId="4" fillId="0" borderId="0" xfId="0" applyNumberFormat="1" applyFont="1" applyBorder="1" applyProtection="1"/>
    <xf numFmtId="0" fontId="5" fillId="0" borderId="0" xfId="0" applyFont="1" applyProtection="1"/>
    <xf numFmtId="2" fontId="4" fillId="0" borderId="16" xfId="0" applyNumberFormat="1" applyFont="1" applyFill="1" applyBorder="1" applyProtection="1"/>
    <xf numFmtId="2" fontId="4" fillId="0" borderId="15" xfId="0" applyNumberFormat="1" applyFont="1" applyFill="1" applyBorder="1" applyProtection="1"/>
    <xf numFmtId="2" fontId="4" fillId="0" borderId="17" xfId="0" applyNumberFormat="1" applyFont="1" applyFill="1" applyBorder="1" applyProtection="1"/>
    <xf numFmtId="0" fontId="4" fillId="0" borderId="15" xfId="0" applyFont="1" applyBorder="1" applyProtection="1"/>
    <xf numFmtId="0" fontId="4" fillId="0" borderId="0" xfId="0" applyFont="1" applyBorder="1" applyProtection="1"/>
    <xf numFmtId="166" fontId="4" fillId="3" borderId="0" xfId="0" applyNumberFormat="1" applyFont="1" applyFill="1" applyBorder="1" applyProtection="1"/>
    <xf numFmtId="0" fontId="4" fillId="3" borderId="0" xfId="0" applyFont="1" applyFill="1" applyBorder="1" applyProtection="1"/>
    <xf numFmtId="164" fontId="4" fillId="3" borderId="0" xfId="0" applyNumberFormat="1" applyFont="1" applyFill="1" applyBorder="1" applyProtection="1"/>
    <xf numFmtId="0" fontId="0" fillId="0" borderId="0" xfId="0" applyBorder="1" applyProtection="1"/>
    <xf numFmtId="0" fontId="6" fillId="0" borderId="0" xfId="1" applyAlignment="1" applyProtection="1">
      <alignment horizontal="left"/>
      <protection locked="0"/>
    </xf>
    <xf numFmtId="2" fontId="6" fillId="0" borderId="4" xfId="1" applyNumberFormat="1" applyBorder="1" applyProtection="1">
      <protection locked="0"/>
    </xf>
    <xf numFmtId="2" fontId="6" fillId="0" borderId="3" xfId="1" applyNumberFormat="1" applyBorder="1" applyProtection="1">
      <protection locked="0"/>
    </xf>
    <xf numFmtId="2" fontId="6" fillId="2" borderId="3" xfId="1" applyNumberFormat="1" applyFill="1" applyBorder="1" applyProtection="1"/>
    <xf numFmtId="2" fontId="6" fillId="2" borderId="14" xfId="1" applyNumberFormat="1" applyFill="1" applyBorder="1" applyProtection="1"/>
    <xf numFmtId="2" fontId="6" fillId="0" borderId="18" xfId="1" applyNumberFormat="1" applyBorder="1" applyProtection="1">
      <protection locked="0"/>
    </xf>
    <xf numFmtId="2" fontId="6" fillId="2" borderId="0" xfId="1" applyNumberFormat="1" applyFill="1" applyBorder="1" applyProtection="1"/>
    <xf numFmtId="2" fontId="6" fillId="2" borderId="19" xfId="1" applyNumberFormat="1" applyFill="1" applyBorder="1" applyProtection="1"/>
    <xf numFmtId="2" fontId="9" fillId="0" borderId="18" xfId="1" applyNumberFormat="1" applyFont="1" applyBorder="1" applyProtection="1">
      <protection locked="0"/>
    </xf>
    <xf numFmtId="2" fontId="6" fillId="0" borderId="5" xfId="1" applyNumberFormat="1" applyBorder="1" applyProtection="1">
      <protection locked="0"/>
    </xf>
    <xf numFmtId="2" fontId="6" fillId="2" borderId="1" xfId="1" applyNumberFormat="1" applyFill="1" applyBorder="1" applyProtection="1"/>
    <xf numFmtId="2" fontId="6" fillId="0" borderId="1" xfId="1" applyNumberFormat="1" applyBorder="1" applyProtection="1">
      <protection locked="0"/>
    </xf>
    <xf numFmtId="2" fontId="6" fillId="2" borderId="20" xfId="1" applyNumberFormat="1" applyFill="1" applyBorder="1" applyProtection="1"/>
    <xf numFmtId="2" fontId="16" fillId="0" borderId="0" xfId="1" applyNumberFormat="1" applyFont="1" applyAlignment="1" applyProtection="1">
      <alignment horizontal="right"/>
      <protection locked="0"/>
    </xf>
    <xf numFmtId="2" fontId="17" fillId="0" borderId="0" xfId="1" applyNumberFormat="1" applyFont="1" applyProtection="1">
      <protection locked="0"/>
    </xf>
    <xf numFmtId="2" fontId="18" fillId="0" borderId="0" xfId="1" applyNumberFormat="1" applyFont="1" applyProtection="1"/>
    <xf numFmtId="2" fontId="9" fillId="5" borderId="18" xfId="1" applyNumberFormat="1" applyFont="1" applyFill="1" applyBorder="1" applyProtection="1">
      <protection locked="0"/>
    </xf>
    <xf numFmtId="2" fontId="6" fillId="5" borderId="0" xfId="1" applyNumberFormat="1" applyFill="1" applyBorder="1" applyProtection="1"/>
    <xf numFmtId="0" fontId="6" fillId="5" borderId="0" xfId="1" applyFill="1" applyAlignment="1" applyProtection="1">
      <alignment horizontal="right"/>
      <protection locked="0"/>
    </xf>
    <xf numFmtId="2" fontId="9" fillId="6" borderId="18" xfId="1" applyNumberFormat="1" applyFont="1" applyFill="1" applyBorder="1" applyProtection="1">
      <protection locked="0"/>
    </xf>
    <xf numFmtId="2" fontId="6" fillId="6" borderId="0" xfId="1" applyNumberFormat="1" applyFill="1" applyBorder="1" applyProtection="1"/>
    <xf numFmtId="0" fontId="6" fillId="6" borderId="0" xfId="1" applyFill="1" applyAlignment="1" applyProtection="1">
      <alignment horizontal="right"/>
      <protection locked="0"/>
    </xf>
    <xf numFmtId="2" fontId="6" fillId="6" borderId="18" xfId="1" applyNumberFormat="1" applyFill="1" applyBorder="1" applyProtection="1">
      <protection locked="0"/>
    </xf>
    <xf numFmtId="0" fontId="6" fillId="6" borderId="0" xfId="1" applyFill="1" applyProtection="1">
      <protection locked="0"/>
    </xf>
    <xf numFmtId="0" fontId="19" fillId="6" borderId="0" xfId="1" applyFont="1" applyFill="1" applyProtection="1">
      <protection locked="0"/>
    </xf>
    <xf numFmtId="0" fontId="4" fillId="4" borderId="12" xfId="0" applyFont="1" applyFill="1" applyBorder="1" applyProtection="1"/>
    <xf numFmtId="0" fontId="4" fillId="7" borderId="12" xfId="0" applyFont="1" applyFill="1" applyBorder="1" applyProtection="1"/>
    <xf numFmtId="0" fontId="6" fillId="8" borderId="0" xfId="1" applyFill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/>
              <a:t>График</a:t>
            </a:r>
            <a:endParaRPr lang="ru-RU" sz="1200"/>
          </a:p>
        </c:rich>
      </c:tx>
      <c:layout>
        <c:manualLayout>
          <c:xMode val="edge"/>
          <c:yMode val="edge"/>
          <c:x val="0.40896911067056735"/>
          <c:y val="1.20484093822310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2453502069485366E-2"/>
          <c:y val="4.6884187045329699E-2"/>
          <c:w val="0.86286021520718226"/>
          <c:h val="0.8805605588941972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'Данные для графика'!$C$6</c:f>
              <c:strCache>
                <c:ptCount val="1"/>
                <c:pt idx="0">
                  <c:v>20%</c:v>
                </c:pt>
              </c:strCache>
            </c:strRef>
          </c:tx>
          <c:marker>
            <c:symbol val="none"/>
          </c:marker>
          <c:dLbls>
            <c:dLbl>
              <c:idx val="55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0.15060116097562753"/>
                  <c:y val="2.0274096172761012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графика'!$B$8:$B$63</c:f>
              <c:numCache>
                <c:formatCode>0.00</c:formatCode>
                <c:ptCount val="56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xVal>
          <c:yVal>
            <c:numRef>
              <c:f>'Данные для графика'!$C$8:$C$63</c:f>
              <c:numCache>
                <c:formatCode>0.00</c:formatCode>
                <c:ptCount val="56"/>
                <c:pt idx="0">
                  <c:v>-6.4</c:v>
                </c:pt>
                <c:pt idx="1">
                  <c:v>-5.7609090909090916</c:v>
                </c:pt>
                <c:pt idx="2">
                  <c:v>-5.121818181818182</c:v>
                </c:pt>
                <c:pt idx="3">
                  <c:v>-4.4827272727272733</c:v>
                </c:pt>
                <c:pt idx="4">
                  <c:v>-3.8436363636363642</c:v>
                </c:pt>
                <c:pt idx="5">
                  <c:v>-3.204545454545455</c:v>
                </c:pt>
                <c:pt idx="6">
                  <c:v>-2.5654545454545463</c:v>
                </c:pt>
                <c:pt idx="7">
                  <c:v>-1.9263636363636376</c:v>
                </c:pt>
                <c:pt idx="8">
                  <c:v>-1.287272727272728</c:v>
                </c:pt>
                <c:pt idx="9">
                  <c:v>-0.64818181818181841</c:v>
                </c:pt>
                <c:pt idx="10">
                  <c:v>-9.0909090909097046E-3</c:v>
                </c:pt>
                <c:pt idx="11">
                  <c:v>0.62999999999999989</c:v>
                </c:pt>
                <c:pt idx="12">
                  <c:v>1.2690909090909077</c:v>
                </c:pt>
                <c:pt idx="13">
                  <c:v>1.9081818181818182</c:v>
                </c:pt>
                <c:pt idx="14">
                  <c:v>2.5472727272727251</c:v>
                </c:pt>
                <c:pt idx="15">
                  <c:v>3.1863636363636356</c:v>
                </c:pt>
                <c:pt idx="16">
                  <c:v>3.8254545454545443</c:v>
                </c:pt>
                <c:pt idx="17">
                  <c:v>4.464545454545453</c:v>
                </c:pt>
                <c:pt idx="18">
                  <c:v>5.1036363636363635</c:v>
                </c:pt>
                <c:pt idx="19">
                  <c:v>5.7427272727272722</c:v>
                </c:pt>
                <c:pt idx="20">
                  <c:v>6.3818181818181809</c:v>
                </c:pt>
                <c:pt idx="21">
                  <c:v>7.0209090909090914</c:v>
                </c:pt>
                <c:pt idx="22">
                  <c:v>7.66</c:v>
                </c:pt>
                <c:pt idx="23">
                  <c:v>8.2990909090909071</c:v>
                </c:pt>
                <c:pt idx="24">
                  <c:v>8.9381818181818158</c:v>
                </c:pt>
                <c:pt idx="25">
                  <c:v>9.5772727272727263</c:v>
                </c:pt>
                <c:pt idx="26">
                  <c:v>10.216363636363637</c:v>
                </c:pt>
                <c:pt idx="27">
                  <c:v>10.855454545454544</c:v>
                </c:pt>
                <c:pt idx="28">
                  <c:v>11.494545454545451</c:v>
                </c:pt>
                <c:pt idx="29">
                  <c:v>12.133636363636361</c:v>
                </c:pt>
                <c:pt idx="30">
                  <c:v>12.772727272727272</c:v>
                </c:pt>
                <c:pt idx="31">
                  <c:v>13.411818181818179</c:v>
                </c:pt>
                <c:pt idx="32">
                  <c:v>14.050909090909089</c:v>
                </c:pt>
                <c:pt idx="33">
                  <c:v>14.69</c:v>
                </c:pt>
                <c:pt idx="34">
                  <c:v>15.329090909090906</c:v>
                </c:pt>
                <c:pt idx="35">
                  <c:v>15.968181818181817</c:v>
                </c:pt>
                <c:pt idx="36">
                  <c:v>16.607272727272729</c:v>
                </c:pt>
                <c:pt idx="37">
                  <c:v>17.246363636363633</c:v>
                </c:pt>
                <c:pt idx="38">
                  <c:v>17.885454545454543</c:v>
                </c:pt>
                <c:pt idx="39">
                  <c:v>18.524545454545454</c:v>
                </c:pt>
                <c:pt idx="40">
                  <c:v>19.163636363636364</c:v>
                </c:pt>
                <c:pt idx="41">
                  <c:v>19.802727272727275</c:v>
                </c:pt>
                <c:pt idx="42">
                  <c:v>20.441818181818185</c:v>
                </c:pt>
                <c:pt idx="43">
                  <c:v>21.080909090909088</c:v>
                </c:pt>
                <c:pt idx="44">
                  <c:v>21.72</c:v>
                </c:pt>
                <c:pt idx="45">
                  <c:v>22.359090909090909</c:v>
                </c:pt>
                <c:pt idx="46">
                  <c:v>22.998181818181813</c:v>
                </c:pt>
                <c:pt idx="47">
                  <c:v>23.637272727272723</c:v>
                </c:pt>
                <c:pt idx="48">
                  <c:v>24.276363636363634</c:v>
                </c:pt>
                <c:pt idx="49">
                  <c:v>24.915454545454544</c:v>
                </c:pt>
                <c:pt idx="50">
                  <c:v>25.554545454545455</c:v>
                </c:pt>
                <c:pt idx="51">
                  <c:v>26.193636363636365</c:v>
                </c:pt>
                <c:pt idx="52">
                  <c:v>26.832727272727276</c:v>
                </c:pt>
                <c:pt idx="53">
                  <c:v>27.471818181818179</c:v>
                </c:pt>
                <c:pt idx="54">
                  <c:v>28.11090909090909</c:v>
                </c:pt>
                <c:pt idx="55">
                  <c:v>28.75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DE6-4395-AC96-664FB221495A}"/>
            </c:ext>
          </c:extLst>
        </c:ser>
        <c:ser>
          <c:idx val="1"/>
          <c:order val="1"/>
          <c:tx>
            <c:strRef>
              <c:f>'Данные для графика'!$F$6</c:f>
              <c:strCache>
                <c:ptCount val="1"/>
                <c:pt idx="0">
                  <c:v>40%</c:v>
                </c:pt>
              </c:strCache>
            </c:strRef>
          </c:tx>
          <c:marker>
            <c:symbol val="none"/>
          </c:marker>
          <c:dLbls>
            <c:dLbl>
              <c:idx val="55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1"/>
            <c:dispEq val="1"/>
            <c:trendlineLbl>
              <c:layout>
                <c:manualLayout>
                  <c:x val="0.15099444283552002"/>
                  <c:y val="2.1009004309243958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графика'!$E$8:$E$63</c:f>
              <c:numCache>
                <c:formatCode>0.00</c:formatCode>
                <c:ptCount val="56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xVal>
          <c:yVal>
            <c:numRef>
              <c:f>'Данные для графика'!$F$8:$F$63</c:f>
              <c:numCache>
                <c:formatCode>0.00</c:formatCode>
                <c:ptCount val="56"/>
                <c:pt idx="0">
                  <c:v>-6</c:v>
                </c:pt>
                <c:pt idx="1">
                  <c:v>-5.3127272727272725</c:v>
                </c:pt>
                <c:pt idx="2">
                  <c:v>-4.6254545454545459</c:v>
                </c:pt>
                <c:pt idx="3">
                  <c:v>-3.9381818181818184</c:v>
                </c:pt>
                <c:pt idx="4">
                  <c:v>-3.2509090909090914</c:v>
                </c:pt>
                <c:pt idx="5">
                  <c:v>-2.5636363636363639</c:v>
                </c:pt>
                <c:pt idx="6">
                  <c:v>-1.8763636363636369</c:v>
                </c:pt>
                <c:pt idx="7">
                  <c:v>-1.1890909090909103</c:v>
                </c:pt>
                <c:pt idx="8">
                  <c:v>-0.50181818181818283</c:v>
                </c:pt>
                <c:pt idx="9">
                  <c:v>0.18545454545454465</c:v>
                </c:pt>
                <c:pt idx="10">
                  <c:v>0.87272727272727213</c:v>
                </c:pt>
                <c:pt idx="11">
                  <c:v>1.5599999999999996</c:v>
                </c:pt>
                <c:pt idx="12">
                  <c:v>2.2472727272727262</c:v>
                </c:pt>
                <c:pt idx="13">
                  <c:v>2.9345454545454537</c:v>
                </c:pt>
                <c:pt idx="14">
                  <c:v>3.6218181818181794</c:v>
                </c:pt>
                <c:pt idx="15">
                  <c:v>4.3090909090909069</c:v>
                </c:pt>
                <c:pt idx="16">
                  <c:v>4.9963636363636343</c:v>
                </c:pt>
                <c:pt idx="17">
                  <c:v>5.6836363636363618</c:v>
                </c:pt>
                <c:pt idx="18">
                  <c:v>6.3709090909090893</c:v>
                </c:pt>
                <c:pt idx="19">
                  <c:v>7.0581818181818168</c:v>
                </c:pt>
                <c:pt idx="20">
                  <c:v>7.7454545454545443</c:v>
                </c:pt>
                <c:pt idx="21">
                  <c:v>8.4327272727272717</c:v>
                </c:pt>
                <c:pt idx="22">
                  <c:v>9.1199999999999992</c:v>
                </c:pt>
                <c:pt idx="23">
                  <c:v>9.8072727272727249</c:v>
                </c:pt>
                <c:pt idx="24">
                  <c:v>10.494545454545452</c:v>
                </c:pt>
                <c:pt idx="25">
                  <c:v>11.18181818181818</c:v>
                </c:pt>
                <c:pt idx="26">
                  <c:v>11.869090909090907</c:v>
                </c:pt>
                <c:pt idx="27">
                  <c:v>12.556363636363635</c:v>
                </c:pt>
                <c:pt idx="28">
                  <c:v>13.243636363636359</c:v>
                </c:pt>
                <c:pt idx="29">
                  <c:v>13.930909090909086</c:v>
                </c:pt>
                <c:pt idx="30">
                  <c:v>14.618181818181814</c:v>
                </c:pt>
                <c:pt idx="31">
                  <c:v>15.305454545454541</c:v>
                </c:pt>
                <c:pt idx="32">
                  <c:v>15.992727272727269</c:v>
                </c:pt>
                <c:pt idx="33">
                  <c:v>16.679999999999996</c:v>
                </c:pt>
                <c:pt idx="34">
                  <c:v>17.367272727272724</c:v>
                </c:pt>
                <c:pt idx="35">
                  <c:v>18.054545454545451</c:v>
                </c:pt>
                <c:pt idx="36">
                  <c:v>18.741818181818179</c:v>
                </c:pt>
                <c:pt idx="37">
                  <c:v>19.429090909090906</c:v>
                </c:pt>
                <c:pt idx="38">
                  <c:v>20.116363636363634</c:v>
                </c:pt>
                <c:pt idx="39">
                  <c:v>20.803636363636361</c:v>
                </c:pt>
                <c:pt idx="40">
                  <c:v>21.490909090909089</c:v>
                </c:pt>
                <c:pt idx="41">
                  <c:v>22.178181818181816</c:v>
                </c:pt>
                <c:pt idx="42">
                  <c:v>22.865454545454543</c:v>
                </c:pt>
                <c:pt idx="43">
                  <c:v>23.552727272727271</c:v>
                </c:pt>
                <c:pt idx="44">
                  <c:v>24.24</c:v>
                </c:pt>
                <c:pt idx="45">
                  <c:v>24.927272727272726</c:v>
                </c:pt>
                <c:pt idx="46">
                  <c:v>25.61454545454545</c:v>
                </c:pt>
                <c:pt idx="47">
                  <c:v>26.301818181818177</c:v>
                </c:pt>
                <c:pt idx="48">
                  <c:v>26.989090909090905</c:v>
                </c:pt>
                <c:pt idx="49">
                  <c:v>27.676363636363632</c:v>
                </c:pt>
                <c:pt idx="50">
                  <c:v>28.36363636363636</c:v>
                </c:pt>
                <c:pt idx="51">
                  <c:v>29.050909090909087</c:v>
                </c:pt>
                <c:pt idx="52">
                  <c:v>29.738181818181815</c:v>
                </c:pt>
                <c:pt idx="53">
                  <c:v>30.425454545454542</c:v>
                </c:pt>
                <c:pt idx="54">
                  <c:v>31.11272727272727</c:v>
                </c:pt>
                <c:pt idx="55">
                  <c:v>31.8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DE6-4395-AC96-664FB221495A}"/>
            </c:ext>
          </c:extLst>
        </c:ser>
        <c:ser>
          <c:idx val="2"/>
          <c:order val="2"/>
          <c:tx>
            <c:strRef>
              <c:f>'Данные для графика'!$I$6</c:f>
              <c:strCache>
                <c:ptCount val="1"/>
                <c:pt idx="0">
                  <c:v>60%</c:v>
                </c:pt>
              </c:strCache>
            </c:strRef>
          </c:tx>
          <c:marker>
            <c:symbol val="none"/>
          </c:marker>
          <c:dLbls>
            <c:dLbl>
              <c:idx val="55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1"/>
            <c:trendlineLbl>
              <c:layout>
                <c:manualLayout>
                  <c:x val="0.15099444283552002"/>
                  <c:y val="1.0314036832352477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графика'!$H$8:$H$63</c:f>
              <c:numCache>
                <c:formatCode>0.00</c:formatCode>
                <c:ptCount val="56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xVal>
          <c:yVal>
            <c:numRef>
              <c:f>'Данные для графика'!$I$8:$I$63</c:f>
              <c:numCache>
                <c:formatCode>0.00</c:formatCode>
                <c:ptCount val="56"/>
                <c:pt idx="0">
                  <c:v>-5.625</c:v>
                </c:pt>
                <c:pt idx="1">
                  <c:v>-4.8840909090909088</c:v>
                </c:pt>
                <c:pt idx="2">
                  <c:v>-4.1431818181818185</c:v>
                </c:pt>
                <c:pt idx="3">
                  <c:v>-3.4022727272727273</c:v>
                </c:pt>
                <c:pt idx="4">
                  <c:v>-2.6613636363636366</c:v>
                </c:pt>
                <c:pt idx="5">
                  <c:v>-1.9204545454545454</c:v>
                </c:pt>
                <c:pt idx="6">
                  <c:v>-1.1795454545454547</c:v>
                </c:pt>
                <c:pt idx="7">
                  <c:v>-0.43863636363636438</c:v>
                </c:pt>
                <c:pt idx="8">
                  <c:v>0.3022727272727268</c:v>
                </c:pt>
                <c:pt idx="9">
                  <c:v>1.043181818181818</c:v>
                </c:pt>
                <c:pt idx="10">
                  <c:v>1.7840909090909092</c:v>
                </c:pt>
                <c:pt idx="11">
                  <c:v>2.5250000000000004</c:v>
                </c:pt>
                <c:pt idx="12">
                  <c:v>3.2659090909090907</c:v>
                </c:pt>
                <c:pt idx="13">
                  <c:v>4.0068181818181809</c:v>
                </c:pt>
                <c:pt idx="14">
                  <c:v>4.7477272727272712</c:v>
                </c:pt>
                <c:pt idx="15">
                  <c:v>5.4886363636363633</c:v>
                </c:pt>
                <c:pt idx="16">
                  <c:v>6.2295454545454536</c:v>
                </c:pt>
                <c:pt idx="17">
                  <c:v>6.9704545454545457</c:v>
                </c:pt>
                <c:pt idx="18">
                  <c:v>7.711363636363636</c:v>
                </c:pt>
                <c:pt idx="19">
                  <c:v>8.452272727272728</c:v>
                </c:pt>
                <c:pt idx="20">
                  <c:v>9.1931818181818183</c:v>
                </c:pt>
                <c:pt idx="21">
                  <c:v>9.9340909090909104</c:v>
                </c:pt>
                <c:pt idx="22">
                  <c:v>10.675000000000001</c:v>
                </c:pt>
                <c:pt idx="23">
                  <c:v>11.415909090909089</c:v>
                </c:pt>
                <c:pt idx="24">
                  <c:v>12.156818181818181</c:v>
                </c:pt>
                <c:pt idx="25">
                  <c:v>12.897727272727273</c:v>
                </c:pt>
                <c:pt idx="26">
                  <c:v>13.638636363636362</c:v>
                </c:pt>
                <c:pt idx="27">
                  <c:v>14.379545454545454</c:v>
                </c:pt>
                <c:pt idx="28">
                  <c:v>15.120454545454542</c:v>
                </c:pt>
                <c:pt idx="29">
                  <c:v>15.861363636363635</c:v>
                </c:pt>
                <c:pt idx="30">
                  <c:v>16.602272727272727</c:v>
                </c:pt>
                <c:pt idx="31">
                  <c:v>17.343181818181815</c:v>
                </c:pt>
                <c:pt idx="32">
                  <c:v>18.084090909090907</c:v>
                </c:pt>
                <c:pt idx="33">
                  <c:v>18.824999999999999</c:v>
                </c:pt>
                <c:pt idx="34">
                  <c:v>19.565909090909091</c:v>
                </c:pt>
                <c:pt idx="35">
                  <c:v>20.30681818181818</c:v>
                </c:pt>
                <c:pt idx="36">
                  <c:v>21.047727272727272</c:v>
                </c:pt>
                <c:pt idx="37">
                  <c:v>21.788636363636364</c:v>
                </c:pt>
                <c:pt idx="38">
                  <c:v>22.529545454545456</c:v>
                </c:pt>
                <c:pt idx="39">
                  <c:v>23.270454545454545</c:v>
                </c:pt>
                <c:pt idx="40">
                  <c:v>24.011363636363637</c:v>
                </c:pt>
                <c:pt idx="41">
                  <c:v>24.752272727272729</c:v>
                </c:pt>
                <c:pt idx="42">
                  <c:v>25.493181818181821</c:v>
                </c:pt>
                <c:pt idx="43">
                  <c:v>26.234090909090909</c:v>
                </c:pt>
                <c:pt idx="44">
                  <c:v>26.975000000000001</c:v>
                </c:pt>
                <c:pt idx="45">
                  <c:v>27.715909090909093</c:v>
                </c:pt>
                <c:pt idx="46">
                  <c:v>28.456818181818178</c:v>
                </c:pt>
                <c:pt idx="47">
                  <c:v>29.197727272727271</c:v>
                </c:pt>
                <c:pt idx="48">
                  <c:v>29.938636363636363</c:v>
                </c:pt>
                <c:pt idx="49">
                  <c:v>30.679545454545455</c:v>
                </c:pt>
                <c:pt idx="50">
                  <c:v>31.420454545454547</c:v>
                </c:pt>
                <c:pt idx="51">
                  <c:v>32.161363636363639</c:v>
                </c:pt>
                <c:pt idx="52">
                  <c:v>32.902272727272724</c:v>
                </c:pt>
                <c:pt idx="53">
                  <c:v>33.643181818181816</c:v>
                </c:pt>
                <c:pt idx="54">
                  <c:v>34.384090909090908</c:v>
                </c:pt>
                <c:pt idx="55">
                  <c:v>35.125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0DE6-4395-AC96-664FB221495A}"/>
            </c:ext>
          </c:extLst>
        </c:ser>
        <c:ser>
          <c:idx val="3"/>
          <c:order val="3"/>
          <c:tx>
            <c:strRef>
              <c:f>'Данные для графика'!$L$6</c:f>
              <c:strCache>
                <c:ptCount val="1"/>
                <c:pt idx="0">
                  <c:v>80%</c:v>
                </c:pt>
              </c:strCache>
            </c:strRef>
          </c:tx>
          <c:marker>
            <c:symbol val="none"/>
          </c:marker>
          <c:dLbls>
            <c:dLbl>
              <c:idx val="55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og"/>
            <c:dispRSqr val="0"/>
            <c:dispEq val="1"/>
            <c:trendlineLbl>
              <c:numFmt formatCode="General" sourceLinked="0"/>
            </c:trendlineLbl>
          </c:trendline>
          <c:trendline>
            <c:trendlineType val="log"/>
            <c:dispRSqr val="0"/>
            <c:dispEq val="1"/>
            <c:trendlineLbl>
              <c:numFmt formatCode="General" sourceLinked="0"/>
            </c:trendlineLbl>
          </c:trendline>
          <c:trendline>
            <c:trendlineType val="linear"/>
            <c:dispRSqr val="0"/>
            <c:dispEq val="1"/>
            <c:trendlineLbl>
              <c:layout>
                <c:manualLayout>
                  <c:x val="0.15099444283552002"/>
                  <c:y val="1.2008172891432051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графика'!$K$8:$K$63</c:f>
              <c:numCache>
                <c:formatCode>0.00</c:formatCode>
                <c:ptCount val="56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xVal>
          <c:yVal>
            <c:numRef>
              <c:f>'Данные для графика'!$L$8:$L$63</c:f>
              <c:numCache>
                <c:formatCode>0.00</c:formatCode>
                <c:ptCount val="56"/>
                <c:pt idx="0">
                  <c:v>-5.375</c:v>
                </c:pt>
                <c:pt idx="1">
                  <c:v>-4.581818181818182</c:v>
                </c:pt>
                <c:pt idx="2">
                  <c:v>-3.788636363636364</c:v>
                </c:pt>
                <c:pt idx="3">
                  <c:v>-2.9954545454545456</c:v>
                </c:pt>
                <c:pt idx="4">
                  <c:v>-2.2022727272727276</c:v>
                </c:pt>
                <c:pt idx="5">
                  <c:v>-1.4090909090909092</c:v>
                </c:pt>
                <c:pt idx="6">
                  <c:v>-0.61590909090909118</c:v>
                </c:pt>
                <c:pt idx="7">
                  <c:v>0.1772727272727268</c:v>
                </c:pt>
                <c:pt idx="8">
                  <c:v>0.97045454545454479</c:v>
                </c:pt>
                <c:pt idx="9">
                  <c:v>1.7636363636363637</c:v>
                </c:pt>
                <c:pt idx="10">
                  <c:v>2.5568181818181817</c:v>
                </c:pt>
                <c:pt idx="11">
                  <c:v>3.3499999999999996</c:v>
                </c:pt>
                <c:pt idx="12">
                  <c:v>4.1431818181818176</c:v>
                </c:pt>
                <c:pt idx="13">
                  <c:v>4.9363636363636356</c:v>
                </c:pt>
                <c:pt idx="14">
                  <c:v>5.7295454545454536</c:v>
                </c:pt>
                <c:pt idx="15">
                  <c:v>6.5227272727272716</c:v>
                </c:pt>
                <c:pt idx="16">
                  <c:v>7.3159090909090896</c:v>
                </c:pt>
                <c:pt idx="17">
                  <c:v>8.1090909090909093</c:v>
                </c:pt>
                <c:pt idx="18">
                  <c:v>8.9022727272727273</c:v>
                </c:pt>
                <c:pt idx="19">
                  <c:v>9.6954545454545453</c:v>
                </c:pt>
                <c:pt idx="20">
                  <c:v>10.488636363636363</c:v>
                </c:pt>
                <c:pt idx="21">
                  <c:v>11.281818181818181</c:v>
                </c:pt>
                <c:pt idx="22">
                  <c:v>12.074999999999999</c:v>
                </c:pt>
                <c:pt idx="23">
                  <c:v>12.868181818181817</c:v>
                </c:pt>
                <c:pt idx="24">
                  <c:v>13.661363636363635</c:v>
                </c:pt>
                <c:pt idx="25">
                  <c:v>14.454545454545453</c:v>
                </c:pt>
                <c:pt idx="26">
                  <c:v>15.247727272727271</c:v>
                </c:pt>
                <c:pt idx="27">
                  <c:v>16.040909090909089</c:v>
                </c:pt>
                <c:pt idx="28">
                  <c:v>16.834090909090907</c:v>
                </c:pt>
                <c:pt idx="29">
                  <c:v>17.627272727272725</c:v>
                </c:pt>
                <c:pt idx="30">
                  <c:v>18.420454545454543</c:v>
                </c:pt>
                <c:pt idx="31">
                  <c:v>19.213636363636361</c:v>
                </c:pt>
                <c:pt idx="32">
                  <c:v>20.006818181818179</c:v>
                </c:pt>
                <c:pt idx="33">
                  <c:v>20.8</c:v>
                </c:pt>
                <c:pt idx="34">
                  <c:v>21.593181818181819</c:v>
                </c:pt>
                <c:pt idx="35">
                  <c:v>22.386363636363637</c:v>
                </c:pt>
                <c:pt idx="36">
                  <c:v>23.179545454545455</c:v>
                </c:pt>
                <c:pt idx="37">
                  <c:v>23.972727272727273</c:v>
                </c:pt>
                <c:pt idx="38">
                  <c:v>24.765909090909091</c:v>
                </c:pt>
                <c:pt idx="39">
                  <c:v>25.559090909090909</c:v>
                </c:pt>
                <c:pt idx="40">
                  <c:v>26.352272727272727</c:v>
                </c:pt>
                <c:pt idx="41">
                  <c:v>27.145454545454548</c:v>
                </c:pt>
                <c:pt idx="42">
                  <c:v>27.938636363636363</c:v>
                </c:pt>
                <c:pt idx="43">
                  <c:v>28.731818181818184</c:v>
                </c:pt>
                <c:pt idx="44">
                  <c:v>29.524999999999999</c:v>
                </c:pt>
                <c:pt idx="45">
                  <c:v>30.31818181818182</c:v>
                </c:pt>
                <c:pt idx="46">
                  <c:v>31.111363636363635</c:v>
                </c:pt>
                <c:pt idx="47">
                  <c:v>31.904545454545449</c:v>
                </c:pt>
                <c:pt idx="48">
                  <c:v>32.697727272727271</c:v>
                </c:pt>
                <c:pt idx="49">
                  <c:v>33.490909090909092</c:v>
                </c:pt>
                <c:pt idx="50">
                  <c:v>34.284090909090907</c:v>
                </c:pt>
                <c:pt idx="51">
                  <c:v>35.077272727272728</c:v>
                </c:pt>
                <c:pt idx="52">
                  <c:v>35.870454545454542</c:v>
                </c:pt>
                <c:pt idx="53">
                  <c:v>36.663636363636364</c:v>
                </c:pt>
                <c:pt idx="54">
                  <c:v>37.456818181818178</c:v>
                </c:pt>
                <c:pt idx="55">
                  <c:v>38.25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0DE6-4395-AC96-664FB221495A}"/>
            </c:ext>
          </c:extLst>
        </c:ser>
        <c:ser>
          <c:idx val="4"/>
          <c:order val="4"/>
          <c:tx>
            <c:strRef>
              <c:f>'Данные для графика'!$P$6</c:f>
              <c:strCache>
                <c:ptCount val="1"/>
                <c:pt idx="0">
                  <c:v>17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6382252559726963E-2"/>
                  <c:y val="1.457194760486050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1"/>
            <c:trendlineLbl>
              <c:layout>
                <c:manualLayout>
                  <c:x val="0.13911424604285588"/>
                  <c:y val="-6.9472480569691561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графика'!$O$8:$O$64</c:f>
              <c:numCache>
                <c:formatCode>0.00</c:formatCode>
                <c:ptCount val="57"/>
                <c:pt idx="0">
                  <c:v>-17</c:v>
                </c:pt>
                <c:pt idx="1">
                  <c:v>-16</c:v>
                </c:pt>
                <c:pt idx="2">
                  <c:v>-15.5</c:v>
                </c:pt>
                <c:pt idx="3">
                  <c:v>-15</c:v>
                </c:pt>
                <c:pt idx="4">
                  <c:v>-14.1</c:v>
                </c:pt>
                <c:pt idx="5">
                  <c:v>-14</c:v>
                </c:pt>
                <c:pt idx="6">
                  <c:v>-13</c:v>
                </c:pt>
                <c:pt idx="7">
                  <c:v>-12.75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35.375</c:v>
                </c:pt>
              </c:numCache>
            </c:numRef>
          </c:xVal>
          <c:yVal>
            <c:numRef>
              <c:f>'Данные для графика'!$P$8:$P$64</c:f>
              <c:numCache>
                <c:formatCode>0.00</c:formatCode>
                <c:ptCount val="57"/>
                <c:pt idx="0">
                  <c:v>-6.3</c:v>
                </c:pt>
                <c:pt idx="1">
                  <c:v>-5.3921241050119333</c:v>
                </c:pt>
                <c:pt idx="2">
                  <c:v>-4.9381861575178991</c:v>
                </c:pt>
                <c:pt idx="3">
                  <c:v>-4.4842482100238659</c:v>
                </c:pt>
                <c:pt idx="4">
                  <c:v>-3.6671599045346057</c:v>
                </c:pt>
                <c:pt idx="5">
                  <c:v>-3.5763723150357993</c:v>
                </c:pt>
                <c:pt idx="6">
                  <c:v>-2.6684964200477324</c:v>
                </c:pt>
                <c:pt idx="7">
                  <c:v>-2.4415274463007157</c:v>
                </c:pt>
                <c:pt idx="8">
                  <c:v>-1.7606205250596663</c:v>
                </c:pt>
                <c:pt idx="9">
                  <c:v>-0.85274463007159884</c:v>
                </c:pt>
                <c:pt idx="10">
                  <c:v>5.5131264916467693E-2</c:v>
                </c:pt>
                <c:pt idx="11">
                  <c:v>0.96300715990453511</c:v>
                </c:pt>
                <c:pt idx="12">
                  <c:v>1.8708830548926008</c:v>
                </c:pt>
                <c:pt idx="13">
                  <c:v>2.7787589498806673</c:v>
                </c:pt>
                <c:pt idx="14">
                  <c:v>3.6866348448687356</c:v>
                </c:pt>
                <c:pt idx="15">
                  <c:v>4.5945107398568021</c:v>
                </c:pt>
                <c:pt idx="16">
                  <c:v>5.5023866348448669</c:v>
                </c:pt>
                <c:pt idx="17">
                  <c:v>6.4102625298329352</c:v>
                </c:pt>
                <c:pt idx="18">
                  <c:v>7.3181384248210017</c:v>
                </c:pt>
                <c:pt idx="19">
                  <c:v>8.2260143198090709</c:v>
                </c:pt>
                <c:pt idx="20">
                  <c:v>9.1338902147971375</c:v>
                </c:pt>
                <c:pt idx="21">
                  <c:v>10.0417661097852</c:v>
                </c:pt>
                <c:pt idx="22">
                  <c:v>10.949642004773267</c:v>
                </c:pt>
                <c:pt idx="23">
                  <c:v>11.857517899761334</c:v>
                </c:pt>
                <c:pt idx="24">
                  <c:v>12.7653937947494</c:v>
                </c:pt>
                <c:pt idx="25">
                  <c:v>13.67326968973747</c:v>
                </c:pt>
                <c:pt idx="26">
                  <c:v>14.581145584725537</c:v>
                </c:pt>
                <c:pt idx="27">
                  <c:v>15.489021479713603</c:v>
                </c:pt>
                <c:pt idx="28">
                  <c:v>16.396897374701666</c:v>
                </c:pt>
                <c:pt idx="29">
                  <c:v>17.304773269689733</c:v>
                </c:pt>
                <c:pt idx="30">
                  <c:v>18.212649164677803</c:v>
                </c:pt>
                <c:pt idx="31">
                  <c:v>19.120525059665869</c:v>
                </c:pt>
                <c:pt idx="32">
                  <c:v>20.028400954653932</c:v>
                </c:pt>
                <c:pt idx="33">
                  <c:v>20.936276849642002</c:v>
                </c:pt>
                <c:pt idx="34">
                  <c:v>21.844152744630069</c:v>
                </c:pt>
                <c:pt idx="35">
                  <c:v>22.752028639618139</c:v>
                </c:pt>
                <c:pt idx="36">
                  <c:v>23.659904534606202</c:v>
                </c:pt>
                <c:pt idx="37">
                  <c:v>24.567780429594272</c:v>
                </c:pt>
                <c:pt idx="38">
                  <c:v>25.475656324582335</c:v>
                </c:pt>
                <c:pt idx="39">
                  <c:v>26.383532219570402</c:v>
                </c:pt>
                <c:pt idx="40">
                  <c:v>27.291408114558468</c:v>
                </c:pt>
                <c:pt idx="41">
                  <c:v>28.199284009546535</c:v>
                </c:pt>
                <c:pt idx="42">
                  <c:v>29.107159904534601</c:v>
                </c:pt>
                <c:pt idx="43">
                  <c:v>30.015035799522668</c:v>
                </c:pt>
                <c:pt idx="44">
                  <c:v>30.922911694510741</c:v>
                </c:pt>
                <c:pt idx="45">
                  <c:v>31.830787589498801</c:v>
                </c:pt>
                <c:pt idx="46">
                  <c:v>32.738663484486871</c:v>
                </c:pt>
                <c:pt idx="47">
                  <c:v>33.646539379474945</c:v>
                </c:pt>
                <c:pt idx="48">
                  <c:v>34.554415274463004</c:v>
                </c:pt>
                <c:pt idx="49">
                  <c:v>35.462291169451078</c:v>
                </c:pt>
                <c:pt idx="50">
                  <c:v>36.370167064439137</c:v>
                </c:pt>
                <c:pt idx="51">
                  <c:v>37.278042959427211</c:v>
                </c:pt>
                <c:pt idx="52">
                  <c:v>38.185918854415277</c:v>
                </c:pt>
                <c:pt idx="53">
                  <c:v>39.093794749403337</c:v>
                </c:pt>
                <c:pt idx="54">
                  <c:v>40.00167064439141</c:v>
                </c:pt>
                <c:pt idx="55">
                  <c:v>40.90954653937947</c:v>
                </c:pt>
                <c:pt idx="56">
                  <c:v>41.25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0DE6-4395-AC96-664FB221495A}"/>
            </c:ext>
          </c:extLst>
        </c:ser>
        <c:ser>
          <c:idx val="5"/>
          <c:order val="5"/>
          <c:tx>
            <c:strRef>
              <c:f>'Данные для графика'!$S$6</c:f>
              <c:strCache>
                <c:ptCount val="1"/>
                <c:pt idx="0">
                  <c:v>18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7292369055777211E-2"/>
                  <c:y val="1.457608932840749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1"/>
            <c:trendlineLbl>
              <c:layout>
                <c:manualLayout>
                  <c:x val="0.13489576260455932"/>
                  <c:y val="-4.9343077262718159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графика'!$R$10:$R$65</c:f>
              <c:numCache>
                <c:formatCode>0.00</c:formatCode>
                <c:ptCount val="56"/>
                <c:pt idx="0">
                  <c:v>-15.5</c:v>
                </c:pt>
                <c:pt idx="1">
                  <c:v>-15</c:v>
                </c:pt>
                <c:pt idx="2">
                  <c:v>-14.1</c:v>
                </c:pt>
                <c:pt idx="3">
                  <c:v>-14</c:v>
                </c:pt>
                <c:pt idx="4">
                  <c:v>-13</c:v>
                </c:pt>
                <c:pt idx="5">
                  <c:v>-12.75</c:v>
                </c:pt>
                <c:pt idx="6">
                  <c:v>-12</c:v>
                </c:pt>
                <c:pt idx="7">
                  <c:v>-11</c:v>
                </c:pt>
                <c:pt idx="8">
                  <c:v>-10</c:v>
                </c:pt>
                <c:pt idx="9">
                  <c:v>-9</c:v>
                </c:pt>
                <c:pt idx="10">
                  <c:v>-8</c:v>
                </c:pt>
                <c:pt idx="11">
                  <c:v>-7</c:v>
                </c:pt>
                <c:pt idx="12">
                  <c:v>-6</c:v>
                </c:pt>
                <c:pt idx="13">
                  <c:v>-5</c:v>
                </c:pt>
                <c:pt idx="14">
                  <c:v>-4</c:v>
                </c:pt>
                <c:pt idx="15">
                  <c:v>-3</c:v>
                </c:pt>
                <c:pt idx="16">
                  <c:v>-2</c:v>
                </c:pt>
                <c:pt idx="17">
                  <c:v>-1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35.375</c:v>
                </c:pt>
                <c:pt idx="55">
                  <c:v>35.875</c:v>
                </c:pt>
              </c:numCache>
            </c:numRef>
          </c:xVal>
          <c:yVal>
            <c:numRef>
              <c:f>'Данные для графика'!$S$10:$S$65</c:f>
              <c:numCache>
                <c:formatCode>0.00</c:formatCode>
                <c:ptCount val="56"/>
                <c:pt idx="0">
                  <c:v>-6.3</c:v>
                </c:pt>
                <c:pt idx="1">
                  <c:v>-5.8372262773722623</c:v>
                </c:pt>
                <c:pt idx="2">
                  <c:v>-5.0042335766423349</c:v>
                </c:pt>
                <c:pt idx="3">
                  <c:v>-4.9116788321167881</c:v>
                </c:pt>
                <c:pt idx="4">
                  <c:v>-3.9861313868613135</c:v>
                </c:pt>
                <c:pt idx="5">
                  <c:v>-3.7547445255474452</c:v>
                </c:pt>
                <c:pt idx="6">
                  <c:v>-3.0605839416058394</c:v>
                </c:pt>
                <c:pt idx="7">
                  <c:v>-2.1350364963503647</c:v>
                </c:pt>
                <c:pt idx="8">
                  <c:v>-1.2094890510948906</c:v>
                </c:pt>
                <c:pt idx="9">
                  <c:v>-0.28394160583941552</c:v>
                </c:pt>
                <c:pt idx="10">
                  <c:v>0.64160583941605775</c:v>
                </c:pt>
                <c:pt idx="11">
                  <c:v>1.5671532846715319</c:v>
                </c:pt>
                <c:pt idx="12">
                  <c:v>2.4927007299270061</c:v>
                </c:pt>
                <c:pt idx="13">
                  <c:v>3.4182481751824811</c:v>
                </c:pt>
                <c:pt idx="14">
                  <c:v>4.3437956204379562</c:v>
                </c:pt>
                <c:pt idx="15">
                  <c:v>5.2693430656934312</c:v>
                </c:pt>
                <c:pt idx="16">
                  <c:v>6.1948905109489045</c:v>
                </c:pt>
                <c:pt idx="17">
                  <c:v>7.1204379562043778</c:v>
                </c:pt>
                <c:pt idx="18">
                  <c:v>8.0459854014598555</c:v>
                </c:pt>
                <c:pt idx="19">
                  <c:v>8.971532846715327</c:v>
                </c:pt>
                <c:pt idx="20">
                  <c:v>9.8970802919707985</c:v>
                </c:pt>
                <c:pt idx="21">
                  <c:v>10.822627737226277</c:v>
                </c:pt>
                <c:pt idx="22">
                  <c:v>11.748175182481749</c:v>
                </c:pt>
                <c:pt idx="23">
                  <c:v>12.673722627737224</c:v>
                </c:pt>
                <c:pt idx="24">
                  <c:v>13.599270072992699</c:v>
                </c:pt>
                <c:pt idx="25">
                  <c:v>14.524817518248174</c:v>
                </c:pt>
                <c:pt idx="26">
                  <c:v>15.450364963503649</c:v>
                </c:pt>
                <c:pt idx="27">
                  <c:v>16.37591240875912</c:v>
                </c:pt>
                <c:pt idx="28">
                  <c:v>17.301459854014595</c:v>
                </c:pt>
                <c:pt idx="29">
                  <c:v>18.227007299270074</c:v>
                </c:pt>
                <c:pt idx="30">
                  <c:v>19.152554744525546</c:v>
                </c:pt>
                <c:pt idx="31">
                  <c:v>20.078102189781021</c:v>
                </c:pt>
                <c:pt idx="32">
                  <c:v>21.003649635036492</c:v>
                </c:pt>
                <c:pt idx="33">
                  <c:v>21.929197080291971</c:v>
                </c:pt>
                <c:pt idx="34">
                  <c:v>22.854744525547446</c:v>
                </c:pt>
                <c:pt idx="35">
                  <c:v>23.780291970802917</c:v>
                </c:pt>
                <c:pt idx="36">
                  <c:v>24.705839416058392</c:v>
                </c:pt>
                <c:pt idx="37">
                  <c:v>25.631386861313864</c:v>
                </c:pt>
                <c:pt idx="38">
                  <c:v>26.556934306569342</c:v>
                </c:pt>
                <c:pt idx="39">
                  <c:v>27.482481751824817</c:v>
                </c:pt>
                <c:pt idx="40">
                  <c:v>28.408029197080293</c:v>
                </c:pt>
                <c:pt idx="41">
                  <c:v>29.33357664233576</c:v>
                </c:pt>
                <c:pt idx="42">
                  <c:v>30.259124087591236</c:v>
                </c:pt>
                <c:pt idx="43">
                  <c:v>31.184671532846711</c:v>
                </c:pt>
                <c:pt idx="44">
                  <c:v>32.110218978102189</c:v>
                </c:pt>
                <c:pt idx="45">
                  <c:v>33.035766423357664</c:v>
                </c:pt>
                <c:pt idx="46">
                  <c:v>33.961313868613139</c:v>
                </c:pt>
                <c:pt idx="47">
                  <c:v>34.886861313868614</c:v>
                </c:pt>
                <c:pt idx="48">
                  <c:v>35.812408759124089</c:v>
                </c:pt>
                <c:pt idx="49">
                  <c:v>36.737956204379564</c:v>
                </c:pt>
                <c:pt idx="50">
                  <c:v>37.663503649635032</c:v>
                </c:pt>
                <c:pt idx="51">
                  <c:v>38.589051094890507</c:v>
                </c:pt>
                <c:pt idx="52">
                  <c:v>39.51459854014599</c:v>
                </c:pt>
                <c:pt idx="53">
                  <c:v>40.440145985401458</c:v>
                </c:pt>
                <c:pt idx="54">
                  <c:v>40.787226277372262</c:v>
                </c:pt>
                <c:pt idx="55">
                  <c:v>41.25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0DE6-4395-AC96-664FB221495A}"/>
            </c:ext>
          </c:extLst>
        </c:ser>
        <c:ser>
          <c:idx val="6"/>
          <c:order val="6"/>
          <c:tx>
            <c:strRef>
              <c:f>'Данные для графика'!$V$6</c:f>
              <c:strCache>
                <c:ptCount val="1"/>
                <c:pt idx="0">
                  <c:v>19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7292369055777211E-2"/>
                  <c:y val="1.458028207666821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1"/>
            <c:trendlineLbl>
              <c:layout>
                <c:manualLayout>
                  <c:x val="0.12972425463627538"/>
                  <c:y val="-2.9213673955744753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графика'!$U$12:$U$66</c:f>
              <c:numCache>
                <c:formatCode>0.00</c:formatCode>
                <c:ptCount val="55"/>
                <c:pt idx="0">
                  <c:v>-14.1</c:v>
                </c:pt>
                <c:pt idx="1">
                  <c:v>-14</c:v>
                </c:pt>
                <c:pt idx="2">
                  <c:v>-13</c:v>
                </c:pt>
                <c:pt idx="3">
                  <c:v>-12.75</c:v>
                </c:pt>
                <c:pt idx="4">
                  <c:v>-12</c:v>
                </c:pt>
                <c:pt idx="5">
                  <c:v>-11</c:v>
                </c:pt>
                <c:pt idx="6">
                  <c:v>-10</c:v>
                </c:pt>
                <c:pt idx="7">
                  <c:v>-9</c:v>
                </c:pt>
                <c:pt idx="8">
                  <c:v>-8</c:v>
                </c:pt>
                <c:pt idx="9">
                  <c:v>-7</c:v>
                </c:pt>
                <c:pt idx="10">
                  <c:v>-6</c:v>
                </c:pt>
                <c:pt idx="11">
                  <c:v>-5</c:v>
                </c:pt>
                <c:pt idx="12">
                  <c:v>-4</c:v>
                </c:pt>
                <c:pt idx="13">
                  <c:v>-3</c:v>
                </c:pt>
                <c:pt idx="14">
                  <c:v>-2</c:v>
                </c:pt>
                <c:pt idx="15">
                  <c:v>-1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35.375</c:v>
                </c:pt>
                <c:pt idx="53">
                  <c:v>35.875</c:v>
                </c:pt>
                <c:pt idx="54">
                  <c:v>36.299999999999997</c:v>
                </c:pt>
              </c:numCache>
            </c:numRef>
          </c:xVal>
          <c:yVal>
            <c:numRef>
              <c:f>'Данные для графика'!$V$12:$V$66</c:f>
              <c:numCache>
                <c:formatCode>0.00</c:formatCode>
                <c:ptCount val="55"/>
                <c:pt idx="0">
                  <c:v>-6.3</c:v>
                </c:pt>
                <c:pt idx="1">
                  <c:v>-6.2056547619047624</c:v>
                </c:pt>
                <c:pt idx="2">
                  <c:v>-5.262202380952381</c:v>
                </c:pt>
                <c:pt idx="3">
                  <c:v>-5.0263392857142861</c:v>
                </c:pt>
                <c:pt idx="4">
                  <c:v>-4.3187500000000005</c:v>
                </c:pt>
                <c:pt idx="5">
                  <c:v>-3.3752976190476192</c:v>
                </c:pt>
                <c:pt idx="6">
                  <c:v>-2.4318452380952387</c:v>
                </c:pt>
                <c:pt idx="7">
                  <c:v>-1.4883928571428573</c:v>
                </c:pt>
                <c:pt idx="8">
                  <c:v>-0.54494047619047592</c:v>
                </c:pt>
                <c:pt idx="9">
                  <c:v>0.39851190476190457</c:v>
                </c:pt>
                <c:pt idx="10">
                  <c:v>1.3419642857142851</c:v>
                </c:pt>
                <c:pt idx="11">
                  <c:v>2.2854166666666655</c:v>
                </c:pt>
                <c:pt idx="12">
                  <c:v>3.2288690476190469</c:v>
                </c:pt>
                <c:pt idx="13">
                  <c:v>4.1723214285714283</c:v>
                </c:pt>
                <c:pt idx="14">
                  <c:v>5.1157738095238097</c:v>
                </c:pt>
                <c:pt idx="15">
                  <c:v>6.059226190476191</c:v>
                </c:pt>
                <c:pt idx="16">
                  <c:v>7.0026785714285706</c:v>
                </c:pt>
                <c:pt idx="17">
                  <c:v>7.946130952380952</c:v>
                </c:pt>
                <c:pt idx="18">
                  <c:v>8.8895833333333343</c:v>
                </c:pt>
                <c:pt idx="19">
                  <c:v>9.8330357142857139</c:v>
                </c:pt>
                <c:pt idx="20">
                  <c:v>10.776488095238097</c:v>
                </c:pt>
                <c:pt idx="21">
                  <c:v>11.719940476190477</c:v>
                </c:pt>
                <c:pt idx="22">
                  <c:v>12.663392857142856</c:v>
                </c:pt>
                <c:pt idx="23">
                  <c:v>13.606845238095239</c:v>
                </c:pt>
                <c:pt idx="24">
                  <c:v>14.550297619047619</c:v>
                </c:pt>
                <c:pt idx="25">
                  <c:v>15.493749999999999</c:v>
                </c:pt>
                <c:pt idx="26">
                  <c:v>16.437202380952378</c:v>
                </c:pt>
                <c:pt idx="27">
                  <c:v>17.380654761904761</c:v>
                </c:pt>
                <c:pt idx="28">
                  <c:v>18.324107142857144</c:v>
                </c:pt>
                <c:pt idx="29">
                  <c:v>19.267559523809524</c:v>
                </c:pt>
                <c:pt idx="30">
                  <c:v>20.211011904761904</c:v>
                </c:pt>
                <c:pt idx="31">
                  <c:v>21.154464285714287</c:v>
                </c:pt>
                <c:pt idx="32">
                  <c:v>22.09791666666667</c:v>
                </c:pt>
                <c:pt idx="33">
                  <c:v>23.041369047619046</c:v>
                </c:pt>
                <c:pt idx="34">
                  <c:v>23.984821428571429</c:v>
                </c:pt>
                <c:pt idx="35">
                  <c:v>24.928273809523805</c:v>
                </c:pt>
                <c:pt idx="36">
                  <c:v>25.871726190476192</c:v>
                </c:pt>
                <c:pt idx="37">
                  <c:v>26.815178571428572</c:v>
                </c:pt>
                <c:pt idx="38">
                  <c:v>27.758630952380951</c:v>
                </c:pt>
                <c:pt idx="39">
                  <c:v>28.702083333333331</c:v>
                </c:pt>
                <c:pt idx="40">
                  <c:v>29.645535714285717</c:v>
                </c:pt>
                <c:pt idx="41">
                  <c:v>30.58898809523809</c:v>
                </c:pt>
                <c:pt idx="42">
                  <c:v>31.532440476190477</c:v>
                </c:pt>
                <c:pt idx="43">
                  <c:v>32.47589285714286</c:v>
                </c:pt>
                <c:pt idx="44">
                  <c:v>33.419345238095239</c:v>
                </c:pt>
                <c:pt idx="45">
                  <c:v>34.362797619047626</c:v>
                </c:pt>
                <c:pt idx="46">
                  <c:v>35.306249999999999</c:v>
                </c:pt>
                <c:pt idx="47">
                  <c:v>36.249702380952385</c:v>
                </c:pt>
                <c:pt idx="48">
                  <c:v>37.193154761904765</c:v>
                </c:pt>
                <c:pt idx="49">
                  <c:v>38.136607142857144</c:v>
                </c:pt>
                <c:pt idx="50">
                  <c:v>39.080059523809524</c:v>
                </c:pt>
                <c:pt idx="51">
                  <c:v>40.023511904761911</c:v>
                </c:pt>
                <c:pt idx="52">
                  <c:v>40.37730654761905</c:v>
                </c:pt>
                <c:pt idx="53">
                  <c:v>40.849032738095239</c:v>
                </c:pt>
                <c:pt idx="54">
                  <c:v>41.25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0DE6-4395-AC96-664FB221495A}"/>
            </c:ext>
          </c:extLst>
        </c:ser>
        <c:ser>
          <c:idx val="7"/>
          <c:order val="7"/>
          <c:tx>
            <c:strRef>
              <c:f>'Данные для графика'!$Y$6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7292369055777211E-2"/>
                  <c:y val="1.458028207666821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1"/>
            <c:trendlineLbl>
              <c:layout>
                <c:manualLayout>
                  <c:x val="0.12601339849897289"/>
                  <c:y val="-1.1959899692624695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графика'!$X$15:$X$67</c:f>
              <c:numCache>
                <c:formatCode>0.00</c:formatCode>
                <c:ptCount val="53"/>
                <c:pt idx="0">
                  <c:v>-12.75</c:v>
                </c:pt>
                <c:pt idx="1">
                  <c:v>-12</c:v>
                </c:pt>
                <c:pt idx="2">
                  <c:v>-11</c:v>
                </c:pt>
                <c:pt idx="3">
                  <c:v>-10</c:v>
                </c:pt>
                <c:pt idx="4">
                  <c:v>-9</c:v>
                </c:pt>
                <c:pt idx="5">
                  <c:v>-8</c:v>
                </c:pt>
                <c:pt idx="6">
                  <c:v>-7</c:v>
                </c:pt>
                <c:pt idx="7">
                  <c:v>-6</c:v>
                </c:pt>
                <c:pt idx="8">
                  <c:v>-5</c:v>
                </c:pt>
                <c:pt idx="9">
                  <c:v>-4</c:v>
                </c:pt>
                <c:pt idx="10">
                  <c:v>-3</c:v>
                </c:pt>
                <c:pt idx="11">
                  <c:v>-2</c:v>
                </c:pt>
                <c:pt idx="12">
                  <c:v>-1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35.375</c:v>
                </c:pt>
                <c:pt idx="50">
                  <c:v>35.875</c:v>
                </c:pt>
                <c:pt idx="51">
                  <c:v>36.299999999999997</c:v>
                </c:pt>
                <c:pt idx="52">
                  <c:v>36.75</c:v>
                </c:pt>
              </c:numCache>
            </c:numRef>
          </c:xVal>
          <c:yVal>
            <c:numRef>
              <c:f>'Данные для графика'!$Y$15:$Y$67</c:f>
              <c:numCache>
                <c:formatCode>0.00</c:formatCode>
                <c:ptCount val="53"/>
                <c:pt idx="0">
                  <c:v>-6.3</c:v>
                </c:pt>
                <c:pt idx="1">
                  <c:v>-5.5795454545454541</c:v>
                </c:pt>
                <c:pt idx="2">
                  <c:v>-4.6189393939393941</c:v>
                </c:pt>
                <c:pt idx="3">
                  <c:v>-3.6583333333333337</c:v>
                </c:pt>
                <c:pt idx="4">
                  <c:v>-2.6977272727272728</c:v>
                </c:pt>
                <c:pt idx="5">
                  <c:v>-1.7371212121212123</c:v>
                </c:pt>
                <c:pt idx="6">
                  <c:v>-0.77651515151515138</c:v>
                </c:pt>
                <c:pt idx="7">
                  <c:v>0.18409090909090864</c:v>
                </c:pt>
                <c:pt idx="8">
                  <c:v>1.1446969696969695</c:v>
                </c:pt>
                <c:pt idx="9">
                  <c:v>2.1053030303030296</c:v>
                </c:pt>
                <c:pt idx="10">
                  <c:v>3.0659090909090905</c:v>
                </c:pt>
                <c:pt idx="11">
                  <c:v>4.0265151515151514</c:v>
                </c:pt>
                <c:pt idx="12">
                  <c:v>4.9871212121212123</c:v>
                </c:pt>
                <c:pt idx="13">
                  <c:v>5.9477272727272714</c:v>
                </c:pt>
                <c:pt idx="14">
                  <c:v>6.9083333333333341</c:v>
                </c:pt>
                <c:pt idx="15">
                  <c:v>7.8689393939393915</c:v>
                </c:pt>
                <c:pt idx="16">
                  <c:v>8.8295454545454533</c:v>
                </c:pt>
                <c:pt idx="17">
                  <c:v>9.7901515151515142</c:v>
                </c:pt>
                <c:pt idx="18">
                  <c:v>10.750757575757572</c:v>
                </c:pt>
                <c:pt idx="19">
                  <c:v>11.711363636363636</c:v>
                </c:pt>
                <c:pt idx="20">
                  <c:v>12.671969696969697</c:v>
                </c:pt>
                <c:pt idx="21">
                  <c:v>13.632575757575754</c:v>
                </c:pt>
                <c:pt idx="22">
                  <c:v>14.593181818181815</c:v>
                </c:pt>
                <c:pt idx="23">
                  <c:v>15.553787878787876</c:v>
                </c:pt>
                <c:pt idx="24">
                  <c:v>16.514393939393937</c:v>
                </c:pt>
                <c:pt idx="25">
                  <c:v>17.474999999999998</c:v>
                </c:pt>
                <c:pt idx="26">
                  <c:v>18.435606060606059</c:v>
                </c:pt>
                <c:pt idx="27">
                  <c:v>19.39621212121212</c:v>
                </c:pt>
                <c:pt idx="28">
                  <c:v>20.356818181818177</c:v>
                </c:pt>
                <c:pt idx="29">
                  <c:v>21.317424242424238</c:v>
                </c:pt>
                <c:pt idx="30">
                  <c:v>22.278030303030299</c:v>
                </c:pt>
                <c:pt idx="31">
                  <c:v>23.23863636363636</c:v>
                </c:pt>
                <c:pt idx="32">
                  <c:v>24.199242424242424</c:v>
                </c:pt>
                <c:pt idx="33">
                  <c:v>25.159848484848485</c:v>
                </c:pt>
                <c:pt idx="34">
                  <c:v>26.120454545454539</c:v>
                </c:pt>
                <c:pt idx="35">
                  <c:v>27.0810606060606</c:v>
                </c:pt>
                <c:pt idx="36">
                  <c:v>28.041666666666661</c:v>
                </c:pt>
                <c:pt idx="37">
                  <c:v>29.002272727272722</c:v>
                </c:pt>
                <c:pt idx="38">
                  <c:v>29.96287878787879</c:v>
                </c:pt>
                <c:pt idx="39">
                  <c:v>30.923484848484851</c:v>
                </c:pt>
                <c:pt idx="40">
                  <c:v>31.884090909090904</c:v>
                </c:pt>
                <c:pt idx="41">
                  <c:v>32.844696969696969</c:v>
                </c:pt>
                <c:pt idx="42">
                  <c:v>33.80530303030303</c:v>
                </c:pt>
                <c:pt idx="43">
                  <c:v>34.765909090909091</c:v>
                </c:pt>
                <c:pt idx="44">
                  <c:v>35.726515151515152</c:v>
                </c:pt>
                <c:pt idx="45">
                  <c:v>36.687121212121212</c:v>
                </c:pt>
                <c:pt idx="46">
                  <c:v>37.647727272727273</c:v>
                </c:pt>
                <c:pt idx="47">
                  <c:v>38.608333333333334</c:v>
                </c:pt>
                <c:pt idx="48">
                  <c:v>39.568939393939395</c:v>
                </c:pt>
                <c:pt idx="49">
                  <c:v>39.929166666666667</c:v>
                </c:pt>
                <c:pt idx="50">
                  <c:v>40.409469696969701</c:v>
                </c:pt>
                <c:pt idx="51">
                  <c:v>40.817727272727268</c:v>
                </c:pt>
                <c:pt idx="52">
                  <c:v>41.25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C-0DE6-4395-AC96-664FB221495A}"/>
            </c:ext>
          </c:extLst>
        </c:ser>
        <c:ser>
          <c:idx val="8"/>
          <c:order val="8"/>
          <c:tx>
            <c:strRef>
              <c:f>'Данные для графика'!$AC$6</c:f>
              <c:strCache>
                <c:ptCount val="1"/>
                <c:pt idx="0">
                  <c:v>7</c:v>
                </c:pt>
              </c:strCache>
            </c:strRef>
          </c:tx>
          <c:marker>
            <c:symbol val="none"/>
          </c:marker>
          <c:dLbls>
            <c:dLbl>
              <c:idx val="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1"/>
            <c:dispEq val="1"/>
            <c:trendlineLbl>
              <c:layout>
                <c:manualLayout>
                  <c:x val="-0.5926568650028603"/>
                  <c:y val="0.50379877389517558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графика'!$AB$8:$AB$78</c:f>
              <c:numCache>
                <c:formatCode>0.00</c:formatCode>
                <c:ptCount val="71"/>
                <c:pt idx="0">
                  <c:v>-33</c:v>
                </c:pt>
                <c:pt idx="1">
                  <c:v>-32</c:v>
                </c:pt>
                <c:pt idx="2">
                  <c:v>-31</c:v>
                </c:pt>
                <c:pt idx="3">
                  <c:v>-30</c:v>
                </c:pt>
                <c:pt idx="4">
                  <c:v>-29</c:v>
                </c:pt>
                <c:pt idx="5">
                  <c:v>-28</c:v>
                </c:pt>
                <c:pt idx="6">
                  <c:v>-27</c:v>
                </c:pt>
                <c:pt idx="7">
                  <c:v>-26</c:v>
                </c:pt>
                <c:pt idx="8">
                  <c:v>-25</c:v>
                </c:pt>
                <c:pt idx="9">
                  <c:v>-24</c:v>
                </c:pt>
                <c:pt idx="10">
                  <c:v>-23</c:v>
                </c:pt>
                <c:pt idx="11">
                  <c:v>-22</c:v>
                </c:pt>
                <c:pt idx="12">
                  <c:v>-21</c:v>
                </c:pt>
                <c:pt idx="13">
                  <c:v>-20</c:v>
                </c:pt>
                <c:pt idx="14">
                  <c:v>-19</c:v>
                </c:pt>
                <c:pt idx="15">
                  <c:v>-18</c:v>
                </c:pt>
                <c:pt idx="16">
                  <c:v>-17</c:v>
                </c:pt>
                <c:pt idx="17">
                  <c:v>-16</c:v>
                </c:pt>
                <c:pt idx="18">
                  <c:v>-15</c:v>
                </c:pt>
                <c:pt idx="19">
                  <c:v>-14</c:v>
                </c:pt>
                <c:pt idx="20">
                  <c:v>-13</c:v>
                </c:pt>
                <c:pt idx="21">
                  <c:v>-12</c:v>
                </c:pt>
                <c:pt idx="22">
                  <c:v>-11</c:v>
                </c:pt>
                <c:pt idx="23">
                  <c:v>-10</c:v>
                </c:pt>
                <c:pt idx="24">
                  <c:v>-9</c:v>
                </c:pt>
                <c:pt idx="25">
                  <c:v>-8</c:v>
                </c:pt>
                <c:pt idx="26">
                  <c:v>-7</c:v>
                </c:pt>
                <c:pt idx="27">
                  <c:v>-6</c:v>
                </c:pt>
                <c:pt idx="28">
                  <c:v>-5</c:v>
                </c:pt>
                <c:pt idx="29">
                  <c:v>-4</c:v>
                </c:pt>
                <c:pt idx="30">
                  <c:v>-3</c:v>
                </c:pt>
                <c:pt idx="31">
                  <c:v>-2</c:v>
                </c:pt>
                <c:pt idx="32">
                  <c:v>-1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  <c:pt idx="58">
                  <c:v>25</c:v>
                </c:pt>
                <c:pt idx="59">
                  <c:v>26</c:v>
                </c:pt>
                <c:pt idx="60">
                  <c:v>27</c:v>
                </c:pt>
                <c:pt idx="61">
                  <c:v>28</c:v>
                </c:pt>
                <c:pt idx="62">
                  <c:v>29</c:v>
                </c:pt>
                <c:pt idx="63">
                  <c:v>30</c:v>
                </c:pt>
                <c:pt idx="64">
                  <c:v>31</c:v>
                </c:pt>
                <c:pt idx="65">
                  <c:v>32</c:v>
                </c:pt>
                <c:pt idx="66">
                  <c:v>33</c:v>
                </c:pt>
                <c:pt idx="67">
                  <c:v>34</c:v>
                </c:pt>
                <c:pt idx="68">
                  <c:v>35</c:v>
                </c:pt>
                <c:pt idx="69">
                  <c:v>36</c:v>
                </c:pt>
                <c:pt idx="70">
                  <c:v>36.875</c:v>
                </c:pt>
              </c:numCache>
            </c:numRef>
          </c:xVal>
          <c:yVal>
            <c:numRef>
              <c:f>'Данные для графика'!$AC$8:$AC$78</c:f>
              <c:numCache>
                <c:formatCode>0.00</c:formatCode>
                <c:ptCount val="71"/>
                <c:pt idx="0">
                  <c:v>2</c:v>
                </c:pt>
                <c:pt idx="1">
                  <c:v>2.6833631484794278</c:v>
                </c:pt>
                <c:pt idx="2">
                  <c:v>3.3667262969588552</c:v>
                </c:pt>
                <c:pt idx="3">
                  <c:v>4.0500894454382825</c:v>
                </c:pt>
                <c:pt idx="4">
                  <c:v>4.7334525939177103</c:v>
                </c:pt>
                <c:pt idx="5">
                  <c:v>5.4168157423971373</c:v>
                </c:pt>
                <c:pt idx="6">
                  <c:v>6.1001788908765651</c:v>
                </c:pt>
                <c:pt idx="7">
                  <c:v>6.7835420393559929</c:v>
                </c:pt>
                <c:pt idx="8">
                  <c:v>7.4669051878354207</c:v>
                </c:pt>
                <c:pt idx="9">
                  <c:v>8.1502683363148485</c:v>
                </c:pt>
                <c:pt idx="10">
                  <c:v>8.8336314847942745</c:v>
                </c:pt>
                <c:pt idx="11">
                  <c:v>9.5169946332737041</c:v>
                </c:pt>
                <c:pt idx="12">
                  <c:v>10.20035778175313</c:v>
                </c:pt>
                <c:pt idx="13">
                  <c:v>10.883720930232558</c:v>
                </c:pt>
                <c:pt idx="14">
                  <c:v>11.567084078711986</c:v>
                </c:pt>
                <c:pt idx="15">
                  <c:v>12.250447227191414</c:v>
                </c:pt>
                <c:pt idx="16">
                  <c:v>12.933810375670841</c:v>
                </c:pt>
                <c:pt idx="17">
                  <c:v>13.617173524150269</c:v>
                </c:pt>
                <c:pt idx="18">
                  <c:v>14.300536672629697</c:v>
                </c:pt>
                <c:pt idx="19">
                  <c:v>14.983899821109123</c:v>
                </c:pt>
                <c:pt idx="20">
                  <c:v>15.667262969588551</c:v>
                </c:pt>
                <c:pt idx="21">
                  <c:v>16.350626118067979</c:v>
                </c:pt>
                <c:pt idx="22">
                  <c:v>17.033989266547408</c:v>
                </c:pt>
                <c:pt idx="23">
                  <c:v>17.717352415026831</c:v>
                </c:pt>
                <c:pt idx="24">
                  <c:v>18.40071556350626</c:v>
                </c:pt>
                <c:pt idx="25">
                  <c:v>19.08407871198569</c:v>
                </c:pt>
                <c:pt idx="26">
                  <c:v>19.767441860465116</c:v>
                </c:pt>
                <c:pt idx="27">
                  <c:v>20.450805008944542</c:v>
                </c:pt>
                <c:pt idx="28">
                  <c:v>21.134168157423971</c:v>
                </c:pt>
                <c:pt idx="29">
                  <c:v>21.817531305903398</c:v>
                </c:pt>
                <c:pt idx="30">
                  <c:v>22.500894454382827</c:v>
                </c:pt>
                <c:pt idx="31">
                  <c:v>23.184257602862257</c:v>
                </c:pt>
                <c:pt idx="32">
                  <c:v>23.867620751341683</c:v>
                </c:pt>
                <c:pt idx="33">
                  <c:v>24.550983899821109</c:v>
                </c:pt>
                <c:pt idx="34">
                  <c:v>25.234347048300538</c:v>
                </c:pt>
                <c:pt idx="35">
                  <c:v>25.917710196779961</c:v>
                </c:pt>
                <c:pt idx="36">
                  <c:v>26.601073345259394</c:v>
                </c:pt>
                <c:pt idx="37">
                  <c:v>27.28443649373882</c:v>
                </c:pt>
                <c:pt idx="38">
                  <c:v>27.967799642218246</c:v>
                </c:pt>
                <c:pt idx="39">
                  <c:v>28.651162790697676</c:v>
                </c:pt>
                <c:pt idx="40">
                  <c:v>29.334525939177102</c:v>
                </c:pt>
                <c:pt idx="41">
                  <c:v>30.017889087656528</c:v>
                </c:pt>
                <c:pt idx="42">
                  <c:v>30.701252236135961</c:v>
                </c:pt>
                <c:pt idx="43">
                  <c:v>31.384615384615387</c:v>
                </c:pt>
                <c:pt idx="44">
                  <c:v>32.067978533094816</c:v>
                </c:pt>
                <c:pt idx="45">
                  <c:v>32.751341681574239</c:v>
                </c:pt>
                <c:pt idx="46">
                  <c:v>33.434704830053661</c:v>
                </c:pt>
                <c:pt idx="47">
                  <c:v>34.118067978533091</c:v>
                </c:pt>
                <c:pt idx="48">
                  <c:v>34.801431127012521</c:v>
                </c:pt>
                <c:pt idx="49">
                  <c:v>35.48479427549195</c:v>
                </c:pt>
                <c:pt idx="50">
                  <c:v>36.16815742397138</c:v>
                </c:pt>
                <c:pt idx="51">
                  <c:v>36.851520572450802</c:v>
                </c:pt>
                <c:pt idx="52">
                  <c:v>37.534883720930232</c:v>
                </c:pt>
                <c:pt idx="53">
                  <c:v>38.218246869409661</c:v>
                </c:pt>
                <c:pt idx="54">
                  <c:v>38.901610017889084</c:v>
                </c:pt>
                <c:pt idx="55">
                  <c:v>39.58497316636852</c:v>
                </c:pt>
                <c:pt idx="56">
                  <c:v>40.268336314847943</c:v>
                </c:pt>
                <c:pt idx="57">
                  <c:v>40.951699463327373</c:v>
                </c:pt>
                <c:pt idx="58">
                  <c:v>41.635062611806795</c:v>
                </c:pt>
                <c:pt idx="59">
                  <c:v>42.318425760286225</c:v>
                </c:pt>
                <c:pt idx="60">
                  <c:v>43.001788908765654</c:v>
                </c:pt>
                <c:pt idx="61">
                  <c:v>43.685152057245077</c:v>
                </c:pt>
                <c:pt idx="62">
                  <c:v>44.368515205724513</c:v>
                </c:pt>
                <c:pt idx="63">
                  <c:v>45.051878354203936</c:v>
                </c:pt>
                <c:pt idx="64">
                  <c:v>45.735241502683365</c:v>
                </c:pt>
                <c:pt idx="65">
                  <c:v>46.418604651162788</c:v>
                </c:pt>
                <c:pt idx="66">
                  <c:v>47.101967799642217</c:v>
                </c:pt>
                <c:pt idx="67">
                  <c:v>47.785330948121647</c:v>
                </c:pt>
                <c:pt idx="68">
                  <c:v>48.468694096601077</c:v>
                </c:pt>
                <c:pt idx="69">
                  <c:v>49.152057245080499</c:v>
                </c:pt>
                <c:pt idx="70">
                  <c:v>49.75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F-0DE6-4395-AC96-664FB221495A}"/>
            </c:ext>
          </c:extLst>
        </c:ser>
        <c:ser>
          <c:idx val="9"/>
          <c:order val="9"/>
          <c:tx>
            <c:strRef>
              <c:f>'Данные для графика'!$AF$6</c:f>
              <c:strCache>
                <c:ptCount val="1"/>
                <c:pt idx="0">
                  <c:v>8</c:v>
                </c:pt>
              </c:strCache>
            </c:strRef>
          </c:tx>
          <c:marker>
            <c:symbol val="none"/>
          </c:marker>
          <c:dLbls>
            <c:dLbl>
              <c:idx val="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1"/>
            <c:dispEq val="1"/>
            <c:trendlineLbl>
              <c:layout>
                <c:manualLayout>
                  <c:x val="-0.5926568650028603"/>
                  <c:y val="0.44916182206196181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графика'!$AE$8:$AE$78</c:f>
              <c:numCache>
                <c:formatCode>0.00</c:formatCode>
                <c:ptCount val="71"/>
                <c:pt idx="0">
                  <c:v>-33</c:v>
                </c:pt>
                <c:pt idx="1">
                  <c:v>-32</c:v>
                </c:pt>
                <c:pt idx="2">
                  <c:v>-31</c:v>
                </c:pt>
                <c:pt idx="3">
                  <c:v>-30</c:v>
                </c:pt>
                <c:pt idx="4">
                  <c:v>-29</c:v>
                </c:pt>
                <c:pt idx="5">
                  <c:v>-28</c:v>
                </c:pt>
                <c:pt idx="6">
                  <c:v>-27</c:v>
                </c:pt>
                <c:pt idx="7">
                  <c:v>-26</c:v>
                </c:pt>
                <c:pt idx="8">
                  <c:v>-25</c:v>
                </c:pt>
                <c:pt idx="9">
                  <c:v>-24</c:v>
                </c:pt>
                <c:pt idx="10">
                  <c:v>-23</c:v>
                </c:pt>
                <c:pt idx="11">
                  <c:v>-22</c:v>
                </c:pt>
                <c:pt idx="12">
                  <c:v>-21</c:v>
                </c:pt>
                <c:pt idx="13">
                  <c:v>-20</c:v>
                </c:pt>
                <c:pt idx="14">
                  <c:v>-19</c:v>
                </c:pt>
                <c:pt idx="15">
                  <c:v>-18</c:v>
                </c:pt>
                <c:pt idx="16">
                  <c:v>-17</c:v>
                </c:pt>
                <c:pt idx="17">
                  <c:v>-16</c:v>
                </c:pt>
                <c:pt idx="18">
                  <c:v>-15</c:v>
                </c:pt>
                <c:pt idx="19">
                  <c:v>-14</c:v>
                </c:pt>
                <c:pt idx="20">
                  <c:v>-13</c:v>
                </c:pt>
                <c:pt idx="21">
                  <c:v>-12</c:v>
                </c:pt>
                <c:pt idx="22">
                  <c:v>-11</c:v>
                </c:pt>
                <c:pt idx="23">
                  <c:v>-10</c:v>
                </c:pt>
                <c:pt idx="24">
                  <c:v>-9</c:v>
                </c:pt>
                <c:pt idx="25">
                  <c:v>-8</c:v>
                </c:pt>
                <c:pt idx="26">
                  <c:v>-7</c:v>
                </c:pt>
                <c:pt idx="27">
                  <c:v>-6</c:v>
                </c:pt>
                <c:pt idx="28">
                  <c:v>-5</c:v>
                </c:pt>
                <c:pt idx="29">
                  <c:v>-4</c:v>
                </c:pt>
                <c:pt idx="30">
                  <c:v>-3</c:v>
                </c:pt>
                <c:pt idx="31">
                  <c:v>-2</c:v>
                </c:pt>
                <c:pt idx="32">
                  <c:v>-1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  <c:pt idx="58">
                  <c:v>25</c:v>
                </c:pt>
                <c:pt idx="59">
                  <c:v>26</c:v>
                </c:pt>
                <c:pt idx="60">
                  <c:v>27</c:v>
                </c:pt>
                <c:pt idx="61">
                  <c:v>28</c:v>
                </c:pt>
                <c:pt idx="62">
                  <c:v>29</c:v>
                </c:pt>
                <c:pt idx="63">
                  <c:v>30</c:v>
                </c:pt>
                <c:pt idx="64">
                  <c:v>31</c:v>
                </c:pt>
                <c:pt idx="65">
                  <c:v>32</c:v>
                </c:pt>
                <c:pt idx="66">
                  <c:v>33</c:v>
                </c:pt>
                <c:pt idx="67">
                  <c:v>34</c:v>
                </c:pt>
                <c:pt idx="68">
                  <c:v>35</c:v>
                </c:pt>
                <c:pt idx="69">
                  <c:v>36</c:v>
                </c:pt>
                <c:pt idx="70">
                  <c:v>36.875</c:v>
                </c:pt>
              </c:numCache>
            </c:numRef>
          </c:xVal>
          <c:yVal>
            <c:numRef>
              <c:f>'Данные для графика'!$AF$8:$AF$78</c:f>
              <c:numCache>
                <c:formatCode>0.00</c:formatCode>
                <c:ptCount val="71"/>
                <c:pt idx="0">
                  <c:v>3.7</c:v>
                </c:pt>
                <c:pt idx="1">
                  <c:v>4.3590339892665479</c:v>
                </c:pt>
                <c:pt idx="2">
                  <c:v>5.0180679785330948</c:v>
                </c:pt>
                <c:pt idx="3">
                  <c:v>5.6771019677996417</c:v>
                </c:pt>
                <c:pt idx="4">
                  <c:v>6.3361359570661895</c:v>
                </c:pt>
                <c:pt idx="5">
                  <c:v>6.9951699463327373</c:v>
                </c:pt>
                <c:pt idx="6">
                  <c:v>7.6542039355992841</c:v>
                </c:pt>
                <c:pt idx="7">
                  <c:v>8.313237924865831</c:v>
                </c:pt>
                <c:pt idx="8">
                  <c:v>8.9722719141323779</c:v>
                </c:pt>
                <c:pt idx="9">
                  <c:v>9.6313059033989266</c:v>
                </c:pt>
                <c:pt idx="10">
                  <c:v>10.290339892665473</c:v>
                </c:pt>
                <c:pt idx="11">
                  <c:v>10.949373881932022</c:v>
                </c:pt>
                <c:pt idx="12">
                  <c:v>11.608407871198569</c:v>
                </c:pt>
                <c:pt idx="13">
                  <c:v>12.267441860465116</c:v>
                </c:pt>
                <c:pt idx="14">
                  <c:v>12.926475849731663</c:v>
                </c:pt>
                <c:pt idx="15">
                  <c:v>13.58550983899821</c:v>
                </c:pt>
                <c:pt idx="16">
                  <c:v>14.244543828264757</c:v>
                </c:pt>
                <c:pt idx="17">
                  <c:v>14.903577817531307</c:v>
                </c:pt>
                <c:pt idx="18">
                  <c:v>15.562611806797854</c:v>
                </c:pt>
                <c:pt idx="19">
                  <c:v>16.221645796064401</c:v>
                </c:pt>
                <c:pt idx="20">
                  <c:v>16.880679785330948</c:v>
                </c:pt>
                <c:pt idx="21">
                  <c:v>17.539713774597494</c:v>
                </c:pt>
                <c:pt idx="22">
                  <c:v>18.198747763864041</c:v>
                </c:pt>
                <c:pt idx="23">
                  <c:v>18.857781753130588</c:v>
                </c:pt>
                <c:pt idx="24">
                  <c:v>19.516815742397135</c:v>
                </c:pt>
                <c:pt idx="25">
                  <c:v>20.175849731663686</c:v>
                </c:pt>
                <c:pt idx="26">
                  <c:v>20.834883720930229</c:v>
                </c:pt>
                <c:pt idx="27">
                  <c:v>21.493917710196776</c:v>
                </c:pt>
                <c:pt idx="28">
                  <c:v>22.152951699463326</c:v>
                </c:pt>
                <c:pt idx="29">
                  <c:v>22.811985688729873</c:v>
                </c:pt>
                <c:pt idx="30">
                  <c:v>23.47101967799642</c:v>
                </c:pt>
                <c:pt idx="31">
                  <c:v>24.130053667262967</c:v>
                </c:pt>
                <c:pt idx="32">
                  <c:v>24.789087656529514</c:v>
                </c:pt>
                <c:pt idx="33">
                  <c:v>25.448121645796061</c:v>
                </c:pt>
                <c:pt idx="34">
                  <c:v>26.107155635062611</c:v>
                </c:pt>
                <c:pt idx="35">
                  <c:v>26.766189624329154</c:v>
                </c:pt>
                <c:pt idx="36">
                  <c:v>27.425223613595705</c:v>
                </c:pt>
                <c:pt idx="37">
                  <c:v>28.084257602862252</c:v>
                </c:pt>
                <c:pt idx="38">
                  <c:v>28.743291592128799</c:v>
                </c:pt>
                <c:pt idx="39">
                  <c:v>29.402325581395345</c:v>
                </c:pt>
                <c:pt idx="40">
                  <c:v>30.061359570661892</c:v>
                </c:pt>
                <c:pt idx="41">
                  <c:v>30.720393559928439</c:v>
                </c:pt>
                <c:pt idx="42">
                  <c:v>31.37942754919499</c:v>
                </c:pt>
                <c:pt idx="43">
                  <c:v>32.03846153846154</c:v>
                </c:pt>
                <c:pt idx="44">
                  <c:v>32.697495527728087</c:v>
                </c:pt>
                <c:pt idx="45">
                  <c:v>33.356529516994634</c:v>
                </c:pt>
                <c:pt idx="46">
                  <c:v>34.015563506261181</c:v>
                </c:pt>
                <c:pt idx="47">
                  <c:v>34.674597495527728</c:v>
                </c:pt>
                <c:pt idx="48">
                  <c:v>35.333631484794275</c:v>
                </c:pt>
                <c:pt idx="49">
                  <c:v>35.992665474060829</c:v>
                </c:pt>
                <c:pt idx="50">
                  <c:v>36.651699463327375</c:v>
                </c:pt>
                <c:pt idx="51">
                  <c:v>37.310733452593922</c:v>
                </c:pt>
                <c:pt idx="52">
                  <c:v>37.969767441860462</c:v>
                </c:pt>
                <c:pt idx="53">
                  <c:v>38.628801431127009</c:v>
                </c:pt>
                <c:pt idx="54">
                  <c:v>39.287835420393556</c:v>
                </c:pt>
                <c:pt idx="55">
                  <c:v>39.94686940966011</c:v>
                </c:pt>
                <c:pt idx="56">
                  <c:v>40.605903398926657</c:v>
                </c:pt>
                <c:pt idx="57">
                  <c:v>41.264937388193204</c:v>
                </c:pt>
                <c:pt idx="58">
                  <c:v>41.92397137745975</c:v>
                </c:pt>
                <c:pt idx="59">
                  <c:v>42.583005366726297</c:v>
                </c:pt>
                <c:pt idx="60">
                  <c:v>43.242039355992844</c:v>
                </c:pt>
                <c:pt idx="61">
                  <c:v>43.901073345259391</c:v>
                </c:pt>
                <c:pt idx="62">
                  <c:v>44.560107334525938</c:v>
                </c:pt>
                <c:pt idx="63">
                  <c:v>45.219141323792485</c:v>
                </c:pt>
                <c:pt idx="64">
                  <c:v>45.878175313059032</c:v>
                </c:pt>
                <c:pt idx="65">
                  <c:v>46.537209302325579</c:v>
                </c:pt>
                <c:pt idx="66">
                  <c:v>47.196243291592126</c:v>
                </c:pt>
                <c:pt idx="67">
                  <c:v>47.855277280858672</c:v>
                </c:pt>
                <c:pt idx="68">
                  <c:v>48.514311270125226</c:v>
                </c:pt>
                <c:pt idx="69">
                  <c:v>49.173345259391773</c:v>
                </c:pt>
                <c:pt idx="70">
                  <c:v>49.75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2-0DE6-4395-AC96-664FB221495A}"/>
            </c:ext>
          </c:extLst>
        </c:ser>
        <c:ser>
          <c:idx val="10"/>
          <c:order val="10"/>
          <c:tx>
            <c:strRef>
              <c:f>'Данные для графика'!$AI$6</c:f>
              <c:strCache>
                <c:ptCount val="1"/>
                <c:pt idx="0">
                  <c:v>9</c:v>
                </c:pt>
              </c:strCache>
            </c:strRef>
          </c:tx>
          <c:marker>
            <c:symbol val="none"/>
          </c:marker>
          <c:dLbls>
            <c:dLbl>
              <c:idx val="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1"/>
            <c:dispEq val="1"/>
            <c:trendlineLbl>
              <c:layout>
                <c:manualLayout>
                  <c:x val="-0.59351404712260825"/>
                  <c:y val="0.40458957188223515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графика'!$AH$8:$AH$78</c:f>
              <c:numCache>
                <c:formatCode>0.00</c:formatCode>
                <c:ptCount val="71"/>
                <c:pt idx="0">
                  <c:v>-33</c:v>
                </c:pt>
                <c:pt idx="1">
                  <c:v>-32</c:v>
                </c:pt>
                <c:pt idx="2">
                  <c:v>-31</c:v>
                </c:pt>
                <c:pt idx="3">
                  <c:v>-30</c:v>
                </c:pt>
                <c:pt idx="4">
                  <c:v>-29</c:v>
                </c:pt>
                <c:pt idx="5">
                  <c:v>-28</c:v>
                </c:pt>
                <c:pt idx="6">
                  <c:v>-27</c:v>
                </c:pt>
                <c:pt idx="7">
                  <c:v>-26</c:v>
                </c:pt>
                <c:pt idx="8">
                  <c:v>-25</c:v>
                </c:pt>
                <c:pt idx="9">
                  <c:v>-24</c:v>
                </c:pt>
                <c:pt idx="10">
                  <c:v>-23</c:v>
                </c:pt>
                <c:pt idx="11">
                  <c:v>-22</c:v>
                </c:pt>
                <c:pt idx="12">
                  <c:v>-21</c:v>
                </c:pt>
                <c:pt idx="13">
                  <c:v>-20</c:v>
                </c:pt>
                <c:pt idx="14">
                  <c:v>-19</c:v>
                </c:pt>
                <c:pt idx="15">
                  <c:v>-18</c:v>
                </c:pt>
                <c:pt idx="16">
                  <c:v>-17</c:v>
                </c:pt>
                <c:pt idx="17">
                  <c:v>-16</c:v>
                </c:pt>
                <c:pt idx="18">
                  <c:v>-15</c:v>
                </c:pt>
                <c:pt idx="19">
                  <c:v>-14</c:v>
                </c:pt>
                <c:pt idx="20">
                  <c:v>-13</c:v>
                </c:pt>
                <c:pt idx="21">
                  <c:v>-12</c:v>
                </c:pt>
                <c:pt idx="22">
                  <c:v>-11</c:v>
                </c:pt>
                <c:pt idx="23">
                  <c:v>-10</c:v>
                </c:pt>
                <c:pt idx="24">
                  <c:v>-9</c:v>
                </c:pt>
                <c:pt idx="25">
                  <c:v>-8</c:v>
                </c:pt>
                <c:pt idx="26">
                  <c:v>-7</c:v>
                </c:pt>
                <c:pt idx="27">
                  <c:v>-6</c:v>
                </c:pt>
                <c:pt idx="28">
                  <c:v>-5</c:v>
                </c:pt>
                <c:pt idx="29">
                  <c:v>-4</c:v>
                </c:pt>
                <c:pt idx="30">
                  <c:v>-3</c:v>
                </c:pt>
                <c:pt idx="31">
                  <c:v>-2</c:v>
                </c:pt>
                <c:pt idx="32">
                  <c:v>-1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  <c:pt idx="58">
                  <c:v>25</c:v>
                </c:pt>
                <c:pt idx="59">
                  <c:v>26</c:v>
                </c:pt>
                <c:pt idx="60">
                  <c:v>27</c:v>
                </c:pt>
                <c:pt idx="61">
                  <c:v>28</c:v>
                </c:pt>
                <c:pt idx="62">
                  <c:v>29</c:v>
                </c:pt>
                <c:pt idx="63">
                  <c:v>30</c:v>
                </c:pt>
                <c:pt idx="64">
                  <c:v>31</c:v>
                </c:pt>
                <c:pt idx="65">
                  <c:v>32</c:v>
                </c:pt>
                <c:pt idx="66">
                  <c:v>33</c:v>
                </c:pt>
                <c:pt idx="67">
                  <c:v>34</c:v>
                </c:pt>
                <c:pt idx="68">
                  <c:v>35</c:v>
                </c:pt>
                <c:pt idx="69">
                  <c:v>36</c:v>
                </c:pt>
                <c:pt idx="70">
                  <c:v>36.875</c:v>
                </c:pt>
              </c:numCache>
            </c:numRef>
          </c:xVal>
          <c:yVal>
            <c:numRef>
              <c:f>'Данные для графика'!$AI$8:$AI$78</c:f>
              <c:numCache>
                <c:formatCode>0.00</c:formatCode>
                <c:ptCount val="71"/>
                <c:pt idx="0">
                  <c:v>5.125</c:v>
                </c:pt>
                <c:pt idx="1">
                  <c:v>5.7636404293381034</c:v>
                </c:pt>
                <c:pt idx="2">
                  <c:v>6.4022808586762077</c:v>
                </c:pt>
                <c:pt idx="3">
                  <c:v>7.0409212880143111</c:v>
                </c:pt>
                <c:pt idx="4">
                  <c:v>7.6795617173524153</c:v>
                </c:pt>
                <c:pt idx="5">
                  <c:v>8.3182021466905187</c:v>
                </c:pt>
                <c:pt idx="6">
                  <c:v>8.9568425760286221</c:v>
                </c:pt>
                <c:pt idx="7">
                  <c:v>9.5954830053667273</c:v>
                </c:pt>
                <c:pt idx="8">
                  <c:v>10.234123434704831</c:v>
                </c:pt>
                <c:pt idx="9">
                  <c:v>10.872763864042934</c:v>
                </c:pt>
                <c:pt idx="10">
                  <c:v>11.511404293381037</c:v>
                </c:pt>
                <c:pt idx="11">
                  <c:v>12.150044722719141</c:v>
                </c:pt>
                <c:pt idx="12">
                  <c:v>12.788685152057244</c:v>
                </c:pt>
                <c:pt idx="13">
                  <c:v>13.427325581395349</c:v>
                </c:pt>
                <c:pt idx="14">
                  <c:v>14.065966010733453</c:v>
                </c:pt>
                <c:pt idx="15">
                  <c:v>14.704606440071556</c:v>
                </c:pt>
                <c:pt idx="16">
                  <c:v>15.34324686940966</c:v>
                </c:pt>
                <c:pt idx="17">
                  <c:v>15.981887298747765</c:v>
                </c:pt>
                <c:pt idx="18">
                  <c:v>16.620527728085868</c:v>
                </c:pt>
                <c:pt idx="19">
                  <c:v>17.259168157423971</c:v>
                </c:pt>
                <c:pt idx="20">
                  <c:v>17.897808586762075</c:v>
                </c:pt>
                <c:pt idx="21">
                  <c:v>18.536449016100178</c:v>
                </c:pt>
                <c:pt idx="22">
                  <c:v>19.175089445438282</c:v>
                </c:pt>
                <c:pt idx="23">
                  <c:v>19.813729874776385</c:v>
                </c:pt>
                <c:pt idx="24">
                  <c:v>20.452370304114488</c:v>
                </c:pt>
                <c:pt idx="25">
                  <c:v>21.091010733452592</c:v>
                </c:pt>
                <c:pt idx="26">
                  <c:v>21.729651162790699</c:v>
                </c:pt>
                <c:pt idx="27">
                  <c:v>22.368291592128802</c:v>
                </c:pt>
                <c:pt idx="28">
                  <c:v>23.006932021466906</c:v>
                </c:pt>
                <c:pt idx="29">
                  <c:v>23.645572450805009</c:v>
                </c:pt>
                <c:pt idx="30">
                  <c:v>24.284212880143112</c:v>
                </c:pt>
                <c:pt idx="31">
                  <c:v>24.922853309481216</c:v>
                </c:pt>
                <c:pt idx="32">
                  <c:v>25.561493738819319</c:v>
                </c:pt>
                <c:pt idx="33">
                  <c:v>26.200134168157422</c:v>
                </c:pt>
                <c:pt idx="34">
                  <c:v>26.838774597495529</c:v>
                </c:pt>
                <c:pt idx="35">
                  <c:v>27.477415026833629</c:v>
                </c:pt>
                <c:pt idx="36">
                  <c:v>28.116055456171736</c:v>
                </c:pt>
                <c:pt idx="37">
                  <c:v>28.75469588550984</c:v>
                </c:pt>
                <c:pt idx="38">
                  <c:v>29.393336314847943</c:v>
                </c:pt>
                <c:pt idx="39">
                  <c:v>30.031976744186046</c:v>
                </c:pt>
                <c:pt idx="40">
                  <c:v>30.67061717352415</c:v>
                </c:pt>
                <c:pt idx="41">
                  <c:v>31.309257602862253</c:v>
                </c:pt>
                <c:pt idx="42">
                  <c:v>31.94789803220036</c:v>
                </c:pt>
                <c:pt idx="43">
                  <c:v>32.586538461538467</c:v>
                </c:pt>
                <c:pt idx="44">
                  <c:v>33.225178890876563</c:v>
                </c:pt>
                <c:pt idx="45">
                  <c:v>33.863819320214674</c:v>
                </c:pt>
                <c:pt idx="46">
                  <c:v>34.50245974955277</c:v>
                </c:pt>
                <c:pt idx="47">
                  <c:v>35.141100178890873</c:v>
                </c:pt>
                <c:pt idx="48">
                  <c:v>35.779740608228977</c:v>
                </c:pt>
                <c:pt idx="49">
                  <c:v>36.418381037567087</c:v>
                </c:pt>
                <c:pt idx="50">
                  <c:v>37.057021466905184</c:v>
                </c:pt>
                <c:pt idx="51">
                  <c:v>37.695661896243294</c:v>
                </c:pt>
                <c:pt idx="52">
                  <c:v>38.334302325581397</c:v>
                </c:pt>
                <c:pt idx="53">
                  <c:v>38.972942754919501</c:v>
                </c:pt>
                <c:pt idx="54">
                  <c:v>39.611583184257604</c:v>
                </c:pt>
                <c:pt idx="55">
                  <c:v>40.250223613595708</c:v>
                </c:pt>
                <c:pt idx="56">
                  <c:v>40.888864042933811</c:v>
                </c:pt>
                <c:pt idx="57">
                  <c:v>41.527504472271914</c:v>
                </c:pt>
                <c:pt idx="58">
                  <c:v>42.166144901610018</c:v>
                </c:pt>
                <c:pt idx="59">
                  <c:v>42.804785330948121</c:v>
                </c:pt>
                <c:pt idx="60">
                  <c:v>43.443425760286225</c:v>
                </c:pt>
                <c:pt idx="61">
                  <c:v>44.082066189624328</c:v>
                </c:pt>
                <c:pt idx="62">
                  <c:v>44.720706618962431</c:v>
                </c:pt>
                <c:pt idx="63">
                  <c:v>45.359347048300535</c:v>
                </c:pt>
                <c:pt idx="64">
                  <c:v>45.997987477638638</c:v>
                </c:pt>
                <c:pt idx="65">
                  <c:v>46.636627906976742</c:v>
                </c:pt>
                <c:pt idx="66">
                  <c:v>47.275268336314845</c:v>
                </c:pt>
                <c:pt idx="67">
                  <c:v>47.913908765652948</c:v>
                </c:pt>
                <c:pt idx="68">
                  <c:v>48.552549194991059</c:v>
                </c:pt>
                <c:pt idx="69">
                  <c:v>49.191189624329162</c:v>
                </c:pt>
                <c:pt idx="70">
                  <c:v>49.75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5-0DE6-4395-AC96-664FB221495A}"/>
            </c:ext>
          </c:extLst>
        </c:ser>
        <c:ser>
          <c:idx val="11"/>
          <c:order val="11"/>
          <c:tx>
            <c:strRef>
              <c:f>'Данные для графика'!$AL$6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dLbls>
            <c:dLbl>
              <c:idx val="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DE6-4395-AC96-664FB22149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1"/>
            <c:dispEq val="1"/>
            <c:trendlineLbl>
              <c:layout>
                <c:manualLayout>
                  <c:x val="-0.59437122924235619"/>
                  <c:y val="0.35570387813672821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графика'!$AK$8:$AK$78</c:f>
              <c:numCache>
                <c:formatCode>0.00</c:formatCode>
                <c:ptCount val="71"/>
                <c:pt idx="0">
                  <c:v>-33</c:v>
                </c:pt>
                <c:pt idx="1">
                  <c:v>-32</c:v>
                </c:pt>
                <c:pt idx="2">
                  <c:v>-31</c:v>
                </c:pt>
                <c:pt idx="3">
                  <c:v>-30</c:v>
                </c:pt>
                <c:pt idx="4">
                  <c:v>-29</c:v>
                </c:pt>
                <c:pt idx="5">
                  <c:v>-28</c:v>
                </c:pt>
                <c:pt idx="6">
                  <c:v>-27</c:v>
                </c:pt>
                <c:pt idx="7">
                  <c:v>-26</c:v>
                </c:pt>
                <c:pt idx="8">
                  <c:v>-25</c:v>
                </c:pt>
                <c:pt idx="9">
                  <c:v>-24</c:v>
                </c:pt>
                <c:pt idx="10">
                  <c:v>-23</c:v>
                </c:pt>
                <c:pt idx="11">
                  <c:v>-22</c:v>
                </c:pt>
                <c:pt idx="12">
                  <c:v>-21</c:v>
                </c:pt>
                <c:pt idx="13">
                  <c:v>-20</c:v>
                </c:pt>
                <c:pt idx="14">
                  <c:v>-19</c:v>
                </c:pt>
                <c:pt idx="15">
                  <c:v>-18</c:v>
                </c:pt>
                <c:pt idx="16">
                  <c:v>-17</c:v>
                </c:pt>
                <c:pt idx="17">
                  <c:v>-16</c:v>
                </c:pt>
                <c:pt idx="18">
                  <c:v>-15</c:v>
                </c:pt>
                <c:pt idx="19">
                  <c:v>-14</c:v>
                </c:pt>
                <c:pt idx="20">
                  <c:v>-13</c:v>
                </c:pt>
                <c:pt idx="21">
                  <c:v>-12</c:v>
                </c:pt>
                <c:pt idx="22">
                  <c:v>-11</c:v>
                </c:pt>
                <c:pt idx="23">
                  <c:v>-10</c:v>
                </c:pt>
                <c:pt idx="24">
                  <c:v>-9</c:v>
                </c:pt>
                <c:pt idx="25">
                  <c:v>-8</c:v>
                </c:pt>
                <c:pt idx="26">
                  <c:v>-7</c:v>
                </c:pt>
                <c:pt idx="27">
                  <c:v>-6</c:v>
                </c:pt>
                <c:pt idx="28">
                  <c:v>-5</c:v>
                </c:pt>
                <c:pt idx="29">
                  <c:v>-4</c:v>
                </c:pt>
                <c:pt idx="30">
                  <c:v>-3</c:v>
                </c:pt>
                <c:pt idx="31">
                  <c:v>-2</c:v>
                </c:pt>
                <c:pt idx="32">
                  <c:v>-1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  <c:pt idx="58">
                  <c:v>25</c:v>
                </c:pt>
                <c:pt idx="59">
                  <c:v>26</c:v>
                </c:pt>
                <c:pt idx="60">
                  <c:v>27</c:v>
                </c:pt>
                <c:pt idx="61">
                  <c:v>28</c:v>
                </c:pt>
                <c:pt idx="62">
                  <c:v>29</c:v>
                </c:pt>
                <c:pt idx="63">
                  <c:v>30</c:v>
                </c:pt>
                <c:pt idx="64">
                  <c:v>31</c:v>
                </c:pt>
                <c:pt idx="65">
                  <c:v>32</c:v>
                </c:pt>
                <c:pt idx="66">
                  <c:v>33</c:v>
                </c:pt>
                <c:pt idx="67">
                  <c:v>34</c:v>
                </c:pt>
                <c:pt idx="68">
                  <c:v>35</c:v>
                </c:pt>
                <c:pt idx="69">
                  <c:v>36</c:v>
                </c:pt>
                <c:pt idx="70">
                  <c:v>36.875</c:v>
                </c:pt>
              </c:numCache>
            </c:numRef>
          </c:xVal>
          <c:yVal>
            <c:numRef>
              <c:f>'Данные для графика'!$AL$8:$AL$78</c:f>
              <c:numCache>
                <c:formatCode>0.00</c:formatCode>
                <c:ptCount val="71"/>
                <c:pt idx="0">
                  <c:v>6.3</c:v>
                </c:pt>
                <c:pt idx="1">
                  <c:v>6.9218246869409654</c:v>
                </c:pt>
                <c:pt idx="2">
                  <c:v>7.5436493738819319</c:v>
                </c:pt>
                <c:pt idx="3">
                  <c:v>8.1654740608228984</c:v>
                </c:pt>
                <c:pt idx="4">
                  <c:v>8.7872987477638631</c:v>
                </c:pt>
                <c:pt idx="5">
                  <c:v>9.4091234347048296</c:v>
                </c:pt>
                <c:pt idx="6">
                  <c:v>10.030948121645796</c:v>
                </c:pt>
                <c:pt idx="7">
                  <c:v>10.652772808586763</c:v>
                </c:pt>
                <c:pt idx="8">
                  <c:v>11.274597495527729</c:v>
                </c:pt>
                <c:pt idx="9">
                  <c:v>11.896422182468694</c:v>
                </c:pt>
                <c:pt idx="10">
                  <c:v>12.51824686940966</c:v>
                </c:pt>
                <c:pt idx="11">
                  <c:v>13.140071556350627</c:v>
                </c:pt>
                <c:pt idx="12">
                  <c:v>13.761896243291591</c:v>
                </c:pt>
                <c:pt idx="13">
                  <c:v>14.38372093023256</c:v>
                </c:pt>
                <c:pt idx="14">
                  <c:v>15.005545617173524</c:v>
                </c:pt>
                <c:pt idx="15">
                  <c:v>15.627370304114489</c:v>
                </c:pt>
                <c:pt idx="16">
                  <c:v>16.249194991055457</c:v>
                </c:pt>
                <c:pt idx="17">
                  <c:v>16.871019677996422</c:v>
                </c:pt>
                <c:pt idx="18">
                  <c:v>17.49284436493739</c:v>
                </c:pt>
                <c:pt idx="19">
                  <c:v>18.114669051878355</c:v>
                </c:pt>
                <c:pt idx="20">
                  <c:v>18.73649373881932</c:v>
                </c:pt>
                <c:pt idx="21">
                  <c:v>19.358318425760288</c:v>
                </c:pt>
                <c:pt idx="22">
                  <c:v>19.980143112701253</c:v>
                </c:pt>
                <c:pt idx="23">
                  <c:v>20.601967799642217</c:v>
                </c:pt>
                <c:pt idx="24">
                  <c:v>21.223792486583182</c:v>
                </c:pt>
                <c:pt idx="25">
                  <c:v>21.84561717352415</c:v>
                </c:pt>
                <c:pt idx="26">
                  <c:v>22.467441860465119</c:v>
                </c:pt>
                <c:pt idx="27">
                  <c:v>23.089266547406083</c:v>
                </c:pt>
                <c:pt idx="28">
                  <c:v>23.711091234347052</c:v>
                </c:pt>
                <c:pt idx="29">
                  <c:v>24.332915921288016</c:v>
                </c:pt>
                <c:pt idx="30">
                  <c:v>24.954740608228981</c:v>
                </c:pt>
                <c:pt idx="31">
                  <c:v>25.576565295169949</c:v>
                </c:pt>
                <c:pt idx="32">
                  <c:v>26.198389982110914</c:v>
                </c:pt>
                <c:pt idx="33">
                  <c:v>26.820214669051879</c:v>
                </c:pt>
                <c:pt idx="34">
                  <c:v>27.442039355992847</c:v>
                </c:pt>
                <c:pt idx="35">
                  <c:v>28.063864042933812</c:v>
                </c:pt>
                <c:pt idx="36">
                  <c:v>28.68568872987478</c:v>
                </c:pt>
                <c:pt idx="37">
                  <c:v>29.307513416815745</c:v>
                </c:pt>
                <c:pt idx="38">
                  <c:v>29.929338103756709</c:v>
                </c:pt>
                <c:pt idx="39">
                  <c:v>30.551162790697678</c:v>
                </c:pt>
                <c:pt idx="40">
                  <c:v>31.172987477638642</c:v>
                </c:pt>
                <c:pt idx="41">
                  <c:v>31.794812164579607</c:v>
                </c:pt>
                <c:pt idx="42">
                  <c:v>32.416636851520572</c:v>
                </c:pt>
                <c:pt idx="43">
                  <c:v>33.03846153846154</c:v>
                </c:pt>
                <c:pt idx="44">
                  <c:v>33.660286225402508</c:v>
                </c:pt>
                <c:pt idx="45">
                  <c:v>34.28211091234347</c:v>
                </c:pt>
                <c:pt idx="46">
                  <c:v>34.903935599284438</c:v>
                </c:pt>
                <c:pt idx="47">
                  <c:v>35.525760286225399</c:v>
                </c:pt>
                <c:pt idx="48">
                  <c:v>36.147584973166367</c:v>
                </c:pt>
                <c:pt idx="49">
                  <c:v>36.769409660107335</c:v>
                </c:pt>
                <c:pt idx="50">
                  <c:v>37.391234347048304</c:v>
                </c:pt>
                <c:pt idx="51">
                  <c:v>38.013059033989265</c:v>
                </c:pt>
                <c:pt idx="52">
                  <c:v>38.634883720930233</c:v>
                </c:pt>
                <c:pt idx="53">
                  <c:v>39.256708407871194</c:v>
                </c:pt>
                <c:pt idx="54">
                  <c:v>39.878533094812163</c:v>
                </c:pt>
                <c:pt idx="55">
                  <c:v>40.500357781753131</c:v>
                </c:pt>
                <c:pt idx="56">
                  <c:v>41.122182468694099</c:v>
                </c:pt>
                <c:pt idx="57">
                  <c:v>41.74400715563506</c:v>
                </c:pt>
                <c:pt idx="58">
                  <c:v>42.365831842576029</c:v>
                </c:pt>
                <c:pt idx="59">
                  <c:v>42.987656529516997</c:v>
                </c:pt>
                <c:pt idx="60">
                  <c:v>43.609481216457958</c:v>
                </c:pt>
                <c:pt idx="61">
                  <c:v>44.231305903398926</c:v>
                </c:pt>
                <c:pt idx="62">
                  <c:v>44.853130590339894</c:v>
                </c:pt>
                <c:pt idx="63">
                  <c:v>45.474955277280863</c:v>
                </c:pt>
                <c:pt idx="64">
                  <c:v>46.096779964221824</c:v>
                </c:pt>
                <c:pt idx="65">
                  <c:v>46.718604651162792</c:v>
                </c:pt>
                <c:pt idx="66">
                  <c:v>47.340429338103753</c:v>
                </c:pt>
                <c:pt idx="67">
                  <c:v>47.962254025044722</c:v>
                </c:pt>
                <c:pt idx="68">
                  <c:v>48.58407871198569</c:v>
                </c:pt>
                <c:pt idx="69">
                  <c:v>49.205903398926658</c:v>
                </c:pt>
                <c:pt idx="70">
                  <c:v>49.75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8-0DE6-4395-AC96-664FB2214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92384"/>
        <c:axId val="61394304"/>
      </c:scatterChart>
      <c:valAx>
        <c:axId val="61392384"/>
        <c:scaling>
          <c:orientation val="minMax"/>
          <c:max val="50"/>
          <c:min val="-3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ru-RU" sz="1200"/>
                  <a:t>Температура наружного воздуха</a:t>
                </a:r>
              </a:p>
            </c:rich>
          </c:tx>
          <c:layout>
            <c:manualLayout>
              <c:xMode val="edge"/>
              <c:yMode val="edge"/>
              <c:x val="0.43543188782020414"/>
              <c:y val="0.95555869998279819"/>
            </c:manualLayout>
          </c:layout>
          <c:overlay val="0"/>
        </c:title>
        <c:numFmt formatCode="0" sourceLinked="0"/>
        <c:majorTickMark val="in"/>
        <c:minorTickMark val="in"/>
        <c:tickLblPos val="low"/>
        <c:txPr>
          <a:bodyPr rot="0" vert="horz"/>
          <a:lstStyle/>
          <a:p>
            <a:pPr>
              <a:defRPr/>
            </a:pPr>
            <a:endParaRPr lang="ru-RU"/>
          </a:p>
        </c:txPr>
        <c:crossAx val="61394304"/>
        <c:crossesAt val="-10"/>
        <c:crossBetween val="midCat"/>
        <c:majorUnit val="5"/>
        <c:minorUnit val="1"/>
      </c:valAx>
      <c:valAx>
        <c:axId val="61394304"/>
        <c:scaling>
          <c:orientation val="minMax"/>
          <c:max val="50"/>
          <c:min val="-1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ru-RU" sz="1200"/>
                  <a:t>Температура охлажденной воды</a:t>
                </a:r>
              </a:p>
            </c:rich>
          </c:tx>
          <c:layout>
            <c:manualLayout>
              <c:xMode val="edge"/>
              <c:yMode val="edge"/>
              <c:x val="3.2283625884580564E-3"/>
              <c:y val="0.3044437555541778"/>
            </c:manualLayout>
          </c:layout>
          <c:overlay val="0"/>
        </c:title>
        <c:numFmt formatCode="0" sourceLinked="0"/>
        <c:majorTickMark val="in"/>
        <c:minorTickMark val="in"/>
        <c:tickLblPos val="nextTo"/>
        <c:crossAx val="61392384"/>
        <c:crossesAt val="-35"/>
        <c:crossBetween val="midCat"/>
        <c:majorUnit val="5"/>
        <c:minorUnit val="1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" right="0.7" top="0.75" bottom="0.75" header="0.3" footer="0.3"/>
  <pageSetup paperSize="8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3735050" cy="921067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0.06182</cdr:x>
      <cdr:y>0.76004</cdr:y>
    </cdr:from>
    <cdr:to>
      <cdr:x>0.08615</cdr:x>
      <cdr:y>0.79598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14400" y="6848474"/>
          <a:ext cx="360000" cy="32385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>
              <a:latin typeface="Calibri"/>
            </a:rPr>
            <a:t>∆</a:t>
          </a:r>
          <a:r>
            <a:rPr lang="en-US" sz="1100" b="1">
              <a:latin typeface="Calibri"/>
            </a:rPr>
            <a:t>t</a:t>
          </a:r>
          <a:endParaRPr lang="ru-RU" sz="1100" b="1"/>
        </a:p>
      </cdr:txBody>
    </cdr:sp>
  </cdr:relSizeAnchor>
  <cdr:relSizeAnchor xmlns:cdr="http://schemas.openxmlformats.org/drawingml/2006/chartDrawing">
    <cdr:from>
      <cdr:x>0.1921</cdr:x>
      <cdr:y>0.8735</cdr:y>
    </cdr:from>
    <cdr:to>
      <cdr:x>0.21644</cdr:x>
      <cdr:y>0.90944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841625" y="7870825"/>
          <a:ext cx="360000" cy="32385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Calibri"/>
            </a:rPr>
            <a:t>q₁</a:t>
          </a:r>
          <a:endParaRPr lang="ru-RU" sz="1100" b="1"/>
        </a:p>
      </cdr:txBody>
    </cdr:sp>
  </cdr:relSizeAnchor>
  <cdr:relSizeAnchor xmlns:cdr="http://schemas.openxmlformats.org/drawingml/2006/chartDrawing">
    <cdr:from>
      <cdr:x>0.85727</cdr:x>
      <cdr:y>0.17303</cdr:y>
    </cdr:from>
    <cdr:to>
      <cdr:x>0.8816</cdr:x>
      <cdr:y>0.20897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701302" y="1528304"/>
          <a:ext cx="360473" cy="31745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1100" b="1">
              <a:latin typeface="Calibri"/>
            </a:rPr>
            <a:t>ϕ</a:t>
          </a:r>
          <a:endParaRPr lang="ru-RU" sz="1100" b="1"/>
        </a:p>
      </cdr:txBody>
    </cdr:sp>
  </cdr:relSizeAnchor>
  <cdr:relSizeAnchor xmlns:cdr="http://schemas.openxmlformats.org/drawingml/2006/chartDrawing">
    <cdr:from>
      <cdr:x>0.59986</cdr:x>
      <cdr:y>0.59566</cdr:y>
    </cdr:from>
    <cdr:to>
      <cdr:x>0.60125</cdr:x>
      <cdr:y>0.92451</cdr:y>
    </cdr:to>
    <cdr:sp macro="" textlink="">
      <cdr:nvSpPr>
        <cdr:cNvPr id="6" name="Прямая со стрелкой 5"/>
        <cdr:cNvSpPr/>
      </cdr:nvSpPr>
      <cdr:spPr>
        <a:xfrm xmlns:a="http://schemas.openxmlformats.org/drawingml/2006/main" rot="5400000" flipH="1" flipV="1">
          <a:off x="8239125" y="5486400"/>
          <a:ext cx="19051" cy="30289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0.47157</cdr:x>
      <cdr:y>0.59359</cdr:y>
    </cdr:from>
    <cdr:to>
      <cdr:x>0.59778</cdr:x>
      <cdr:y>0.59376</cdr:y>
    </cdr:to>
    <cdr:sp macro="" textlink="">
      <cdr:nvSpPr>
        <cdr:cNvPr id="8" name="Прямая со стрелкой 7"/>
        <cdr:cNvSpPr/>
      </cdr:nvSpPr>
      <cdr:spPr>
        <a:xfrm xmlns:a="http://schemas.openxmlformats.org/drawingml/2006/main" rot="10800000">
          <a:off x="6476999" y="5467350"/>
          <a:ext cx="1733551" cy="158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0.47082</cdr:x>
      <cdr:y>0.34652</cdr:y>
    </cdr:from>
    <cdr:to>
      <cdr:x>0.47093</cdr:x>
      <cdr:y>0.58644</cdr:y>
    </cdr:to>
    <cdr:sp macro="" textlink="">
      <cdr:nvSpPr>
        <cdr:cNvPr id="10" name="Прямая со стрелкой 9"/>
        <cdr:cNvSpPr/>
      </cdr:nvSpPr>
      <cdr:spPr>
        <a:xfrm xmlns:a="http://schemas.openxmlformats.org/drawingml/2006/main" rot="5400000" flipH="1" flipV="1">
          <a:off x="6466681" y="3191669"/>
          <a:ext cx="1588" cy="22098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0.0423</cdr:x>
      <cdr:y>0.34643</cdr:y>
    </cdr:from>
    <cdr:to>
      <cdr:x>0.47087</cdr:x>
      <cdr:y>0.3466</cdr:y>
    </cdr:to>
    <cdr:sp macro="" textlink="">
      <cdr:nvSpPr>
        <cdr:cNvPr id="12" name="Прямая со стрелкой 11"/>
        <cdr:cNvSpPr/>
      </cdr:nvSpPr>
      <cdr:spPr>
        <a:xfrm xmlns:a="http://schemas.openxmlformats.org/drawingml/2006/main" rot="10800000">
          <a:off x="581024" y="3190875"/>
          <a:ext cx="5886451" cy="158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0.65118</cdr:x>
      <cdr:y>0.54912</cdr:y>
    </cdr:from>
    <cdr:to>
      <cdr:x>0.65187</cdr:x>
      <cdr:y>0.92554</cdr:y>
    </cdr:to>
    <cdr:sp macro="" textlink="">
      <cdr:nvSpPr>
        <cdr:cNvPr id="14" name="Прямая со стрелкой 13"/>
        <cdr:cNvSpPr/>
      </cdr:nvSpPr>
      <cdr:spPr>
        <a:xfrm xmlns:a="http://schemas.openxmlformats.org/drawingml/2006/main" rot="16200000" flipV="1">
          <a:off x="8943975" y="5057774"/>
          <a:ext cx="9526" cy="346710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0.50277</cdr:x>
      <cdr:y>0.54705</cdr:y>
    </cdr:from>
    <cdr:to>
      <cdr:x>0.65118</cdr:x>
      <cdr:y>0.54723</cdr:y>
    </cdr:to>
    <cdr:sp macro="" textlink="">
      <cdr:nvSpPr>
        <cdr:cNvPr id="16" name="Прямая со стрелкой 15"/>
        <cdr:cNvSpPr/>
      </cdr:nvSpPr>
      <cdr:spPr>
        <a:xfrm xmlns:a="http://schemas.openxmlformats.org/drawingml/2006/main" rot="10800000">
          <a:off x="6905624" y="5038725"/>
          <a:ext cx="2038351" cy="158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0.50208</cdr:x>
      <cdr:y>0.31644</cdr:y>
    </cdr:from>
    <cdr:to>
      <cdr:x>0.50277</cdr:x>
      <cdr:y>0.54602</cdr:y>
    </cdr:to>
    <cdr:sp macro="" textlink="">
      <cdr:nvSpPr>
        <cdr:cNvPr id="18" name="Прямая со стрелкой 17"/>
        <cdr:cNvSpPr/>
      </cdr:nvSpPr>
      <cdr:spPr>
        <a:xfrm xmlns:a="http://schemas.openxmlformats.org/drawingml/2006/main" rot="16200000" flipV="1">
          <a:off x="6896100" y="2914649"/>
          <a:ext cx="9526" cy="211455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0.04161</cdr:x>
      <cdr:y>0.31541</cdr:y>
    </cdr:from>
    <cdr:to>
      <cdr:x>0.50208</cdr:x>
      <cdr:y>0.31644</cdr:y>
    </cdr:to>
    <cdr:sp macro="" textlink="">
      <cdr:nvSpPr>
        <cdr:cNvPr id="20" name="Прямая со стрелкой 19"/>
        <cdr:cNvSpPr/>
      </cdr:nvSpPr>
      <cdr:spPr>
        <a:xfrm xmlns:a="http://schemas.openxmlformats.org/drawingml/2006/main" rot="10800000" flipV="1">
          <a:off x="571499" y="2905124"/>
          <a:ext cx="6324601" cy="952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U114"/>
  <sheetViews>
    <sheetView tabSelected="1" topLeftCell="A3" workbookViewId="0">
      <pane ySplit="5" topLeftCell="A101" activePane="bottomLeft" state="frozen"/>
      <selection activeCell="A3" sqref="A3"/>
      <selection pane="bottomLeft" activeCell="B107" sqref="B107"/>
    </sheetView>
  </sheetViews>
  <sheetFormatPr defaultRowHeight="12.75" x14ac:dyDescent="0.2"/>
  <cols>
    <col min="1" max="1" width="59.28515625" style="4" customWidth="1"/>
    <col min="2" max="2" width="10.140625" style="4" customWidth="1"/>
    <col min="3" max="3" width="10.85546875" style="4" customWidth="1"/>
    <col min="4" max="4" width="11.140625" style="4" customWidth="1"/>
    <col min="5" max="6" width="9.85546875" style="4" customWidth="1"/>
    <col min="7" max="10" width="9.140625" style="4"/>
    <col min="11" max="11" width="10.28515625" style="4" customWidth="1"/>
    <col min="12" max="16384" width="9.140625" style="4"/>
  </cols>
  <sheetData>
    <row r="3" spans="1:21" x14ac:dyDescent="0.2">
      <c r="C3" s="54" t="s">
        <v>6</v>
      </c>
      <c r="G3" s="4" t="s">
        <v>7</v>
      </c>
      <c r="K3" s="4" t="s">
        <v>8</v>
      </c>
    </row>
    <row r="4" spans="1:21" x14ac:dyDescent="0.2">
      <c r="C4" s="2" t="s">
        <v>3</v>
      </c>
      <c r="D4" s="4" t="s">
        <v>2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</row>
    <row r="5" spans="1:21" x14ac:dyDescent="0.2">
      <c r="G5" s="6"/>
      <c r="H5" s="6"/>
    </row>
    <row r="6" spans="1:21" x14ac:dyDescent="0.2">
      <c r="A6" s="7"/>
      <c r="C6" s="8">
        <v>0.2</v>
      </c>
      <c r="D6" s="8">
        <v>0.4</v>
      </c>
      <c r="E6" s="8">
        <v>0.6</v>
      </c>
      <c r="F6" s="8">
        <v>0.8</v>
      </c>
      <c r="G6" s="9">
        <v>17</v>
      </c>
      <c r="H6" s="9">
        <v>18</v>
      </c>
      <c r="I6" s="9">
        <v>19</v>
      </c>
      <c r="J6" s="9">
        <v>20</v>
      </c>
      <c r="K6" s="9">
        <v>7</v>
      </c>
      <c r="L6" s="9">
        <v>8</v>
      </c>
      <c r="M6" s="9">
        <v>9</v>
      </c>
      <c r="N6" s="9">
        <v>10</v>
      </c>
    </row>
    <row r="7" spans="1:21" x14ac:dyDescent="0.2">
      <c r="A7" s="7" t="s">
        <v>0</v>
      </c>
      <c r="C7" s="4" t="s">
        <v>1</v>
      </c>
      <c r="D7" s="4" t="s">
        <v>1</v>
      </c>
      <c r="E7" s="4" t="s">
        <v>1</v>
      </c>
      <c r="F7" s="4" t="s">
        <v>1</v>
      </c>
      <c r="G7" s="6" t="s">
        <v>1</v>
      </c>
      <c r="H7" s="6" t="s">
        <v>1</v>
      </c>
      <c r="I7" s="4" t="s">
        <v>1</v>
      </c>
      <c r="J7" s="4" t="s">
        <v>1</v>
      </c>
      <c r="K7" s="6" t="s">
        <v>1</v>
      </c>
      <c r="L7" s="6" t="s">
        <v>1</v>
      </c>
      <c r="M7" s="4" t="s">
        <v>1</v>
      </c>
      <c r="N7" s="4" t="s">
        <v>1</v>
      </c>
    </row>
    <row r="8" spans="1:21" x14ac:dyDescent="0.2">
      <c r="A8" s="7" t="s">
        <v>0</v>
      </c>
      <c r="B8" s="6">
        <v>-33</v>
      </c>
      <c r="C8" s="6"/>
      <c r="D8" s="6"/>
      <c r="E8" s="6"/>
      <c r="F8" s="6"/>
      <c r="G8" s="6"/>
      <c r="H8" s="6"/>
      <c r="I8" s="6"/>
      <c r="J8" s="6"/>
      <c r="K8" s="6">
        <v>2</v>
      </c>
      <c r="L8" s="6">
        <v>3.7</v>
      </c>
      <c r="M8" s="6">
        <v>5.125</v>
      </c>
      <c r="N8" s="6">
        <v>6.3</v>
      </c>
      <c r="O8" s="6"/>
      <c r="P8" s="6"/>
      <c r="Q8" s="6"/>
      <c r="R8" s="6"/>
      <c r="S8" s="6"/>
      <c r="T8" s="6"/>
      <c r="U8" s="6"/>
    </row>
    <row r="9" spans="1:21" x14ac:dyDescent="0.2">
      <c r="A9" s="7" t="s">
        <v>0</v>
      </c>
      <c r="B9" s="6">
        <v>-32</v>
      </c>
      <c r="C9" s="6"/>
      <c r="D9" s="6"/>
      <c r="E9" s="6"/>
      <c r="F9" s="6"/>
      <c r="G9" s="6"/>
      <c r="H9" s="6"/>
      <c r="I9" s="6"/>
      <c r="J9" s="6"/>
      <c r="K9" s="10">
        <f>(B9-$B$8)/($B$85-$B$8)*($K$85-$K$8)+$K$8</f>
        <v>2.6833631484794278</v>
      </c>
      <c r="L9" s="10">
        <f>($B9-$B$8)/($B$85-$B$8)*($L$85-$L$8)+$L$8</f>
        <v>4.3590339892665479</v>
      </c>
      <c r="M9" s="10">
        <f>($B9-$B$8)/($B$85-$B$8)*($M$85-$M$8)+$M$8</f>
        <v>5.7636404293381034</v>
      </c>
      <c r="N9" s="10">
        <f>($B9-$B$8)/($B$85-$B$8)*($N$85-$N$8)+$N$8</f>
        <v>6.9218246869409654</v>
      </c>
      <c r="O9" s="6"/>
      <c r="P9" s="6"/>
      <c r="Q9" s="6"/>
      <c r="R9" s="6"/>
      <c r="S9" s="6"/>
      <c r="T9" s="6"/>
      <c r="U9" s="6"/>
    </row>
    <row r="10" spans="1:21" x14ac:dyDescent="0.2">
      <c r="A10" s="7" t="s">
        <v>0</v>
      </c>
      <c r="B10" s="6">
        <v>-31</v>
      </c>
      <c r="C10" s="6"/>
      <c r="D10" s="6"/>
      <c r="E10" s="6"/>
      <c r="F10" s="6"/>
      <c r="G10" s="6"/>
      <c r="H10" s="6"/>
      <c r="I10" s="6"/>
      <c r="J10" s="6"/>
      <c r="K10" s="10">
        <f t="shared" ref="K10:K73" si="0">(B10-$B$8)/($B$85-$B$8)*($K$85-$K$8)+$K$8</f>
        <v>3.3667262969588552</v>
      </c>
      <c r="L10" s="10">
        <f t="shared" ref="L10:L73" si="1">($B10-$B$8)/($B$85-$B$8)*($L$85-$L$8)+$L$8</f>
        <v>5.0180679785330948</v>
      </c>
      <c r="M10" s="10">
        <f t="shared" ref="M10:M73" si="2">($B10-$B$8)/($B$85-$B$8)*($M$85-$M$8)+$M$8</f>
        <v>6.4022808586762077</v>
      </c>
      <c r="N10" s="10">
        <f t="shared" ref="N10:N73" si="3">($B10-$B$8)/($B$85-$B$8)*($N$85-$N$8)+$N$8</f>
        <v>7.5436493738819319</v>
      </c>
      <c r="O10" s="6"/>
      <c r="P10" s="6"/>
      <c r="Q10" s="6"/>
      <c r="R10" s="6"/>
      <c r="S10" s="6"/>
      <c r="T10" s="6"/>
      <c r="U10" s="6"/>
    </row>
    <row r="11" spans="1:21" x14ac:dyDescent="0.2">
      <c r="A11" s="7" t="s">
        <v>0</v>
      </c>
      <c r="B11" s="6">
        <v>-30</v>
      </c>
      <c r="C11" s="6"/>
      <c r="D11" s="6"/>
      <c r="E11" s="6"/>
      <c r="F11" s="6"/>
      <c r="G11" s="6"/>
      <c r="H11" s="6"/>
      <c r="I11" s="6"/>
      <c r="J11" s="6"/>
      <c r="K11" s="10">
        <f t="shared" si="0"/>
        <v>4.0500894454382825</v>
      </c>
      <c r="L11" s="10">
        <f t="shared" si="1"/>
        <v>5.6771019677996417</v>
      </c>
      <c r="M11" s="10">
        <f t="shared" si="2"/>
        <v>7.0409212880143111</v>
      </c>
      <c r="N11" s="10">
        <f t="shared" si="3"/>
        <v>8.1654740608228984</v>
      </c>
      <c r="O11" s="6"/>
      <c r="P11" s="6"/>
      <c r="Q11" s="6"/>
      <c r="R11" s="6"/>
      <c r="S11" s="6"/>
      <c r="T11" s="6"/>
      <c r="U11" s="6"/>
    </row>
    <row r="12" spans="1:21" x14ac:dyDescent="0.2">
      <c r="A12" s="7" t="s">
        <v>0</v>
      </c>
      <c r="B12" s="6">
        <v>-29</v>
      </c>
      <c r="C12" s="6"/>
      <c r="D12" s="6"/>
      <c r="E12" s="6"/>
      <c r="F12" s="6"/>
      <c r="G12" s="6"/>
      <c r="H12" s="6"/>
      <c r="I12" s="6"/>
      <c r="J12" s="6"/>
      <c r="K12" s="10">
        <f t="shared" si="0"/>
        <v>4.7334525939177103</v>
      </c>
      <c r="L12" s="10">
        <f t="shared" si="1"/>
        <v>6.3361359570661895</v>
      </c>
      <c r="M12" s="10">
        <f t="shared" si="2"/>
        <v>7.6795617173524153</v>
      </c>
      <c r="N12" s="10">
        <f t="shared" si="3"/>
        <v>8.7872987477638631</v>
      </c>
      <c r="O12" s="6"/>
      <c r="P12" s="6"/>
      <c r="Q12" s="6"/>
      <c r="R12" s="6"/>
      <c r="S12" s="6"/>
      <c r="T12" s="6"/>
      <c r="U12" s="6"/>
    </row>
    <row r="13" spans="1:21" x14ac:dyDescent="0.2">
      <c r="A13" s="7" t="s">
        <v>0</v>
      </c>
      <c r="B13" s="6">
        <v>-28</v>
      </c>
      <c r="C13" s="6"/>
      <c r="D13" s="6"/>
      <c r="E13" s="6"/>
      <c r="F13" s="6"/>
      <c r="G13" s="6"/>
      <c r="H13" s="6"/>
      <c r="I13" s="6"/>
      <c r="J13" s="6"/>
      <c r="K13" s="10">
        <f t="shared" si="0"/>
        <v>5.4168157423971373</v>
      </c>
      <c r="L13" s="10">
        <f t="shared" si="1"/>
        <v>6.9951699463327373</v>
      </c>
      <c r="M13" s="10">
        <f t="shared" si="2"/>
        <v>8.3182021466905187</v>
      </c>
      <c r="N13" s="10">
        <f t="shared" si="3"/>
        <v>9.4091234347048296</v>
      </c>
      <c r="O13" s="6"/>
      <c r="P13" s="6"/>
      <c r="Q13" s="6"/>
      <c r="R13" s="6"/>
      <c r="S13" s="6"/>
      <c r="T13" s="6"/>
      <c r="U13" s="6"/>
    </row>
    <row r="14" spans="1:21" x14ac:dyDescent="0.2">
      <c r="A14" s="7" t="s">
        <v>0</v>
      </c>
      <c r="B14" s="6">
        <v>-27</v>
      </c>
      <c r="C14" s="6"/>
      <c r="D14" s="6"/>
      <c r="E14" s="6"/>
      <c r="F14" s="6"/>
      <c r="G14" s="6"/>
      <c r="H14" s="6"/>
      <c r="I14" s="6"/>
      <c r="J14" s="6"/>
      <c r="K14" s="10">
        <f t="shared" si="0"/>
        <v>6.1001788908765651</v>
      </c>
      <c r="L14" s="10">
        <f t="shared" si="1"/>
        <v>7.6542039355992841</v>
      </c>
      <c r="M14" s="10">
        <f t="shared" si="2"/>
        <v>8.9568425760286221</v>
      </c>
      <c r="N14" s="10">
        <f t="shared" si="3"/>
        <v>10.030948121645796</v>
      </c>
      <c r="O14" s="6"/>
      <c r="P14" s="6"/>
      <c r="Q14" s="6"/>
      <c r="R14" s="6"/>
      <c r="S14" s="6"/>
      <c r="T14" s="6"/>
      <c r="U14" s="6"/>
    </row>
    <row r="15" spans="1:21" x14ac:dyDescent="0.2">
      <c r="A15" s="7" t="s">
        <v>0</v>
      </c>
      <c r="B15" s="6">
        <v>-26</v>
      </c>
      <c r="C15" s="6"/>
      <c r="D15" s="6"/>
      <c r="E15" s="6"/>
      <c r="F15" s="6"/>
      <c r="G15" s="6"/>
      <c r="H15" s="6"/>
      <c r="I15" s="6"/>
      <c r="J15" s="6"/>
      <c r="K15" s="10">
        <f t="shared" si="0"/>
        <v>6.7835420393559929</v>
      </c>
      <c r="L15" s="10">
        <f t="shared" si="1"/>
        <v>8.313237924865831</v>
      </c>
      <c r="M15" s="10">
        <f t="shared" si="2"/>
        <v>9.5954830053667273</v>
      </c>
      <c r="N15" s="10">
        <f t="shared" si="3"/>
        <v>10.652772808586763</v>
      </c>
      <c r="O15" s="6"/>
      <c r="P15" s="6"/>
      <c r="Q15" s="6"/>
      <c r="R15" s="6"/>
      <c r="S15" s="6"/>
      <c r="T15" s="6"/>
      <c r="U15" s="6"/>
    </row>
    <row r="16" spans="1:21" x14ac:dyDescent="0.2">
      <c r="A16" s="7" t="s">
        <v>0</v>
      </c>
      <c r="B16" s="6">
        <v>-25</v>
      </c>
      <c r="C16" s="6"/>
      <c r="D16" s="6"/>
      <c r="E16" s="6"/>
      <c r="F16" s="6"/>
      <c r="G16" s="6"/>
      <c r="H16" s="6"/>
      <c r="I16" s="6"/>
      <c r="J16" s="6"/>
      <c r="K16" s="10">
        <f t="shared" si="0"/>
        <v>7.4669051878354207</v>
      </c>
      <c r="L16" s="10">
        <f t="shared" si="1"/>
        <v>8.9722719141323779</v>
      </c>
      <c r="M16" s="10">
        <f t="shared" si="2"/>
        <v>10.234123434704831</v>
      </c>
      <c r="N16" s="10">
        <f t="shared" si="3"/>
        <v>11.274597495527729</v>
      </c>
      <c r="O16" s="6"/>
      <c r="P16" s="6"/>
      <c r="Q16" s="6"/>
      <c r="R16" s="6"/>
      <c r="S16" s="6"/>
      <c r="T16" s="6"/>
      <c r="U16" s="6"/>
    </row>
    <row r="17" spans="1:21" x14ac:dyDescent="0.2">
      <c r="A17" s="7" t="s">
        <v>0</v>
      </c>
      <c r="B17" s="6">
        <v>-24</v>
      </c>
      <c r="C17" s="6"/>
      <c r="D17" s="6"/>
      <c r="E17" s="6"/>
      <c r="F17" s="6"/>
      <c r="G17" s="6"/>
      <c r="H17" s="6"/>
      <c r="I17" s="6"/>
      <c r="J17" s="6"/>
      <c r="K17" s="10">
        <f t="shared" si="0"/>
        <v>8.1502683363148485</v>
      </c>
      <c r="L17" s="10">
        <f t="shared" si="1"/>
        <v>9.6313059033989266</v>
      </c>
      <c r="M17" s="10">
        <f t="shared" si="2"/>
        <v>10.872763864042934</v>
      </c>
      <c r="N17" s="10">
        <f t="shared" si="3"/>
        <v>11.896422182468694</v>
      </c>
      <c r="O17" s="6"/>
      <c r="P17" s="6"/>
      <c r="Q17" s="6"/>
      <c r="R17" s="6"/>
      <c r="S17" s="6"/>
      <c r="T17" s="6"/>
      <c r="U17" s="6"/>
    </row>
    <row r="18" spans="1:21" x14ac:dyDescent="0.2">
      <c r="A18" s="7" t="s">
        <v>0</v>
      </c>
      <c r="B18" s="6">
        <v>-23</v>
      </c>
      <c r="C18" s="6"/>
      <c r="D18" s="6"/>
      <c r="E18" s="6"/>
      <c r="F18" s="6"/>
      <c r="G18" s="6"/>
      <c r="H18" s="6"/>
      <c r="I18" s="6"/>
      <c r="J18" s="6"/>
      <c r="K18" s="10">
        <f t="shared" si="0"/>
        <v>8.8336314847942745</v>
      </c>
      <c r="L18" s="10">
        <f t="shared" si="1"/>
        <v>10.290339892665473</v>
      </c>
      <c r="M18" s="10">
        <f t="shared" si="2"/>
        <v>11.511404293381037</v>
      </c>
      <c r="N18" s="10">
        <f t="shared" si="3"/>
        <v>12.51824686940966</v>
      </c>
      <c r="O18" s="6"/>
      <c r="P18" s="6"/>
      <c r="Q18" s="6"/>
      <c r="R18" s="6"/>
      <c r="S18" s="6"/>
      <c r="T18" s="6"/>
      <c r="U18" s="6"/>
    </row>
    <row r="19" spans="1:21" x14ac:dyDescent="0.2">
      <c r="A19" s="7" t="s">
        <v>0</v>
      </c>
      <c r="B19" s="6">
        <v>-22</v>
      </c>
      <c r="C19" s="6"/>
      <c r="D19" s="6"/>
      <c r="E19" s="6"/>
      <c r="F19" s="6"/>
      <c r="G19" s="6"/>
      <c r="H19" s="6"/>
      <c r="I19" s="6"/>
      <c r="J19" s="6"/>
      <c r="K19" s="10">
        <f t="shared" si="0"/>
        <v>9.5169946332737041</v>
      </c>
      <c r="L19" s="10">
        <f t="shared" si="1"/>
        <v>10.949373881932022</v>
      </c>
      <c r="M19" s="10">
        <f t="shared" si="2"/>
        <v>12.150044722719141</v>
      </c>
      <c r="N19" s="10">
        <f t="shared" si="3"/>
        <v>13.140071556350627</v>
      </c>
      <c r="O19" s="6"/>
      <c r="P19" s="6"/>
      <c r="Q19" s="6"/>
      <c r="R19" s="6"/>
      <c r="S19" s="6"/>
      <c r="T19" s="6"/>
      <c r="U19" s="6"/>
    </row>
    <row r="20" spans="1:21" x14ac:dyDescent="0.2">
      <c r="A20" s="7" t="s">
        <v>0</v>
      </c>
      <c r="B20" s="6">
        <v>-21</v>
      </c>
      <c r="C20" s="6"/>
      <c r="D20" s="6"/>
      <c r="E20" s="6"/>
      <c r="F20" s="6"/>
      <c r="G20" s="6"/>
      <c r="H20" s="6"/>
      <c r="I20" s="6"/>
      <c r="J20" s="6"/>
      <c r="K20" s="10">
        <f t="shared" si="0"/>
        <v>10.20035778175313</v>
      </c>
      <c r="L20" s="10">
        <f t="shared" si="1"/>
        <v>11.608407871198569</v>
      </c>
      <c r="M20" s="10">
        <f t="shared" si="2"/>
        <v>12.788685152057244</v>
      </c>
      <c r="N20" s="10">
        <f t="shared" si="3"/>
        <v>13.761896243291591</v>
      </c>
      <c r="O20" s="6"/>
      <c r="P20" s="6"/>
      <c r="Q20" s="6"/>
      <c r="R20" s="6"/>
      <c r="S20" s="6"/>
      <c r="T20" s="6"/>
      <c r="U20" s="6"/>
    </row>
    <row r="21" spans="1:21" x14ac:dyDescent="0.2">
      <c r="A21" s="7" t="s">
        <v>0</v>
      </c>
      <c r="B21" s="6">
        <v>-20</v>
      </c>
      <c r="C21" s="6"/>
      <c r="D21" s="6"/>
      <c r="E21" s="6"/>
      <c r="F21" s="6"/>
      <c r="G21" s="6"/>
      <c r="H21" s="6"/>
      <c r="I21" s="6"/>
      <c r="J21" s="6"/>
      <c r="K21" s="10">
        <f t="shared" si="0"/>
        <v>10.883720930232558</v>
      </c>
      <c r="L21" s="10">
        <f t="shared" si="1"/>
        <v>12.267441860465116</v>
      </c>
      <c r="M21" s="10">
        <f t="shared" si="2"/>
        <v>13.427325581395349</v>
      </c>
      <c r="N21" s="10">
        <f t="shared" si="3"/>
        <v>14.38372093023256</v>
      </c>
      <c r="O21" s="6"/>
      <c r="P21" s="6"/>
      <c r="Q21" s="6"/>
      <c r="R21" s="6"/>
      <c r="S21" s="6"/>
      <c r="T21" s="6"/>
      <c r="U21" s="6"/>
    </row>
    <row r="22" spans="1:21" x14ac:dyDescent="0.2">
      <c r="A22" s="7" t="s">
        <v>0</v>
      </c>
      <c r="B22" s="6">
        <v>-19</v>
      </c>
      <c r="C22" s="6"/>
      <c r="D22" s="6"/>
      <c r="E22" s="6"/>
      <c r="F22" s="6"/>
      <c r="G22" s="6"/>
      <c r="H22" s="6"/>
      <c r="I22" s="6"/>
      <c r="J22" s="6"/>
      <c r="K22" s="10">
        <f t="shared" si="0"/>
        <v>11.567084078711986</v>
      </c>
      <c r="L22" s="10">
        <f t="shared" si="1"/>
        <v>12.926475849731663</v>
      </c>
      <c r="M22" s="10">
        <f t="shared" si="2"/>
        <v>14.065966010733453</v>
      </c>
      <c r="N22" s="10">
        <f t="shared" si="3"/>
        <v>15.005545617173524</v>
      </c>
      <c r="O22" s="6"/>
      <c r="P22" s="6"/>
      <c r="Q22" s="6"/>
      <c r="R22" s="6"/>
      <c r="S22" s="6"/>
      <c r="T22" s="6"/>
      <c r="U22" s="6"/>
    </row>
    <row r="23" spans="1:21" x14ac:dyDescent="0.2">
      <c r="A23" s="7" t="s">
        <v>0</v>
      </c>
      <c r="B23" s="6">
        <v>-18</v>
      </c>
      <c r="C23" s="6"/>
      <c r="D23" s="6"/>
      <c r="E23" s="6"/>
      <c r="F23" s="6"/>
      <c r="G23" s="6"/>
      <c r="H23" s="6"/>
      <c r="I23" s="6"/>
      <c r="J23" s="6"/>
      <c r="K23" s="10">
        <f t="shared" si="0"/>
        <v>12.250447227191414</v>
      </c>
      <c r="L23" s="10">
        <f t="shared" si="1"/>
        <v>13.58550983899821</v>
      </c>
      <c r="M23" s="10">
        <f t="shared" si="2"/>
        <v>14.704606440071556</v>
      </c>
      <c r="N23" s="10">
        <f t="shared" si="3"/>
        <v>15.627370304114489</v>
      </c>
      <c r="O23" s="6"/>
      <c r="P23" s="6"/>
      <c r="Q23" s="6"/>
      <c r="R23" s="6"/>
      <c r="S23" s="6"/>
      <c r="T23" s="6"/>
      <c r="U23" s="6"/>
    </row>
    <row r="24" spans="1:21" x14ac:dyDescent="0.2">
      <c r="A24" s="7" t="s">
        <v>0</v>
      </c>
      <c r="B24" s="6">
        <v>-17</v>
      </c>
      <c r="C24" s="6"/>
      <c r="D24" s="6"/>
      <c r="E24" s="6"/>
      <c r="F24" s="6"/>
      <c r="G24" s="6">
        <v>-6.3</v>
      </c>
      <c r="H24" s="6"/>
      <c r="I24" s="6"/>
      <c r="J24" s="6"/>
      <c r="K24" s="10">
        <f t="shared" si="0"/>
        <v>12.933810375670841</v>
      </c>
      <c r="L24" s="10">
        <f t="shared" si="1"/>
        <v>14.244543828264757</v>
      </c>
      <c r="M24" s="10">
        <f t="shared" si="2"/>
        <v>15.34324686940966</v>
      </c>
      <c r="N24" s="10">
        <f t="shared" si="3"/>
        <v>16.249194991055457</v>
      </c>
      <c r="O24" s="6"/>
      <c r="P24" s="6"/>
      <c r="Q24" s="6"/>
      <c r="R24" s="6"/>
      <c r="S24" s="6"/>
      <c r="T24" s="6"/>
      <c r="U24" s="6"/>
    </row>
    <row r="25" spans="1:21" x14ac:dyDescent="0.2">
      <c r="A25" s="7" t="s">
        <v>0</v>
      </c>
      <c r="B25" s="6">
        <v>-16</v>
      </c>
      <c r="C25" s="6"/>
      <c r="D25" s="6"/>
      <c r="E25" s="6"/>
      <c r="F25" s="6"/>
      <c r="G25" s="10">
        <f>(B25-$B$24)/($B$80-$B$24)*($G$80-$G$24)+$G$24</f>
        <v>-5.3921241050119333</v>
      </c>
      <c r="H25" s="6"/>
      <c r="I25" s="6"/>
      <c r="J25" s="6"/>
      <c r="K25" s="10">
        <f t="shared" si="0"/>
        <v>13.617173524150269</v>
      </c>
      <c r="L25" s="10">
        <f t="shared" si="1"/>
        <v>14.903577817531307</v>
      </c>
      <c r="M25" s="10">
        <f t="shared" si="2"/>
        <v>15.981887298747765</v>
      </c>
      <c r="N25" s="10">
        <f t="shared" si="3"/>
        <v>16.871019677996422</v>
      </c>
      <c r="O25" s="6"/>
      <c r="P25" s="6"/>
      <c r="Q25" s="6"/>
      <c r="R25" s="6"/>
      <c r="S25" s="6"/>
      <c r="T25" s="6"/>
      <c r="U25" s="6"/>
    </row>
    <row r="26" spans="1:21" x14ac:dyDescent="0.2">
      <c r="A26" s="7" t="s">
        <v>0</v>
      </c>
      <c r="B26" s="6">
        <v>-15.5</v>
      </c>
      <c r="C26" s="6"/>
      <c r="D26" s="6"/>
      <c r="E26" s="6"/>
      <c r="F26" s="6"/>
      <c r="G26" s="10">
        <f t="shared" ref="G26:G79" si="4">(B26-$B$24)/($B$80-$B$24)*($G$80-$G$24)+$G$24</f>
        <v>-4.9381861575178991</v>
      </c>
      <c r="H26" s="6">
        <v>-6.3</v>
      </c>
      <c r="I26" s="6"/>
      <c r="J26" s="6"/>
      <c r="K26" s="10">
        <f t="shared" si="0"/>
        <v>13.95885509838998</v>
      </c>
      <c r="L26" s="10">
        <f t="shared" si="1"/>
        <v>15.233094812164577</v>
      </c>
      <c r="M26" s="10">
        <f t="shared" si="2"/>
        <v>16.301207513416813</v>
      </c>
      <c r="N26" s="10">
        <f t="shared" si="3"/>
        <v>17.181932021466906</v>
      </c>
      <c r="O26" s="6"/>
      <c r="P26" s="6"/>
      <c r="Q26" s="6"/>
      <c r="R26" s="6"/>
      <c r="S26" s="6"/>
      <c r="T26" s="6"/>
      <c r="U26" s="6"/>
    </row>
    <row r="27" spans="1:21" x14ac:dyDescent="0.2">
      <c r="A27" s="7" t="s">
        <v>0</v>
      </c>
      <c r="B27" s="6">
        <v>-15</v>
      </c>
      <c r="C27" s="6"/>
      <c r="D27" s="6"/>
      <c r="E27" s="6"/>
      <c r="F27" s="6"/>
      <c r="G27" s="10">
        <f t="shared" si="4"/>
        <v>-4.4842482100238659</v>
      </c>
      <c r="H27" s="10">
        <f>(B27-$B$26)/($B$81-$B$26)*($H$81-$H$26)+$H$26</f>
        <v>-5.8372262773722623</v>
      </c>
      <c r="I27" s="6"/>
      <c r="J27" s="6"/>
      <c r="K27" s="10">
        <f t="shared" si="0"/>
        <v>14.300536672629697</v>
      </c>
      <c r="L27" s="10">
        <f t="shared" si="1"/>
        <v>15.562611806797854</v>
      </c>
      <c r="M27" s="10">
        <f t="shared" si="2"/>
        <v>16.620527728085868</v>
      </c>
      <c r="N27" s="10">
        <f t="shared" si="3"/>
        <v>17.49284436493739</v>
      </c>
      <c r="O27" s="6"/>
      <c r="P27" s="6"/>
      <c r="Q27" s="6"/>
      <c r="R27" s="6"/>
      <c r="S27" s="6"/>
      <c r="T27" s="6"/>
      <c r="U27" s="6"/>
    </row>
    <row r="28" spans="1:21" x14ac:dyDescent="0.2">
      <c r="A28" s="7" t="s">
        <v>0</v>
      </c>
      <c r="B28" s="6">
        <v>-14.1</v>
      </c>
      <c r="C28" s="6"/>
      <c r="D28" s="6"/>
      <c r="E28" s="6"/>
      <c r="F28" s="6"/>
      <c r="G28" s="10">
        <f t="shared" si="4"/>
        <v>-3.6671599045346057</v>
      </c>
      <c r="H28" s="10">
        <f t="shared" ref="H28:H80" si="5">(B28-$B$26)/($B$81-$B$26)*($H$81-$H$26)+$H$26</f>
        <v>-5.0042335766423349</v>
      </c>
      <c r="I28" s="6">
        <v>-6.3</v>
      </c>
      <c r="J28" s="6"/>
      <c r="K28" s="10">
        <f t="shared" si="0"/>
        <v>14.915563506261179</v>
      </c>
      <c r="L28" s="10">
        <f t="shared" si="1"/>
        <v>16.155742397137743</v>
      </c>
      <c r="M28" s="10">
        <f t="shared" si="2"/>
        <v>17.19530411449016</v>
      </c>
      <c r="N28" s="10">
        <f t="shared" si="3"/>
        <v>18.052486583184258</v>
      </c>
      <c r="O28" s="6"/>
      <c r="P28" s="6"/>
      <c r="Q28" s="6"/>
      <c r="R28" s="6"/>
      <c r="S28" s="6"/>
      <c r="T28" s="6"/>
      <c r="U28" s="6"/>
    </row>
    <row r="29" spans="1:21" x14ac:dyDescent="0.2">
      <c r="A29" s="7" t="s">
        <v>0</v>
      </c>
      <c r="B29" s="6">
        <v>-14</v>
      </c>
      <c r="C29" s="6"/>
      <c r="D29" s="6"/>
      <c r="E29" s="6"/>
      <c r="F29" s="6"/>
      <c r="G29" s="10">
        <f t="shared" si="4"/>
        <v>-3.5763723150357993</v>
      </c>
      <c r="H29" s="10">
        <f t="shared" si="5"/>
        <v>-4.9116788321167881</v>
      </c>
      <c r="I29" s="10">
        <f>(B29-$B$28)/($B$83-$B$28)*($I$83-$I$28)+$I$28</f>
        <v>-6.2056547619047624</v>
      </c>
      <c r="J29" s="6"/>
      <c r="K29" s="10">
        <f t="shared" si="0"/>
        <v>14.983899821109123</v>
      </c>
      <c r="L29" s="10">
        <f t="shared" si="1"/>
        <v>16.221645796064401</v>
      </c>
      <c r="M29" s="10">
        <f t="shared" si="2"/>
        <v>17.259168157423971</v>
      </c>
      <c r="N29" s="10">
        <f t="shared" si="3"/>
        <v>18.114669051878355</v>
      </c>
      <c r="O29" s="6"/>
      <c r="P29" s="6"/>
      <c r="Q29" s="6"/>
      <c r="R29" s="6"/>
      <c r="S29" s="6"/>
      <c r="T29" s="6"/>
      <c r="U29" s="6"/>
    </row>
    <row r="30" spans="1:21" x14ac:dyDescent="0.2">
      <c r="A30" s="7" t="s">
        <v>0</v>
      </c>
      <c r="B30" s="6">
        <v>-13</v>
      </c>
      <c r="C30" s="6"/>
      <c r="D30" s="6"/>
      <c r="E30" s="6"/>
      <c r="F30" s="6"/>
      <c r="G30" s="10">
        <f t="shared" si="4"/>
        <v>-2.6684964200477324</v>
      </c>
      <c r="H30" s="10">
        <f t="shared" si="5"/>
        <v>-3.9861313868613135</v>
      </c>
      <c r="I30" s="10">
        <f t="shared" ref="I30:I82" si="6">(B30-$B$28)/($B$83-$B$28)*($I$83-$I$28)+$I$28</f>
        <v>-5.262202380952381</v>
      </c>
      <c r="J30" s="6"/>
      <c r="K30" s="10">
        <f t="shared" si="0"/>
        <v>15.667262969588551</v>
      </c>
      <c r="L30" s="10">
        <f t="shared" si="1"/>
        <v>16.880679785330948</v>
      </c>
      <c r="M30" s="10">
        <f t="shared" si="2"/>
        <v>17.897808586762075</v>
      </c>
      <c r="N30" s="10">
        <f t="shared" si="3"/>
        <v>18.73649373881932</v>
      </c>
      <c r="O30" s="6"/>
      <c r="P30" s="6"/>
      <c r="Q30" s="6"/>
      <c r="R30" s="6"/>
      <c r="S30" s="6"/>
      <c r="T30" s="6"/>
      <c r="U30" s="6"/>
    </row>
    <row r="31" spans="1:21" x14ac:dyDescent="0.2">
      <c r="A31" s="7" t="s">
        <v>0</v>
      </c>
      <c r="B31" s="6">
        <v>-12.75</v>
      </c>
      <c r="C31" s="6"/>
      <c r="D31" s="6"/>
      <c r="E31" s="6"/>
      <c r="F31" s="6"/>
      <c r="G31" s="10">
        <f t="shared" si="4"/>
        <v>-2.4415274463007157</v>
      </c>
      <c r="H31" s="10">
        <f t="shared" si="5"/>
        <v>-3.7547445255474452</v>
      </c>
      <c r="I31" s="10">
        <f t="shared" si="6"/>
        <v>-5.0263392857142861</v>
      </c>
      <c r="J31" s="6">
        <v>-6.3</v>
      </c>
      <c r="K31" s="10">
        <f t="shared" si="0"/>
        <v>15.838103756708408</v>
      </c>
      <c r="L31" s="10">
        <f t="shared" si="1"/>
        <v>17.045438282647584</v>
      </c>
      <c r="M31" s="10">
        <f t="shared" si="2"/>
        <v>18.057468694096599</v>
      </c>
      <c r="N31" s="10">
        <f t="shared" si="3"/>
        <v>18.891949910554562</v>
      </c>
      <c r="O31" s="6"/>
      <c r="P31" s="6"/>
      <c r="Q31" s="6"/>
      <c r="R31" s="6"/>
      <c r="S31" s="6"/>
      <c r="T31" s="6"/>
      <c r="U31" s="6"/>
    </row>
    <row r="32" spans="1:21" x14ac:dyDescent="0.2">
      <c r="A32" s="7" t="s">
        <v>0</v>
      </c>
      <c r="B32" s="6">
        <v>-12</v>
      </c>
      <c r="C32" s="6"/>
      <c r="D32" s="6"/>
      <c r="E32" s="6"/>
      <c r="F32" s="6"/>
      <c r="G32" s="10">
        <f t="shared" si="4"/>
        <v>-1.7606205250596663</v>
      </c>
      <c r="H32" s="10">
        <f t="shared" si="5"/>
        <v>-3.0605839416058394</v>
      </c>
      <c r="I32" s="10">
        <f t="shared" si="6"/>
        <v>-4.3187500000000005</v>
      </c>
      <c r="J32" s="10">
        <f>(B32-$B$31)/($B$84-$B$31)*($J$84-$J$31)+$J$31</f>
        <v>-5.5795454545454541</v>
      </c>
      <c r="K32" s="10">
        <f t="shared" si="0"/>
        <v>16.350626118067979</v>
      </c>
      <c r="L32" s="10">
        <f t="shared" si="1"/>
        <v>17.539713774597494</v>
      </c>
      <c r="M32" s="10">
        <f t="shared" si="2"/>
        <v>18.536449016100178</v>
      </c>
      <c r="N32" s="10">
        <f t="shared" si="3"/>
        <v>19.358318425760288</v>
      </c>
      <c r="O32" s="6"/>
      <c r="P32" s="6"/>
      <c r="Q32" s="6"/>
      <c r="R32" s="6"/>
      <c r="S32" s="6"/>
      <c r="T32" s="6"/>
      <c r="U32" s="6"/>
    </row>
    <row r="33" spans="1:21" ht="13.5" thickBot="1" x14ac:dyDescent="0.25">
      <c r="A33" s="7" t="s">
        <v>0</v>
      </c>
      <c r="B33" s="6">
        <v>-11</v>
      </c>
      <c r="C33" s="6"/>
      <c r="D33" s="6"/>
      <c r="E33" s="6"/>
      <c r="F33" s="6"/>
      <c r="G33" s="10">
        <f t="shared" si="4"/>
        <v>-0.85274463007159884</v>
      </c>
      <c r="H33" s="10">
        <f t="shared" si="5"/>
        <v>-2.1350364963503647</v>
      </c>
      <c r="I33" s="10">
        <f t="shared" si="6"/>
        <v>-3.3752976190476192</v>
      </c>
      <c r="J33" s="10">
        <f t="shared" ref="J33:J83" si="7">(B33-$B$31)/($B$84-$B$31)*($J$84-$J$31)+$J$31</f>
        <v>-4.6189393939393941</v>
      </c>
      <c r="K33" s="10">
        <f t="shared" si="0"/>
        <v>17.033989266547408</v>
      </c>
      <c r="L33" s="10">
        <f t="shared" si="1"/>
        <v>18.198747763864041</v>
      </c>
      <c r="M33" s="10">
        <f t="shared" si="2"/>
        <v>19.175089445438282</v>
      </c>
      <c r="N33" s="10">
        <f t="shared" si="3"/>
        <v>19.980143112701253</v>
      </c>
      <c r="O33" s="6"/>
      <c r="P33" s="6"/>
      <c r="Q33" s="6"/>
      <c r="R33" s="6"/>
      <c r="S33" s="6"/>
      <c r="T33" s="6"/>
      <c r="U33" s="6"/>
    </row>
    <row r="34" spans="1:21" s="6" customFormat="1" x14ac:dyDescent="0.2">
      <c r="A34" s="7" t="s">
        <v>0</v>
      </c>
      <c r="B34" s="55">
        <v>-10</v>
      </c>
      <c r="C34" s="56">
        <v>-6.4</v>
      </c>
      <c r="D34" s="56">
        <v>-6</v>
      </c>
      <c r="E34" s="56">
        <v>-5.625</v>
      </c>
      <c r="F34" s="56">
        <v>-5.375</v>
      </c>
      <c r="G34" s="57">
        <f t="shared" si="4"/>
        <v>5.5131264916467693E-2</v>
      </c>
      <c r="H34" s="57">
        <f t="shared" si="5"/>
        <v>-1.2094890510948906</v>
      </c>
      <c r="I34" s="57">
        <f t="shared" si="6"/>
        <v>-2.4318452380952387</v>
      </c>
      <c r="J34" s="57">
        <f t="shared" si="7"/>
        <v>-3.6583333333333337</v>
      </c>
      <c r="K34" s="57">
        <f t="shared" si="0"/>
        <v>17.717352415026831</v>
      </c>
      <c r="L34" s="57">
        <f t="shared" si="1"/>
        <v>18.857781753130588</v>
      </c>
      <c r="M34" s="57">
        <f t="shared" si="2"/>
        <v>19.813729874776385</v>
      </c>
      <c r="N34" s="58">
        <f t="shared" si="3"/>
        <v>20.601967799642217</v>
      </c>
    </row>
    <row r="35" spans="1:21" s="6" customFormat="1" x14ac:dyDescent="0.2">
      <c r="A35" s="7" t="s">
        <v>0</v>
      </c>
      <c r="B35" s="59">
        <v>-9</v>
      </c>
      <c r="C35" s="60">
        <f t="shared" ref="C35:C66" si="8">(B35-$B$34)/($B$94-$B$34)*($C$94-$C$34)+$C$34</f>
        <v>-5.7609090909090916</v>
      </c>
      <c r="D35" s="60">
        <f>(B35-$B$34)/($B$94-$B$34)*($D$94-$D$34)+$D$34</f>
        <v>-5.3127272727272725</v>
      </c>
      <c r="E35" s="60">
        <f>(B35-$B$34)/($B$94-$B$34)*($E$94-$E$34)+$E$34</f>
        <v>-4.8840909090909088</v>
      </c>
      <c r="F35" s="60">
        <f>(B35-$B$34)/($B$94-$B$34)*($F$94-$F$34)+$F$34</f>
        <v>-4.581818181818182</v>
      </c>
      <c r="G35" s="60">
        <f t="shared" si="4"/>
        <v>0.96300715990453511</v>
      </c>
      <c r="H35" s="60">
        <f t="shared" si="5"/>
        <v>-0.28394160583941552</v>
      </c>
      <c r="I35" s="60">
        <f t="shared" si="6"/>
        <v>-1.4883928571428573</v>
      </c>
      <c r="J35" s="60">
        <f t="shared" si="7"/>
        <v>-2.6977272727272728</v>
      </c>
      <c r="K35" s="60">
        <f t="shared" si="0"/>
        <v>18.40071556350626</v>
      </c>
      <c r="L35" s="60">
        <f t="shared" si="1"/>
        <v>19.516815742397135</v>
      </c>
      <c r="M35" s="60">
        <f t="shared" si="2"/>
        <v>20.452370304114488</v>
      </c>
      <c r="N35" s="61">
        <f t="shared" si="3"/>
        <v>21.223792486583182</v>
      </c>
    </row>
    <row r="36" spans="1:21" s="6" customFormat="1" x14ac:dyDescent="0.2">
      <c r="A36" s="7" t="s">
        <v>0</v>
      </c>
      <c r="B36" s="59">
        <v>-8</v>
      </c>
      <c r="C36" s="60">
        <f t="shared" si="8"/>
        <v>-5.121818181818182</v>
      </c>
      <c r="D36" s="60">
        <f t="shared" ref="D36:D93" si="9">(B36-$B$34)/($B$94-$B$34)*($D$94-$D$34)+$D$34</f>
        <v>-4.6254545454545459</v>
      </c>
      <c r="E36" s="60">
        <f t="shared" ref="E36:E93" si="10">(B36-$B$34)/($B$94-$B$34)*($E$94-$E$34)+$E$34</f>
        <v>-4.1431818181818185</v>
      </c>
      <c r="F36" s="60">
        <f t="shared" ref="F36:F93" si="11">(B36-$B$34)/($B$94-$B$34)*($F$94-$F$34)+$F$34</f>
        <v>-3.788636363636364</v>
      </c>
      <c r="G36" s="60">
        <f t="shared" si="4"/>
        <v>1.8708830548926008</v>
      </c>
      <c r="H36" s="60">
        <f t="shared" si="5"/>
        <v>0.64160583941605775</v>
      </c>
      <c r="I36" s="60">
        <f t="shared" si="6"/>
        <v>-0.54494047619047592</v>
      </c>
      <c r="J36" s="60">
        <f t="shared" si="7"/>
        <v>-1.7371212121212123</v>
      </c>
      <c r="K36" s="60">
        <f t="shared" si="0"/>
        <v>19.08407871198569</v>
      </c>
      <c r="L36" s="60">
        <f t="shared" si="1"/>
        <v>20.175849731663686</v>
      </c>
      <c r="M36" s="60">
        <f t="shared" si="2"/>
        <v>21.091010733452592</v>
      </c>
      <c r="N36" s="61">
        <f t="shared" si="3"/>
        <v>21.84561717352415</v>
      </c>
    </row>
    <row r="37" spans="1:21" s="6" customFormat="1" x14ac:dyDescent="0.2">
      <c r="A37" s="7" t="s">
        <v>0</v>
      </c>
      <c r="B37" s="59">
        <v>-7</v>
      </c>
      <c r="C37" s="60">
        <f t="shared" si="8"/>
        <v>-4.4827272727272733</v>
      </c>
      <c r="D37" s="60">
        <f t="shared" si="9"/>
        <v>-3.9381818181818184</v>
      </c>
      <c r="E37" s="60">
        <f t="shared" si="10"/>
        <v>-3.4022727272727273</v>
      </c>
      <c r="F37" s="60">
        <f t="shared" si="11"/>
        <v>-2.9954545454545456</v>
      </c>
      <c r="G37" s="60">
        <f t="shared" si="4"/>
        <v>2.7787589498806673</v>
      </c>
      <c r="H37" s="60">
        <f t="shared" si="5"/>
        <v>1.5671532846715319</v>
      </c>
      <c r="I37" s="60">
        <f t="shared" si="6"/>
        <v>0.39851190476190457</v>
      </c>
      <c r="J37" s="60">
        <f t="shared" si="7"/>
        <v>-0.77651515151515138</v>
      </c>
      <c r="K37" s="60">
        <f t="shared" si="0"/>
        <v>19.767441860465116</v>
      </c>
      <c r="L37" s="60">
        <f t="shared" si="1"/>
        <v>20.834883720930229</v>
      </c>
      <c r="M37" s="60">
        <f t="shared" si="2"/>
        <v>21.729651162790699</v>
      </c>
      <c r="N37" s="61">
        <f t="shared" si="3"/>
        <v>22.467441860465119</v>
      </c>
    </row>
    <row r="38" spans="1:21" s="6" customFormat="1" x14ac:dyDescent="0.2">
      <c r="A38" s="7" t="s">
        <v>0</v>
      </c>
      <c r="B38" s="59">
        <v>-6</v>
      </c>
      <c r="C38" s="60">
        <f t="shared" si="8"/>
        <v>-3.8436363636363642</v>
      </c>
      <c r="D38" s="60">
        <f t="shared" si="9"/>
        <v>-3.2509090909090914</v>
      </c>
      <c r="E38" s="60">
        <f t="shared" si="10"/>
        <v>-2.6613636363636366</v>
      </c>
      <c r="F38" s="60">
        <f t="shared" si="11"/>
        <v>-2.2022727272727276</v>
      </c>
      <c r="G38" s="60">
        <f t="shared" si="4"/>
        <v>3.6866348448687356</v>
      </c>
      <c r="H38" s="60">
        <f t="shared" si="5"/>
        <v>2.4927007299270061</v>
      </c>
      <c r="I38" s="60">
        <f t="shared" si="6"/>
        <v>1.3419642857142851</v>
      </c>
      <c r="J38" s="60">
        <f t="shared" si="7"/>
        <v>0.18409090909090864</v>
      </c>
      <c r="K38" s="60">
        <f t="shared" si="0"/>
        <v>20.450805008944542</v>
      </c>
      <c r="L38" s="60">
        <f t="shared" si="1"/>
        <v>21.493917710196776</v>
      </c>
      <c r="M38" s="60">
        <f t="shared" si="2"/>
        <v>22.368291592128802</v>
      </c>
      <c r="N38" s="61">
        <f t="shared" si="3"/>
        <v>23.089266547406083</v>
      </c>
    </row>
    <row r="39" spans="1:21" s="6" customFormat="1" x14ac:dyDescent="0.2">
      <c r="A39" s="7" t="s">
        <v>0</v>
      </c>
      <c r="B39" s="59">
        <v>-5</v>
      </c>
      <c r="C39" s="60">
        <f t="shared" si="8"/>
        <v>-3.204545454545455</v>
      </c>
      <c r="D39" s="60">
        <f t="shared" si="9"/>
        <v>-2.5636363636363639</v>
      </c>
      <c r="E39" s="60">
        <f t="shared" si="10"/>
        <v>-1.9204545454545454</v>
      </c>
      <c r="F39" s="60">
        <f t="shared" si="11"/>
        <v>-1.4090909090909092</v>
      </c>
      <c r="G39" s="60">
        <f t="shared" si="4"/>
        <v>4.5945107398568021</v>
      </c>
      <c r="H39" s="60">
        <f t="shared" si="5"/>
        <v>3.4182481751824811</v>
      </c>
      <c r="I39" s="60">
        <f t="shared" si="6"/>
        <v>2.2854166666666655</v>
      </c>
      <c r="J39" s="60">
        <f t="shared" si="7"/>
        <v>1.1446969696969695</v>
      </c>
      <c r="K39" s="60">
        <f t="shared" si="0"/>
        <v>21.134168157423971</v>
      </c>
      <c r="L39" s="60">
        <f t="shared" si="1"/>
        <v>22.152951699463326</v>
      </c>
      <c r="M39" s="60">
        <f t="shared" si="2"/>
        <v>23.006932021466906</v>
      </c>
      <c r="N39" s="61">
        <f t="shared" si="3"/>
        <v>23.711091234347052</v>
      </c>
    </row>
    <row r="40" spans="1:21" s="6" customFormat="1" x14ac:dyDescent="0.2">
      <c r="A40" s="7" t="s">
        <v>0</v>
      </c>
      <c r="B40" s="59">
        <v>-4</v>
      </c>
      <c r="C40" s="60">
        <f t="shared" si="8"/>
        <v>-2.5654545454545463</v>
      </c>
      <c r="D40" s="60">
        <f t="shared" si="9"/>
        <v>-1.8763636363636369</v>
      </c>
      <c r="E40" s="60">
        <f t="shared" si="10"/>
        <v>-1.1795454545454547</v>
      </c>
      <c r="F40" s="60">
        <f t="shared" si="11"/>
        <v>-0.61590909090909118</v>
      </c>
      <c r="G40" s="60">
        <f t="shared" si="4"/>
        <v>5.5023866348448669</v>
      </c>
      <c r="H40" s="60">
        <f t="shared" si="5"/>
        <v>4.3437956204379562</v>
      </c>
      <c r="I40" s="60">
        <f t="shared" si="6"/>
        <v>3.2288690476190469</v>
      </c>
      <c r="J40" s="60">
        <f t="shared" si="7"/>
        <v>2.1053030303030296</v>
      </c>
      <c r="K40" s="60">
        <f t="shared" si="0"/>
        <v>21.817531305903398</v>
      </c>
      <c r="L40" s="60">
        <f t="shared" si="1"/>
        <v>22.811985688729873</v>
      </c>
      <c r="M40" s="60">
        <f t="shared" si="2"/>
        <v>23.645572450805009</v>
      </c>
      <c r="N40" s="61">
        <f t="shared" si="3"/>
        <v>24.332915921288016</v>
      </c>
    </row>
    <row r="41" spans="1:21" s="6" customFormat="1" x14ac:dyDescent="0.2">
      <c r="A41" s="7" t="s">
        <v>0</v>
      </c>
      <c r="B41" s="59">
        <v>-3</v>
      </c>
      <c r="C41" s="60">
        <f t="shared" si="8"/>
        <v>-1.9263636363636376</v>
      </c>
      <c r="D41" s="60">
        <f t="shared" si="9"/>
        <v>-1.1890909090909103</v>
      </c>
      <c r="E41" s="60">
        <f t="shared" si="10"/>
        <v>-0.43863636363636438</v>
      </c>
      <c r="F41" s="60">
        <f t="shared" si="11"/>
        <v>0.1772727272727268</v>
      </c>
      <c r="G41" s="60">
        <f t="shared" si="4"/>
        <v>6.4102625298329352</v>
      </c>
      <c r="H41" s="60">
        <f t="shared" si="5"/>
        <v>5.2693430656934312</v>
      </c>
      <c r="I41" s="60">
        <f t="shared" si="6"/>
        <v>4.1723214285714283</v>
      </c>
      <c r="J41" s="60">
        <f t="shared" si="7"/>
        <v>3.0659090909090905</v>
      </c>
      <c r="K41" s="60">
        <f t="shared" si="0"/>
        <v>22.500894454382827</v>
      </c>
      <c r="L41" s="60">
        <f t="shared" si="1"/>
        <v>23.47101967799642</v>
      </c>
      <c r="M41" s="60">
        <f t="shared" si="2"/>
        <v>24.284212880143112</v>
      </c>
      <c r="N41" s="61">
        <f t="shared" si="3"/>
        <v>24.954740608228981</v>
      </c>
    </row>
    <row r="42" spans="1:21" s="6" customFormat="1" x14ac:dyDescent="0.2">
      <c r="A42" s="7" t="s">
        <v>0</v>
      </c>
      <c r="B42" s="59">
        <v>-2</v>
      </c>
      <c r="C42" s="60">
        <f t="shared" si="8"/>
        <v>-1.287272727272728</v>
      </c>
      <c r="D42" s="60">
        <f t="shared" si="9"/>
        <v>-0.50181818181818283</v>
      </c>
      <c r="E42" s="60">
        <f t="shared" si="10"/>
        <v>0.3022727272727268</v>
      </c>
      <c r="F42" s="60">
        <f t="shared" si="11"/>
        <v>0.97045454545454479</v>
      </c>
      <c r="G42" s="60">
        <f t="shared" si="4"/>
        <v>7.3181384248210017</v>
      </c>
      <c r="H42" s="60">
        <f t="shared" si="5"/>
        <v>6.1948905109489045</v>
      </c>
      <c r="I42" s="60">
        <f t="shared" si="6"/>
        <v>5.1157738095238097</v>
      </c>
      <c r="J42" s="60">
        <f t="shared" si="7"/>
        <v>4.0265151515151514</v>
      </c>
      <c r="K42" s="60">
        <f t="shared" si="0"/>
        <v>23.184257602862257</v>
      </c>
      <c r="L42" s="60">
        <f t="shared" si="1"/>
        <v>24.130053667262967</v>
      </c>
      <c r="M42" s="60">
        <f t="shared" si="2"/>
        <v>24.922853309481216</v>
      </c>
      <c r="N42" s="61">
        <f t="shared" si="3"/>
        <v>25.576565295169949</v>
      </c>
    </row>
    <row r="43" spans="1:21" s="6" customFormat="1" x14ac:dyDescent="0.2">
      <c r="A43" s="7" t="s">
        <v>0</v>
      </c>
      <c r="B43" s="59">
        <v>-1</v>
      </c>
      <c r="C43" s="60">
        <f t="shared" si="8"/>
        <v>-0.64818181818181841</v>
      </c>
      <c r="D43" s="60">
        <f t="shared" si="9"/>
        <v>0.18545454545454465</v>
      </c>
      <c r="E43" s="60">
        <f t="shared" si="10"/>
        <v>1.043181818181818</v>
      </c>
      <c r="F43" s="60">
        <f t="shared" si="11"/>
        <v>1.7636363636363637</v>
      </c>
      <c r="G43" s="60">
        <f t="shared" si="4"/>
        <v>8.2260143198090709</v>
      </c>
      <c r="H43" s="60">
        <f t="shared" si="5"/>
        <v>7.1204379562043778</v>
      </c>
      <c r="I43" s="60">
        <f t="shared" si="6"/>
        <v>6.059226190476191</v>
      </c>
      <c r="J43" s="60">
        <f t="shared" si="7"/>
        <v>4.9871212121212123</v>
      </c>
      <c r="K43" s="60">
        <f t="shared" si="0"/>
        <v>23.867620751341683</v>
      </c>
      <c r="L43" s="60">
        <f t="shared" si="1"/>
        <v>24.789087656529514</v>
      </c>
      <c r="M43" s="60">
        <f t="shared" si="2"/>
        <v>25.561493738819319</v>
      </c>
      <c r="N43" s="61">
        <f t="shared" si="3"/>
        <v>26.198389982110914</v>
      </c>
    </row>
    <row r="44" spans="1:21" s="6" customFormat="1" x14ac:dyDescent="0.2">
      <c r="A44" s="7" t="s">
        <v>0</v>
      </c>
      <c r="B44" s="59">
        <v>0</v>
      </c>
      <c r="C44" s="60">
        <f t="shared" si="8"/>
        <v>-9.0909090909097046E-3</v>
      </c>
      <c r="D44" s="60">
        <f t="shared" si="9"/>
        <v>0.87272727272727213</v>
      </c>
      <c r="E44" s="60">
        <f t="shared" si="10"/>
        <v>1.7840909090909092</v>
      </c>
      <c r="F44" s="60">
        <f t="shared" si="11"/>
        <v>2.5568181818181817</v>
      </c>
      <c r="G44" s="60">
        <f t="shared" si="4"/>
        <v>9.1338902147971375</v>
      </c>
      <c r="H44" s="60">
        <f t="shared" si="5"/>
        <v>8.0459854014598555</v>
      </c>
      <c r="I44" s="60">
        <f t="shared" si="6"/>
        <v>7.0026785714285706</v>
      </c>
      <c r="J44" s="60">
        <f t="shared" si="7"/>
        <v>5.9477272727272714</v>
      </c>
      <c r="K44" s="60">
        <f t="shared" si="0"/>
        <v>24.550983899821109</v>
      </c>
      <c r="L44" s="60">
        <f t="shared" si="1"/>
        <v>25.448121645796061</v>
      </c>
      <c r="M44" s="60">
        <f t="shared" si="2"/>
        <v>26.200134168157422</v>
      </c>
      <c r="N44" s="61">
        <f t="shared" si="3"/>
        <v>26.820214669051879</v>
      </c>
    </row>
    <row r="45" spans="1:21" s="6" customFormat="1" x14ac:dyDescent="0.2">
      <c r="A45" s="7" t="s">
        <v>0</v>
      </c>
      <c r="B45" s="59">
        <v>1</v>
      </c>
      <c r="C45" s="60">
        <f t="shared" si="8"/>
        <v>0.62999999999999989</v>
      </c>
      <c r="D45" s="60">
        <f t="shared" si="9"/>
        <v>1.5599999999999996</v>
      </c>
      <c r="E45" s="60">
        <f t="shared" si="10"/>
        <v>2.5250000000000004</v>
      </c>
      <c r="F45" s="60">
        <f t="shared" si="11"/>
        <v>3.3499999999999996</v>
      </c>
      <c r="G45" s="60">
        <f t="shared" si="4"/>
        <v>10.0417661097852</v>
      </c>
      <c r="H45" s="60">
        <f t="shared" si="5"/>
        <v>8.971532846715327</v>
      </c>
      <c r="I45" s="60">
        <f t="shared" si="6"/>
        <v>7.946130952380952</v>
      </c>
      <c r="J45" s="60">
        <f t="shared" si="7"/>
        <v>6.9083333333333341</v>
      </c>
      <c r="K45" s="60">
        <f t="shared" si="0"/>
        <v>25.234347048300538</v>
      </c>
      <c r="L45" s="60">
        <f t="shared" si="1"/>
        <v>26.107155635062611</v>
      </c>
      <c r="M45" s="60">
        <f t="shared" si="2"/>
        <v>26.838774597495529</v>
      </c>
      <c r="N45" s="61">
        <f t="shared" si="3"/>
        <v>27.442039355992847</v>
      </c>
    </row>
    <row r="46" spans="1:21" s="6" customFormat="1" x14ac:dyDescent="0.2">
      <c r="A46" s="7" t="s">
        <v>0</v>
      </c>
      <c r="B46" s="59">
        <v>2</v>
      </c>
      <c r="C46" s="60">
        <f t="shared" si="8"/>
        <v>1.2690909090909077</v>
      </c>
      <c r="D46" s="60">
        <f t="shared" si="9"/>
        <v>2.2472727272727262</v>
      </c>
      <c r="E46" s="60">
        <f t="shared" si="10"/>
        <v>3.2659090909090907</v>
      </c>
      <c r="F46" s="60">
        <f t="shared" si="11"/>
        <v>4.1431818181818176</v>
      </c>
      <c r="G46" s="60">
        <f t="shared" si="4"/>
        <v>10.949642004773267</v>
      </c>
      <c r="H46" s="60">
        <f t="shared" si="5"/>
        <v>9.8970802919707985</v>
      </c>
      <c r="I46" s="60">
        <f t="shared" si="6"/>
        <v>8.8895833333333343</v>
      </c>
      <c r="J46" s="60">
        <f t="shared" si="7"/>
        <v>7.8689393939393915</v>
      </c>
      <c r="K46" s="60">
        <f t="shared" si="0"/>
        <v>25.917710196779961</v>
      </c>
      <c r="L46" s="60">
        <f t="shared" si="1"/>
        <v>26.766189624329154</v>
      </c>
      <c r="M46" s="60">
        <f t="shared" si="2"/>
        <v>27.477415026833629</v>
      </c>
      <c r="N46" s="61">
        <f t="shared" si="3"/>
        <v>28.063864042933812</v>
      </c>
    </row>
    <row r="47" spans="1:21" s="6" customFormat="1" x14ac:dyDescent="0.2">
      <c r="A47" s="7" t="s">
        <v>0</v>
      </c>
      <c r="B47" s="59">
        <v>3</v>
      </c>
      <c r="C47" s="60">
        <f t="shared" si="8"/>
        <v>1.9081818181818182</v>
      </c>
      <c r="D47" s="60">
        <f t="shared" si="9"/>
        <v>2.9345454545454537</v>
      </c>
      <c r="E47" s="60">
        <f t="shared" si="10"/>
        <v>4.0068181818181809</v>
      </c>
      <c r="F47" s="60">
        <f t="shared" si="11"/>
        <v>4.9363636363636356</v>
      </c>
      <c r="G47" s="60">
        <f t="shared" si="4"/>
        <v>11.857517899761334</v>
      </c>
      <c r="H47" s="60">
        <f t="shared" si="5"/>
        <v>10.822627737226277</v>
      </c>
      <c r="I47" s="60">
        <f t="shared" si="6"/>
        <v>9.8330357142857139</v>
      </c>
      <c r="J47" s="60">
        <f t="shared" si="7"/>
        <v>8.8295454545454533</v>
      </c>
      <c r="K47" s="60">
        <f t="shared" si="0"/>
        <v>26.601073345259394</v>
      </c>
      <c r="L47" s="60">
        <f t="shared" si="1"/>
        <v>27.425223613595705</v>
      </c>
      <c r="M47" s="60">
        <f t="shared" si="2"/>
        <v>28.116055456171736</v>
      </c>
      <c r="N47" s="61">
        <f t="shared" si="3"/>
        <v>28.68568872987478</v>
      </c>
    </row>
    <row r="48" spans="1:21" s="6" customFormat="1" x14ac:dyDescent="0.2">
      <c r="A48" s="7" t="s">
        <v>0</v>
      </c>
      <c r="B48" s="62">
        <v>4</v>
      </c>
      <c r="C48" s="60">
        <f t="shared" si="8"/>
        <v>2.5472727272727251</v>
      </c>
      <c r="D48" s="60">
        <f t="shared" si="9"/>
        <v>3.6218181818181794</v>
      </c>
      <c r="E48" s="60">
        <f t="shared" si="10"/>
        <v>4.7477272727272712</v>
      </c>
      <c r="F48" s="60">
        <f t="shared" si="11"/>
        <v>5.7295454545454536</v>
      </c>
      <c r="G48" s="60">
        <f t="shared" si="4"/>
        <v>12.7653937947494</v>
      </c>
      <c r="H48" s="60">
        <f t="shared" si="5"/>
        <v>11.748175182481749</v>
      </c>
      <c r="I48" s="60">
        <f t="shared" si="6"/>
        <v>10.776488095238097</v>
      </c>
      <c r="J48" s="60">
        <f t="shared" si="7"/>
        <v>9.7901515151515142</v>
      </c>
      <c r="K48" s="60">
        <f t="shared" si="0"/>
        <v>27.28443649373882</v>
      </c>
      <c r="L48" s="60">
        <f t="shared" si="1"/>
        <v>28.084257602862252</v>
      </c>
      <c r="M48" s="60">
        <f t="shared" si="2"/>
        <v>28.75469588550984</v>
      </c>
      <c r="N48" s="61">
        <f t="shared" si="3"/>
        <v>29.307513416815745</v>
      </c>
    </row>
    <row r="49" spans="1:14" s="6" customFormat="1" x14ac:dyDescent="0.2">
      <c r="A49" s="7" t="s">
        <v>0</v>
      </c>
      <c r="B49" s="59">
        <v>5</v>
      </c>
      <c r="C49" s="60">
        <f t="shared" si="8"/>
        <v>3.1863636363636356</v>
      </c>
      <c r="D49" s="60">
        <f t="shared" si="9"/>
        <v>4.3090909090909069</v>
      </c>
      <c r="E49" s="60">
        <f t="shared" si="10"/>
        <v>5.4886363636363633</v>
      </c>
      <c r="F49" s="60">
        <f t="shared" si="11"/>
        <v>6.5227272727272716</v>
      </c>
      <c r="G49" s="60">
        <f t="shared" si="4"/>
        <v>13.67326968973747</v>
      </c>
      <c r="H49" s="60">
        <f t="shared" si="5"/>
        <v>12.673722627737224</v>
      </c>
      <c r="I49" s="60">
        <f t="shared" si="6"/>
        <v>11.719940476190477</v>
      </c>
      <c r="J49" s="60">
        <f t="shared" si="7"/>
        <v>10.750757575757572</v>
      </c>
      <c r="K49" s="60">
        <f t="shared" si="0"/>
        <v>27.967799642218246</v>
      </c>
      <c r="L49" s="60">
        <f t="shared" si="1"/>
        <v>28.743291592128799</v>
      </c>
      <c r="M49" s="60">
        <f t="shared" si="2"/>
        <v>29.393336314847943</v>
      </c>
      <c r="N49" s="61">
        <f t="shared" si="3"/>
        <v>29.929338103756709</v>
      </c>
    </row>
    <row r="50" spans="1:14" s="6" customFormat="1" x14ac:dyDescent="0.2">
      <c r="A50" s="7" t="s">
        <v>0</v>
      </c>
      <c r="B50" s="59">
        <v>6</v>
      </c>
      <c r="C50" s="60">
        <f t="shared" si="8"/>
        <v>3.8254545454545443</v>
      </c>
      <c r="D50" s="60">
        <f t="shared" si="9"/>
        <v>4.9963636363636343</v>
      </c>
      <c r="E50" s="60">
        <f t="shared" si="10"/>
        <v>6.2295454545454536</v>
      </c>
      <c r="F50" s="60">
        <f t="shared" si="11"/>
        <v>7.3159090909090896</v>
      </c>
      <c r="G50" s="60">
        <f t="shared" si="4"/>
        <v>14.581145584725537</v>
      </c>
      <c r="H50" s="60">
        <f t="shared" si="5"/>
        <v>13.599270072992699</v>
      </c>
      <c r="I50" s="60">
        <f t="shared" si="6"/>
        <v>12.663392857142856</v>
      </c>
      <c r="J50" s="60">
        <f t="shared" si="7"/>
        <v>11.711363636363636</v>
      </c>
      <c r="K50" s="60">
        <f t="shared" si="0"/>
        <v>28.651162790697676</v>
      </c>
      <c r="L50" s="60">
        <f t="shared" si="1"/>
        <v>29.402325581395345</v>
      </c>
      <c r="M50" s="60">
        <f t="shared" si="2"/>
        <v>30.031976744186046</v>
      </c>
      <c r="N50" s="61">
        <f t="shared" si="3"/>
        <v>30.551162790697678</v>
      </c>
    </row>
    <row r="51" spans="1:14" s="6" customFormat="1" x14ac:dyDescent="0.2">
      <c r="A51" s="75">
        <v>7.1</v>
      </c>
      <c r="B51" s="76">
        <v>7</v>
      </c>
      <c r="C51" s="60">
        <f t="shared" si="8"/>
        <v>4.464545454545453</v>
      </c>
      <c r="D51" s="60">
        <f t="shared" si="9"/>
        <v>5.6836363636363618</v>
      </c>
      <c r="E51" s="60">
        <f t="shared" si="10"/>
        <v>6.9704545454545457</v>
      </c>
      <c r="F51" s="60">
        <f t="shared" si="11"/>
        <v>8.1090909090909093</v>
      </c>
      <c r="G51" s="60">
        <f t="shared" si="4"/>
        <v>15.489021479713603</v>
      </c>
      <c r="H51" s="60">
        <f t="shared" si="5"/>
        <v>14.524817518248174</v>
      </c>
      <c r="I51" s="60">
        <f t="shared" si="6"/>
        <v>13.606845238095239</v>
      </c>
      <c r="J51" s="74">
        <f t="shared" si="7"/>
        <v>12.671969696969697</v>
      </c>
      <c r="K51" s="74">
        <f t="shared" si="0"/>
        <v>29.334525939177102</v>
      </c>
      <c r="L51" s="60">
        <f t="shared" si="1"/>
        <v>30.061359570661892</v>
      </c>
      <c r="M51" s="60">
        <f t="shared" si="2"/>
        <v>30.67061717352415</v>
      </c>
      <c r="N51" s="61">
        <f t="shared" si="3"/>
        <v>31.172987477638642</v>
      </c>
    </row>
    <row r="52" spans="1:14" s="6" customFormat="1" x14ac:dyDescent="0.2">
      <c r="A52" s="7" t="s">
        <v>0</v>
      </c>
      <c r="B52" s="59">
        <v>8</v>
      </c>
      <c r="C52" s="60">
        <f t="shared" si="8"/>
        <v>5.1036363636363635</v>
      </c>
      <c r="D52" s="60">
        <f t="shared" si="9"/>
        <v>6.3709090909090893</v>
      </c>
      <c r="E52" s="60">
        <f t="shared" si="10"/>
        <v>7.711363636363636</v>
      </c>
      <c r="F52" s="60">
        <f t="shared" si="11"/>
        <v>8.9022727272727273</v>
      </c>
      <c r="G52" s="60">
        <f t="shared" si="4"/>
        <v>16.396897374701666</v>
      </c>
      <c r="H52" s="60">
        <f t="shared" si="5"/>
        <v>15.450364963503649</v>
      </c>
      <c r="I52" s="60">
        <f t="shared" si="6"/>
        <v>14.550297619047619</v>
      </c>
      <c r="J52" s="60">
        <f t="shared" si="7"/>
        <v>13.632575757575754</v>
      </c>
      <c r="K52" s="60">
        <f t="shared" si="0"/>
        <v>30.017889087656528</v>
      </c>
      <c r="L52" s="60">
        <f t="shared" si="1"/>
        <v>30.720393559928439</v>
      </c>
      <c r="M52" s="60">
        <f t="shared" si="2"/>
        <v>31.309257602862253</v>
      </c>
      <c r="N52" s="61">
        <f t="shared" si="3"/>
        <v>31.794812164579607</v>
      </c>
    </row>
    <row r="53" spans="1:14" s="6" customFormat="1" x14ac:dyDescent="0.2">
      <c r="A53" s="7" t="s">
        <v>0</v>
      </c>
      <c r="B53" s="59">
        <v>9</v>
      </c>
      <c r="C53" s="60">
        <f t="shared" si="8"/>
        <v>5.7427272727272722</v>
      </c>
      <c r="D53" s="60">
        <f t="shared" si="9"/>
        <v>7.0581818181818168</v>
      </c>
      <c r="E53" s="60">
        <f t="shared" si="10"/>
        <v>8.452272727272728</v>
      </c>
      <c r="F53" s="60">
        <f t="shared" si="11"/>
        <v>9.6954545454545453</v>
      </c>
      <c r="G53" s="60">
        <f t="shared" si="4"/>
        <v>17.304773269689733</v>
      </c>
      <c r="H53" s="60">
        <f t="shared" si="5"/>
        <v>16.37591240875912</v>
      </c>
      <c r="I53" s="60">
        <f t="shared" si="6"/>
        <v>15.493749999999999</v>
      </c>
      <c r="J53" s="60">
        <f t="shared" si="7"/>
        <v>14.593181818181815</v>
      </c>
      <c r="K53" s="60">
        <f t="shared" si="0"/>
        <v>30.701252236135961</v>
      </c>
      <c r="L53" s="60">
        <f t="shared" si="1"/>
        <v>31.37942754919499</v>
      </c>
      <c r="M53" s="60">
        <f t="shared" si="2"/>
        <v>31.94789803220036</v>
      </c>
      <c r="N53" s="61">
        <f t="shared" si="3"/>
        <v>32.416636851520572</v>
      </c>
    </row>
    <row r="54" spans="1:14" s="6" customFormat="1" x14ac:dyDescent="0.2">
      <c r="A54" s="72">
        <v>10.375</v>
      </c>
      <c r="B54" s="59">
        <v>10</v>
      </c>
      <c r="C54" s="60">
        <f t="shared" si="8"/>
        <v>6.3818181818181809</v>
      </c>
      <c r="D54" s="60">
        <f t="shared" si="9"/>
        <v>7.7454545454545443</v>
      </c>
      <c r="E54" s="60">
        <f t="shared" si="10"/>
        <v>9.1931818181818183</v>
      </c>
      <c r="F54" s="60">
        <f t="shared" si="11"/>
        <v>10.488636363636363</v>
      </c>
      <c r="G54" s="60">
        <f t="shared" si="4"/>
        <v>18.212649164677803</v>
      </c>
      <c r="H54" s="60">
        <f t="shared" si="5"/>
        <v>17.301459854014595</v>
      </c>
      <c r="I54" s="60">
        <f t="shared" si="6"/>
        <v>16.437202380952378</v>
      </c>
      <c r="J54" s="71">
        <f t="shared" si="7"/>
        <v>15.553787878787876</v>
      </c>
      <c r="K54" s="71">
        <f t="shared" si="0"/>
        <v>31.384615384615387</v>
      </c>
      <c r="L54" s="60">
        <f t="shared" si="1"/>
        <v>32.03846153846154</v>
      </c>
      <c r="M54" s="60">
        <f t="shared" si="2"/>
        <v>32.586538461538467</v>
      </c>
      <c r="N54" s="61">
        <f t="shared" si="3"/>
        <v>33.03846153846154</v>
      </c>
    </row>
    <row r="55" spans="1:14" s="6" customFormat="1" x14ac:dyDescent="0.2">
      <c r="A55" s="7" t="s">
        <v>0</v>
      </c>
      <c r="B55" s="59">
        <v>11</v>
      </c>
      <c r="C55" s="60">
        <f t="shared" si="8"/>
        <v>7.0209090909090914</v>
      </c>
      <c r="D55" s="60">
        <f t="shared" si="9"/>
        <v>8.4327272727272717</v>
      </c>
      <c r="E55" s="60">
        <f t="shared" si="10"/>
        <v>9.9340909090909104</v>
      </c>
      <c r="F55" s="60">
        <f t="shared" si="11"/>
        <v>11.281818181818181</v>
      </c>
      <c r="G55" s="60">
        <f t="shared" si="4"/>
        <v>19.120525059665869</v>
      </c>
      <c r="H55" s="60">
        <f t="shared" si="5"/>
        <v>18.227007299270074</v>
      </c>
      <c r="I55" s="60">
        <f t="shared" si="6"/>
        <v>17.380654761904761</v>
      </c>
      <c r="J55" s="60">
        <f t="shared" si="7"/>
        <v>16.514393939393937</v>
      </c>
      <c r="K55" s="60">
        <f t="shared" si="0"/>
        <v>32.067978533094816</v>
      </c>
      <c r="L55" s="60">
        <f t="shared" si="1"/>
        <v>32.697495527728087</v>
      </c>
      <c r="M55" s="60">
        <f t="shared" si="2"/>
        <v>33.225178890876563</v>
      </c>
      <c r="N55" s="61">
        <f t="shared" si="3"/>
        <v>33.660286225402508</v>
      </c>
    </row>
    <row r="56" spans="1:14" s="6" customFormat="1" x14ac:dyDescent="0.2">
      <c r="A56" s="7" t="s">
        <v>0</v>
      </c>
      <c r="B56" s="59">
        <v>12</v>
      </c>
      <c r="C56" s="60">
        <f t="shared" si="8"/>
        <v>7.66</v>
      </c>
      <c r="D56" s="60">
        <f t="shared" si="9"/>
        <v>9.1199999999999992</v>
      </c>
      <c r="E56" s="60">
        <f t="shared" si="10"/>
        <v>10.675000000000001</v>
      </c>
      <c r="F56" s="60">
        <f t="shared" si="11"/>
        <v>12.074999999999999</v>
      </c>
      <c r="G56" s="60">
        <f t="shared" si="4"/>
        <v>20.028400954653932</v>
      </c>
      <c r="H56" s="60">
        <f t="shared" si="5"/>
        <v>19.152554744525546</v>
      </c>
      <c r="I56" s="60">
        <f t="shared" si="6"/>
        <v>18.324107142857144</v>
      </c>
      <c r="J56" s="60">
        <f t="shared" si="7"/>
        <v>17.474999999999998</v>
      </c>
      <c r="K56" s="60">
        <f t="shared" si="0"/>
        <v>32.751341681574239</v>
      </c>
      <c r="L56" s="60">
        <f t="shared" si="1"/>
        <v>33.356529516994634</v>
      </c>
      <c r="M56" s="60">
        <f t="shared" si="2"/>
        <v>33.863819320214674</v>
      </c>
      <c r="N56" s="61">
        <f t="shared" si="3"/>
        <v>34.28211091234347</v>
      </c>
    </row>
    <row r="57" spans="1:14" s="6" customFormat="1" x14ac:dyDescent="0.2">
      <c r="A57" s="7" t="s">
        <v>0</v>
      </c>
      <c r="B57" s="59">
        <v>13</v>
      </c>
      <c r="C57" s="60">
        <f t="shared" si="8"/>
        <v>8.2990909090909071</v>
      </c>
      <c r="D57" s="60">
        <f t="shared" si="9"/>
        <v>9.8072727272727249</v>
      </c>
      <c r="E57" s="60">
        <f t="shared" si="10"/>
        <v>11.415909090909089</v>
      </c>
      <c r="F57" s="60">
        <f t="shared" si="11"/>
        <v>12.868181818181817</v>
      </c>
      <c r="G57" s="60">
        <f t="shared" si="4"/>
        <v>20.936276849642002</v>
      </c>
      <c r="H57" s="60">
        <f t="shared" si="5"/>
        <v>20.078102189781021</v>
      </c>
      <c r="I57" s="60">
        <f t="shared" si="6"/>
        <v>19.267559523809524</v>
      </c>
      <c r="J57" s="60">
        <f t="shared" si="7"/>
        <v>18.435606060606059</v>
      </c>
      <c r="K57" s="60">
        <f t="shared" si="0"/>
        <v>33.434704830053661</v>
      </c>
      <c r="L57" s="60">
        <f t="shared" si="1"/>
        <v>34.015563506261181</v>
      </c>
      <c r="M57" s="60">
        <f t="shared" si="2"/>
        <v>34.50245974955277</v>
      </c>
      <c r="N57" s="61">
        <f t="shared" si="3"/>
        <v>34.903935599284438</v>
      </c>
    </row>
    <row r="58" spans="1:14" s="6" customFormat="1" x14ac:dyDescent="0.2">
      <c r="A58" s="7" t="s">
        <v>0</v>
      </c>
      <c r="B58" s="59">
        <v>14</v>
      </c>
      <c r="C58" s="60">
        <f t="shared" si="8"/>
        <v>8.9381818181818158</v>
      </c>
      <c r="D58" s="60">
        <f t="shared" si="9"/>
        <v>10.494545454545452</v>
      </c>
      <c r="E58" s="60">
        <f t="shared" si="10"/>
        <v>12.156818181818181</v>
      </c>
      <c r="F58" s="60">
        <f t="shared" si="11"/>
        <v>13.661363636363635</v>
      </c>
      <c r="G58" s="60">
        <f t="shared" si="4"/>
        <v>21.844152744630069</v>
      </c>
      <c r="H58" s="60">
        <f t="shared" si="5"/>
        <v>21.003649635036492</v>
      </c>
      <c r="I58" s="60">
        <f t="shared" si="6"/>
        <v>20.211011904761904</v>
      </c>
      <c r="J58" s="60">
        <f t="shared" si="7"/>
        <v>19.39621212121212</v>
      </c>
      <c r="K58" s="60">
        <f t="shared" si="0"/>
        <v>34.118067978533091</v>
      </c>
      <c r="L58" s="60">
        <f t="shared" si="1"/>
        <v>34.674597495527728</v>
      </c>
      <c r="M58" s="60">
        <f t="shared" si="2"/>
        <v>35.141100178890873</v>
      </c>
      <c r="N58" s="61">
        <f t="shared" si="3"/>
        <v>35.525760286225399</v>
      </c>
    </row>
    <row r="59" spans="1:14" s="6" customFormat="1" x14ac:dyDescent="0.2">
      <c r="A59" s="7" t="s">
        <v>0</v>
      </c>
      <c r="B59" s="62">
        <v>15</v>
      </c>
      <c r="C59" s="60">
        <f t="shared" si="8"/>
        <v>9.5772727272727263</v>
      </c>
      <c r="D59" s="60">
        <f t="shared" si="9"/>
        <v>11.18181818181818</v>
      </c>
      <c r="E59" s="60">
        <f t="shared" si="10"/>
        <v>12.897727272727273</v>
      </c>
      <c r="F59" s="60">
        <f t="shared" si="11"/>
        <v>14.454545454545453</v>
      </c>
      <c r="G59" s="60">
        <f t="shared" si="4"/>
        <v>22.752028639618139</v>
      </c>
      <c r="H59" s="60">
        <f t="shared" si="5"/>
        <v>21.929197080291971</v>
      </c>
      <c r="I59" s="60">
        <f t="shared" si="6"/>
        <v>21.154464285714287</v>
      </c>
      <c r="J59" s="60">
        <f t="shared" si="7"/>
        <v>20.356818181818177</v>
      </c>
      <c r="K59" s="60">
        <f t="shared" si="0"/>
        <v>34.801431127012521</v>
      </c>
      <c r="L59" s="60">
        <f t="shared" si="1"/>
        <v>35.333631484794275</v>
      </c>
      <c r="M59" s="60">
        <f t="shared" si="2"/>
        <v>35.779740608228977</v>
      </c>
      <c r="N59" s="61">
        <f t="shared" si="3"/>
        <v>36.147584973166367</v>
      </c>
    </row>
    <row r="60" spans="1:14" s="6" customFormat="1" x14ac:dyDescent="0.2">
      <c r="A60" s="7" t="s">
        <v>0</v>
      </c>
      <c r="B60" s="59">
        <v>16</v>
      </c>
      <c r="C60" s="60">
        <f t="shared" si="8"/>
        <v>10.216363636363637</v>
      </c>
      <c r="D60" s="60">
        <f t="shared" si="9"/>
        <v>11.869090909090907</v>
      </c>
      <c r="E60" s="60">
        <f t="shared" si="10"/>
        <v>13.638636363636362</v>
      </c>
      <c r="F60" s="60">
        <f t="shared" si="11"/>
        <v>15.247727272727271</v>
      </c>
      <c r="G60" s="60">
        <f t="shared" si="4"/>
        <v>23.659904534606202</v>
      </c>
      <c r="H60" s="60">
        <f t="shared" si="5"/>
        <v>22.854744525547446</v>
      </c>
      <c r="I60" s="60">
        <f t="shared" si="6"/>
        <v>22.09791666666667</v>
      </c>
      <c r="J60" s="60">
        <f t="shared" si="7"/>
        <v>21.317424242424238</v>
      </c>
      <c r="K60" s="60">
        <f t="shared" si="0"/>
        <v>35.48479427549195</v>
      </c>
      <c r="L60" s="60">
        <f t="shared" si="1"/>
        <v>35.992665474060829</v>
      </c>
      <c r="M60" s="60">
        <f t="shared" si="2"/>
        <v>36.418381037567087</v>
      </c>
      <c r="N60" s="61">
        <f t="shared" si="3"/>
        <v>36.769409660107335</v>
      </c>
    </row>
    <row r="61" spans="1:14" s="6" customFormat="1" x14ac:dyDescent="0.2">
      <c r="A61" s="7" t="s">
        <v>0</v>
      </c>
      <c r="B61" s="59">
        <v>17</v>
      </c>
      <c r="C61" s="60">
        <f t="shared" si="8"/>
        <v>10.855454545454544</v>
      </c>
      <c r="D61" s="60">
        <f t="shared" si="9"/>
        <v>12.556363636363635</v>
      </c>
      <c r="E61" s="60">
        <f t="shared" si="10"/>
        <v>14.379545454545454</v>
      </c>
      <c r="F61" s="60">
        <f t="shared" si="11"/>
        <v>16.040909090909089</v>
      </c>
      <c r="G61" s="60">
        <f t="shared" si="4"/>
        <v>24.567780429594272</v>
      </c>
      <c r="H61" s="60">
        <f t="shared" si="5"/>
        <v>23.780291970802917</v>
      </c>
      <c r="I61" s="60">
        <f t="shared" si="6"/>
        <v>23.041369047619046</v>
      </c>
      <c r="J61" s="60">
        <f t="shared" si="7"/>
        <v>22.278030303030299</v>
      </c>
      <c r="K61" s="60">
        <f t="shared" si="0"/>
        <v>36.16815742397138</v>
      </c>
      <c r="L61" s="60">
        <f t="shared" si="1"/>
        <v>36.651699463327375</v>
      </c>
      <c r="M61" s="60">
        <f t="shared" si="2"/>
        <v>37.057021466905184</v>
      </c>
      <c r="N61" s="61">
        <f t="shared" si="3"/>
        <v>37.391234347048304</v>
      </c>
    </row>
    <row r="62" spans="1:14" s="6" customFormat="1" x14ac:dyDescent="0.2">
      <c r="A62" s="7" t="s">
        <v>0</v>
      </c>
      <c r="B62" s="59">
        <v>18</v>
      </c>
      <c r="C62" s="60">
        <f t="shared" si="8"/>
        <v>11.494545454545451</v>
      </c>
      <c r="D62" s="60">
        <f t="shared" si="9"/>
        <v>13.243636363636359</v>
      </c>
      <c r="E62" s="60">
        <f t="shared" si="10"/>
        <v>15.120454545454542</v>
      </c>
      <c r="F62" s="60">
        <f t="shared" si="11"/>
        <v>16.834090909090907</v>
      </c>
      <c r="G62" s="60">
        <f t="shared" si="4"/>
        <v>25.475656324582335</v>
      </c>
      <c r="H62" s="60">
        <f t="shared" si="5"/>
        <v>24.705839416058392</v>
      </c>
      <c r="I62" s="60">
        <f t="shared" si="6"/>
        <v>23.984821428571429</v>
      </c>
      <c r="J62" s="60">
        <f t="shared" si="7"/>
        <v>23.23863636363636</v>
      </c>
      <c r="K62" s="60">
        <f t="shared" si="0"/>
        <v>36.851520572450802</v>
      </c>
      <c r="L62" s="60">
        <f t="shared" si="1"/>
        <v>37.310733452593922</v>
      </c>
      <c r="M62" s="60">
        <f t="shared" si="2"/>
        <v>37.695661896243294</v>
      </c>
      <c r="N62" s="61">
        <f t="shared" si="3"/>
        <v>38.013059033989265</v>
      </c>
    </row>
    <row r="63" spans="1:14" s="6" customFormat="1" x14ac:dyDescent="0.2">
      <c r="A63" s="7" t="s">
        <v>0</v>
      </c>
      <c r="B63" s="59">
        <v>19</v>
      </c>
      <c r="C63" s="60">
        <f t="shared" si="8"/>
        <v>12.133636363636361</v>
      </c>
      <c r="D63" s="60">
        <f t="shared" si="9"/>
        <v>13.930909090909086</v>
      </c>
      <c r="E63" s="60">
        <f t="shared" si="10"/>
        <v>15.861363636363635</v>
      </c>
      <c r="F63" s="60">
        <f t="shared" si="11"/>
        <v>17.627272727272725</v>
      </c>
      <c r="G63" s="60">
        <f t="shared" si="4"/>
        <v>26.383532219570402</v>
      </c>
      <c r="H63" s="60">
        <f t="shared" si="5"/>
        <v>25.631386861313864</v>
      </c>
      <c r="I63" s="60">
        <f t="shared" si="6"/>
        <v>24.928273809523805</v>
      </c>
      <c r="J63" s="60">
        <f t="shared" si="7"/>
        <v>24.199242424242424</v>
      </c>
      <c r="K63" s="60">
        <f t="shared" si="0"/>
        <v>37.534883720930232</v>
      </c>
      <c r="L63" s="60">
        <f t="shared" si="1"/>
        <v>37.969767441860462</v>
      </c>
      <c r="M63" s="60">
        <f t="shared" si="2"/>
        <v>38.334302325581397</v>
      </c>
      <c r="N63" s="61">
        <f t="shared" si="3"/>
        <v>38.634883720930233</v>
      </c>
    </row>
    <row r="64" spans="1:14" s="6" customFormat="1" x14ac:dyDescent="0.2">
      <c r="A64" s="7" t="s">
        <v>0</v>
      </c>
      <c r="B64" s="73">
        <v>20</v>
      </c>
      <c r="C64" s="74">
        <f t="shared" si="8"/>
        <v>12.772727272727272</v>
      </c>
      <c r="D64" s="60">
        <f t="shared" si="9"/>
        <v>14.618181818181814</v>
      </c>
      <c r="E64" s="60">
        <f t="shared" si="10"/>
        <v>16.602272727272727</v>
      </c>
      <c r="F64" s="60">
        <f t="shared" si="11"/>
        <v>18.420454545454543</v>
      </c>
      <c r="G64" s="60">
        <f t="shared" si="4"/>
        <v>27.291408114558468</v>
      </c>
      <c r="H64" s="60">
        <f t="shared" si="5"/>
        <v>26.556934306569342</v>
      </c>
      <c r="I64" s="60">
        <f t="shared" si="6"/>
        <v>25.871726190476192</v>
      </c>
      <c r="J64" s="60">
        <f t="shared" si="7"/>
        <v>25.159848484848485</v>
      </c>
      <c r="K64" s="60">
        <f t="shared" si="0"/>
        <v>38.218246869409661</v>
      </c>
      <c r="L64" s="60">
        <f t="shared" si="1"/>
        <v>38.628801431127009</v>
      </c>
      <c r="M64" s="60">
        <f t="shared" si="2"/>
        <v>38.972942754919501</v>
      </c>
      <c r="N64" s="61">
        <f t="shared" si="3"/>
        <v>39.256708407871194</v>
      </c>
    </row>
    <row r="65" spans="1:14" s="6" customFormat="1" x14ac:dyDescent="0.2">
      <c r="A65" s="7" t="s">
        <v>0</v>
      </c>
      <c r="B65" s="59">
        <v>21</v>
      </c>
      <c r="C65" s="60">
        <f t="shared" si="8"/>
        <v>13.411818181818179</v>
      </c>
      <c r="D65" s="60">
        <f t="shared" si="9"/>
        <v>15.305454545454541</v>
      </c>
      <c r="E65" s="60">
        <f t="shared" si="10"/>
        <v>17.343181818181815</v>
      </c>
      <c r="F65" s="60">
        <f t="shared" si="11"/>
        <v>19.213636363636361</v>
      </c>
      <c r="G65" s="60">
        <f t="shared" si="4"/>
        <v>28.199284009546535</v>
      </c>
      <c r="H65" s="60">
        <f t="shared" si="5"/>
        <v>27.482481751824817</v>
      </c>
      <c r="I65" s="60">
        <f t="shared" si="6"/>
        <v>26.815178571428572</v>
      </c>
      <c r="J65" s="60">
        <f t="shared" si="7"/>
        <v>26.120454545454539</v>
      </c>
      <c r="K65" s="60">
        <f t="shared" si="0"/>
        <v>38.901610017889084</v>
      </c>
      <c r="L65" s="60">
        <f t="shared" si="1"/>
        <v>39.287835420393556</v>
      </c>
      <c r="M65" s="60">
        <f t="shared" si="2"/>
        <v>39.611583184257604</v>
      </c>
      <c r="N65" s="61">
        <f t="shared" si="3"/>
        <v>39.878533094812163</v>
      </c>
    </row>
    <row r="66" spans="1:14" s="6" customFormat="1" x14ac:dyDescent="0.2">
      <c r="A66" s="7" t="s">
        <v>0</v>
      </c>
      <c r="B66" s="59">
        <v>22</v>
      </c>
      <c r="C66" s="60">
        <f t="shared" si="8"/>
        <v>14.050909090909089</v>
      </c>
      <c r="D66" s="60">
        <f t="shared" si="9"/>
        <v>15.992727272727269</v>
      </c>
      <c r="E66" s="60">
        <f t="shared" si="10"/>
        <v>18.084090909090907</v>
      </c>
      <c r="F66" s="60">
        <f t="shared" si="11"/>
        <v>20.006818181818179</v>
      </c>
      <c r="G66" s="60">
        <f t="shared" si="4"/>
        <v>29.107159904534601</v>
      </c>
      <c r="H66" s="60">
        <f t="shared" si="5"/>
        <v>28.408029197080293</v>
      </c>
      <c r="I66" s="60">
        <f t="shared" si="6"/>
        <v>27.758630952380951</v>
      </c>
      <c r="J66" s="60">
        <f t="shared" si="7"/>
        <v>27.0810606060606</v>
      </c>
      <c r="K66" s="60">
        <f t="shared" si="0"/>
        <v>39.58497316636852</v>
      </c>
      <c r="L66" s="60">
        <f t="shared" si="1"/>
        <v>39.94686940966011</v>
      </c>
      <c r="M66" s="60">
        <f t="shared" si="2"/>
        <v>40.250223613595708</v>
      </c>
      <c r="N66" s="61">
        <f t="shared" si="3"/>
        <v>40.500357781753131</v>
      </c>
    </row>
    <row r="67" spans="1:14" s="6" customFormat="1" x14ac:dyDescent="0.2">
      <c r="A67" s="7" t="s">
        <v>0</v>
      </c>
      <c r="B67" s="59">
        <v>23</v>
      </c>
      <c r="C67" s="60">
        <f t="shared" ref="C67:C93" si="12">(B67-$B$34)/($B$94-$B$34)*($C$94-$C$34)+$C$34</f>
        <v>14.69</v>
      </c>
      <c r="D67" s="60">
        <f t="shared" si="9"/>
        <v>16.679999999999996</v>
      </c>
      <c r="E67" s="60">
        <f t="shared" si="10"/>
        <v>18.824999999999999</v>
      </c>
      <c r="F67" s="60">
        <f t="shared" si="11"/>
        <v>20.8</v>
      </c>
      <c r="G67" s="60">
        <f t="shared" si="4"/>
        <v>30.015035799522668</v>
      </c>
      <c r="H67" s="60">
        <f t="shared" si="5"/>
        <v>29.33357664233576</v>
      </c>
      <c r="I67" s="60">
        <f t="shared" si="6"/>
        <v>28.702083333333331</v>
      </c>
      <c r="J67" s="60">
        <f t="shared" si="7"/>
        <v>28.041666666666661</v>
      </c>
      <c r="K67" s="60">
        <f t="shared" si="0"/>
        <v>40.268336314847943</v>
      </c>
      <c r="L67" s="60">
        <f t="shared" si="1"/>
        <v>40.605903398926657</v>
      </c>
      <c r="M67" s="60">
        <f t="shared" si="2"/>
        <v>40.888864042933811</v>
      </c>
      <c r="N67" s="61">
        <f t="shared" si="3"/>
        <v>41.122182468694099</v>
      </c>
    </row>
    <row r="68" spans="1:14" s="6" customFormat="1" x14ac:dyDescent="0.2">
      <c r="A68" s="7" t="s">
        <v>0</v>
      </c>
      <c r="B68" s="59">
        <v>24</v>
      </c>
      <c r="C68" s="60">
        <f t="shared" si="12"/>
        <v>15.329090909090906</v>
      </c>
      <c r="D68" s="60">
        <f t="shared" si="9"/>
        <v>17.367272727272724</v>
      </c>
      <c r="E68" s="60">
        <f t="shared" si="10"/>
        <v>19.565909090909091</v>
      </c>
      <c r="F68" s="60">
        <f t="shared" si="11"/>
        <v>21.593181818181819</v>
      </c>
      <c r="G68" s="60">
        <f t="shared" si="4"/>
        <v>30.922911694510741</v>
      </c>
      <c r="H68" s="60">
        <f t="shared" si="5"/>
        <v>30.259124087591236</v>
      </c>
      <c r="I68" s="60">
        <f t="shared" si="6"/>
        <v>29.645535714285717</v>
      </c>
      <c r="J68" s="60">
        <f t="shared" si="7"/>
        <v>29.002272727272722</v>
      </c>
      <c r="K68" s="60">
        <f t="shared" si="0"/>
        <v>40.951699463327373</v>
      </c>
      <c r="L68" s="60">
        <f t="shared" si="1"/>
        <v>41.264937388193204</v>
      </c>
      <c r="M68" s="60">
        <f t="shared" si="2"/>
        <v>41.527504472271914</v>
      </c>
      <c r="N68" s="61">
        <f t="shared" si="3"/>
        <v>41.74400715563506</v>
      </c>
    </row>
    <row r="69" spans="1:14" s="6" customFormat="1" x14ac:dyDescent="0.2">
      <c r="A69" s="7" t="s">
        <v>0</v>
      </c>
      <c r="B69" s="70">
        <v>25</v>
      </c>
      <c r="C69" s="71">
        <f t="shared" si="12"/>
        <v>15.968181818181817</v>
      </c>
      <c r="D69" s="60">
        <f t="shared" si="9"/>
        <v>18.054545454545451</v>
      </c>
      <c r="E69" s="60">
        <f t="shared" si="10"/>
        <v>20.30681818181818</v>
      </c>
      <c r="F69" s="60">
        <f t="shared" si="11"/>
        <v>22.386363636363637</v>
      </c>
      <c r="G69" s="60">
        <f t="shared" si="4"/>
        <v>31.830787589498801</v>
      </c>
      <c r="H69" s="60">
        <f t="shared" si="5"/>
        <v>31.184671532846711</v>
      </c>
      <c r="I69" s="60">
        <f t="shared" si="6"/>
        <v>30.58898809523809</v>
      </c>
      <c r="J69" s="60">
        <f t="shared" si="7"/>
        <v>29.96287878787879</v>
      </c>
      <c r="K69" s="60">
        <f t="shared" si="0"/>
        <v>41.635062611806795</v>
      </c>
      <c r="L69" s="60">
        <f t="shared" si="1"/>
        <v>41.92397137745975</v>
      </c>
      <c r="M69" s="60">
        <f t="shared" si="2"/>
        <v>42.166144901610018</v>
      </c>
      <c r="N69" s="61">
        <f t="shared" si="3"/>
        <v>42.365831842576029</v>
      </c>
    </row>
    <row r="70" spans="1:14" s="6" customFormat="1" x14ac:dyDescent="0.2">
      <c r="A70" s="7" t="s">
        <v>0</v>
      </c>
      <c r="B70" s="59">
        <v>26</v>
      </c>
      <c r="C70" s="60">
        <f t="shared" si="12"/>
        <v>16.607272727272729</v>
      </c>
      <c r="D70" s="60">
        <f t="shared" si="9"/>
        <v>18.741818181818179</v>
      </c>
      <c r="E70" s="60">
        <f t="shared" si="10"/>
        <v>21.047727272727272</v>
      </c>
      <c r="F70" s="60">
        <f t="shared" si="11"/>
        <v>23.179545454545455</v>
      </c>
      <c r="G70" s="60">
        <f t="shared" si="4"/>
        <v>32.738663484486871</v>
      </c>
      <c r="H70" s="60">
        <f t="shared" si="5"/>
        <v>32.110218978102189</v>
      </c>
      <c r="I70" s="60">
        <f t="shared" si="6"/>
        <v>31.532440476190477</v>
      </c>
      <c r="J70" s="60">
        <f t="shared" si="7"/>
        <v>30.923484848484851</v>
      </c>
      <c r="K70" s="60">
        <f t="shared" si="0"/>
        <v>42.318425760286225</v>
      </c>
      <c r="L70" s="60">
        <f t="shared" si="1"/>
        <v>42.583005366726297</v>
      </c>
      <c r="M70" s="60">
        <f t="shared" si="2"/>
        <v>42.804785330948121</v>
      </c>
      <c r="N70" s="61">
        <f t="shared" si="3"/>
        <v>42.987656529516997</v>
      </c>
    </row>
    <row r="71" spans="1:14" s="6" customFormat="1" x14ac:dyDescent="0.2">
      <c r="A71" s="7" t="s">
        <v>0</v>
      </c>
      <c r="B71" s="59">
        <v>27</v>
      </c>
      <c r="C71" s="60">
        <f t="shared" si="12"/>
        <v>17.246363636363633</v>
      </c>
      <c r="D71" s="60">
        <f t="shared" si="9"/>
        <v>19.429090909090906</v>
      </c>
      <c r="E71" s="60">
        <f t="shared" si="10"/>
        <v>21.788636363636364</v>
      </c>
      <c r="F71" s="60">
        <f t="shared" si="11"/>
        <v>23.972727272727273</v>
      </c>
      <c r="G71" s="60">
        <f t="shared" si="4"/>
        <v>33.646539379474945</v>
      </c>
      <c r="H71" s="60">
        <f t="shared" si="5"/>
        <v>33.035766423357664</v>
      </c>
      <c r="I71" s="60">
        <f t="shared" si="6"/>
        <v>32.47589285714286</v>
      </c>
      <c r="J71" s="60">
        <f t="shared" si="7"/>
        <v>31.884090909090904</v>
      </c>
      <c r="K71" s="60">
        <f t="shared" si="0"/>
        <v>43.001788908765654</v>
      </c>
      <c r="L71" s="60">
        <f t="shared" si="1"/>
        <v>43.242039355992844</v>
      </c>
      <c r="M71" s="60">
        <f t="shared" si="2"/>
        <v>43.443425760286225</v>
      </c>
      <c r="N71" s="61">
        <f t="shared" si="3"/>
        <v>43.609481216457958</v>
      </c>
    </row>
    <row r="72" spans="1:14" s="6" customFormat="1" x14ac:dyDescent="0.2">
      <c r="A72" s="7" t="s">
        <v>0</v>
      </c>
      <c r="B72" s="59">
        <v>28</v>
      </c>
      <c r="C72" s="60">
        <f t="shared" si="12"/>
        <v>17.885454545454543</v>
      </c>
      <c r="D72" s="60">
        <f t="shared" si="9"/>
        <v>20.116363636363634</v>
      </c>
      <c r="E72" s="60">
        <f t="shared" si="10"/>
        <v>22.529545454545456</v>
      </c>
      <c r="F72" s="60">
        <f t="shared" si="11"/>
        <v>24.765909090909091</v>
      </c>
      <c r="G72" s="60">
        <f t="shared" si="4"/>
        <v>34.554415274463004</v>
      </c>
      <c r="H72" s="60">
        <f t="shared" si="5"/>
        <v>33.961313868613139</v>
      </c>
      <c r="I72" s="60">
        <f t="shared" si="6"/>
        <v>33.419345238095239</v>
      </c>
      <c r="J72" s="60">
        <f t="shared" si="7"/>
        <v>32.844696969696969</v>
      </c>
      <c r="K72" s="60">
        <f t="shared" si="0"/>
        <v>43.685152057245077</v>
      </c>
      <c r="L72" s="60">
        <f t="shared" si="1"/>
        <v>43.901073345259391</v>
      </c>
      <c r="M72" s="60">
        <f t="shared" si="2"/>
        <v>44.082066189624328</v>
      </c>
      <c r="N72" s="61">
        <f t="shared" si="3"/>
        <v>44.231305903398926</v>
      </c>
    </row>
    <row r="73" spans="1:14" s="6" customFormat="1" x14ac:dyDescent="0.2">
      <c r="A73" s="7" t="s">
        <v>0</v>
      </c>
      <c r="B73" s="59">
        <v>29</v>
      </c>
      <c r="C73" s="60">
        <f t="shared" si="12"/>
        <v>18.524545454545454</v>
      </c>
      <c r="D73" s="60">
        <f t="shared" si="9"/>
        <v>20.803636363636361</v>
      </c>
      <c r="E73" s="60">
        <f t="shared" si="10"/>
        <v>23.270454545454545</v>
      </c>
      <c r="F73" s="60">
        <f t="shared" si="11"/>
        <v>25.559090909090909</v>
      </c>
      <c r="G73" s="60">
        <f t="shared" si="4"/>
        <v>35.462291169451078</v>
      </c>
      <c r="H73" s="60">
        <f t="shared" si="5"/>
        <v>34.886861313868614</v>
      </c>
      <c r="I73" s="60">
        <f t="shared" si="6"/>
        <v>34.362797619047626</v>
      </c>
      <c r="J73" s="60">
        <f t="shared" si="7"/>
        <v>33.80530303030303</v>
      </c>
      <c r="K73" s="60">
        <f t="shared" si="0"/>
        <v>44.368515205724513</v>
      </c>
      <c r="L73" s="60">
        <f t="shared" si="1"/>
        <v>44.560107334525938</v>
      </c>
      <c r="M73" s="60">
        <f t="shared" si="2"/>
        <v>44.720706618962431</v>
      </c>
      <c r="N73" s="61">
        <f t="shared" si="3"/>
        <v>44.853130590339894</v>
      </c>
    </row>
    <row r="74" spans="1:14" s="6" customFormat="1" x14ac:dyDescent="0.2">
      <c r="A74" s="7" t="s">
        <v>0</v>
      </c>
      <c r="B74" s="59">
        <v>30</v>
      </c>
      <c r="C74" s="60">
        <f t="shared" si="12"/>
        <v>19.163636363636364</v>
      </c>
      <c r="D74" s="60">
        <f t="shared" si="9"/>
        <v>21.490909090909089</v>
      </c>
      <c r="E74" s="60">
        <f t="shared" si="10"/>
        <v>24.011363636363637</v>
      </c>
      <c r="F74" s="60">
        <f t="shared" si="11"/>
        <v>26.352272727272727</v>
      </c>
      <c r="G74" s="60">
        <f t="shared" si="4"/>
        <v>36.370167064439137</v>
      </c>
      <c r="H74" s="60">
        <f t="shared" si="5"/>
        <v>35.812408759124089</v>
      </c>
      <c r="I74" s="60">
        <f t="shared" si="6"/>
        <v>35.306249999999999</v>
      </c>
      <c r="J74" s="60">
        <f t="shared" si="7"/>
        <v>34.765909090909091</v>
      </c>
      <c r="K74" s="60">
        <f t="shared" ref="K74:K84" si="13">(B74-$B$8)/($B$85-$B$8)*($K$85-$K$8)+$K$8</f>
        <v>45.051878354203936</v>
      </c>
      <c r="L74" s="60">
        <f t="shared" ref="L74:L84" si="14">($B74-$B$8)/($B$85-$B$8)*($L$85-$L$8)+$L$8</f>
        <v>45.219141323792485</v>
      </c>
      <c r="M74" s="60">
        <f t="shared" ref="M74:M84" si="15">($B74-$B$8)/($B$85-$B$8)*($M$85-$M$8)+$M$8</f>
        <v>45.359347048300535</v>
      </c>
      <c r="N74" s="61">
        <f t="shared" ref="N74:N84" si="16">($B74-$B$8)/($B$85-$B$8)*($N$85-$N$8)+$N$8</f>
        <v>45.474955277280863</v>
      </c>
    </row>
    <row r="75" spans="1:14" s="6" customFormat="1" x14ac:dyDescent="0.2">
      <c r="A75" s="7" t="s">
        <v>0</v>
      </c>
      <c r="B75" s="59">
        <v>31</v>
      </c>
      <c r="C75" s="60">
        <f t="shared" si="12"/>
        <v>19.802727272727275</v>
      </c>
      <c r="D75" s="60">
        <f t="shared" si="9"/>
        <v>22.178181818181816</v>
      </c>
      <c r="E75" s="60">
        <f t="shared" si="10"/>
        <v>24.752272727272729</v>
      </c>
      <c r="F75" s="60">
        <f t="shared" si="11"/>
        <v>27.145454545454548</v>
      </c>
      <c r="G75" s="60">
        <f t="shared" si="4"/>
        <v>37.278042959427211</v>
      </c>
      <c r="H75" s="60">
        <f t="shared" si="5"/>
        <v>36.737956204379564</v>
      </c>
      <c r="I75" s="60">
        <f t="shared" si="6"/>
        <v>36.249702380952385</v>
      </c>
      <c r="J75" s="60">
        <f t="shared" si="7"/>
        <v>35.726515151515152</v>
      </c>
      <c r="K75" s="60">
        <f t="shared" si="13"/>
        <v>45.735241502683365</v>
      </c>
      <c r="L75" s="60">
        <f t="shared" si="14"/>
        <v>45.878175313059032</v>
      </c>
      <c r="M75" s="60">
        <f t="shared" si="15"/>
        <v>45.997987477638638</v>
      </c>
      <c r="N75" s="61">
        <f t="shared" si="16"/>
        <v>46.096779964221824</v>
      </c>
    </row>
    <row r="76" spans="1:14" s="6" customFormat="1" x14ac:dyDescent="0.2">
      <c r="A76" s="7" t="s">
        <v>0</v>
      </c>
      <c r="B76" s="59">
        <v>32</v>
      </c>
      <c r="C76" s="60">
        <f t="shared" si="12"/>
        <v>20.441818181818185</v>
      </c>
      <c r="D76" s="60">
        <f t="shared" si="9"/>
        <v>22.865454545454543</v>
      </c>
      <c r="E76" s="60">
        <f t="shared" si="10"/>
        <v>25.493181818181821</v>
      </c>
      <c r="F76" s="60">
        <f t="shared" si="11"/>
        <v>27.938636363636363</v>
      </c>
      <c r="G76" s="60">
        <f t="shared" si="4"/>
        <v>38.185918854415277</v>
      </c>
      <c r="H76" s="60">
        <f t="shared" si="5"/>
        <v>37.663503649635032</v>
      </c>
      <c r="I76" s="60">
        <f t="shared" si="6"/>
        <v>37.193154761904765</v>
      </c>
      <c r="J76" s="60">
        <f t="shared" si="7"/>
        <v>36.687121212121212</v>
      </c>
      <c r="K76" s="60">
        <f t="shared" si="13"/>
        <v>46.418604651162788</v>
      </c>
      <c r="L76" s="60">
        <f t="shared" si="14"/>
        <v>46.537209302325579</v>
      </c>
      <c r="M76" s="60">
        <f t="shared" si="15"/>
        <v>46.636627906976742</v>
      </c>
      <c r="N76" s="61">
        <f t="shared" si="16"/>
        <v>46.718604651162792</v>
      </c>
    </row>
    <row r="77" spans="1:14" s="6" customFormat="1" x14ac:dyDescent="0.2">
      <c r="A77" s="7" t="s">
        <v>0</v>
      </c>
      <c r="B77" s="59">
        <v>33</v>
      </c>
      <c r="C77" s="60">
        <f t="shared" si="12"/>
        <v>21.080909090909088</v>
      </c>
      <c r="D77" s="60">
        <f t="shared" si="9"/>
        <v>23.552727272727271</v>
      </c>
      <c r="E77" s="60">
        <f t="shared" si="10"/>
        <v>26.234090909090909</v>
      </c>
      <c r="F77" s="60">
        <f t="shared" si="11"/>
        <v>28.731818181818184</v>
      </c>
      <c r="G77" s="60">
        <f t="shared" si="4"/>
        <v>39.093794749403337</v>
      </c>
      <c r="H77" s="60">
        <f t="shared" si="5"/>
        <v>38.589051094890507</v>
      </c>
      <c r="I77" s="60">
        <f t="shared" si="6"/>
        <v>38.136607142857144</v>
      </c>
      <c r="J77" s="60">
        <f t="shared" si="7"/>
        <v>37.647727272727273</v>
      </c>
      <c r="K77" s="60">
        <f t="shared" si="13"/>
        <v>47.101967799642217</v>
      </c>
      <c r="L77" s="60">
        <f t="shared" si="14"/>
        <v>47.196243291592126</v>
      </c>
      <c r="M77" s="60">
        <f t="shared" si="15"/>
        <v>47.275268336314845</v>
      </c>
      <c r="N77" s="61">
        <f t="shared" si="16"/>
        <v>47.340429338103753</v>
      </c>
    </row>
    <row r="78" spans="1:14" s="6" customFormat="1" x14ac:dyDescent="0.2">
      <c r="A78" s="7" t="s">
        <v>0</v>
      </c>
      <c r="B78" s="59">
        <v>34</v>
      </c>
      <c r="C78" s="60">
        <f t="shared" si="12"/>
        <v>21.72</v>
      </c>
      <c r="D78" s="60">
        <f t="shared" si="9"/>
        <v>24.24</v>
      </c>
      <c r="E78" s="60">
        <f t="shared" si="10"/>
        <v>26.975000000000001</v>
      </c>
      <c r="F78" s="60">
        <f t="shared" si="11"/>
        <v>29.524999999999999</v>
      </c>
      <c r="G78" s="60">
        <f t="shared" si="4"/>
        <v>40.00167064439141</v>
      </c>
      <c r="H78" s="60">
        <f t="shared" si="5"/>
        <v>39.51459854014599</v>
      </c>
      <c r="I78" s="60">
        <f t="shared" si="6"/>
        <v>39.080059523809524</v>
      </c>
      <c r="J78" s="60">
        <f t="shared" si="7"/>
        <v>38.608333333333334</v>
      </c>
      <c r="K78" s="60">
        <f t="shared" si="13"/>
        <v>47.785330948121647</v>
      </c>
      <c r="L78" s="60">
        <f t="shared" si="14"/>
        <v>47.855277280858672</v>
      </c>
      <c r="M78" s="60">
        <f t="shared" si="15"/>
        <v>47.913908765652948</v>
      </c>
      <c r="N78" s="61">
        <f t="shared" si="16"/>
        <v>47.962254025044722</v>
      </c>
    </row>
    <row r="79" spans="1:14" s="6" customFormat="1" x14ac:dyDescent="0.2">
      <c r="A79" s="7" t="s">
        <v>0</v>
      </c>
      <c r="B79" s="59">
        <v>35</v>
      </c>
      <c r="C79" s="60">
        <f t="shared" si="12"/>
        <v>22.359090909090909</v>
      </c>
      <c r="D79" s="60">
        <f t="shared" si="9"/>
        <v>24.927272727272726</v>
      </c>
      <c r="E79" s="60">
        <f t="shared" si="10"/>
        <v>27.715909090909093</v>
      </c>
      <c r="F79" s="60">
        <f t="shared" si="11"/>
        <v>30.31818181818182</v>
      </c>
      <c r="G79" s="60">
        <f t="shared" si="4"/>
        <v>40.90954653937947</v>
      </c>
      <c r="H79" s="60">
        <f t="shared" si="5"/>
        <v>40.440145985401458</v>
      </c>
      <c r="I79" s="60">
        <f t="shared" si="6"/>
        <v>40.023511904761911</v>
      </c>
      <c r="J79" s="60">
        <f t="shared" si="7"/>
        <v>39.568939393939395</v>
      </c>
      <c r="K79" s="60">
        <f t="shared" si="13"/>
        <v>48.468694096601077</v>
      </c>
      <c r="L79" s="60">
        <f t="shared" si="14"/>
        <v>48.514311270125226</v>
      </c>
      <c r="M79" s="60">
        <f t="shared" si="15"/>
        <v>48.552549194991059</v>
      </c>
      <c r="N79" s="61">
        <f t="shared" si="16"/>
        <v>48.58407871198569</v>
      </c>
    </row>
    <row r="80" spans="1:14" s="6" customFormat="1" ht="13.5" thickBot="1" x14ac:dyDescent="0.25">
      <c r="A80" s="7" t="s">
        <v>0</v>
      </c>
      <c r="B80" s="63">
        <v>35.375</v>
      </c>
      <c r="C80" s="64">
        <f t="shared" si="12"/>
        <v>22.598749999999995</v>
      </c>
      <c r="D80" s="64">
        <f t="shared" si="9"/>
        <v>25.184999999999995</v>
      </c>
      <c r="E80" s="64">
        <f t="shared" si="10"/>
        <v>27.993749999999999</v>
      </c>
      <c r="F80" s="64">
        <f t="shared" si="11"/>
        <v>30.615625000000001</v>
      </c>
      <c r="G80" s="65">
        <v>41.25</v>
      </c>
      <c r="H80" s="64">
        <f t="shared" si="5"/>
        <v>40.787226277372262</v>
      </c>
      <c r="I80" s="64">
        <f t="shared" si="6"/>
        <v>40.37730654761905</v>
      </c>
      <c r="J80" s="64">
        <f t="shared" si="7"/>
        <v>39.929166666666667</v>
      </c>
      <c r="K80" s="64">
        <f t="shared" si="13"/>
        <v>48.724955277280856</v>
      </c>
      <c r="L80" s="64">
        <f t="shared" si="14"/>
        <v>48.76144901610018</v>
      </c>
      <c r="M80" s="64">
        <f t="shared" si="15"/>
        <v>48.792039355992841</v>
      </c>
      <c r="N80" s="66">
        <f t="shared" si="16"/>
        <v>48.817262969588548</v>
      </c>
    </row>
    <row r="81" spans="1:14" s="6" customFormat="1" x14ac:dyDescent="0.2">
      <c r="A81" s="7" t="s">
        <v>0</v>
      </c>
      <c r="B81" s="6">
        <v>35.875</v>
      </c>
      <c r="C81" s="10">
        <f t="shared" si="12"/>
        <v>22.918295454545451</v>
      </c>
      <c r="D81" s="10">
        <f t="shared" si="9"/>
        <v>25.528636363636362</v>
      </c>
      <c r="E81" s="10">
        <f t="shared" si="10"/>
        <v>28.364204545454548</v>
      </c>
      <c r="F81" s="10">
        <f t="shared" si="11"/>
        <v>31.012215909090912</v>
      </c>
      <c r="H81" s="6">
        <v>41.25</v>
      </c>
      <c r="I81" s="10">
        <f t="shared" si="6"/>
        <v>40.849032738095239</v>
      </c>
      <c r="J81" s="10">
        <f t="shared" si="7"/>
        <v>40.409469696969701</v>
      </c>
      <c r="K81" s="10">
        <f t="shared" si="13"/>
        <v>49.06663685152057</v>
      </c>
      <c r="L81" s="10">
        <f t="shared" si="14"/>
        <v>49.090966010733453</v>
      </c>
      <c r="M81" s="10">
        <f t="shared" si="15"/>
        <v>49.111359570661897</v>
      </c>
      <c r="N81" s="10">
        <f t="shared" si="16"/>
        <v>49.128175313059032</v>
      </c>
    </row>
    <row r="82" spans="1:14" s="6" customFormat="1" x14ac:dyDescent="0.2">
      <c r="A82" s="7" t="s">
        <v>0</v>
      </c>
      <c r="B82" s="6">
        <v>36</v>
      </c>
      <c r="C82" s="10">
        <f t="shared" si="12"/>
        <v>22.998181818181813</v>
      </c>
      <c r="D82" s="10">
        <f t="shared" si="9"/>
        <v>25.61454545454545</v>
      </c>
      <c r="E82" s="10">
        <f t="shared" si="10"/>
        <v>28.456818181818178</v>
      </c>
      <c r="F82" s="10">
        <f t="shared" si="11"/>
        <v>31.111363636363635</v>
      </c>
      <c r="I82" s="10">
        <f t="shared" si="6"/>
        <v>40.966964285714283</v>
      </c>
      <c r="J82" s="10">
        <f t="shared" si="7"/>
        <v>40.529545454545456</v>
      </c>
      <c r="K82" s="10">
        <f t="shared" si="13"/>
        <v>49.152057245080499</v>
      </c>
      <c r="L82" s="10">
        <f t="shared" si="14"/>
        <v>49.173345259391773</v>
      </c>
      <c r="M82" s="10">
        <f t="shared" si="15"/>
        <v>49.191189624329162</v>
      </c>
      <c r="N82" s="10">
        <f t="shared" si="16"/>
        <v>49.205903398926658</v>
      </c>
    </row>
    <row r="83" spans="1:14" s="6" customFormat="1" x14ac:dyDescent="0.2">
      <c r="A83" s="7" t="s">
        <v>0</v>
      </c>
      <c r="B83" s="6">
        <v>36.299999999999997</v>
      </c>
      <c r="C83" s="10">
        <f t="shared" si="12"/>
        <v>23.18990909090909</v>
      </c>
      <c r="D83" s="10">
        <f t="shared" si="9"/>
        <v>25.820727272727268</v>
      </c>
      <c r="E83" s="10">
        <f t="shared" si="10"/>
        <v>28.67909090909091</v>
      </c>
      <c r="F83" s="10">
        <f t="shared" si="11"/>
        <v>31.349318181818184</v>
      </c>
      <c r="I83" s="6">
        <v>41.25</v>
      </c>
      <c r="J83" s="10">
        <f t="shared" si="7"/>
        <v>40.817727272727268</v>
      </c>
      <c r="K83" s="10">
        <f t="shared" si="13"/>
        <v>49.357066189624327</v>
      </c>
      <c r="L83" s="10">
        <f t="shared" si="14"/>
        <v>49.371055456171732</v>
      </c>
      <c r="M83" s="10">
        <f t="shared" si="15"/>
        <v>49.382781753130587</v>
      </c>
      <c r="N83" s="10">
        <f t="shared" si="16"/>
        <v>49.392450805008941</v>
      </c>
    </row>
    <row r="84" spans="1:14" s="6" customFormat="1" x14ac:dyDescent="0.2">
      <c r="A84" s="7" t="s">
        <v>0</v>
      </c>
      <c r="B84" s="6">
        <v>36.75</v>
      </c>
      <c r="C84" s="10">
        <f t="shared" si="12"/>
        <v>23.477499999999999</v>
      </c>
      <c r="D84" s="10">
        <f t="shared" si="9"/>
        <v>26.129999999999995</v>
      </c>
      <c r="E84" s="10">
        <f t="shared" si="10"/>
        <v>29.012499999999996</v>
      </c>
      <c r="F84" s="10">
        <f t="shared" si="11"/>
        <v>31.706249999999997</v>
      </c>
      <c r="J84" s="6">
        <v>41.25</v>
      </c>
      <c r="K84" s="10">
        <f t="shared" si="13"/>
        <v>49.664579606440071</v>
      </c>
      <c r="L84" s="10">
        <f t="shared" si="14"/>
        <v>49.66762075134168</v>
      </c>
      <c r="M84" s="10">
        <f t="shared" si="15"/>
        <v>49.670169946332734</v>
      </c>
      <c r="N84" s="10">
        <f t="shared" si="16"/>
        <v>49.672271914132381</v>
      </c>
    </row>
    <row r="85" spans="1:14" s="6" customFormat="1" x14ac:dyDescent="0.2">
      <c r="A85" s="7" t="s">
        <v>0</v>
      </c>
      <c r="B85" s="6">
        <v>36.875</v>
      </c>
      <c r="C85" s="10">
        <f t="shared" si="12"/>
        <v>23.557386363636361</v>
      </c>
      <c r="D85" s="10">
        <f t="shared" si="9"/>
        <v>26.215909090909086</v>
      </c>
      <c r="E85" s="10">
        <f t="shared" si="10"/>
        <v>29.10511363636364</v>
      </c>
      <c r="F85" s="10">
        <f t="shared" si="11"/>
        <v>31.805397727272727</v>
      </c>
      <c r="K85" s="6">
        <v>49.75</v>
      </c>
      <c r="L85" s="6">
        <v>49.75</v>
      </c>
      <c r="M85" s="6">
        <v>49.75</v>
      </c>
      <c r="N85" s="6">
        <v>49.75</v>
      </c>
    </row>
    <row r="86" spans="1:14" s="6" customFormat="1" x14ac:dyDescent="0.2">
      <c r="A86" s="7" t="s">
        <v>0</v>
      </c>
      <c r="B86" s="6">
        <v>37</v>
      </c>
      <c r="C86" s="10">
        <f t="shared" si="12"/>
        <v>23.637272727272723</v>
      </c>
      <c r="D86" s="10">
        <f t="shared" si="9"/>
        <v>26.301818181818177</v>
      </c>
      <c r="E86" s="10">
        <f t="shared" si="10"/>
        <v>29.197727272727271</v>
      </c>
      <c r="F86" s="10">
        <f t="shared" si="11"/>
        <v>31.904545454545449</v>
      </c>
    </row>
    <row r="87" spans="1:14" s="6" customFormat="1" x14ac:dyDescent="0.2">
      <c r="A87" s="7" t="s">
        <v>0</v>
      </c>
      <c r="B87" s="6">
        <v>38</v>
      </c>
      <c r="C87" s="10">
        <f t="shared" si="12"/>
        <v>24.276363636363634</v>
      </c>
      <c r="D87" s="10">
        <f t="shared" si="9"/>
        <v>26.989090909090905</v>
      </c>
      <c r="E87" s="10">
        <f t="shared" si="10"/>
        <v>29.938636363636363</v>
      </c>
      <c r="F87" s="10">
        <f t="shared" si="11"/>
        <v>32.697727272727271</v>
      </c>
    </row>
    <row r="88" spans="1:14" s="6" customFormat="1" x14ac:dyDescent="0.2">
      <c r="A88" s="7" t="s">
        <v>0</v>
      </c>
      <c r="B88" s="6">
        <v>39</v>
      </c>
      <c r="C88" s="10">
        <f t="shared" si="12"/>
        <v>24.915454545454544</v>
      </c>
      <c r="D88" s="10">
        <f t="shared" si="9"/>
        <v>27.676363636363632</v>
      </c>
      <c r="E88" s="10">
        <f t="shared" si="10"/>
        <v>30.679545454545455</v>
      </c>
      <c r="F88" s="10">
        <f t="shared" si="11"/>
        <v>33.490909090909092</v>
      </c>
    </row>
    <row r="89" spans="1:14" s="6" customFormat="1" x14ac:dyDescent="0.2">
      <c r="A89" s="7" t="s">
        <v>0</v>
      </c>
      <c r="B89" s="6">
        <v>40</v>
      </c>
      <c r="C89" s="10">
        <f t="shared" si="12"/>
        <v>25.554545454545455</v>
      </c>
      <c r="D89" s="10">
        <f t="shared" si="9"/>
        <v>28.36363636363636</v>
      </c>
      <c r="E89" s="10">
        <f t="shared" si="10"/>
        <v>31.420454545454547</v>
      </c>
      <c r="F89" s="10">
        <f t="shared" si="11"/>
        <v>34.284090909090907</v>
      </c>
    </row>
    <row r="90" spans="1:14" s="6" customFormat="1" x14ac:dyDescent="0.2">
      <c r="A90" s="7" t="s">
        <v>0</v>
      </c>
      <c r="B90" s="6">
        <v>41</v>
      </c>
      <c r="C90" s="10">
        <f t="shared" si="12"/>
        <v>26.193636363636365</v>
      </c>
      <c r="D90" s="10">
        <f t="shared" si="9"/>
        <v>29.050909090909087</v>
      </c>
      <c r="E90" s="10">
        <f t="shared" si="10"/>
        <v>32.161363636363639</v>
      </c>
      <c r="F90" s="10">
        <f t="shared" si="11"/>
        <v>35.077272727272728</v>
      </c>
    </row>
    <row r="91" spans="1:14" s="6" customFormat="1" x14ac:dyDescent="0.2">
      <c r="A91" s="7" t="s">
        <v>0</v>
      </c>
      <c r="B91" s="6">
        <v>42</v>
      </c>
      <c r="C91" s="10">
        <f t="shared" si="12"/>
        <v>26.832727272727276</v>
      </c>
      <c r="D91" s="10">
        <f t="shared" si="9"/>
        <v>29.738181818181815</v>
      </c>
      <c r="E91" s="10">
        <f t="shared" si="10"/>
        <v>32.902272727272724</v>
      </c>
      <c r="F91" s="10">
        <f t="shared" si="11"/>
        <v>35.870454545454542</v>
      </c>
    </row>
    <row r="92" spans="1:14" s="6" customFormat="1" x14ac:dyDescent="0.2">
      <c r="A92" s="7" t="s">
        <v>0</v>
      </c>
      <c r="B92" s="6">
        <v>43</v>
      </c>
      <c r="C92" s="10">
        <f t="shared" si="12"/>
        <v>27.471818181818179</v>
      </c>
      <c r="D92" s="10">
        <f t="shared" si="9"/>
        <v>30.425454545454542</v>
      </c>
      <c r="E92" s="10">
        <f t="shared" si="10"/>
        <v>33.643181818181816</v>
      </c>
      <c r="F92" s="10">
        <f t="shared" si="11"/>
        <v>36.663636363636364</v>
      </c>
    </row>
    <row r="93" spans="1:14" s="6" customFormat="1" x14ac:dyDescent="0.2">
      <c r="A93" s="7" t="s">
        <v>0</v>
      </c>
      <c r="B93" s="6">
        <v>44</v>
      </c>
      <c r="C93" s="10">
        <f t="shared" si="12"/>
        <v>28.11090909090909</v>
      </c>
      <c r="D93" s="10">
        <f t="shared" si="9"/>
        <v>31.11272727272727</v>
      </c>
      <c r="E93" s="10">
        <f t="shared" si="10"/>
        <v>34.384090909090908</v>
      </c>
      <c r="F93" s="10">
        <f t="shared" si="11"/>
        <v>37.456818181818178</v>
      </c>
    </row>
    <row r="94" spans="1:14" s="6" customFormat="1" x14ac:dyDescent="0.2">
      <c r="A94" s="7" t="s">
        <v>0</v>
      </c>
      <c r="B94" s="6">
        <v>45</v>
      </c>
      <c r="C94" s="6">
        <v>28.75</v>
      </c>
      <c r="D94" s="6">
        <v>31.8</v>
      </c>
      <c r="E94" s="6">
        <v>35.125</v>
      </c>
      <c r="F94" s="6">
        <v>38.25</v>
      </c>
    </row>
    <row r="95" spans="1:14" s="6" customFormat="1" x14ac:dyDescent="0.2">
      <c r="H95" s="4"/>
      <c r="I95" s="4"/>
      <c r="J95" s="4"/>
      <c r="K95" s="4"/>
    </row>
    <row r="96" spans="1:14" s="6" customFormat="1" ht="15" x14ac:dyDescent="0.2">
      <c r="A96" s="15"/>
      <c r="C96" s="11"/>
      <c r="H96" s="4"/>
      <c r="I96" s="4"/>
      <c r="J96" s="4"/>
      <c r="K96" s="4"/>
    </row>
    <row r="97" spans="1:14" s="6" customFormat="1" x14ac:dyDescent="0.2">
      <c r="H97" s="4"/>
      <c r="I97" s="4"/>
      <c r="J97" s="4"/>
      <c r="K97" s="4"/>
    </row>
    <row r="98" spans="1:14" s="6" customFormat="1" x14ac:dyDescent="0.2">
      <c r="B98" s="2" t="s">
        <v>48</v>
      </c>
      <c r="G98" s="3">
        <f>((13.25-G48)/13.25)*100</f>
        <v>3.6574053226460372</v>
      </c>
      <c r="H98" s="4"/>
      <c r="I98" s="4"/>
      <c r="J98" s="4"/>
      <c r="K98" s="3">
        <f>((27.9-K48)/27.9)*100</f>
        <v>2.2063208109719663</v>
      </c>
      <c r="L98" s="3">
        <f>((35.7-L59)/35.7)*100</f>
        <v>1.0262423395118438</v>
      </c>
    </row>
    <row r="99" spans="1:14" x14ac:dyDescent="0.2">
      <c r="B99" s="2" t="s">
        <v>11</v>
      </c>
      <c r="G99" s="3">
        <f>((23.5-G59)/23.5)*100</f>
        <v>3.1828568526887704</v>
      </c>
      <c r="H99" s="3">
        <f>((22.75-H59)/22.75)*100</f>
        <v>3.6079249217935359</v>
      </c>
      <c r="I99" s="3">
        <f>((22.905-I59)/22.905)*100</f>
        <v>7.6425920728474743</v>
      </c>
      <c r="J99" s="3">
        <f>((21.125-J59)/21.125)*100</f>
        <v>3.6363636363636589</v>
      </c>
      <c r="K99" s="3">
        <f>((35.4-K59)/35.4)*100</f>
        <v>1.6908725225634975</v>
      </c>
      <c r="L99" s="6"/>
      <c r="M99" s="3">
        <f>((35.875-M59)/35.875)*100</f>
        <v>0.26553140563351402</v>
      </c>
      <c r="N99" s="3">
        <f>((36-N59)/36)*100</f>
        <v>-0.40995825879546444</v>
      </c>
    </row>
    <row r="100" spans="1:14" ht="15.75" x14ac:dyDescent="0.25">
      <c r="A100" s="1" t="s">
        <v>4</v>
      </c>
      <c r="B100" s="2" t="s">
        <v>9</v>
      </c>
      <c r="C100" s="3">
        <f>((13.25-C64)/13.25)*100</f>
        <v>3.6020583190394597</v>
      </c>
      <c r="D100" s="3">
        <f>((14.625-D64)/14.625)*100</f>
        <v>4.6620046620077099E-2</v>
      </c>
      <c r="L100" s="6"/>
      <c r="M100" s="6"/>
      <c r="N100" s="6"/>
    </row>
    <row r="101" spans="1:14" ht="15" x14ac:dyDescent="0.2">
      <c r="A101" s="1"/>
      <c r="B101" s="2" t="s">
        <v>10</v>
      </c>
      <c r="C101" s="3"/>
      <c r="D101" s="3"/>
      <c r="E101" s="3">
        <f>((19.8-E69)/19.8)*100</f>
        <v>-2.5596877869605006</v>
      </c>
      <c r="F101" s="3">
        <f>((21.5-F69)/21.5)*100</f>
        <v>-4.1226215644820314</v>
      </c>
      <c r="L101" s="6"/>
      <c r="M101" s="6"/>
      <c r="N101" s="6"/>
    </row>
    <row r="102" spans="1:14" ht="15" x14ac:dyDescent="0.2">
      <c r="A102" s="1"/>
      <c r="B102" s="2"/>
      <c r="C102" s="3"/>
      <c r="D102" s="3"/>
      <c r="L102" s="6"/>
      <c r="M102" s="6"/>
      <c r="N102" s="6"/>
    </row>
    <row r="103" spans="1:14" ht="38.25" x14ac:dyDescent="0.2">
      <c r="A103" s="5" t="s">
        <v>5</v>
      </c>
      <c r="L103" s="6"/>
      <c r="M103" s="6"/>
      <c r="N103" s="6"/>
    </row>
    <row r="104" spans="1:14" x14ac:dyDescent="0.2">
      <c r="L104" s="6"/>
      <c r="M104" s="6"/>
      <c r="N104" s="6"/>
    </row>
    <row r="105" spans="1:14" ht="13.5" thickBot="1" x14ac:dyDescent="0.25">
      <c r="C105" s="12"/>
      <c r="L105" s="6"/>
      <c r="M105" s="6"/>
      <c r="N105" s="6"/>
    </row>
    <row r="106" spans="1:14" ht="19.5" thickBot="1" x14ac:dyDescent="0.35">
      <c r="A106" s="24" t="s">
        <v>45</v>
      </c>
      <c r="B106" s="79">
        <v>25</v>
      </c>
      <c r="L106" s="6"/>
      <c r="M106" s="6"/>
      <c r="N106" s="6"/>
    </row>
    <row r="107" spans="1:14" ht="19.5" thickBot="1" x14ac:dyDescent="0.35">
      <c r="A107" s="24" t="s">
        <v>49</v>
      </c>
      <c r="B107" s="79">
        <v>20</v>
      </c>
      <c r="C107" s="81">
        <f>INDEX($C$8:$F$94, MATCH(B106, $B$8:$B$94, 1), MATCH(B107%,$C$6:$F$6, 1))</f>
        <v>15.968181818181817</v>
      </c>
      <c r="L107" s="6"/>
      <c r="M107" s="6"/>
      <c r="N107" s="6"/>
    </row>
    <row r="108" spans="1:14" ht="19.5" thickBot="1" x14ac:dyDescent="0.35">
      <c r="A108" s="24" t="s">
        <v>50</v>
      </c>
      <c r="B108" s="79">
        <v>20</v>
      </c>
      <c r="C108" s="81">
        <f>INDEX($B$8:$B$94, MATCH(C107, INDEX($G$8:$J$94, ,MATCH(B108, $G$6:$J$6, 1) ), 1) )</f>
        <v>10</v>
      </c>
      <c r="L108" s="6"/>
      <c r="M108" s="6"/>
      <c r="N108" s="6"/>
    </row>
    <row r="109" spans="1:14" ht="19.5" thickBot="1" x14ac:dyDescent="0.35">
      <c r="A109" s="24" t="s">
        <v>38</v>
      </c>
      <c r="B109" s="79">
        <v>7</v>
      </c>
      <c r="L109" s="6"/>
      <c r="M109" s="6"/>
      <c r="N109" s="6"/>
    </row>
    <row r="110" spans="1:14" ht="19.5" thickBot="1" x14ac:dyDescent="0.35">
      <c r="A110" s="24" t="s">
        <v>46</v>
      </c>
      <c r="B110" s="80">
        <f>INDEX($K$8:$N$94, MATCH(C108, $B$8:$B$94, 1), MATCH(B109, $K$6:$N$6, 1) )</f>
        <v>31.384615384615387</v>
      </c>
      <c r="L110" s="6"/>
      <c r="M110" s="6"/>
      <c r="N110" s="6"/>
    </row>
    <row r="111" spans="1:14" ht="15" x14ac:dyDescent="0.2">
      <c r="K111" s="1"/>
      <c r="L111" s="6"/>
      <c r="M111" s="6"/>
      <c r="N111" s="6"/>
    </row>
    <row r="112" spans="1:14" x14ac:dyDescent="0.2">
      <c r="L112" s="6"/>
      <c r="M112" s="6"/>
      <c r="N112" s="6"/>
    </row>
    <row r="113" spans="1:14" ht="15.75" x14ac:dyDescent="0.25">
      <c r="A113" s="78" t="s">
        <v>56</v>
      </c>
      <c r="B113" s="77"/>
      <c r="C113" s="77"/>
      <c r="L113" s="6"/>
      <c r="M113" s="6"/>
      <c r="N113" s="6"/>
    </row>
    <row r="114" spans="1:14" x14ac:dyDescent="0.2">
      <c r="L114" s="6"/>
      <c r="M114" s="6"/>
      <c r="N114" s="6"/>
    </row>
  </sheetData>
  <pageMargins left="0.19685039370078741" right="0.19685039370078741" top="0.19685039370078741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1256"/>
  <sheetViews>
    <sheetView zoomScale="80" zoomScaleNormal="80" workbookViewId="0">
      <selection activeCell="A39" sqref="A39"/>
    </sheetView>
  </sheetViews>
  <sheetFormatPr defaultRowHeight="12.75" x14ac:dyDescent="0.2"/>
  <cols>
    <col min="1" max="1" width="60.28515625" style="22" customWidth="1"/>
    <col min="2" max="2" width="10.140625" style="22" customWidth="1"/>
    <col min="3" max="3" width="10.85546875" style="22" customWidth="1"/>
    <col min="4" max="4" width="11.140625" style="22" customWidth="1"/>
    <col min="5" max="5" width="10.42578125" style="22" customWidth="1"/>
    <col min="6" max="6" width="10.5703125" style="34" customWidth="1"/>
    <col min="7" max="8" width="13" style="22" customWidth="1"/>
    <col min="9" max="9" width="10.42578125" style="22" customWidth="1"/>
    <col min="10" max="10" width="9.140625" style="22"/>
    <col min="11" max="21" width="8.85546875" style="22" customWidth="1"/>
    <col min="22" max="22" width="11.140625" style="22" customWidth="1"/>
    <col min="23" max="23" width="9.140625" style="22"/>
    <col min="24" max="24" width="10.28515625" style="22" customWidth="1"/>
    <col min="25" max="25" width="10.5703125" style="22" bestFit="1" customWidth="1"/>
    <col min="26" max="26" width="10.5703125" style="22" customWidth="1"/>
    <col min="27" max="31" width="9.140625" style="22"/>
    <col min="32" max="32" width="10.28515625" style="22" customWidth="1"/>
    <col min="33" max="35" width="10.5703125" style="22" bestFit="1" customWidth="1"/>
    <col min="36" max="16384" width="9.140625" style="22"/>
  </cols>
  <sheetData>
    <row r="1" spans="1:39" x14ac:dyDescent="0.2">
      <c r="A1" s="21"/>
      <c r="C1" s="21"/>
      <c r="F1" s="22"/>
    </row>
    <row r="2" spans="1:39" ht="28.5" customHeight="1" x14ac:dyDescent="0.35">
      <c r="A2" s="35" t="s">
        <v>47</v>
      </c>
      <c r="C2" s="21"/>
      <c r="F2" s="22"/>
    </row>
    <row r="3" spans="1:39" ht="28.5" customHeight="1" x14ac:dyDescent="0.35">
      <c r="A3" s="35"/>
      <c r="C3" s="21"/>
      <c r="F3" s="22"/>
    </row>
    <row r="4" spans="1:39" ht="20.25" customHeight="1" x14ac:dyDescent="0.25">
      <c r="A4" s="44" t="s">
        <v>41</v>
      </c>
      <c r="F4" s="22"/>
      <c r="M4" s="44" t="s">
        <v>40</v>
      </c>
      <c r="AE4" s="44" t="s">
        <v>42</v>
      </c>
    </row>
    <row r="5" spans="1:39" ht="20.25" customHeight="1" thickBot="1" x14ac:dyDescent="0.3">
      <c r="A5" s="44"/>
      <c r="F5" s="22"/>
      <c r="M5" s="44"/>
      <c r="AE5" s="44"/>
    </row>
    <row r="6" spans="1:39" ht="19.5" thickBot="1" x14ac:dyDescent="0.35">
      <c r="A6" s="37"/>
      <c r="B6" s="38"/>
      <c r="C6" s="36" t="s">
        <v>39</v>
      </c>
      <c r="D6" s="39">
        <v>0.2</v>
      </c>
      <c r="E6" s="40">
        <v>0.4</v>
      </c>
      <c r="F6" s="40">
        <v>0.6</v>
      </c>
      <c r="G6" s="41">
        <v>0.8</v>
      </c>
      <c r="H6" s="23">
        <v>1</v>
      </c>
      <c r="I6" s="24"/>
      <c r="J6" s="24"/>
      <c r="K6" s="24"/>
      <c r="L6" s="24"/>
      <c r="M6" s="24" t="s">
        <v>29</v>
      </c>
      <c r="N6" s="24" t="s">
        <v>30</v>
      </c>
      <c r="O6" s="24" t="s">
        <v>31</v>
      </c>
      <c r="P6" s="24" t="s">
        <v>32</v>
      </c>
      <c r="Q6" s="24" t="s">
        <v>33</v>
      </c>
      <c r="R6" s="24" t="s">
        <v>34</v>
      </c>
      <c r="S6" s="24" t="s">
        <v>35</v>
      </c>
      <c r="T6" s="24" t="s">
        <v>36</v>
      </c>
      <c r="U6" s="24" t="s">
        <v>37</v>
      </c>
      <c r="V6" s="24" t="s">
        <v>14</v>
      </c>
      <c r="W6" s="24" t="s">
        <v>15</v>
      </c>
      <c r="X6" s="24" t="s">
        <v>16</v>
      </c>
      <c r="Y6" s="24" t="s">
        <v>17</v>
      </c>
      <c r="Z6" s="24"/>
      <c r="AA6" s="24"/>
      <c r="AB6" s="24"/>
      <c r="AC6" s="24"/>
      <c r="AD6" s="24"/>
      <c r="AE6" s="24" t="s">
        <v>20</v>
      </c>
      <c r="AF6" s="24" t="s">
        <v>21</v>
      </c>
      <c r="AG6" s="24" t="s">
        <v>22</v>
      </c>
      <c r="AH6" s="24" t="s">
        <v>23</v>
      </c>
      <c r="AI6" s="24" t="s">
        <v>24</v>
      </c>
      <c r="AJ6" s="24" t="s">
        <v>25</v>
      </c>
      <c r="AK6" s="24" t="s">
        <v>26</v>
      </c>
      <c r="AL6" s="24" t="s">
        <v>27</v>
      </c>
      <c r="AM6" s="24" t="s">
        <v>28</v>
      </c>
    </row>
    <row r="7" spans="1:39" ht="18.75" x14ac:dyDescent="0.3">
      <c r="A7" s="25"/>
      <c r="B7" s="26"/>
      <c r="C7" s="27" t="s">
        <v>43</v>
      </c>
      <c r="D7" s="45">
        <f>B13</f>
        <v>20</v>
      </c>
      <c r="E7" s="46">
        <f>B13</f>
        <v>20</v>
      </c>
      <c r="F7" s="46">
        <f>B13</f>
        <v>20</v>
      </c>
      <c r="G7" s="47">
        <f>B13</f>
        <v>20</v>
      </c>
      <c r="H7" s="28"/>
      <c r="I7" s="24" t="s">
        <v>0</v>
      </c>
      <c r="J7" s="29" t="s">
        <v>18</v>
      </c>
      <c r="K7" s="24" t="s">
        <v>1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51"/>
      <c r="W7" s="51"/>
      <c r="X7" s="51"/>
      <c r="Y7" s="52"/>
      <c r="Z7" s="16"/>
      <c r="AA7" s="24" t="s">
        <v>1</v>
      </c>
      <c r="AB7" s="29" t="s">
        <v>18</v>
      </c>
      <c r="AC7" s="24" t="s">
        <v>0</v>
      </c>
      <c r="AD7" s="24"/>
      <c r="AE7" s="24"/>
      <c r="AF7" s="50"/>
      <c r="AG7" s="51"/>
      <c r="AH7" s="51"/>
      <c r="AI7" s="51"/>
      <c r="AJ7" s="24"/>
      <c r="AK7" s="24"/>
      <c r="AL7" s="24"/>
      <c r="AM7" s="24"/>
    </row>
    <row r="8" spans="1:39" ht="19.5" thickBot="1" x14ac:dyDescent="0.35">
      <c r="A8" s="30"/>
      <c r="B8" s="31"/>
      <c r="C8" s="32" t="s">
        <v>44</v>
      </c>
      <c r="D8" s="18">
        <f>0.63909090909091*D7-0.0090909090909</f>
        <v>12.7727272727273</v>
      </c>
      <c r="E8" s="19">
        <f>0.68727272727273*E7+0.87272727272728</f>
        <v>14.618181818181881</v>
      </c>
      <c r="F8" s="19">
        <f>0.74090909090909*F7+1.78409090909091</f>
        <v>16.602272727272709</v>
      </c>
      <c r="G8" s="20">
        <f>0.79318181818182*G7+2.55681818181819</f>
        <v>18.420454545454589</v>
      </c>
      <c r="H8" s="16"/>
      <c r="I8" s="24" t="s">
        <v>1</v>
      </c>
      <c r="J8" s="29" t="s">
        <v>19</v>
      </c>
      <c r="K8" s="24" t="s">
        <v>0</v>
      </c>
      <c r="L8" s="43">
        <v>0.2</v>
      </c>
      <c r="M8" s="24"/>
      <c r="N8" s="24"/>
      <c r="O8" s="24"/>
      <c r="P8" s="24"/>
      <c r="Q8" s="24"/>
      <c r="R8" s="24"/>
      <c r="S8" s="24"/>
      <c r="T8" s="24"/>
      <c r="U8" s="24"/>
      <c r="V8" s="42">
        <f>($D$8-9.133890215)/0.907875895</f>
        <v>4.0080776213661897</v>
      </c>
      <c r="W8" s="42">
        <f>($D$8-8.045985401)/0.925547445</f>
        <v>5.1069687429446695</v>
      </c>
      <c r="X8" s="42">
        <f>($D$8-7.002678571)/0.943452381</f>
        <v>6.1158875825946968</v>
      </c>
      <c r="Y8" s="42">
        <f>($D$8-5.947727273)/0.960606061</f>
        <v>7.1048895867078024</v>
      </c>
      <c r="Z8" s="43">
        <v>0.2</v>
      </c>
      <c r="AA8" s="24" t="s">
        <v>0</v>
      </c>
      <c r="AB8" s="29" t="s">
        <v>19</v>
      </c>
      <c r="AC8" s="24" t="s">
        <v>1</v>
      </c>
      <c r="AD8" s="24" t="s">
        <v>29</v>
      </c>
      <c r="AE8" s="24"/>
      <c r="AF8" s="49"/>
      <c r="AG8" s="49"/>
      <c r="AH8" s="49"/>
      <c r="AI8" s="49"/>
      <c r="AJ8" s="24"/>
      <c r="AK8" s="24"/>
      <c r="AL8" s="24"/>
      <c r="AM8" s="24"/>
    </row>
    <row r="9" spans="1:39" ht="18.75" x14ac:dyDescent="0.3">
      <c r="A9" s="21"/>
      <c r="C9" s="21"/>
      <c r="D9" s="24"/>
      <c r="E9" s="24"/>
      <c r="F9" s="24"/>
      <c r="G9" s="24"/>
      <c r="H9" s="24"/>
      <c r="I9" s="24"/>
      <c r="J9" s="24"/>
      <c r="K9" s="24" t="s">
        <v>0</v>
      </c>
      <c r="L9" s="43">
        <v>0.4</v>
      </c>
      <c r="M9" s="24"/>
      <c r="N9" s="24"/>
      <c r="O9" s="24"/>
      <c r="P9" s="24"/>
      <c r="Q9" s="24"/>
      <c r="R9" s="24"/>
      <c r="S9" s="24"/>
      <c r="T9" s="24"/>
      <c r="U9" s="24"/>
      <c r="V9" s="42">
        <f>($E$8-9.133890215)/0.907875895</f>
        <v>6.0407943788196761</v>
      </c>
      <c r="W9" s="42">
        <f>($E$8-8.045985401)/0.925547445</f>
        <v>7.1008746798300351</v>
      </c>
      <c r="X9" s="42">
        <f>($E$8--7.002678571)/0.943452381</f>
        <v>22.916747919237995</v>
      </c>
      <c r="Y9" s="42">
        <f>($E$8-5.947727273)/0.960606061</f>
        <v>9.0260252326076902</v>
      </c>
      <c r="Z9" s="43">
        <v>0.4</v>
      </c>
      <c r="AA9" s="24" t="s">
        <v>0</v>
      </c>
      <c r="AB9" s="24"/>
      <c r="AC9" s="24" t="s">
        <v>1</v>
      </c>
      <c r="AD9" s="24" t="s">
        <v>30</v>
      </c>
      <c r="AE9" s="24"/>
      <c r="AF9" s="24"/>
      <c r="AG9" t="s">
        <v>53</v>
      </c>
      <c r="AH9" s="24"/>
      <c r="AI9" s="24"/>
      <c r="AJ9" s="24"/>
      <c r="AK9" s="24"/>
      <c r="AL9" s="24"/>
      <c r="AM9" s="24"/>
    </row>
    <row r="10" spans="1:39" ht="18.75" x14ac:dyDescent="0.3">
      <c r="B10" s="33"/>
      <c r="D10" s="17">
        <f>-0.000771107*D7^2 + 0.6623308*D7 + 0.338541455</f>
        <v>13.276714654999999</v>
      </c>
      <c r="E10" s="24"/>
      <c r="F10" s="24"/>
      <c r="G10" s="24"/>
      <c r="H10" s="24"/>
      <c r="I10" s="24"/>
      <c r="J10" s="24"/>
      <c r="K10" s="24" t="s">
        <v>0</v>
      </c>
      <c r="L10" s="43">
        <v>0.6</v>
      </c>
      <c r="M10" s="24"/>
      <c r="N10" s="24"/>
      <c r="O10" s="24"/>
      <c r="P10" s="24"/>
      <c r="Q10" s="24"/>
      <c r="R10" s="24"/>
      <c r="S10" s="24"/>
      <c r="T10" s="24"/>
      <c r="U10" s="24"/>
      <c r="V10" s="42">
        <f>($F$8-9.133890215)/0.907875895</f>
        <v>8.2262152276580824</v>
      </c>
      <c r="W10" s="42">
        <f>($F$8-8.045985401)/0.925547445</f>
        <v>9.2445691169000099</v>
      </c>
      <c r="X10" s="42">
        <f>($F$8-7.002678571)/0.943452381</f>
        <v>10.174964152507352</v>
      </c>
      <c r="Y10" s="42">
        <f>($F$8-5.947727273)/0.960606061</f>
        <v>11.091482645009783</v>
      </c>
      <c r="Z10" s="43">
        <v>0.6</v>
      </c>
      <c r="AA10" s="24" t="s">
        <v>0</v>
      </c>
      <c r="AB10" s="24"/>
      <c r="AC10" s="24" t="s">
        <v>1</v>
      </c>
      <c r="AD10" s="24" t="s">
        <v>31</v>
      </c>
      <c r="AE10" s="24"/>
      <c r="AF10" s="24"/>
      <c r="AG10" s="24"/>
      <c r="AH10" t="s">
        <v>54</v>
      </c>
      <c r="AI10" s="24"/>
      <c r="AJ10" s="24"/>
      <c r="AK10" s="24"/>
      <c r="AL10" s="24"/>
      <c r="AM10" s="24"/>
    </row>
    <row r="11" spans="1:39" ht="18.75" x14ac:dyDescent="0.3">
      <c r="F11" s="22"/>
      <c r="K11" s="24" t="s">
        <v>0</v>
      </c>
      <c r="L11" s="43">
        <v>0.8</v>
      </c>
      <c r="V11" s="42">
        <f>($G$8-9.133890215)/0.907875895</f>
        <v>10.228891835986669</v>
      </c>
      <c r="W11" s="42">
        <f>($G$8-8.045985401)/0.925547445</f>
        <v>11.209008463585128</v>
      </c>
      <c r="X11" s="42">
        <f>($G$8-7.002678571)/0.943452381</f>
        <v>12.102122167896241</v>
      </c>
      <c r="Y11" s="42">
        <f>($G$8-5.947727273)/0.960606061</f>
        <v>12.984227123728912</v>
      </c>
      <c r="Z11" s="43">
        <v>0.8</v>
      </c>
      <c r="AA11" s="24" t="s">
        <v>0</v>
      </c>
      <c r="AC11" s="24" t="s">
        <v>1</v>
      </c>
      <c r="AD11" s="24" t="s">
        <v>32</v>
      </c>
      <c r="AI11" t="s">
        <v>55</v>
      </c>
    </row>
    <row r="12" spans="1:39" ht="19.5" thickBot="1" x14ac:dyDescent="0.35">
      <c r="F12" s="22"/>
      <c r="AD12" s="24" t="s">
        <v>33</v>
      </c>
    </row>
    <row r="13" spans="1:39" ht="19.5" thickBot="1" x14ac:dyDescent="0.35">
      <c r="A13" s="24" t="s">
        <v>45</v>
      </c>
      <c r="B13" s="79">
        <v>20</v>
      </c>
      <c r="F13" s="22"/>
      <c r="AD13" s="24" t="s">
        <v>34</v>
      </c>
    </row>
    <row r="14" spans="1:39" ht="19.5" thickBot="1" x14ac:dyDescent="0.35">
      <c r="A14" s="24" t="s">
        <v>49</v>
      </c>
      <c r="B14" s="79">
        <v>20</v>
      </c>
      <c r="F14" s="22"/>
      <c r="AD14" s="24"/>
    </row>
    <row r="15" spans="1:39" ht="19.5" thickBot="1" x14ac:dyDescent="0.35">
      <c r="A15" s="24" t="s">
        <v>50</v>
      </c>
      <c r="B15" s="79">
        <v>20</v>
      </c>
      <c r="F15" s="22"/>
      <c r="AD15" s="24"/>
    </row>
    <row r="16" spans="1:39" ht="19.5" thickBot="1" x14ac:dyDescent="0.35">
      <c r="A16" s="24" t="s">
        <v>38</v>
      </c>
      <c r="B16" s="79">
        <v>7</v>
      </c>
      <c r="F16" s="22"/>
      <c r="AD16" s="24"/>
    </row>
    <row r="17" spans="1:35" ht="19.5" thickBot="1" x14ac:dyDescent="0.35">
      <c r="A17" s="24" t="s">
        <v>46</v>
      </c>
      <c r="B17" s="80" t="s">
        <v>51</v>
      </c>
      <c r="F17" s="22"/>
      <c r="AD17" s="24" t="s">
        <v>35</v>
      </c>
    </row>
    <row r="18" spans="1:35" ht="18.75" x14ac:dyDescent="0.3">
      <c r="F18" s="22"/>
      <c r="AD18" s="24" t="s">
        <v>36</v>
      </c>
    </row>
    <row r="19" spans="1:35" ht="18.75" x14ac:dyDescent="0.3">
      <c r="F19" s="22"/>
      <c r="AD19" s="24" t="s">
        <v>37</v>
      </c>
    </row>
    <row r="20" spans="1:35" ht="18.75" x14ac:dyDescent="0.3">
      <c r="F20" s="22"/>
      <c r="AC20" s="43">
        <v>0.2</v>
      </c>
      <c r="AD20" s="24" t="s">
        <v>14</v>
      </c>
      <c r="AF20" s="42">
        <f>0.683363148*$V$8 + 24.5509839</f>
        <v>27.289956440765149</v>
      </c>
      <c r="AG20" s="42">
        <f>0.659033989*$V$8 + 25.448121646</f>
        <v>28.08958102903059</v>
      </c>
      <c r="AH20" s="42">
        <f>0.638640429*$V$8 + 26.200134168</f>
        <v>28.759854579574604</v>
      </c>
      <c r="AI20" s="42">
        <f>0.621824687*$V$8 + 26.820214669</f>
        <v>29.312536281377735</v>
      </c>
    </row>
    <row r="21" spans="1:35" ht="18.75" x14ac:dyDescent="0.3">
      <c r="F21" s="22"/>
      <c r="AC21" s="43">
        <v>0.2</v>
      </c>
      <c r="AD21" s="24" t="s">
        <v>15</v>
      </c>
      <c r="AF21" s="48">
        <f>0.683363148*$W$8 + 24.5509839</f>
        <v>28.040898136916269</v>
      </c>
      <c r="AG21" s="42">
        <f>0.659033989*$W$8 + 25.448121646</f>
        <v>28.81378762836114</v>
      </c>
      <c r="AH21" s="42">
        <f>0.638640429*$W$8 + 26.200134168</f>
        <v>29.461650876883777</v>
      </c>
      <c r="AI21" s="42">
        <f>0.621824687*$W$8 + 26.820214669</f>
        <v>29.995853909100351</v>
      </c>
    </row>
    <row r="22" spans="1:35" ht="18.75" x14ac:dyDescent="0.3">
      <c r="F22" s="22"/>
      <c r="AC22" s="43">
        <v>0.2</v>
      </c>
      <c r="AD22" s="24" t="s">
        <v>16</v>
      </c>
      <c r="AF22" s="48">
        <f>0.683363148*$X$8 + 24.5509839</f>
        <v>28.73035609125602</v>
      </c>
      <c r="AG22" s="42">
        <f>0.659033989*$X$8 + 25.448121646</f>
        <v>29.478699435832951</v>
      </c>
      <c r="AH22" s="42">
        <f>0.638640429*$X$8 + 26.200134168</f>
        <v>30.105987237464053</v>
      </c>
      <c r="AI22" s="42">
        <f>0.621824687*$X$8 + 26.820214669</f>
        <v>30.623224550774133</v>
      </c>
    </row>
    <row r="23" spans="1:35" ht="18.75" x14ac:dyDescent="0.3">
      <c r="F23" s="22"/>
      <c r="AC23" s="43">
        <v>0.2</v>
      </c>
      <c r="AD23" s="24" t="s">
        <v>17</v>
      </c>
      <c r="AF23" s="48">
        <f>0.683363148*$Y$8 + 24.5509839</f>
        <v>29.406203614165062</v>
      </c>
      <c r="AG23" s="42">
        <f>0.659033989*$Y$8 + 25.448121646</f>
        <v>30.130485371732604</v>
      </c>
      <c r="AH23" s="42">
        <f>0.638640429*$Y$8 + 26.200134168</f>
        <v>30.737603901652705</v>
      </c>
      <c r="AI23" s="42">
        <f>0.621824687*$Y$8 + 26.820214669</f>
        <v>31.238210412424138</v>
      </c>
    </row>
    <row r="24" spans="1:35" ht="18.75" x14ac:dyDescent="0.3">
      <c r="F24" s="22"/>
      <c r="AC24" s="43"/>
      <c r="AD24" s="24"/>
      <c r="AF24" s="49"/>
      <c r="AG24" s="53"/>
      <c r="AH24" s="53"/>
      <c r="AI24" s="53"/>
    </row>
    <row r="25" spans="1:35" ht="18.75" x14ac:dyDescent="0.3">
      <c r="F25" s="22"/>
      <c r="AC25" s="43">
        <v>0.4</v>
      </c>
      <c r="AD25" s="24" t="s">
        <v>14</v>
      </c>
      <c r="AF25" s="42">
        <f>0.683363148*$V$9 + 24.5509839</f>
        <v>28.679040163130917</v>
      </c>
      <c r="AG25" s="42">
        <f>0.659033989*$V$9 + 25.448121646</f>
        <v>29.42921046220231</v>
      </c>
      <c r="AH25" s="42">
        <f>0.638640429*$V$9 + 26.200134168</f>
        <v>30.058029681590188</v>
      </c>
      <c r="AI25" s="42">
        <f>0.621824687*$V$9 + 26.820214669</f>
        <v>30.576529742840904</v>
      </c>
    </row>
    <row r="26" spans="1:35" ht="18.75" x14ac:dyDescent="0.3">
      <c r="F26" s="22"/>
      <c r="AC26" s="43">
        <v>0.4</v>
      </c>
      <c r="AD26" s="24" t="s">
        <v>15</v>
      </c>
      <c r="AF26" s="42">
        <f>0.683363148*$W$9 + 24.5509839</f>
        <v>29.403459974762143</v>
      </c>
      <c r="AG26" s="42">
        <f>0.659033989*$W$9 + 25.448121646</f>
        <v>30.127839411637488</v>
      </c>
      <c r="AH26" s="42">
        <f>0.638640429*$W$9 + 26.200134168</f>
        <v>30.735039819801891</v>
      </c>
      <c r="AI26" s="42">
        <f>0.621824687*$W$9 + 26.820214669</f>
        <v>31.235713844211535</v>
      </c>
    </row>
    <row r="27" spans="1:35" ht="18.75" x14ac:dyDescent="0.3">
      <c r="F27" s="22"/>
      <c r="AC27" s="43">
        <v>0.4</v>
      </c>
      <c r="AD27" s="24" t="s">
        <v>16</v>
      </c>
      <c r="AF27" s="42">
        <f>0.683363148*$X$9 + 24.5509839</f>
        <v>40.211444900012921</v>
      </c>
      <c r="AG27" s="42">
        <f>0.659033989*$X$9 + 25.448121646</f>
        <v>40.551037442122862</v>
      </c>
      <c r="AH27" s="42">
        <f>0.638640429*$X$9 + 26.200134168</f>
        <v>40.835695890427012</v>
      </c>
      <c r="AI27" s="42">
        <f>0.621824687*$X$9 + 26.820214669</f>
        <v>41.070414270938066</v>
      </c>
    </row>
    <row r="28" spans="1:35" ht="18.75" x14ac:dyDescent="0.3">
      <c r="F28" s="22"/>
      <c r="AC28" s="43">
        <v>0.4</v>
      </c>
      <c r="AD28" s="24" t="s">
        <v>17</v>
      </c>
      <c r="AF28" s="42">
        <f>0.683363148*$Y$9 + 24.5509839</f>
        <v>30.719036916882221</v>
      </c>
      <c r="AG28" s="42">
        <f>0.659033989*$Y$9 + 25.448121646</f>
        <v>31.396579059860098</v>
      </c>
      <c r="AH28" s="42">
        <f>0.638640429*$Y$9 + 26.200134168</f>
        <v>31.964518794717399</v>
      </c>
      <c r="AI28" s="42">
        <f>0.621824687*$Y$9 + 26.820214669</f>
        <v>32.432819984120378</v>
      </c>
    </row>
    <row r="29" spans="1:35" x14ac:dyDescent="0.2">
      <c r="F29" s="22"/>
    </row>
    <row r="30" spans="1:35" ht="18.75" x14ac:dyDescent="0.3">
      <c r="F30" s="22"/>
      <c r="AC30" s="43">
        <v>0.6</v>
      </c>
      <c r="AD30" s="24" t="s">
        <v>14</v>
      </c>
      <c r="AF30" s="42">
        <f>0.683363148*$V$10 + 24.5509839</f>
        <v>30.172476234097964</v>
      </c>
      <c r="AG30" s="42">
        <f>0.659033989*$V$10 + 25.448121646</f>
        <v>30.869477081856051</v>
      </c>
      <c r="AH30" s="42">
        <f>0.638640429*$V$10 + 26.200134168</f>
        <v>31.453727790037892</v>
      </c>
      <c r="AI30" s="42">
        <f>0.621824687*$V$10 + 26.820214669</f>
        <v>31.935478378133119</v>
      </c>
    </row>
    <row r="31" spans="1:35" ht="18.75" x14ac:dyDescent="0.3">
      <c r="F31" s="22"/>
      <c r="AC31" s="43">
        <v>0.6</v>
      </c>
      <c r="AD31" s="24" t="s">
        <v>15</v>
      </c>
      <c r="AF31" s="42">
        <f>0.683363148*$W$10 + 24.5509839</f>
        <v>30.86838175362837</v>
      </c>
      <c r="AG31" s="42">
        <f>0.659033989*$W$10 + 25.448121646</f>
        <v>31.540606907696819</v>
      </c>
      <c r="AH31" s="42">
        <f>0.638640429*$W$10 + 26.200134168</f>
        <v>32.104089754737174</v>
      </c>
      <c r="AI31" s="42">
        <f>0.621824687*$W$10 + 26.820214669</f>
        <v>32.568715966566216</v>
      </c>
    </row>
    <row r="32" spans="1:35" ht="18.75" x14ac:dyDescent="0.3">
      <c r="F32" s="22"/>
      <c r="AC32" s="43">
        <v>0.6</v>
      </c>
      <c r="AD32" s="24" t="s">
        <v>16</v>
      </c>
      <c r="AF32" s="42">
        <f>0.683363148*$X$10 + 24.5509839</f>
        <v>31.504179434044573</v>
      </c>
      <c r="AG32" s="42">
        <f>0.659033989*$X$10 + 25.448121646</f>
        <v>32.153768859358927</v>
      </c>
      <c r="AH32" s="42">
        <f>0.638640429*$X$10 + 26.200134168</f>
        <v>32.698277639416915</v>
      </c>
      <c r="AI32" s="42">
        <f>0.621824687*$X$10 + 26.820214669</f>
        <v>33.147258568369104</v>
      </c>
    </row>
    <row r="33" spans="6:35" ht="18.75" x14ac:dyDescent="0.3">
      <c r="F33" s="22"/>
      <c r="AC33" s="43">
        <v>0.6</v>
      </c>
      <c r="AD33" s="24" t="s">
        <v>17</v>
      </c>
      <c r="AF33" s="42">
        <f>0.683363148*$Y$10 + 24.5509839</f>
        <v>32.13049439628125</v>
      </c>
      <c r="AG33" s="42">
        <f>0.659033989*$Y$10 + 25.448121646</f>
        <v>32.757785697465067</v>
      </c>
      <c r="AH33" s="42">
        <f>0.638640429*$Y$10 + 26.200134168</f>
        <v>33.283603402655103</v>
      </c>
      <c r="AI33" s="42">
        <f>0.621824687*$Y$10 + 26.820214669</f>
        <v>33.71717239309914</v>
      </c>
    </row>
    <row r="34" spans="6:35" x14ac:dyDescent="0.2">
      <c r="F34" s="22"/>
    </row>
    <row r="35" spans="6:35" ht="18.75" x14ac:dyDescent="0.3">
      <c r="F35" s="22"/>
      <c r="AC35" s="43">
        <v>0.8</v>
      </c>
      <c r="AD35" s="24" t="s">
        <v>14</v>
      </c>
      <c r="AF35" s="42">
        <f>0.683363148*$V$11 + 24.5509839</f>
        <v>31.541031625591348</v>
      </c>
      <c r="AG35" s="42">
        <f>0.659033989*$V$11 + 25.448121646</f>
        <v>32.18930903571983</v>
      </c>
      <c r="AH35" s="42">
        <f>0.638640429*$V$11 + 26.200134168</f>
        <v>32.732718038329125</v>
      </c>
      <c r="AI35" s="42">
        <f>0.621824687*$V$11 + 26.820214669</f>
        <v>33.180792133269264</v>
      </c>
    </row>
    <row r="36" spans="6:35" ht="18.75" x14ac:dyDescent="0.3">
      <c r="F36" s="22"/>
      <c r="AC36" s="43">
        <v>0.8</v>
      </c>
      <c r="AD36" s="24" t="s">
        <v>15</v>
      </c>
      <c r="AF36" s="42">
        <f>0.683363148*$W$11 + 24.5509839</f>
        <v>32.210807209634176</v>
      </c>
      <c r="AG36" s="42">
        <f>0.659033989*$W$11 + 25.448121646</f>
        <v>32.835239206491266</v>
      </c>
      <c r="AH36" s="42">
        <f>0.638640429*$W$11 + 26.200134168</f>
        <v>33.358660141848638</v>
      </c>
      <c r="AI36" s="42">
        <f>0.621824687*$W$11 + 26.820214669</f>
        <v>33.790252848449171</v>
      </c>
    </row>
    <row r="37" spans="6:35" ht="18.75" x14ac:dyDescent="0.3">
      <c r="F37" s="22"/>
      <c r="AC37" s="43">
        <v>0.8</v>
      </c>
      <c r="AD37" s="24" t="s">
        <v>16</v>
      </c>
      <c r="AF37" s="42">
        <f>0.683363148*$X$11 + 24.5509839</f>
        <v>32.821128202134162</v>
      </c>
      <c r="AG37" s="42">
        <f>0.659033989*$X$11 + 25.448121646</f>
        <v>33.423831493673987</v>
      </c>
      <c r="AH37" s="42">
        <f>0.638640429*$X$11 + 26.200134168</f>
        <v>33.929038661115669</v>
      </c>
      <c r="AI37" s="42">
        <f>0.621824687*$X$11 + 26.820214669</f>
        <v>34.345612998087837</v>
      </c>
    </row>
    <row r="38" spans="6:35" ht="18.75" x14ac:dyDescent="0.3">
      <c r="F38" s="22"/>
      <c r="AC38" s="43">
        <v>0.8</v>
      </c>
      <c r="AD38" s="24" t="s">
        <v>17</v>
      </c>
      <c r="AF38" s="42">
        <f>0.683363148*$Y$11 + 24.5509839</f>
        <v>33.423926221618373</v>
      </c>
      <c r="AG38" s="42">
        <f>0.659033989*$Y$11 + 25.448121646</f>
        <v>34.005168641433059</v>
      </c>
      <c r="AH38" s="42">
        <f>0.638640429*$Y$11 + 26.200134168</f>
        <v>34.49238654853167</v>
      </c>
      <c r="AI38" s="42">
        <f>0.621824687*$Y$11 + 26.820214669</f>
        <v>34.894127636149641</v>
      </c>
    </row>
    <row r="39" spans="6:35" x14ac:dyDescent="0.2">
      <c r="F39" s="22"/>
    </row>
    <row r="40" spans="6:35" x14ac:dyDescent="0.2">
      <c r="F40" s="22"/>
    </row>
    <row r="41" spans="6:35" x14ac:dyDescent="0.2">
      <c r="F41" s="22"/>
    </row>
    <row r="42" spans="6:35" x14ac:dyDescent="0.2">
      <c r="F42" s="22"/>
    </row>
    <row r="43" spans="6:35" x14ac:dyDescent="0.2">
      <c r="F43" s="22"/>
    </row>
    <row r="44" spans="6:35" x14ac:dyDescent="0.2">
      <c r="F44" s="22"/>
    </row>
    <row r="45" spans="6:35" x14ac:dyDescent="0.2">
      <c r="F45" s="22"/>
    </row>
    <row r="46" spans="6:35" x14ac:dyDescent="0.2">
      <c r="F46" s="22"/>
    </row>
    <row r="47" spans="6:35" x14ac:dyDescent="0.2">
      <c r="F47" s="22"/>
    </row>
    <row r="48" spans="6:35" x14ac:dyDescent="0.2">
      <c r="F48" s="22"/>
    </row>
    <row r="49" spans="6:6" x14ac:dyDescent="0.2">
      <c r="F49" s="22"/>
    </row>
    <row r="50" spans="6:6" x14ac:dyDescent="0.2">
      <c r="F50" s="22"/>
    </row>
    <row r="51" spans="6:6" x14ac:dyDescent="0.2">
      <c r="F51" s="22"/>
    </row>
    <row r="52" spans="6:6" x14ac:dyDescent="0.2">
      <c r="F52" s="22"/>
    </row>
    <row r="53" spans="6:6" x14ac:dyDescent="0.2">
      <c r="F53" s="22"/>
    </row>
    <row r="54" spans="6:6" x14ac:dyDescent="0.2">
      <c r="F54" s="22"/>
    </row>
    <row r="55" spans="6:6" x14ac:dyDescent="0.2">
      <c r="F55" s="22"/>
    </row>
    <row r="56" spans="6:6" x14ac:dyDescent="0.2">
      <c r="F56" s="22"/>
    </row>
    <row r="57" spans="6:6" x14ac:dyDescent="0.2">
      <c r="F57" s="22"/>
    </row>
    <row r="58" spans="6:6" x14ac:dyDescent="0.2">
      <c r="F58" s="22"/>
    </row>
    <row r="59" spans="6:6" x14ac:dyDescent="0.2">
      <c r="F59" s="22"/>
    </row>
    <row r="60" spans="6:6" x14ac:dyDescent="0.2">
      <c r="F60" s="22"/>
    </row>
    <row r="61" spans="6:6" x14ac:dyDescent="0.2">
      <c r="F61" s="22"/>
    </row>
    <row r="62" spans="6:6" x14ac:dyDescent="0.2">
      <c r="F62" s="22"/>
    </row>
    <row r="63" spans="6:6" x14ac:dyDescent="0.2">
      <c r="F63" s="22"/>
    </row>
    <row r="64" spans="6:6" x14ac:dyDescent="0.2">
      <c r="F64" s="22"/>
    </row>
    <row r="65" spans="6:6" x14ac:dyDescent="0.2">
      <c r="F65" s="22"/>
    </row>
    <row r="66" spans="6:6" x14ac:dyDescent="0.2">
      <c r="F66" s="22"/>
    </row>
    <row r="67" spans="6:6" x14ac:dyDescent="0.2">
      <c r="F67" s="22"/>
    </row>
    <row r="68" spans="6:6" x14ac:dyDescent="0.2">
      <c r="F68" s="22"/>
    </row>
    <row r="69" spans="6:6" x14ac:dyDescent="0.2">
      <c r="F69" s="22"/>
    </row>
    <row r="70" spans="6:6" x14ac:dyDescent="0.2">
      <c r="F70" s="22"/>
    </row>
    <row r="71" spans="6:6" x14ac:dyDescent="0.2">
      <c r="F71" s="22"/>
    </row>
    <row r="72" spans="6:6" x14ac:dyDescent="0.2">
      <c r="F72" s="22"/>
    </row>
    <row r="73" spans="6:6" x14ac:dyDescent="0.2">
      <c r="F73" s="22"/>
    </row>
    <row r="74" spans="6:6" x14ac:dyDescent="0.2">
      <c r="F74" s="22"/>
    </row>
    <row r="75" spans="6:6" x14ac:dyDescent="0.2">
      <c r="F75" s="22"/>
    </row>
    <row r="76" spans="6:6" x14ac:dyDescent="0.2">
      <c r="F76" s="22"/>
    </row>
    <row r="77" spans="6:6" x14ac:dyDescent="0.2">
      <c r="F77" s="22"/>
    </row>
    <row r="78" spans="6:6" x14ac:dyDescent="0.2">
      <c r="F78" s="22"/>
    </row>
    <row r="79" spans="6:6" x14ac:dyDescent="0.2">
      <c r="F79" s="22"/>
    </row>
    <row r="80" spans="6:6" x14ac:dyDescent="0.2">
      <c r="F80" s="22"/>
    </row>
    <row r="81" spans="6:6" x14ac:dyDescent="0.2">
      <c r="F81" s="22"/>
    </row>
    <row r="82" spans="6:6" x14ac:dyDescent="0.2">
      <c r="F82" s="22"/>
    </row>
    <row r="83" spans="6:6" x14ac:dyDescent="0.2">
      <c r="F83" s="22"/>
    </row>
    <row r="84" spans="6:6" x14ac:dyDescent="0.2">
      <c r="F84" s="22"/>
    </row>
    <row r="85" spans="6:6" x14ac:dyDescent="0.2">
      <c r="F85" s="22"/>
    </row>
    <row r="86" spans="6:6" x14ac:dyDescent="0.2">
      <c r="F86" s="22"/>
    </row>
    <row r="87" spans="6:6" x14ac:dyDescent="0.2">
      <c r="F87" s="22"/>
    </row>
    <row r="88" spans="6:6" x14ac:dyDescent="0.2">
      <c r="F88" s="22"/>
    </row>
    <row r="89" spans="6:6" x14ac:dyDescent="0.2">
      <c r="F89" s="22"/>
    </row>
    <row r="90" spans="6:6" x14ac:dyDescent="0.2">
      <c r="F90" s="22"/>
    </row>
    <row r="91" spans="6:6" x14ac:dyDescent="0.2">
      <c r="F91" s="22"/>
    </row>
    <row r="92" spans="6:6" x14ac:dyDescent="0.2">
      <c r="F92" s="22"/>
    </row>
    <row r="93" spans="6:6" x14ac:dyDescent="0.2">
      <c r="F93" s="22"/>
    </row>
    <row r="94" spans="6:6" x14ac:dyDescent="0.2">
      <c r="F94" s="22"/>
    </row>
    <row r="95" spans="6:6" x14ac:dyDescent="0.2">
      <c r="F95" s="22"/>
    </row>
    <row r="96" spans="6:6" x14ac:dyDescent="0.2">
      <c r="F96" s="22"/>
    </row>
    <row r="97" spans="6:6" x14ac:dyDescent="0.2">
      <c r="F97" s="22"/>
    </row>
    <row r="98" spans="6:6" x14ac:dyDescent="0.2">
      <c r="F98" s="22"/>
    </row>
    <row r="99" spans="6:6" x14ac:dyDescent="0.2">
      <c r="F99" s="22"/>
    </row>
    <row r="100" spans="6:6" x14ac:dyDescent="0.2">
      <c r="F100" s="22"/>
    </row>
    <row r="101" spans="6:6" x14ac:dyDescent="0.2">
      <c r="F101" s="22"/>
    </row>
    <row r="102" spans="6:6" x14ac:dyDescent="0.2">
      <c r="F102" s="22"/>
    </row>
    <row r="103" spans="6:6" x14ac:dyDescent="0.2">
      <c r="F103" s="22"/>
    </row>
    <row r="104" spans="6:6" x14ac:dyDescent="0.2">
      <c r="F104" s="22"/>
    </row>
    <row r="105" spans="6:6" x14ac:dyDescent="0.2">
      <c r="F105" s="22"/>
    </row>
    <row r="106" spans="6:6" x14ac:dyDescent="0.2">
      <c r="F106" s="22"/>
    </row>
    <row r="107" spans="6:6" x14ac:dyDescent="0.2">
      <c r="F107" s="22"/>
    </row>
    <row r="108" spans="6:6" x14ac:dyDescent="0.2">
      <c r="F108" s="22"/>
    </row>
    <row r="109" spans="6:6" x14ac:dyDescent="0.2">
      <c r="F109" s="22"/>
    </row>
    <row r="110" spans="6:6" x14ac:dyDescent="0.2">
      <c r="F110" s="22"/>
    </row>
    <row r="111" spans="6:6" x14ac:dyDescent="0.2">
      <c r="F111" s="22"/>
    </row>
    <row r="112" spans="6:6" x14ac:dyDescent="0.2">
      <c r="F112" s="22"/>
    </row>
    <row r="113" spans="6:6" x14ac:dyDescent="0.2">
      <c r="F113" s="22"/>
    </row>
    <row r="114" spans="6:6" x14ac:dyDescent="0.2">
      <c r="F114" s="22"/>
    </row>
    <row r="115" spans="6:6" x14ac:dyDescent="0.2">
      <c r="F115" s="22"/>
    </row>
    <row r="116" spans="6:6" x14ac:dyDescent="0.2">
      <c r="F116" s="22"/>
    </row>
    <row r="117" spans="6:6" x14ac:dyDescent="0.2">
      <c r="F117" s="22"/>
    </row>
    <row r="118" spans="6:6" x14ac:dyDescent="0.2">
      <c r="F118" s="22"/>
    </row>
    <row r="119" spans="6:6" x14ac:dyDescent="0.2">
      <c r="F119" s="22"/>
    </row>
    <row r="120" spans="6:6" x14ac:dyDescent="0.2">
      <c r="F120" s="22"/>
    </row>
    <row r="121" spans="6:6" x14ac:dyDescent="0.2">
      <c r="F121" s="22"/>
    </row>
    <row r="122" spans="6:6" x14ac:dyDescent="0.2">
      <c r="F122" s="22"/>
    </row>
    <row r="123" spans="6:6" x14ac:dyDescent="0.2">
      <c r="F123" s="22"/>
    </row>
    <row r="124" spans="6:6" x14ac:dyDescent="0.2">
      <c r="F124" s="22"/>
    </row>
    <row r="125" spans="6:6" x14ac:dyDescent="0.2">
      <c r="F125" s="22"/>
    </row>
    <row r="126" spans="6:6" x14ac:dyDescent="0.2">
      <c r="F126" s="22"/>
    </row>
    <row r="127" spans="6:6" x14ac:dyDescent="0.2">
      <c r="F127" s="22"/>
    </row>
    <row r="128" spans="6:6" x14ac:dyDescent="0.2">
      <c r="F128" s="22"/>
    </row>
    <row r="129" spans="6:6" x14ac:dyDescent="0.2">
      <c r="F129" s="22"/>
    </row>
    <row r="130" spans="6:6" x14ac:dyDescent="0.2">
      <c r="F130" s="22"/>
    </row>
    <row r="131" spans="6:6" x14ac:dyDescent="0.2">
      <c r="F131" s="22"/>
    </row>
    <row r="132" spans="6:6" x14ac:dyDescent="0.2">
      <c r="F132" s="22"/>
    </row>
    <row r="133" spans="6:6" x14ac:dyDescent="0.2">
      <c r="F133" s="22"/>
    </row>
    <row r="134" spans="6:6" x14ac:dyDescent="0.2">
      <c r="F134" s="22"/>
    </row>
    <row r="135" spans="6:6" x14ac:dyDescent="0.2">
      <c r="F135" s="22"/>
    </row>
    <row r="136" spans="6:6" x14ac:dyDescent="0.2">
      <c r="F136" s="22"/>
    </row>
    <row r="137" spans="6:6" x14ac:dyDescent="0.2">
      <c r="F137" s="22"/>
    </row>
    <row r="138" spans="6:6" x14ac:dyDescent="0.2">
      <c r="F138" s="22"/>
    </row>
    <row r="139" spans="6:6" x14ac:dyDescent="0.2">
      <c r="F139" s="22"/>
    </row>
    <row r="140" spans="6:6" x14ac:dyDescent="0.2">
      <c r="F140" s="22"/>
    </row>
    <row r="141" spans="6:6" x14ac:dyDescent="0.2">
      <c r="F141" s="22"/>
    </row>
    <row r="142" spans="6:6" x14ac:dyDescent="0.2">
      <c r="F142" s="22"/>
    </row>
    <row r="143" spans="6:6" x14ac:dyDescent="0.2">
      <c r="F143" s="22"/>
    </row>
    <row r="144" spans="6:6" x14ac:dyDescent="0.2">
      <c r="F144" s="22"/>
    </row>
    <row r="145" spans="6:6" x14ac:dyDescent="0.2">
      <c r="F145" s="22"/>
    </row>
    <row r="146" spans="6:6" x14ac:dyDescent="0.2">
      <c r="F146" s="22"/>
    </row>
    <row r="147" spans="6:6" x14ac:dyDescent="0.2">
      <c r="F147" s="22"/>
    </row>
    <row r="148" spans="6:6" x14ac:dyDescent="0.2">
      <c r="F148" s="22"/>
    </row>
    <row r="149" spans="6:6" x14ac:dyDescent="0.2">
      <c r="F149" s="22"/>
    </row>
    <row r="150" spans="6:6" x14ac:dyDescent="0.2">
      <c r="F150" s="22"/>
    </row>
    <row r="151" spans="6:6" x14ac:dyDescent="0.2">
      <c r="F151" s="22"/>
    </row>
    <row r="152" spans="6:6" x14ac:dyDescent="0.2">
      <c r="F152" s="22"/>
    </row>
    <row r="153" spans="6:6" x14ac:dyDescent="0.2">
      <c r="F153" s="22"/>
    </row>
    <row r="154" spans="6:6" x14ac:dyDescent="0.2">
      <c r="F154" s="22"/>
    </row>
    <row r="155" spans="6:6" x14ac:dyDescent="0.2">
      <c r="F155" s="22"/>
    </row>
    <row r="156" spans="6:6" x14ac:dyDescent="0.2">
      <c r="F156" s="22"/>
    </row>
    <row r="157" spans="6:6" x14ac:dyDescent="0.2">
      <c r="F157" s="22"/>
    </row>
    <row r="158" spans="6:6" x14ac:dyDescent="0.2">
      <c r="F158" s="22"/>
    </row>
    <row r="159" spans="6:6" x14ac:dyDescent="0.2">
      <c r="F159" s="22"/>
    </row>
    <row r="160" spans="6:6" x14ac:dyDescent="0.2">
      <c r="F160" s="22"/>
    </row>
    <row r="161" spans="6:6" x14ac:dyDescent="0.2">
      <c r="F161" s="22"/>
    </row>
    <row r="162" spans="6:6" x14ac:dyDescent="0.2">
      <c r="F162" s="22"/>
    </row>
    <row r="163" spans="6:6" x14ac:dyDescent="0.2">
      <c r="F163" s="22"/>
    </row>
    <row r="164" spans="6:6" x14ac:dyDescent="0.2">
      <c r="F164" s="22"/>
    </row>
    <row r="165" spans="6:6" x14ac:dyDescent="0.2">
      <c r="F165" s="22"/>
    </row>
    <row r="166" spans="6:6" x14ac:dyDescent="0.2">
      <c r="F166" s="22"/>
    </row>
    <row r="167" spans="6:6" x14ac:dyDescent="0.2">
      <c r="F167" s="22"/>
    </row>
    <row r="168" spans="6:6" x14ac:dyDescent="0.2">
      <c r="F168" s="22"/>
    </row>
    <row r="169" spans="6:6" x14ac:dyDescent="0.2">
      <c r="F169" s="22"/>
    </row>
    <row r="170" spans="6:6" x14ac:dyDescent="0.2">
      <c r="F170" s="22"/>
    </row>
    <row r="171" spans="6:6" x14ac:dyDescent="0.2">
      <c r="F171" s="22"/>
    </row>
    <row r="172" spans="6:6" x14ac:dyDescent="0.2">
      <c r="F172" s="22"/>
    </row>
    <row r="173" spans="6:6" x14ac:dyDescent="0.2">
      <c r="F173" s="22"/>
    </row>
    <row r="174" spans="6:6" x14ac:dyDescent="0.2">
      <c r="F174" s="22"/>
    </row>
    <row r="175" spans="6:6" x14ac:dyDescent="0.2">
      <c r="F175" s="22"/>
    </row>
    <row r="176" spans="6:6" x14ac:dyDescent="0.2">
      <c r="F176" s="22"/>
    </row>
    <row r="177" spans="6:6" x14ac:dyDescent="0.2">
      <c r="F177" s="22"/>
    </row>
    <row r="178" spans="6:6" x14ac:dyDescent="0.2">
      <c r="F178" s="22"/>
    </row>
    <row r="179" spans="6:6" x14ac:dyDescent="0.2">
      <c r="F179" s="22"/>
    </row>
    <row r="180" spans="6:6" x14ac:dyDescent="0.2">
      <c r="F180" s="22"/>
    </row>
    <row r="181" spans="6:6" x14ac:dyDescent="0.2">
      <c r="F181" s="22"/>
    </row>
    <row r="182" spans="6:6" x14ac:dyDescent="0.2">
      <c r="F182" s="22"/>
    </row>
    <row r="183" spans="6:6" x14ac:dyDescent="0.2">
      <c r="F183" s="22"/>
    </row>
    <row r="184" spans="6:6" x14ac:dyDescent="0.2">
      <c r="F184" s="22"/>
    </row>
    <row r="185" spans="6:6" x14ac:dyDescent="0.2">
      <c r="F185" s="22"/>
    </row>
    <row r="186" spans="6:6" x14ac:dyDescent="0.2">
      <c r="F186" s="22"/>
    </row>
    <row r="187" spans="6:6" x14ac:dyDescent="0.2">
      <c r="F187" s="22"/>
    </row>
    <row r="188" spans="6:6" x14ac:dyDescent="0.2">
      <c r="F188" s="22"/>
    </row>
    <row r="189" spans="6:6" x14ac:dyDescent="0.2">
      <c r="F189" s="22"/>
    </row>
    <row r="190" spans="6:6" x14ac:dyDescent="0.2">
      <c r="F190" s="22"/>
    </row>
    <row r="191" spans="6:6" x14ac:dyDescent="0.2">
      <c r="F191" s="22"/>
    </row>
    <row r="192" spans="6:6" x14ac:dyDescent="0.2">
      <c r="F192" s="22"/>
    </row>
    <row r="193" spans="6:6" x14ac:dyDescent="0.2">
      <c r="F193" s="22"/>
    </row>
    <row r="194" spans="6:6" x14ac:dyDescent="0.2">
      <c r="F194" s="22"/>
    </row>
    <row r="195" spans="6:6" x14ac:dyDescent="0.2">
      <c r="F195" s="22"/>
    </row>
    <row r="196" spans="6:6" x14ac:dyDescent="0.2">
      <c r="F196" s="22"/>
    </row>
    <row r="197" spans="6:6" x14ac:dyDescent="0.2">
      <c r="F197" s="22"/>
    </row>
    <row r="198" spans="6:6" x14ac:dyDescent="0.2">
      <c r="F198" s="22"/>
    </row>
    <row r="199" spans="6:6" x14ac:dyDescent="0.2">
      <c r="F199" s="22"/>
    </row>
    <row r="200" spans="6:6" x14ac:dyDescent="0.2">
      <c r="F200" s="22"/>
    </row>
    <row r="201" spans="6:6" x14ac:dyDescent="0.2">
      <c r="F201" s="22"/>
    </row>
    <row r="202" spans="6:6" x14ac:dyDescent="0.2">
      <c r="F202" s="22"/>
    </row>
    <row r="203" spans="6:6" x14ac:dyDescent="0.2">
      <c r="F203" s="22"/>
    </row>
    <row r="204" spans="6:6" x14ac:dyDescent="0.2">
      <c r="F204" s="22"/>
    </row>
    <row r="205" spans="6:6" x14ac:dyDescent="0.2">
      <c r="F205" s="22"/>
    </row>
    <row r="206" spans="6:6" x14ac:dyDescent="0.2">
      <c r="F206" s="22"/>
    </row>
    <row r="207" spans="6:6" x14ac:dyDescent="0.2">
      <c r="F207" s="22"/>
    </row>
    <row r="208" spans="6:6" x14ac:dyDescent="0.2">
      <c r="F208" s="22"/>
    </row>
    <row r="209" spans="6:6" x14ac:dyDescent="0.2">
      <c r="F209" s="22"/>
    </row>
    <row r="210" spans="6:6" x14ac:dyDescent="0.2">
      <c r="F210" s="22"/>
    </row>
    <row r="211" spans="6:6" x14ac:dyDescent="0.2">
      <c r="F211" s="22"/>
    </row>
    <row r="212" spans="6:6" x14ac:dyDescent="0.2">
      <c r="F212" s="22"/>
    </row>
    <row r="213" spans="6:6" x14ac:dyDescent="0.2">
      <c r="F213" s="22"/>
    </row>
    <row r="214" spans="6:6" x14ac:dyDescent="0.2">
      <c r="F214" s="22"/>
    </row>
    <row r="215" spans="6:6" x14ac:dyDescent="0.2">
      <c r="F215" s="22"/>
    </row>
    <row r="216" spans="6:6" x14ac:dyDescent="0.2">
      <c r="F216" s="22"/>
    </row>
    <row r="217" spans="6:6" x14ac:dyDescent="0.2">
      <c r="F217" s="22"/>
    </row>
    <row r="218" spans="6:6" x14ac:dyDescent="0.2">
      <c r="F218" s="22"/>
    </row>
    <row r="219" spans="6:6" x14ac:dyDescent="0.2">
      <c r="F219" s="22"/>
    </row>
    <row r="220" spans="6:6" x14ac:dyDescent="0.2">
      <c r="F220" s="22"/>
    </row>
    <row r="221" spans="6:6" x14ac:dyDescent="0.2">
      <c r="F221" s="22"/>
    </row>
    <row r="222" spans="6:6" x14ac:dyDescent="0.2">
      <c r="F222" s="22"/>
    </row>
    <row r="223" spans="6:6" x14ac:dyDescent="0.2">
      <c r="F223" s="22"/>
    </row>
    <row r="224" spans="6:6" x14ac:dyDescent="0.2">
      <c r="F224" s="22"/>
    </row>
    <row r="225" spans="6:6" x14ac:dyDescent="0.2">
      <c r="F225" s="22"/>
    </row>
    <row r="226" spans="6:6" x14ac:dyDescent="0.2">
      <c r="F226" s="22"/>
    </row>
    <row r="227" spans="6:6" x14ac:dyDescent="0.2">
      <c r="F227" s="22"/>
    </row>
    <row r="228" spans="6:6" x14ac:dyDescent="0.2">
      <c r="F228" s="22"/>
    </row>
    <row r="229" spans="6:6" x14ac:dyDescent="0.2">
      <c r="F229" s="22"/>
    </row>
    <row r="230" spans="6:6" x14ac:dyDescent="0.2">
      <c r="F230" s="22"/>
    </row>
    <row r="231" spans="6:6" x14ac:dyDescent="0.2">
      <c r="F231" s="22"/>
    </row>
    <row r="232" spans="6:6" x14ac:dyDescent="0.2">
      <c r="F232" s="22"/>
    </row>
    <row r="233" spans="6:6" x14ac:dyDescent="0.2">
      <c r="F233" s="22"/>
    </row>
    <row r="234" spans="6:6" x14ac:dyDescent="0.2">
      <c r="F234" s="22"/>
    </row>
    <row r="235" spans="6:6" x14ac:dyDescent="0.2">
      <c r="F235" s="22"/>
    </row>
    <row r="236" spans="6:6" x14ac:dyDescent="0.2">
      <c r="F236" s="22"/>
    </row>
    <row r="237" spans="6:6" x14ac:dyDescent="0.2">
      <c r="F237" s="22"/>
    </row>
    <row r="238" spans="6:6" x14ac:dyDescent="0.2">
      <c r="F238" s="22"/>
    </row>
    <row r="239" spans="6:6" x14ac:dyDescent="0.2">
      <c r="F239" s="22"/>
    </row>
    <row r="240" spans="6:6" x14ac:dyDescent="0.2">
      <c r="F240" s="22"/>
    </row>
    <row r="241" spans="6:6" x14ac:dyDescent="0.2">
      <c r="F241" s="22"/>
    </row>
    <row r="242" spans="6:6" x14ac:dyDescent="0.2">
      <c r="F242" s="22"/>
    </row>
    <row r="243" spans="6:6" x14ac:dyDescent="0.2">
      <c r="F243" s="22"/>
    </row>
    <row r="244" spans="6:6" x14ac:dyDescent="0.2">
      <c r="F244" s="22"/>
    </row>
    <row r="245" spans="6:6" x14ac:dyDescent="0.2">
      <c r="F245" s="22"/>
    </row>
    <row r="246" spans="6:6" x14ac:dyDescent="0.2">
      <c r="F246" s="22"/>
    </row>
    <row r="247" spans="6:6" x14ac:dyDescent="0.2">
      <c r="F247" s="22"/>
    </row>
    <row r="248" spans="6:6" x14ac:dyDescent="0.2">
      <c r="F248" s="22"/>
    </row>
    <row r="249" spans="6:6" x14ac:dyDescent="0.2">
      <c r="F249" s="22"/>
    </row>
    <row r="250" spans="6:6" x14ac:dyDescent="0.2">
      <c r="F250" s="22"/>
    </row>
    <row r="251" spans="6:6" x14ac:dyDescent="0.2">
      <c r="F251" s="22"/>
    </row>
    <row r="252" spans="6:6" x14ac:dyDescent="0.2">
      <c r="F252" s="22"/>
    </row>
    <row r="253" spans="6:6" x14ac:dyDescent="0.2">
      <c r="F253" s="22"/>
    </row>
    <row r="254" spans="6:6" x14ac:dyDescent="0.2">
      <c r="F254" s="22"/>
    </row>
    <row r="255" spans="6:6" x14ac:dyDescent="0.2">
      <c r="F255" s="22"/>
    </row>
    <row r="256" spans="6:6" x14ac:dyDescent="0.2">
      <c r="F256" s="22"/>
    </row>
    <row r="257" spans="6:6" x14ac:dyDescent="0.2">
      <c r="F257" s="22"/>
    </row>
    <row r="258" spans="6:6" x14ac:dyDescent="0.2">
      <c r="F258" s="22"/>
    </row>
    <row r="259" spans="6:6" x14ac:dyDescent="0.2">
      <c r="F259" s="22"/>
    </row>
    <row r="260" spans="6:6" x14ac:dyDescent="0.2">
      <c r="F260" s="22"/>
    </row>
    <row r="261" spans="6:6" x14ac:dyDescent="0.2">
      <c r="F261" s="22"/>
    </row>
    <row r="262" spans="6:6" x14ac:dyDescent="0.2">
      <c r="F262" s="22"/>
    </row>
    <row r="263" spans="6:6" x14ac:dyDescent="0.2">
      <c r="F263" s="22"/>
    </row>
    <row r="264" spans="6:6" x14ac:dyDescent="0.2">
      <c r="F264" s="22"/>
    </row>
    <row r="265" spans="6:6" x14ac:dyDescent="0.2">
      <c r="F265" s="22"/>
    </row>
    <row r="266" spans="6:6" x14ac:dyDescent="0.2">
      <c r="F266" s="22"/>
    </row>
    <row r="267" spans="6:6" x14ac:dyDescent="0.2">
      <c r="F267" s="22"/>
    </row>
    <row r="268" spans="6:6" x14ac:dyDescent="0.2">
      <c r="F268" s="22"/>
    </row>
    <row r="269" spans="6:6" x14ac:dyDescent="0.2">
      <c r="F269" s="22"/>
    </row>
    <row r="270" spans="6:6" x14ac:dyDescent="0.2">
      <c r="F270" s="22"/>
    </row>
    <row r="271" spans="6:6" x14ac:dyDescent="0.2">
      <c r="F271" s="22"/>
    </row>
    <row r="272" spans="6:6" x14ac:dyDescent="0.2">
      <c r="F272" s="22"/>
    </row>
    <row r="273" spans="6:6" x14ac:dyDescent="0.2">
      <c r="F273" s="22"/>
    </row>
    <row r="274" spans="6:6" x14ac:dyDescent="0.2">
      <c r="F274" s="22"/>
    </row>
    <row r="275" spans="6:6" x14ac:dyDescent="0.2">
      <c r="F275" s="22"/>
    </row>
    <row r="276" spans="6:6" x14ac:dyDescent="0.2">
      <c r="F276" s="22"/>
    </row>
    <row r="277" spans="6:6" x14ac:dyDescent="0.2">
      <c r="F277" s="22"/>
    </row>
    <row r="278" spans="6:6" x14ac:dyDescent="0.2">
      <c r="F278" s="22"/>
    </row>
    <row r="279" spans="6:6" x14ac:dyDescent="0.2">
      <c r="F279" s="22"/>
    </row>
    <row r="280" spans="6:6" x14ac:dyDescent="0.2">
      <c r="F280" s="22"/>
    </row>
    <row r="281" spans="6:6" x14ac:dyDescent="0.2">
      <c r="F281" s="22"/>
    </row>
    <row r="282" spans="6:6" x14ac:dyDescent="0.2">
      <c r="F282" s="22"/>
    </row>
    <row r="283" spans="6:6" x14ac:dyDescent="0.2">
      <c r="F283" s="22"/>
    </row>
    <row r="284" spans="6:6" x14ac:dyDescent="0.2">
      <c r="F284" s="22"/>
    </row>
    <row r="285" spans="6:6" x14ac:dyDescent="0.2">
      <c r="F285" s="22"/>
    </row>
    <row r="286" spans="6:6" x14ac:dyDescent="0.2">
      <c r="F286" s="22"/>
    </row>
    <row r="287" spans="6:6" x14ac:dyDescent="0.2">
      <c r="F287" s="22"/>
    </row>
    <row r="288" spans="6:6" x14ac:dyDescent="0.2">
      <c r="F288" s="22"/>
    </row>
    <row r="289" spans="6:6" x14ac:dyDescent="0.2">
      <c r="F289" s="22"/>
    </row>
    <row r="290" spans="6:6" x14ac:dyDescent="0.2">
      <c r="F290" s="22"/>
    </row>
    <row r="291" spans="6:6" x14ac:dyDescent="0.2">
      <c r="F291" s="22"/>
    </row>
    <row r="292" spans="6:6" x14ac:dyDescent="0.2">
      <c r="F292" s="22"/>
    </row>
    <row r="293" spans="6:6" x14ac:dyDescent="0.2">
      <c r="F293" s="22"/>
    </row>
    <row r="294" spans="6:6" x14ac:dyDescent="0.2">
      <c r="F294" s="22"/>
    </row>
    <row r="295" spans="6:6" x14ac:dyDescent="0.2">
      <c r="F295" s="22"/>
    </row>
    <row r="296" spans="6:6" x14ac:dyDescent="0.2">
      <c r="F296" s="22"/>
    </row>
    <row r="297" spans="6:6" x14ac:dyDescent="0.2">
      <c r="F297" s="22"/>
    </row>
    <row r="298" spans="6:6" x14ac:dyDescent="0.2">
      <c r="F298" s="22"/>
    </row>
    <row r="299" spans="6:6" x14ac:dyDescent="0.2">
      <c r="F299" s="22"/>
    </row>
    <row r="300" spans="6:6" x14ac:dyDescent="0.2">
      <c r="F300" s="22"/>
    </row>
    <row r="301" spans="6:6" x14ac:dyDescent="0.2">
      <c r="F301" s="22"/>
    </row>
    <row r="302" spans="6:6" x14ac:dyDescent="0.2">
      <c r="F302" s="22"/>
    </row>
    <row r="303" spans="6:6" x14ac:dyDescent="0.2">
      <c r="F303" s="22"/>
    </row>
    <row r="304" spans="6:6" x14ac:dyDescent="0.2">
      <c r="F304" s="22"/>
    </row>
    <row r="305" spans="6:6" x14ac:dyDescent="0.2">
      <c r="F305" s="22"/>
    </row>
    <row r="306" spans="6:6" x14ac:dyDescent="0.2">
      <c r="F306" s="22"/>
    </row>
    <row r="307" spans="6:6" x14ac:dyDescent="0.2">
      <c r="F307" s="22"/>
    </row>
    <row r="308" spans="6:6" x14ac:dyDescent="0.2">
      <c r="F308" s="22"/>
    </row>
    <row r="309" spans="6:6" x14ac:dyDescent="0.2">
      <c r="F309" s="22"/>
    </row>
    <row r="310" spans="6:6" x14ac:dyDescent="0.2">
      <c r="F310" s="22"/>
    </row>
    <row r="311" spans="6:6" x14ac:dyDescent="0.2">
      <c r="F311" s="22"/>
    </row>
    <row r="312" spans="6:6" x14ac:dyDescent="0.2">
      <c r="F312" s="22"/>
    </row>
    <row r="313" spans="6:6" x14ac:dyDescent="0.2">
      <c r="F313" s="22"/>
    </row>
    <row r="314" spans="6:6" x14ac:dyDescent="0.2">
      <c r="F314" s="22"/>
    </row>
    <row r="315" spans="6:6" x14ac:dyDescent="0.2">
      <c r="F315" s="22"/>
    </row>
    <row r="316" spans="6:6" x14ac:dyDescent="0.2">
      <c r="F316" s="22"/>
    </row>
    <row r="317" spans="6:6" x14ac:dyDescent="0.2">
      <c r="F317" s="22"/>
    </row>
    <row r="318" spans="6:6" x14ac:dyDescent="0.2">
      <c r="F318" s="22"/>
    </row>
    <row r="319" spans="6:6" x14ac:dyDescent="0.2">
      <c r="F319" s="22"/>
    </row>
    <row r="320" spans="6:6" x14ac:dyDescent="0.2">
      <c r="F320" s="22"/>
    </row>
    <row r="321" spans="6:6" x14ac:dyDescent="0.2">
      <c r="F321" s="22"/>
    </row>
    <row r="322" spans="6:6" x14ac:dyDescent="0.2">
      <c r="F322" s="22"/>
    </row>
    <row r="323" spans="6:6" x14ac:dyDescent="0.2">
      <c r="F323" s="22"/>
    </row>
    <row r="324" spans="6:6" x14ac:dyDescent="0.2">
      <c r="F324" s="22"/>
    </row>
    <row r="325" spans="6:6" x14ac:dyDescent="0.2">
      <c r="F325" s="22"/>
    </row>
    <row r="326" spans="6:6" x14ac:dyDescent="0.2">
      <c r="F326" s="22"/>
    </row>
    <row r="327" spans="6:6" x14ac:dyDescent="0.2">
      <c r="F327" s="22"/>
    </row>
    <row r="328" spans="6:6" x14ac:dyDescent="0.2">
      <c r="F328" s="22"/>
    </row>
    <row r="329" spans="6:6" x14ac:dyDescent="0.2">
      <c r="F329" s="22"/>
    </row>
    <row r="330" spans="6:6" x14ac:dyDescent="0.2">
      <c r="F330" s="22"/>
    </row>
    <row r="331" spans="6:6" x14ac:dyDescent="0.2">
      <c r="F331" s="22"/>
    </row>
    <row r="332" spans="6:6" x14ac:dyDescent="0.2">
      <c r="F332" s="22"/>
    </row>
    <row r="333" spans="6:6" x14ac:dyDescent="0.2">
      <c r="F333" s="22"/>
    </row>
    <row r="334" spans="6:6" x14ac:dyDescent="0.2">
      <c r="F334" s="22"/>
    </row>
    <row r="335" spans="6:6" x14ac:dyDescent="0.2">
      <c r="F335" s="22"/>
    </row>
    <row r="336" spans="6:6" x14ac:dyDescent="0.2">
      <c r="F336" s="22"/>
    </row>
    <row r="337" spans="6:6" x14ac:dyDescent="0.2">
      <c r="F337" s="22"/>
    </row>
    <row r="338" spans="6:6" x14ac:dyDescent="0.2">
      <c r="F338" s="22"/>
    </row>
    <row r="339" spans="6:6" x14ac:dyDescent="0.2">
      <c r="F339" s="22"/>
    </row>
    <row r="340" spans="6:6" x14ac:dyDescent="0.2">
      <c r="F340" s="22"/>
    </row>
    <row r="341" spans="6:6" x14ac:dyDescent="0.2">
      <c r="F341" s="22"/>
    </row>
    <row r="342" spans="6:6" x14ac:dyDescent="0.2">
      <c r="F342" s="22"/>
    </row>
    <row r="343" spans="6:6" x14ac:dyDescent="0.2">
      <c r="F343" s="22"/>
    </row>
    <row r="344" spans="6:6" x14ac:dyDescent="0.2">
      <c r="F344" s="22"/>
    </row>
    <row r="345" spans="6:6" x14ac:dyDescent="0.2">
      <c r="F345" s="22"/>
    </row>
    <row r="346" spans="6:6" x14ac:dyDescent="0.2">
      <c r="F346" s="22"/>
    </row>
    <row r="347" spans="6:6" x14ac:dyDescent="0.2">
      <c r="F347" s="22"/>
    </row>
    <row r="348" spans="6:6" x14ac:dyDescent="0.2">
      <c r="F348" s="22"/>
    </row>
    <row r="349" spans="6:6" x14ac:dyDescent="0.2">
      <c r="F349" s="22"/>
    </row>
    <row r="350" spans="6:6" x14ac:dyDescent="0.2">
      <c r="F350" s="22"/>
    </row>
    <row r="351" spans="6:6" x14ac:dyDescent="0.2">
      <c r="F351" s="22"/>
    </row>
    <row r="352" spans="6:6" x14ac:dyDescent="0.2">
      <c r="F352" s="22"/>
    </row>
    <row r="353" spans="6:6" x14ac:dyDescent="0.2">
      <c r="F353" s="22"/>
    </row>
    <row r="354" spans="6:6" x14ac:dyDescent="0.2">
      <c r="F354" s="22"/>
    </row>
    <row r="355" spans="6:6" x14ac:dyDescent="0.2">
      <c r="F355" s="22"/>
    </row>
    <row r="356" spans="6:6" x14ac:dyDescent="0.2">
      <c r="F356" s="22"/>
    </row>
    <row r="357" spans="6:6" x14ac:dyDescent="0.2">
      <c r="F357" s="22"/>
    </row>
    <row r="358" spans="6:6" x14ac:dyDescent="0.2">
      <c r="F358" s="22"/>
    </row>
    <row r="359" spans="6:6" x14ac:dyDescent="0.2">
      <c r="F359" s="22"/>
    </row>
    <row r="360" spans="6:6" x14ac:dyDescent="0.2">
      <c r="F360" s="22"/>
    </row>
    <row r="361" spans="6:6" x14ac:dyDescent="0.2">
      <c r="F361" s="22"/>
    </row>
    <row r="362" spans="6:6" x14ac:dyDescent="0.2">
      <c r="F362" s="22"/>
    </row>
    <row r="363" spans="6:6" x14ac:dyDescent="0.2">
      <c r="F363" s="22"/>
    </row>
    <row r="364" spans="6:6" x14ac:dyDescent="0.2">
      <c r="F364" s="22"/>
    </row>
    <row r="365" spans="6:6" x14ac:dyDescent="0.2">
      <c r="F365" s="22"/>
    </row>
    <row r="366" spans="6:6" x14ac:dyDescent="0.2">
      <c r="F366" s="22"/>
    </row>
    <row r="367" spans="6:6" x14ac:dyDescent="0.2">
      <c r="F367" s="22"/>
    </row>
    <row r="368" spans="6:6" x14ac:dyDescent="0.2">
      <c r="F368" s="22"/>
    </row>
    <row r="369" spans="6:6" x14ac:dyDescent="0.2">
      <c r="F369" s="22"/>
    </row>
    <row r="370" spans="6:6" x14ac:dyDescent="0.2">
      <c r="F370" s="22"/>
    </row>
    <row r="371" spans="6:6" x14ac:dyDescent="0.2">
      <c r="F371" s="22"/>
    </row>
    <row r="372" spans="6:6" x14ac:dyDescent="0.2">
      <c r="F372" s="22"/>
    </row>
    <row r="373" spans="6:6" x14ac:dyDescent="0.2">
      <c r="F373" s="22"/>
    </row>
    <row r="374" spans="6:6" x14ac:dyDescent="0.2">
      <c r="F374" s="22"/>
    </row>
    <row r="375" spans="6:6" x14ac:dyDescent="0.2">
      <c r="F375" s="22"/>
    </row>
    <row r="376" spans="6:6" x14ac:dyDescent="0.2">
      <c r="F376" s="22"/>
    </row>
    <row r="377" spans="6:6" x14ac:dyDescent="0.2">
      <c r="F377" s="22"/>
    </row>
    <row r="378" spans="6:6" x14ac:dyDescent="0.2">
      <c r="F378" s="22"/>
    </row>
    <row r="379" spans="6:6" x14ac:dyDescent="0.2">
      <c r="F379" s="22"/>
    </row>
    <row r="380" spans="6:6" x14ac:dyDescent="0.2">
      <c r="F380" s="22"/>
    </row>
    <row r="381" spans="6:6" x14ac:dyDescent="0.2">
      <c r="F381" s="22"/>
    </row>
    <row r="382" spans="6:6" x14ac:dyDescent="0.2">
      <c r="F382" s="22"/>
    </row>
    <row r="383" spans="6:6" x14ac:dyDescent="0.2">
      <c r="F383" s="22"/>
    </row>
    <row r="384" spans="6:6" x14ac:dyDescent="0.2">
      <c r="F384" s="22"/>
    </row>
    <row r="385" spans="6:6" x14ac:dyDescent="0.2">
      <c r="F385" s="22"/>
    </row>
    <row r="386" spans="6:6" x14ac:dyDescent="0.2">
      <c r="F386" s="22"/>
    </row>
    <row r="387" spans="6:6" x14ac:dyDescent="0.2">
      <c r="F387" s="22"/>
    </row>
    <row r="388" spans="6:6" x14ac:dyDescent="0.2">
      <c r="F388" s="22"/>
    </row>
    <row r="389" spans="6:6" x14ac:dyDescent="0.2">
      <c r="F389" s="22"/>
    </row>
    <row r="390" spans="6:6" x14ac:dyDescent="0.2">
      <c r="F390" s="22"/>
    </row>
    <row r="391" spans="6:6" x14ac:dyDescent="0.2">
      <c r="F391" s="22"/>
    </row>
    <row r="392" spans="6:6" x14ac:dyDescent="0.2">
      <c r="F392" s="22"/>
    </row>
    <row r="393" spans="6:6" x14ac:dyDescent="0.2">
      <c r="F393" s="22"/>
    </row>
    <row r="394" spans="6:6" x14ac:dyDescent="0.2">
      <c r="F394" s="22"/>
    </row>
    <row r="395" spans="6:6" x14ac:dyDescent="0.2">
      <c r="F395" s="22"/>
    </row>
    <row r="396" spans="6:6" x14ac:dyDescent="0.2">
      <c r="F396" s="22"/>
    </row>
    <row r="397" spans="6:6" x14ac:dyDescent="0.2">
      <c r="F397" s="22"/>
    </row>
    <row r="398" spans="6:6" x14ac:dyDescent="0.2">
      <c r="F398" s="22"/>
    </row>
    <row r="399" spans="6:6" x14ac:dyDescent="0.2">
      <c r="F399" s="22"/>
    </row>
    <row r="400" spans="6:6" x14ac:dyDescent="0.2">
      <c r="F400" s="22"/>
    </row>
    <row r="401" spans="6:6" x14ac:dyDescent="0.2">
      <c r="F401" s="22"/>
    </row>
    <row r="402" spans="6:6" x14ac:dyDescent="0.2">
      <c r="F402" s="22"/>
    </row>
    <row r="403" spans="6:6" x14ac:dyDescent="0.2">
      <c r="F403" s="22"/>
    </row>
    <row r="404" spans="6:6" x14ac:dyDescent="0.2">
      <c r="F404" s="22"/>
    </row>
    <row r="405" spans="6:6" x14ac:dyDescent="0.2">
      <c r="F405" s="22"/>
    </row>
    <row r="406" spans="6:6" x14ac:dyDescent="0.2">
      <c r="F406" s="22"/>
    </row>
    <row r="407" spans="6:6" x14ac:dyDescent="0.2">
      <c r="F407" s="22"/>
    </row>
    <row r="408" spans="6:6" x14ac:dyDescent="0.2">
      <c r="F408" s="22"/>
    </row>
    <row r="409" spans="6:6" x14ac:dyDescent="0.2">
      <c r="F409" s="22"/>
    </row>
    <row r="410" spans="6:6" x14ac:dyDescent="0.2">
      <c r="F410" s="22"/>
    </row>
    <row r="411" spans="6:6" x14ac:dyDescent="0.2">
      <c r="F411" s="22"/>
    </row>
    <row r="412" spans="6:6" x14ac:dyDescent="0.2">
      <c r="F412" s="22"/>
    </row>
    <row r="413" spans="6:6" x14ac:dyDescent="0.2">
      <c r="F413" s="22"/>
    </row>
    <row r="414" spans="6:6" x14ac:dyDescent="0.2">
      <c r="F414" s="22"/>
    </row>
    <row r="415" spans="6:6" x14ac:dyDescent="0.2">
      <c r="F415" s="22"/>
    </row>
    <row r="416" spans="6:6" x14ac:dyDescent="0.2">
      <c r="F416" s="22"/>
    </row>
    <row r="417" spans="6:6" x14ac:dyDescent="0.2">
      <c r="F417" s="22"/>
    </row>
    <row r="418" spans="6:6" x14ac:dyDescent="0.2">
      <c r="F418" s="22"/>
    </row>
    <row r="419" spans="6:6" x14ac:dyDescent="0.2">
      <c r="F419" s="22"/>
    </row>
    <row r="420" spans="6:6" x14ac:dyDescent="0.2">
      <c r="F420" s="22"/>
    </row>
    <row r="421" spans="6:6" x14ac:dyDescent="0.2">
      <c r="F421" s="22"/>
    </row>
    <row r="422" spans="6:6" x14ac:dyDescent="0.2">
      <c r="F422" s="22"/>
    </row>
    <row r="423" spans="6:6" x14ac:dyDescent="0.2">
      <c r="F423" s="22"/>
    </row>
    <row r="424" spans="6:6" x14ac:dyDescent="0.2">
      <c r="F424" s="22"/>
    </row>
    <row r="425" spans="6:6" x14ac:dyDescent="0.2">
      <c r="F425" s="22"/>
    </row>
    <row r="426" spans="6:6" x14ac:dyDescent="0.2">
      <c r="F426" s="22"/>
    </row>
    <row r="427" spans="6:6" x14ac:dyDescent="0.2">
      <c r="F427" s="22"/>
    </row>
    <row r="428" spans="6:6" x14ac:dyDescent="0.2">
      <c r="F428" s="22"/>
    </row>
    <row r="429" spans="6:6" x14ac:dyDescent="0.2">
      <c r="F429" s="22"/>
    </row>
    <row r="430" spans="6:6" x14ac:dyDescent="0.2">
      <c r="F430" s="22"/>
    </row>
    <row r="431" spans="6:6" x14ac:dyDescent="0.2">
      <c r="F431" s="22"/>
    </row>
    <row r="432" spans="6:6" x14ac:dyDescent="0.2">
      <c r="F432" s="22"/>
    </row>
    <row r="433" spans="6:6" x14ac:dyDescent="0.2">
      <c r="F433" s="22"/>
    </row>
    <row r="434" spans="6:6" x14ac:dyDescent="0.2">
      <c r="F434" s="22"/>
    </row>
    <row r="435" spans="6:6" x14ac:dyDescent="0.2">
      <c r="F435" s="22"/>
    </row>
    <row r="436" spans="6:6" x14ac:dyDescent="0.2">
      <c r="F436" s="22"/>
    </row>
    <row r="437" spans="6:6" x14ac:dyDescent="0.2">
      <c r="F437" s="22"/>
    </row>
    <row r="438" spans="6:6" x14ac:dyDescent="0.2">
      <c r="F438" s="22"/>
    </row>
    <row r="439" spans="6:6" x14ac:dyDescent="0.2">
      <c r="F439" s="22"/>
    </row>
    <row r="440" spans="6:6" x14ac:dyDescent="0.2">
      <c r="F440" s="22"/>
    </row>
    <row r="441" spans="6:6" x14ac:dyDescent="0.2">
      <c r="F441" s="22"/>
    </row>
    <row r="442" spans="6:6" x14ac:dyDescent="0.2">
      <c r="F442" s="22"/>
    </row>
    <row r="443" spans="6:6" x14ac:dyDescent="0.2">
      <c r="F443" s="22"/>
    </row>
    <row r="444" spans="6:6" x14ac:dyDescent="0.2">
      <c r="F444" s="22"/>
    </row>
    <row r="445" spans="6:6" x14ac:dyDescent="0.2">
      <c r="F445" s="22"/>
    </row>
    <row r="446" spans="6:6" x14ac:dyDescent="0.2">
      <c r="F446" s="22"/>
    </row>
    <row r="447" spans="6:6" x14ac:dyDescent="0.2">
      <c r="F447" s="22"/>
    </row>
    <row r="448" spans="6:6" x14ac:dyDescent="0.2">
      <c r="F448" s="22"/>
    </row>
    <row r="449" spans="6:6" x14ac:dyDescent="0.2">
      <c r="F449" s="22"/>
    </row>
    <row r="450" spans="6:6" x14ac:dyDescent="0.2">
      <c r="F450" s="22"/>
    </row>
    <row r="451" spans="6:6" x14ac:dyDescent="0.2">
      <c r="F451" s="22"/>
    </row>
    <row r="452" spans="6:6" x14ac:dyDescent="0.2">
      <c r="F452" s="22"/>
    </row>
    <row r="453" spans="6:6" x14ac:dyDescent="0.2">
      <c r="F453" s="22"/>
    </row>
    <row r="454" spans="6:6" x14ac:dyDescent="0.2">
      <c r="F454" s="22"/>
    </row>
    <row r="455" spans="6:6" x14ac:dyDescent="0.2">
      <c r="F455" s="22"/>
    </row>
    <row r="456" spans="6:6" x14ac:dyDescent="0.2">
      <c r="F456" s="22"/>
    </row>
    <row r="457" spans="6:6" x14ac:dyDescent="0.2">
      <c r="F457" s="22"/>
    </row>
    <row r="458" spans="6:6" x14ac:dyDescent="0.2">
      <c r="F458" s="22"/>
    </row>
    <row r="459" spans="6:6" x14ac:dyDescent="0.2">
      <c r="F459" s="22"/>
    </row>
    <row r="460" spans="6:6" x14ac:dyDescent="0.2">
      <c r="F460" s="22"/>
    </row>
    <row r="461" spans="6:6" x14ac:dyDescent="0.2">
      <c r="F461" s="22"/>
    </row>
    <row r="462" spans="6:6" x14ac:dyDescent="0.2">
      <c r="F462" s="22"/>
    </row>
    <row r="463" spans="6:6" x14ac:dyDescent="0.2">
      <c r="F463" s="22"/>
    </row>
    <row r="464" spans="6:6" x14ac:dyDescent="0.2">
      <c r="F464" s="22"/>
    </row>
    <row r="465" spans="6:6" x14ac:dyDescent="0.2">
      <c r="F465" s="22"/>
    </row>
    <row r="466" spans="6:6" x14ac:dyDescent="0.2">
      <c r="F466" s="22"/>
    </row>
    <row r="467" spans="6:6" x14ac:dyDescent="0.2">
      <c r="F467" s="22"/>
    </row>
    <row r="468" spans="6:6" x14ac:dyDescent="0.2">
      <c r="F468" s="22"/>
    </row>
    <row r="469" spans="6:6" x14ac:dyDescent="0.2">
      <c r="F469" s="22"/>
    </row>
    <row r="470" spans="6:6" x14ac:dyDescent="0.2">
      <c r="F470" s="22"/>
    </row>
    <row r="471" spans="6:6" x14ac:dyDescent="0.2">
      <c r="F471" s="22"/>
    </row>
    <row r="472" spans="6:6" x14ac:dyDescent="0.2">
      <c r="F472" s="22"/>
    </row>
    <row r="473" spans="6:6" x14ac:dyDescent="0.2">
      <c r="F473" s="22"/>
    </row>
    <row r="474" spans="6:6" x14ac:dyDescent="0.2">
      <c r="F474" s="22"/>
    </row>
    <row r="475" spans="6:6" x14ac:dyDescent="0.2">
      <c r="F475" s="22"/>
    </row>
    <row r="476" spans="6:6" x14ac:dyDescent="0.2">
      <c r="F476" s="22"/>
    </row>
    <row r="477" spans="6:6" x14ac:dyDescent="0.2">
      <c r="F477" s="22"/>
    </row>
    <row r="478" spans="6:6" x14ac:dyDescent="0.2">
      <c r="F478" s="22"/>
    </row>
    <row r="479" spans="6:6" x14ac:dyDescent="0.2">
      <c r="F479" s="22"/>
    </row>
    <row r="480" spans="6:6" x14ac:dyDescent="0.2">
      <c r="F480" s="22"/>
    </row>
    <row r="481" spans="6:6" x14ac:dyDescent="0.2">
      <c r="F481" s="22"/>
    </row>
    <row r="482" spans="6:6" x14ac:dyDescent="0.2">
      <c r="F482" s="22"/>
    </row>
    <row r="483" spans="6:6" x14ac:dyDescent="0.2">
      <c r="F483" s="22"/>
    </row>
    <row r="484" spans="6:6" x14ac:dyDescent="0.2">
      <c r="F484" s="22"/>
    </row>
    <row r="485" spans="6:6" x14ac:dyDescent="0.2">
      <c r="F485" s="22"/>
    </row>
    <row r="486" spans="6:6" x14ac:dyDescent="0.2">
      <c r="F486" s="22"/>
    </row>
    <row r="487" spans="6:6" x14ac:dyDescent="0.2">
      <c r="F487" s="22"/>
    </row>
    <row r="488" spans="6:6" x14ac:dyDescent="0.2">
      <c r="F488" s="22"/>
    </row>
    <row r="489" spans="6:6" x14ac:dyDescent="0.2">
      <c r="F489" s="22"/>
    </row>
    <row r="490" spans="6:6" x14ac:dyDescent="0.2">
      <c r="F490" s="22"/>
    </row>
    <row r="491" spans="6:6" x14ac:dyDescent="0.2">
      <c r="F491" s="22"/>
    </row>
    <row r="492" spans="6:6" x14ac:dyDescent="0.2">
      <c r="F492" s="22"/>
    </row>
    <row r="493" spans="6:6" x14ac:dyDescent="0.2">
      <c r="F493" s="22"/>
    </row>
    <row r="494" spans="6:6" x14ac:dyDescent="0.2">
      <c r="F494" s="22"/>
    </row>
    <row r="495" spans="6:6" x14ac:dyDescent="0.2">
      <c r="F495" s="22"/>
    </row>
    <row r="496" spans="6:6" x14ac:dyDescent="0.2">
      <c r="F496" s="22"/>
    </row>
    <row r="497" spans="6:6" x14ac:dyDescent="0.2">
      <c r="F497" s="22"/>
    </row>
    <row r="498" spans="6:6" x14ac:dyDescent="0.2">
      <c r="F498" s="22"/>
    </row>
    <row r="499" spans="6:6" x14ac:dyDescent="0.2">
      <c r="F499" s="22"/>
    </row>
    <row r="500" spans="6:6" x14ac:dyDescent="0.2">
      <c r="F500" s="22"/>
    </row>
    <row r="501" spans="6:6" x14ac:dyDescent="0.2">
      <c r="F501" s="22"/>
    </row>
    <row r="502" spans="6:6" x14ac:dyDescent="0.2">
      <c r="F502" s="22"/>
    </row>
    <row r="503" spans="6:6" x14ac:dyDescent="0.2">
      <c r="F503" s="22"/>
    </row>
    <row r="504" spans="6:6" x14ac:dyDescent="0.2">
      <c r="F504" s="22"/>
    </row>
    <row r="505" spans="6:6" x14ac:dyDescent="0.2">
      <c r="F505" s="22"/>
    </row>
    <row r="506" spans="6:6" x14ac:dyDescent="0.2">
      <c r="F506" s="22"/>
    </row>
    <row r="507" spans="6:6" x14ac:dyDescent="0.2">
      <c r="F507" s="22"/>
    </row>
    <row r="508" spans="6:6" x14ac:dyDescent="0.2">
      <c r="F508" s="22"/>
    </row>
    <row r="509" spans="6:6" x14ac:dyDescent="0.2">
      <c r="F509" s="22"/>
    </row>
    <row r="510" spans="6:6" x14ac:dyDescent="0.2">
      <c r="F510" s="22"/>
    </row>
    <row r="511" spans="6:6" x14ac:dyDescent="0.2">
      <c r="F511" s="22"/>
    </row>
    <row r="512" spans="6:6" x14ac:dyDescent="0.2">
      <c r="F512" s="22"/>
    </row>
    <row r="513" spans="6:6" x14ac:dyDescent="0.2">
      <c r="F513" s="22"/>
    </row>
    <row r="514" spans="6:6" x14ac:dyDescent="0.2">
      <c r="F514" s="22"/>
    </row>
    <row r="515" spans="6:6" x14ac:dyDescent="0.2">
      <c r="F515" s="22"/>
    </row>
    <row r="516" spans="6:6" x14ac:dyDescent="0.2">
      <c r="F516" s="22"/>
    </row>
    <row r="517" spans="6:6" x14ac:dyDescent="0.2">
      <c r="F517" s="22"/>
    </row>
    <row r="518" spans="6:6" x14ac:dyDescent="0.2">
      <c r="F518" s="22"/>
    </row>
    <row r="519" spans="6:6" x14ac:dyDescent="0.2">
      <c r="F519" s="22"/>
    </row>
    <row r="520" spans="6:6" x14ac:dyDescent="0.2">
      <c r="F520" s="22"/>
    </row>
    <row r="521" spans="6:6" x14ac:dyDescent="0.2">
      <c r="F521" s="22"/>
    </row>
    <row r="522" spans="6:6" x14ac:dyDescent="0.2">
      <c r="F522" s="22"/>
    </row>
    <row r="523" spans="6:6" x14ac:dyDescent="0.2">
      <c r="F523" s="22"/>
    </row>
    <row r="524" spans="6:6" x14ac:dyDescent="0.2">
      <c r="F524" s="22"/>
    </row>
    <row r="525" spans="6:6" x14ac:dyDescent="0.2">
      <c r="F525" s="22"/>
    </row>
    <row r="526" spans="6:6" x14ac:dyDescent="0.2">
      <c r="F526" s="22"/>
    </row>
    <row r="527" spans="6:6" x14ac:dyDescent="0.2">
      <c r="F527" s="22"/>
    </row>
    <row r="528" spans="6:6" x14ac:dyDescent="0.2">
      <c r="F528" s="22"/>
    </row>
    <row r="529" spans="6:6" x14ac:dyDescent="0.2">
      <c r="F529" s="22"/>
    </row>
    <row r="530" spans="6:6" x14ac:dyDescent="0.2">
      <c r="F530" s="22"/>
    </row>
    <row r="531" spans="6:6" x14ac:dyDescent="0.2">
      <c r="F531" s="22"/>
    </row>
    <row r="532" spans="6:6" x14ac:dyDescent="0.2">
      <c r="F532" s="22"/>
    </row>
    <row r="533" spans="6:6" x14ac:dyDescent="0.2">
      <c r="F533" s="22"/>
    </row>
    <row r="534" spans="6:6" x14ac:dyDescent="0.2">
      <c r="F534" s="22"/>
    </row>
    <row r="535" spans="6:6" x14ac:dyDescent="0.2">
      <c r="F535" s="22"/>
    </row>
    <row r="536" spans="6:6" x14ac:dyDescent="0.2">
      <c r="F536" s="22"/>
    </row>
    <row r="537" spans="6:6" x14ac:dyDescent="0.2">
      <c r="F537" s="22"/>
    </row>
    <row r="538" spans="6:6" x14ac:dyDescent="0.2">
      <c r="F538" s="22"/>
    </row>
    <row r="539" spans="6:6" x14ac:dyDescent="0.2">
      <c r="F539" s="22"/>
    </row>
    <row r="540" spans="6:6" x14ac:dyDescent="0.2">
      <c r="F540" s="22"/>
    </row>
    <row r="541" spans="6:6" x14ac:dyDescent="0.2">
      <c r="F541" s="22"/>
    </row>
    <row r="542" spans="6:6" x14ac:dyDescent="0.2">
      <c r="F542" s="22"/>
    </row>
    <row r="543" spans="6:6" x14ac:dyDescent="0.2">
      <c r="F543" s="22"/>
    </row>
    <row r="544" spans="6:6" x14ac:dyDescent="0.2">
      <c r="F544" s="22"/>
    </row>
    <row r="545" spans="6:6" x14ac:dyDescent="0.2">
      <c r="F545" s="22"/>
    </row>
    <row r="546" spans="6:6" x14ac:dyDescent="0.2">
      <c r="F546" s="22"/>
    </row>
    <row r="547" spans="6:6" x14ac:dyDescent="0.2">
      <c r="F547" s="22"/>
    </row>
    <row r="548" spans="6:6" x14ac:dyDescent="0.2">
      <c r="F548" s="22"/>
    </row>
    <row r="549" spans="6:6" x14ac:dyDescent="0.2">
      <c r="F549" s="22"/>
    </row>
    <row r="550" spans="6:6" x14ac:dyDescent="0.2">
      <c r="F550" s="22"/>
    </row>
    <row r="551" spans="6:6" x14ac:dyDescent="0.2">
      <c r="F551" s="22"/>
    </row>
    <row r="552" spans="6:6" x14ac:dyDescent="0.2">
      <c r="F552" s="22"/>
    </row>
    <row r="553" spans="6:6" x14ac:dyDescent="0.2">
      <c r="F553" s="22"/>
    </row>
    <row r="554" spans="6:6" x14ac:dyDescent="0.2">
      <c r="F554" s="22"/>
    </row>
    <row r="555" spans="6:6" x14ac:dyDescent="0.2">
      <c r="F555" s="22"/>
    </row>
    <row r="556" spans="6:6" x14ac:dyDescent="0.2">
      <c r="F556" s="22"/>
    </row>
    <row r="557" spans="6:6" x14ac:dyDescent="0.2">
      <c r="F557" s="22"/>
    </row>
    <row r="558" spans="6:6" x14ac:dyDescent="0.2">
      <c r="F558" s="22"/>
    </row>
    <row r="559" spans="6:6" x14ac:dyDescent="0.2">
      <c r="F559" s="22"/>
    </row>
    <row r="560" spans="6:6" x14ac:dyDescent="0.2">
      <c r="F560" s="22"/>
    </row>
    <row r="561" spans="6:6" x14ac:dyDescent="0.2">
      <c r="F561" s="22"/>
    </row>
    <row r="562" spans="6:6" x14ac:dyDescent="0.2">
      <c r="F562" s="22"/>
    </row>
    <row r="563" spans="6:6" x14ac:dyDescent="0.2">
      <c r="F563" s="22"/>
    </row>
    <row r="564" spans="6:6" x14ac:dyDescent="0.2">
      <c r="F564" s="22"/>
    </row>
    <row r="565" spans="6:6" x14ac:dyDescent="0.2">
      <c r="F565" s="22"/>
    </row>
    <row r="566" spans="6:6" x14ac:dyDescent="0.2">
      <c r="F566" s="22"/>
    </row>
    <row r="567" spans="6:6" x14ac:dyDescent="0.2">
      <c r="F567" s="22"/>
    </row>
    <row r="568" spans="6:6" x14ac:dyDescent="0.2">
      <c r="F568" s="22"/>
    </row>
    <row r="569" spans="6:6" x14ac:dyDescent="0.2">
      <c r="F569" s="22"/>
    </row>
    <row r="570" spans="6:6" x14ac:dyDescent="0.2">
      <c r="F570" s="22"/>
    </row>
    <row r="571" spans="6:6" x14ac:dyDescent="0.2">
      <c r="F571" s="22"/>
    </row>
    <row r="572" spans="6:6" x14ac:dyDescent="0.2">
      <c r="F572" s="22"/>
    </row>
    <row r="573" spans="6:6" x14ac:dyDescent="0.2">
      <c r="F573" s="22"/>
    </row>
    <row r="574" spans="6:6" x14ac:dyDescent="0.2">
      <c r="F574" s="22"/>
    </row>
    <row r="575" spans="6:6" x14ac:dyDescent="0.2">
      <c r="F575" s="22"/>
    </row>
    <row r="576" spans="6:6" x14ac:dyDescent="0.2">
      <c r="F576" s="22"/>
    </row>
    <row r="577" spans="6:6" x14ac:dyDescent="0.2">
      <c r="F577" s="22"/>
    </row>
    <row r="578" spans="6:6" x14ac:dyDescent="0.2">
      <c r="F578" s="22"/>
    </row>
    <row r="579" spans="6:6" x14ac:dyDescent="0.2">
      <c r="F579" s="22"/>
    </row>
    <row r="580" spans="6:6" x14ac:dyDescent="0.2">
      <c r="F580" s="22"/>
    </row>
    <row r="581" spans="6:6" x14ac:dyDescent="0.2">
      <c r="F581" s="22"/>
    </row>
    <row r="582" spans="6:6" x14ac:dyDescent="0.2">
      <c r="F582" s="22"/>
    </row>
    <row r="583" spans="6:6" x14ac:dyDescent="0.2">
      <c r="F583" s="22"/>
    </row>
    <row r="584" spans="6:6" x14ac:dyDescent="0.2">
      <c r="F584" s="22"/>
    </row>
    <row r="585" spans="6:6" x14ac:dyDescent="0.2">
      <c r="F585" s="22"/>
    </row>
    <row r="586" spans="6:6" x14ac:dyDescent="0.2">
      <c r="F586" s="22"/>
    </row>
    <row r="587" spans="6:6" x14ac:dyDescent="0.2">
      <c r="F587" s="22"/>
    </row>
    <row r="588" spans="6:6" x14ac:dyDescent="0.2">
      <c r="F588" s="22"/>
    </row>
    <row r="589" spans="6:6" x14ac:dyDescent="0.2">
      <c r="F589" s="22"/>
    </row>
    <row r="590" spans="6:6" x14ac:dyDescent="0.2">
      <c r="F590" s="22"/>
    </row>
    <row r="591" spans="6:6" x14ac:dyDescent="0.2">
      <c r="F591" s="22"/>
    </row>
    <row r="592" spans="6:6" x14ac:dyDescent="0.2">
      <c r="F592" s="22"/>
    </row>
    <row r="593" spans="6:6" x14ac:dyDescent="0.2">
      <c r="F593" s="22"/>
    </row>
    <row r="594" spans="6:6" x14ac:dyDescent="0.2">
      <c r="F594" s="22"/>
    </row>
    <row r="595" spans="6:6" x14ac:dyDescent="0.2">
      <c r="F595" s="22"/>
    </row>
    <row r="596" spans="6:6" x14ac:dyDescent="0.2">
      <c r="F596" s="22"/>
    </row>
    <row r="597" spans="6:6" x14ac:dyDescent="0.2">
      <c r="F597" s="22"/>
    </row>
    <row r="598" spans="6:6" x14ac:dyDescent="0.2">
      <c r="F598" s="22"/>
    </row>
    <row r="599" spans="6:6" x14ac:dyDescent="0.2">
      <c r="F599" s="22"/>
    </row>
    <row r="600" spans="6:6" x14ac:dyDescent="0.2">
      <c r="F600" s="22"/>
    </row>
    <row r="601" spans="6:6" x14ac:dyDescent="0.2">
      <c r="F601" s="22"/>
    </row>
    <row r="602" spans="6:6" x14ac:dyDescent="0.2">
      <c r="F602" s="22"/>
    </row>
    <row r="603" spans="6:6" x14ac:dyDescent="0.2">
      <c r="F603" s="22"/>
    </row>
    <row r="604" spans="6:6" x14ac:dyDescent="0.2">
      <c r="F604" s="22"/>
    </row>
    <row r="605" spans="6:6" x14ac:dyDescent="0.2">
      <c r="F605" s="22"/>
    </row>
    <row r="606" spans="6:6" x14ac:dyDescent="0.2">
      <c r="F606" s="22"/>
    </row>
    <row r="607" spans="6:6" x14ac:dyDescent="0.2">
      <c r="F607" s="22"/>
    </row>
    <row r="608" spans="6:6" x14ac:dyDescent="0.2">
      <c r="F608" s="22"/>
    </row>
    <row r="609" spans="6:6" x14ac:dyDescent="0.2">
      <c r="F609" s="22"/>
    </row>
    <row r="610" spans="6:6" x14ac:dyDescent="0.2">
      <c r="F610" s="22"/>
    </row>
    <row r="611" spans="6:6" x14ac:dyDescent="0.2">
      <c r="F611" s="22"/>
    </row>
    <row r="612" spans="6:6" x14ac:dyDescent="0.2">
      <c r="F612" s="22"/>
    </row>
    <row r="613" spans="6:6" x14ac:dyDescent="0.2">
      <c r="F613" s="22"/>
    </row>
    <row r="614" spans="6:6" x14ac:dyDescent="0.2">
      <c r="F614" s="22"/>
    </row>
    <row r="615" spans="6:6" x14ac:dyDescent="0.2">
      <c r="F615" s="22"/>
    </row>
    <row r="616" spans="6:6" x14ac:dyDescent="0.2">
      <c r="F616" s="22"/>
    </row>
    <row r="617" spans="6:6" x14ac:dyDescent="0.2">
      <c r="F617" s="22"/>
    </row>
    <row r="618" spans="6:6" x14ac:dyDescent="0.2">
      <c r="F618" s="22"/>
    </row>
    <row r="619" spans="6:6" x14ac:dyDescent="0.2">
      <c r="F619" s="22"/>
    </row>
    <row r="620" spans="6:6" x14ac:dyDescent="0.2">
      <c r="F620" s="22"/>
    </row>
    <row r="621" spans="6:6" x14ac:dyDescent="0.2">
      <c r="F621" s="22"/>
    </row>
    <row r="622" spans="6:6" x14ac:dyDescent="0.2">
      <c r="F622" s="22"/>
    </row>
    <row r="623" spans="6:6" x14ac:dyDescent="0.2">
      <c r="F623" s="22"/>
    </row>
    <row r="624" spans="6:6" x14ac:dyDescent="0.2">
      <c r="F624" s="22"/>
    </row>
    <row r="625" spans="6:6" x14ac:dyDescent="0.2">
      <c r="F625" s="22"/>
    </row>
    <row r="626" spans="6:6" x14ac:dyDescent="0.2">
      <c r="F626" s="22"/>
    </row>
    <row r="627" spans="6:6" x14ac:dyDescent="0.2">
      <c r="F627" s="22"/>
    </row>
    <row r="628" spans="6:6" x14ac:dyDescent="0.2">
      <c r="F628" s="22"/>
    </row>
    <row r="629" spans="6:6" x14ac:dyDescent="0.2">
      <c r="F629" s="22"/>
    </row>
    <row r="630" spans="6:6" x14ac:dyDescent="0.2">
      <c r="F630" s="22"/>
    </row>
    <row r="631" spans="6:6" x14ac:dyDescent="0.2">
      <c r="F631" s="22"/>
    </row>
    <row r="632" spans="6:6" x14ac:dyDescent="0.2">
      <c r="F632" s="22"/>
    </row>
    <row r="633" spans="6:6" x14ac:dyDescent="0.2">
      <c r="F633" s="22"/>
    </row>
    <row r="634" spans="6:6" x14ac:dyDescent="0.2">
      <c r="F634" s="22"/>
    </row>
    <row r="635" spans="6:6" x14ac:dyDescent="0.2">
      <c r="F635" s="22"/>
    </row>
    <row r="636" spans="6:6" x14ac:dyDescent="0.2">
      <c r="F636" s="22"/>
    </row>
    <row r="637" spans="6:6" x14ac:dyDescent="0.2">
      <c r="F637" s="22"/>
    </row>
    <row r="638" spans="6:6" x14ac:dyDescent="0.2">
      <c r="F638" s="22"/>
    </row>
    <row r="639" spans="6:6" x14ac:dyDescent="0.2">
      <c r="F639" s="22"/>
    </row>
    <row r="640" spans="6:6" x14ac:dyDescent="0.2">
      <c r="F640" s="22"/>
    </row>
    <row r="641" spans="6:6" x14ac:dyDescent="0.2">
      <c r="F641" s="22"/>
    </row>
    <row r="642" spans="6:6" x14ac:dyDescent="0.2">
      <c r="F642" s="22"/>
    </row>
    <row r="643" spans="6:6" x14ac:dyDescent="0.2">
      <c r="F643" s="22"/>
    </row>
    <row r="644" spans="6:6" x14ac:dyDescent="0.2">
      <c r="F644" s="22"/>
    </row>
    <row r="645" spans="6:6" x14ac:dyDescent="0.2">
      <c r="F645" s="22"/>
    </row>
    <row r="646" spans="6:6" x14ac:dyDescent="0.2">
      <c r="F646" s="22"/>
    </row>
    <row r="647" spans="6:6" x14ac:dyDescent="0.2">
      <c r="F647" s="22"/>
    </row>
    <row r="648" spans="6:6" x14ac:dyDescent="0.2">
      <c r="F648" s="22"/>
    </row>
    <row r="649" spans="6:6" x14ac:dyDescent="0.2">
      <c r="F649" s="22"/>
    </row>
    <row r="650" spans="6:6" x14ac:dyDescent="0.2">
      <c r="F650" s="22"/>
    </row>
    <row r="651" spans="6:6" x14ac:dyDescent="0.2">
      <c r="F651" s="22"/>
    </row>
    <row r="652" spans="6:6" x14ac:dyDescent="0.2">
      <c r="F652" s="22"/>
    </row>
    <row r="653" spans="6:6" x14ac:dyDescent="0.2">
      <c r="F653" s="22"/>
    </row>
    <row r="654" spans="6:6" x14ac:dyDescent="0.2">
      <c r="F654" s="22"/>
    </row>
    <row r="655" spans="6:6" x14ac:dyDescent="0.2">
      <c r="F655" s="22"/>
    </row>
    <row r="656" spans="6:6" x14ac:dyDescent="0.2">
      <c r="F656" s="22"/>
    </row>
    <row r="657" spans="6:6" x14ac:dyDescent="0.2">
      <c r="F657" s="22"/>
    </row>
    <row r="658" spans="6:6" x14ac:dyDescent="0.2">
      <c r="F658" s="22"/>
    </row>
    <row r="659" spans="6:6" x14ac:dyDescent="0.2">
      <c r="F659" s="22"/>
    </row>
    <row r="660" spans="6:6" x14ac:dyDescent="0.2">
      <c r="F660" s="22"/>
    </row>
    <row r="661" spans="6:6" x14ac:dyDescent="0.2">
      <c r="F661" s="22"/>
    </row>
    <row r="662" spans="6:6" x14ac:dyDescent="0.2">
      <c r="F662" s="22"/>
    </row>
    <row r="663" spans="6:6" x14ac:dyDescent="0.2">
      <c r="F663" s="22"/>
    </row>
    <row r="664" spans="6:6" x14ac:dyDescent="0.2">
      <c r="F664" s="22"/>
    </row>
    <row r="665" spans="6:6" x14ac:dyDescent="0.2">
      <c r="F665" s="22"/>
    </row>
    <row r="666" spans="6:6" x14ac:dyDescent="0.2">
      <c r="F666" s="22"/>
    </row>
    <row r="667" spans="6:6" x14ac:dyDescent="0.2">
      <c r="F667" s="22"/>
    </row>
    <row r="668" spans="6:6" x14ac:dyDescent="0.2">
      <c r="F668" s="22"/>
    </row>
    <row r="669" spans="6:6" x14ac:dyDescent="0.2">
      <c r="F669" s="22"/>
    </row>
    <row r="670" spans="6:6" x14ac:dyDescent="0.2">
      <c r="F670" s="22"/>
    </row>
    <row r="671" spans="6:6" x14ac:dyDescent="0.2">
      <c r="F671" s="22"/>
    </row>
    <row r="672" spans="6:6" x14ac:dyDescent="0.2">
      <c r="F672" s="22"/>
    </row>
    <row r="673" spans="6:6" x14ac:dyDescent="0.2">
      <c r="F673" s="22"/>
    </row>
    <row r="674" spans="6:6" x14ac:dyDescent="0.2">
      <c r="F674" s="22"/>
    </row>
    <row r="675" spans="6:6" x14ac:dyDescent="0.2">
      <c r="F675" s="22"/>
    </row>
    <row r="676" spans="6:6" x14ac:dyDescent="0.2">
      <c r="F676" s="22"/>
    </row>
    <row r="677" spans="6:6" x14ac:dyDescent="0.2">
      <c r="F677" s="22"/>
    </row>
    <row r="678" spans="6:6" x14ac:dyDescent="0.2">
      <c r="F678" s="22"/>
    </row>
    <row r="679" spans="6:6" x14ac:dyDescent="0.2">
      <c r="F679" s="22"/>
    </row>
    <row r="680" spans="6:6" x14ac:dyDescent="0.2">
      <c r="F680" s="22"/>
    </row>
    <row r="681" spans="6:6" x14ac:dyDescent="0.2">
      <c r="F681" s="22"/>
    </row>
    <row r="682" spans="6:6" x14ac:dyDescent="0.2">
      <c r="F682" s="22"/>
    </row>
    <row r="683" spans="6:6" x14ac:dyDescent="0.2">
      <c r="F683" s="22"/>
    </row>
    <row r="684" spans="6:6" x14ac:dyDescent="0.2">
      <c r="F684" s="22"/>
    </row>
    <row r="685" spans="6:6" x14ac:dyDescent="0.2">
      <c r="F685" s="22"/>
    </row>
    <row r="686" spans="6:6" x14ac:dyDescent="0.2">
      <c r="F686" s="22"/>
    </row>
    <row r="687" spans="6:6" x14ac:dyDescent="0.2">
      <c r="F687" s="22"/>
    </row>
    <row r="688" spans="6:6" x14ac:dyDescent="0.2">
      <c r="F688" s="22"/>
    </row>
    <row r="689" spans="6:6" x14ac:dyDescent="0.2">
      <c r="F689" s="22"/>
    </row>
    <row r="690" spans="6:6" x14ac:dyDescent="0.2">
      <c r="F690" s="22"/>
    </row>
    <row r="691" spans="6:6" x14ac:dyDescent="0.2">
      <c r="F691" s="22"/>
    </row>
    <row r="692" spans="6:6" x14ac:dyDescent="0.2">
      <c r="F692" s="22"/>
    </row>
    <row r="693" spans="6:6" x14ac:dyDescent="0.2">
      <c r="F693" s="22"/>
    </row>
    <row r="694" spans="6:6" x14ac:dyDescent="0.2">
      <c r="F694" s="22"/>
    </row>
    <row r="695" spans="6:6" x14ac:dyDescent="0.2">
      <c r="F695" s="22"/>
    </row>
    <row r="696" spans="6:6" x14ac:dyDescent="0.2">
      <c r="F696" s="22"/>
    </row>
    <row r="697" spans="6:6" x14ac:dyDescent="0.2">
      <c r="F697" s="22"/>
    </row>
    <row r="698" spans="6:6" x14ac:dyDescent="0.2">
      <c r="F698" s="22"/>
    </row>
    <row r="699" spans="6:6" x14ac:dyDescent="0.2">
      <c r="F699" s="22"/>
    </row>
    <row r="700" spans="6:6" x14ac:dyDescent="0.2">
      <c r="F700" s="22"/>
    </row>
    <row r="701" spans="6:6" x14ac:dyDescent="0.2">
      <c r="F701" s="22"/>
    </row>
    <row r="702" spans="6:6" x14ac:dyDescent="0.2">
      <c r="F702" s="22"/>
    </row>
    <row r="703" spans="6:6" x14ac:dyDescent="0.2">
      <c r="F703" s="22"/>
    </row>
    <row r="704" spans="6:6" x14ac:dyDescent="0.2">
      <c r="F704" s="22"/>
    </row>
    <row r="705" spans="6:6" x14ac:dyDescent="0.2">
      <c r="F705" s="22"/>
    </row>
    <row r="706" spans="6:6" x14ac:dyDescent="0.2">
      <c r="F706" s="22"/>
    </row>
    <row r="707" spans="6:6" x14ac:dyDescent="0.2">
      <c r="F707" s="22"/>
    </row>
    <row r="708" spans="6:6" x14ac:dyDescent="0.2">
      <c r="F708" s="22"/>
    </row>
    <row r="709" spans="6:6" x14ac:dyDescent="0.2">
      <c r="F709" s="22"/>
    </row>
    <row r="710" spans="6:6" x14ac:dyDescent="0.2">
      <c r="F710" s="22"/>
    </row>
    <row r="711" spans="6:6" x14ac:dyDescent="0.2">
      <c r="F711" s="22"/>
    </row>
    <row r="712" spans="6:6" x14ac:dyDescent="0.2">
      <c r="F712" s="22"/>
    </row>
    <row r="713" spans="6:6" x14ac:dyDescent="0.2">
      <c r="F713" s="22"/>
    </row>
    <row r="714" spans="6:6" x14ac:dyDescent="0.2">
      <c r="F714" s="22"/>
    </row>
    <row r="715" spans="6:6" x14ac:dyDescent="0.2">
      <c r="F715" s="22"/>
    </row>
    <row r="716" spans="6:6" x14ac:dyDescent="0.2">
      <c r="F716" s="22"/>
    </row>
    <row r="717" spans="6:6" x14ac:dyDescent="0.2">
      <c r="F717" s="22"/>
    </row>
    <row r="718" spans="6:6" x14ac:dyDescent="0.2">
      <c r="F718" s="22"/>
    </row>
    <row r="719" spans="6:6" x14ac:dyDescent="0.2">
      <c r="F719" s="22"/>
    </row>
    <row r="720" spans="6:6" x14ac:dyDescent="0.2">
      <c r="F720" s="22"/>
    </row>
    <row r="721" spans="6:6" x14ac:dyDescent="0.2">
      <c r="F721" s="22"/>
    </row>
    <row r="722" spans="6:6" x14ac:dyDescent="0.2">
      <c r="F722" s="22"/>
    </row>
    <row r="723" spans="6:6" x14ac:dyDescent="0.2">
      <c r="F723" s="22"/>
    </row>
    <row r="724" spans="6:6" x14ac:dyDescent="0.2">
      <c r="F724" s="22"/>
    </row>
    <row r="725" spans="6:6" x14ac:dyDescent="0.2">
      <c r="F725" s="22"/>
    </row>
    <row r="726" spans="6:6" x14ac:dyDescent="0.2">
      <c r="F726" s="22"/>
    </row>
    <row r="727" spans="6:6" x14ac:dyDescent="0.2">
      <c r="F727" s="22"/>
    </row>
    <row r="728" spans="6:6" x14ac:dyDescent="0.2">
      <c r="F728" s="22"/>
    </row>
    <row r="729" spans="6:6" x14ac:dyDescent="0.2">
      <c r="F729" s="22"/>
    </row>
    <row r="730" spans="6:6" x14ac:dyDescent="0.2">
      <c r="F730" s="22"/>
    </row>
    <row r="731" spans="6:6" x14ac:dyDescent="0.2">
      <c r="F731" s="22"/>
    </row>
    <row r="732" spans="6:6" x14ac:dyDescent="0.2">
      <c r="F732" s="22"/>
    </row>
    <row r="733" spans="6:6" x14ac:dyDescent="0.2">
      <c r="F733" s="22"/>
    </row>
    <row r="734" spans="6:6" x14ac:dyDescent="0.2">
      <c r="F734" s="22"/>
    </row>
    <row r="735" spans="6:6" x14ac:dyDescent="0.2">
      <c r="F735" s="22"/>
    </row>
    <row r="736" spans="6:6" x14ac:dyDescent="0.2">
      <c r="F736" s="22"/>
    </row>
    <row r="737" spans="6:6" x14ac:dyDescent="0.2">
      <c r="F737" s="22"/>
    </row>
    <row r="738" spans="6:6" x14ac:dyDescent="0.2">
      <c r="F738" s="22"/>
    </row>
    <row r="739" spans="6:6" x14ac:dyDescent="0.2">
      <c r="F739" s="22"/>
    </row>
    <row r="740" spans="6:6" x14ac:dyDescent="0.2">
      <c r="F740" s="22"/>
    </row>
    <row r="741" spans="6:6" x14ac:dyDescent="0.2">
      <c r="F741" s="22"/>
    </row>
    <row r="742" spans="6:6" x14ac:dyDescent="0.2">
      <c r="F742" s="22"/>
    </row>
    <row r="743" spans="6:6" x14ac:dyDescent="0.2">
      <c r="F743" s="22"/>
    </row>
    <row r="744" spans="6:6" x14ac:dyDescent="0.2">
      <c r="F744" s="22"/>
    </row>
    <row r="745" spans="6:6" x14ac:dyDescent="0.2">
      <c r="F745" s="22"/>
    </row>
    <row r="746" spans="6:6" x14ac:dyDescent="0.2">
      <c r="F746" s="22"/>
    </row>
    <row r="747" spans="6:6" x14ac:dyDescent="0.2">
      <c r="F747" s="22"/>
    </row>
    <row r="748" spans="6:6" x14ac:dyDescent="0.2">
      <c r="F748" s="22"/>
    </row>
    <row r="749" spans="6:6" x14ac:dyDescent="0.2">
      <c r="F749" s="22"/>
    </row>
    <row r="750" spans="6:6" x14ac:dyDescent="0.2">
      <c r="F750" s="22"/>
    </row>
    <row r="751" spans="6:6" x14ac:dyDescent="0.2">
      <c r="F751" s="22"/>
    </row>
    <row r="752" spans="6:6" x14ac:dyDescent="0.2">
      <c r="F752" s="22"/>
    </row>
    <row r="753" spans="6:6" x14ac:dyDescent="0.2">
      <c r="F753" s="22"/>
    </row>
    <row r="754" spans="6:6" x14ac:dyDescent="0.2">
      <c r="F754" s="22"/>
    </row>
    <row r="755" spans="6:6" x14ac:dyDescent="0.2">
      <c r="F755" s="22"/>
    </row>
    <row r="756" spans="6:6" x14ac:dyDescent="0.2">
      <c r="F756" s="22"/>
    </row>
    <row r="757" spans="6:6" x14ac:dyDescent="0.2">
      <c r="F757" s="22"/>
    </row>
    <row r="758" spans="6:6" x14ac:dyDescent="0.2">
      <c r="F758" s="22"/>
    </row>
    <row r="759" spans="6:6" x14ac:dyDescent="0.2">
      <c r="F759" s="22"/>
    </row>
    <row r="760" spans="6:6" x14ac:dyDescent="0.2">
      <c r="F760" s="22"/>
    </row>
    <row r="761" spans="6:6" x14ac:dyDescent="0.2">
      <c r="F761" s="22"/>
    </row>
    <row r="762" spans="6:6" x14ac:dyDescent="0.2">
      <c r="F762" s="22"/>
    </row>
    <row r="763" spans="6:6" x14ac:dyDescent="0.2">
      <c r="F763" s="22"/>
    </row>
    <row r="764" spans="6:6" x14ac:dyDescent="0.2">
      <c r="F764" s="22"/>
    </row>
    <row r="765" spans="6:6" x14ac:dyDescent="0.2">
      <c r="F765" s="22"/>
    </row>
    <row r="766" spans="6:6" x14ac:dyDescent="0.2">
      <c r="F766" s="22"/>
    </row>
    <row r="767" spans="6:6" x14ac:dyDescent="0.2">
      <c r="F767" s="22"/>
    </row>
    <row r="768" spans="6:6" x14ac:dyDescent="0.2">
      <c r="F768" s="22"/>
    </row>
    <row r="769" spans="6:6" x14ac:dyDescent="0.2">
      <c r="F769" s="22"/>
    </row>
    <row r="770" spans="6:6" x14ac:dyDescent="0.2">
      <c r="F770" s="22"/>
    </row>
    <row r="771" spans="6:6" x14ac:dyDescent="0.2">
      <c r="F771" s="22"/>
    </row>
    <row r="772" spans="6:6" x14ac:dyDescent="0.2">
      <c r="F772" s="22"/>
    </row>
    <row r="773" spans="6:6" x14ac:dyDescent="0.2">
      <c r="F773" s="22"/>
    </row>
    <row r="774" spans="6:6" x14ac:dyDescent="0.2">
      <c r="F774" s="22"/>
    </row>
    <row r="775" spans="6:6" x14ac:dyDescent="0.2">
      <c r="F775" s="22"/>
    </row>
    <row r="776" spans="6:6" x14ac:dyDescent="0.2">
      <c r="F776" s="22"/>
    </row>
    <row r="777" spans="6:6" x14ac:dyDescent="0.2">
      <c r="F777" s="22"/>
    </row>
    <row r="778" spans="6:6" x14ac:dyDescent="0.2">
      <c r="F778" s="22"/>
    </row>
    <row r="779" spans="6:6" x14ac:dyDescent="0.2">
      <c r="F779" s="22"/>
    </row>
    <row r="780" spans="6:6" x14ac:dyDescent="0.2">
      <c r="F780" s="22"/>
    </row>
    <row r="781" spans="6:6" x14ac:dyDescent="0.2">
      <c r="F781" s="22"/>
    </row>
    <row r="782" spans="6:6" x14ac:dyDescent="0.2">
      <c r="F782" s="22"/>
    </row>
    <row r="783" spans="6:6" x14ac:dyDescent="0.2">
      <c r="F783" s="22"/>
    </row>
    <row r="784" spans="6:6" x14ac:dyDescent="0.2">
      <c r="F784" s="22"/>
    </row>
    <row r="785" spans="6:6" x14ac:dyDescent="0.2">
      <c r="F785" s="22"/>
    </row>
    <row r="786" spans="6:6" x14ac:dyDescent="0.2">
      <c r="F786" s="22"/>
    </row>
    <row r="787" spans="6:6" x14ac:dyDescent="0.2">
      <c r="F787" s="22"/>
    </row>
    <row r="788" spans="6:6" x14ac:dyDescent="0.2">
      <c r="F788" s="22"/>
    </row>
    <row r="789" spans="6:6" x14ac:dyDescent="0.2">
      <c r="F789" s="22"/>
    </row>
    <row r="790" spans="6:6" x14ac:dyDescent="0.2">
      <c r="F790" s="22"/>
    </row>
    <row r="791" spans="6:6" x14ac:dyDescent="0.2">
      <c r="F791" s="22"/>
    </row>
    <row r="792" spans="6:6" x14ac:dyDescent="0.2">
      <c r="F792" s="22"/>
    </row>
    <row r="793" spans="6:6" x14ac:dyDescent="0.2">
      <c r="F793" s="22"/>
    </row>
    <row r="794" spans="6:6" x14ac:dyDescent="0.2">
      <c r="F794" s="22"/>
    </row>
    <row r="795" spans="6:6" x14ac:dyDescent="0.2">
      <c r="F795" s="22"/>
    </row>
    <row r="796" spans="6:6" x14ac:dyDescent="0.2">
      <c r="F796" s="22"/>
    </row>
    <row r="797" spans="6:6" x14ac:dyDescent="0.2">
      <c r="F797" s="22"/>
    </row>
    <row r="798" spans="6:6" x14ac:dyDescent="0.2">
      <c r="F798" s="22"/>
    </row>
    <row r="799" spans="6:6" x14ac:dyDescent="0.2">
      <c r="F799" s="22"/>
    </row>
    <row r="800" spans="6:6" x14ac:dyDescent="0.2">
      <c r="F800" s="22"/>
    </row>
    <row r="801" spans="6:6" x14ac:dyDescent="0.2">
      <c r="F801" s="22"/>
    </row>
    <row r="802" spans="6:6" x14ac:dyDescent="0.2">
      <c r="F802" s="22"/>
    </row>
    <row r="803" spans="6:6" x14ac:dyDescent="0.2">
      <c r="F803" s="22"/>
    </row>
    <row r="804" spans="6:6" x14ac:dyDescent="0.2">
      <c r="F804" s="22"/>
    </row>
    <row r="805" spans="6:6" x14ac:dyDescent="0.2">
      <c r="F805" s="22"/>
    </row>
    <row r="806" spans="6:6" x14ac:dyDescent="0.2">
      <c r="F806" s="22"/>
    </row>
    <row r="807" spans="6:6" x14ac:dyDescent="0.2">
      <c r="F807" s="22"/>
    </row>
    <row r="808" spans="6:6" x14ac:dyDescent="0.2">
      <c r="F808" s="22"/>
    </row>
    <row r="809" spans="6:6" x14ac:dyDescent="0.2">
      <c r="F809" s="22"/>
    </row>
    <row r="810" spans="6:6" x14ac:dyDescent="0.2">
      <c r="F810" s="22"/>
    </row>
    <row r="811" spans="6:6" x14ac:dyDescent="0.2">
      <c r="F811" s="22"/>
    </row>
    <row r="812" spans="6:6" x14ac:dyDescent="0.2">
      <c r="F812" s="22"/>
    </row>
    <row r="813" spans="6:6" x14ac:dyDescent="0.2">
      <c r="F813" s="22"/>
    </row>
    <row r="814" spans="6:6" x14ac:dyDescent="0.2">
      <c r="F814" s="22"/>
    </row>
    <row r="815" spans="6:6" x14ac:dyDescent="0.2">
      <c r="F815" s="22"/>
    </row>
    <row r="816" spans="6:6" x14ac:dyDescent="0.2">
      <c r="F816" s="22"/>
    </row>
    <row r="817" spans="6:6" x14ac:dyDescent="0.2">
      <c r="F817" s="22"/>
    </row>
    <row r="818" spans="6:6" x14ac:dyDescent="0.2">
      <c r="F818" s="22"/>
    </row>
    <row r="819" spans="6:6" x14ac:dyDescent="0.2">
      <c r="F819" s="22"/>
    </row>
    <row r="820" spans="6:6" x14ac:dyDescent="0.2">
      <c r="F820" s="22"/>
    </row>
    <row r="821" spans="6:6" x14ac:dyDescent="0.2">
      <c r="F821" s="22"/>
    </row>
    <row r="822" spans="6:6" x14ac:dyDescent="0.2">
      <c r="F822" s="22"/>
    </row>
    <row r="823" spans="6:6" x14ac:dyDescent="0.2">
      <c r="F823" s="22"/>
    </row>
    <row r="824" spans="6:6" x14ac:dyDescent="0.2">
      <c r="F824" s="22"/>
    </row>
    <row r="825" spans="6:6" x14ac:dyDescent="0.2">
      <c r="F825" s="22"/>
    </row>
    <row r="826" spans="6:6" x14ac:dyDescent="0.2">
      <c r="F826" s="22"/>
    </row>
    <row r="827" spans="6:6" x14ac:dyDescent="0.2">
      <c r="F827" s="22"/>
    </row>
    <row r="828" spans="6:6" x14ac:dyDescent="0.2">
      <c r="F828" s="22"/>
    </row>
    <row r="829" spans="6:6" x14ac:dyDescent="0.2">
      <c r="F829" s="22"/>
    </row>
    <row r="830" spans="6:6" x14ac:dyDescent="0.2">
      <c r="F830" s="22"/>
    </row>
    <row r="831" spans="6:6" x14ac:dyDescent="0.2">
      <c r="F831" s="22"/>
    </row>
    <row r="832" spans="6:6" x14ac:dyDescent="0.2">
      <c r="F832" s="22"/>
    </row>
    <row r="833" spans="6:6" x14ac:dyDescent="0.2">
      <c r="F833" s="22"/>
    </row>
    <row r="834" spans="6:6" x14ac:dyDescent="0.2">
      <c r="F834" s="22"/>
    </row>
    <row r="835" spans="6:6" x14ac:dyDescent="0.2">
      <c r="F835" s="22"/>
    </row>
    <row r="836" spans="6:6" x14ac:dyDescent="0.2">
      <c r="F836" s="22"/>
    </row>
    <row r="837" spans="6:6" x14ac:dyDescent="0.2">
      <c r="F837" s="22"/>
    </row>
    <row r="838" spans="6:6" x14ac:dyDescent="0.2">
      <c r="F838" s="22"/>
    </row>
    <row r="839" spans="6:6" x14ac:dyDescent="0.2">
      <c r="F839" s="22"/>
    </row>
    <row r="840" spans="6:6" x14ac:dyDescent="0.2">
      <c r="F840" s="22"/>
    </row>
    <row r="841" spans="6:6" x14ac:dyDescent="0.2">
      <c r="F841" s="22"/>
    </row>
    <row r="842" spans="6:6" x14ac:dyDescent="0.2">
      <c r="F842" s="22"/>
    </row>
    <row r="843" spans="6:6" x14ac:dyDescent="0.2">
      <c r="F843" s="22"/>
    </row>
    <row r="844" spans="6:6" x14ac:dyDescent="0.2">
      <c r="F844" s="22"/>
    </row>
    <row r="845" spans="6:6" x14ac:dyDescent="0.2">
      <c r="F845" s="22"/>
    </row>
    <row r="846" spans="6:6" x14ac:dyDescent="0.2">
      <c r="F846" s="22"/>
    </row>
    <row r="847" spans="6:6" x14ac:dyDescent="0.2">
      <c r="F847" s="22"/>
    </row>
    <row r="848" spans="6:6" x14ac:dyDescent="0.2">
      <c r="F848" s="22"/>
    </row>
    <row r="849" spans="6:6" x14ac:dyDescent="0.2">
      <c r="F849" s="22"/>
    </row>
    <row r="850" spans="6:6" x14ac:dyDescent="0.2">
      <c r="F850" s="22"/>
    </row>
    <row r="851" spans="6:6" x14ac:dyDescent="0.2">
      <c r="F851" s="22"/>
    </row>
    <row r="852" spans="6:6" x14ac:dyDescent="0.2">
      <c r="F852" s="22"/>
    </row>
    <row r="853" spans="6:6" x14ac:dyDescent="0.2">
      <c r="F853" s="22"/>
    </row>
    <row r="854" spans="6:6" x14ac:dyDescent="0.2">
      <c r="F854" s="22"/>
    </row>
    <row r="855" spans="6:6" x14ac:dyDescent="0.2">
      <c r="F855" s="22"/>
    </row>
    <row r="856" spans="6:6" x14ac:dyDescent="0.2">
      <c r="F856" s="22"/>
    </row>
    <row r="857" spans="6:6" x14ac:dyDescent="0.2">
      <c r="F857" s="22"/>
    </row>
    <row r="858" spans="6:6" x14ac:dyDescent="0.2">
      <c r="F858" s="22"/>
    </row>
    <row r="859" spans="6:6" x14ac:dyDescent="0.2">
      <c r="F859" s="22"/>
    </row>
    <row r="860" spans="6:6" x14ac:dyDescent="0.2">
      <c r="F860" s="22"/>
    </row>
    <row r="861" spans="6:6" x14ac:dyDescent="0.2">
      <c r="F861" s="22"/>
    </row>
    <row r="862" spans="6:6" x14ac:dyDescent="0.2">
      <c r="F862" s="22"/>
    </row>
    <row r="863" spans="6:6" x14ac:dyDescent="0.2">
      <c r="F863" s="22"/>
    </row>
    <row r="864" spans="6:6" x14ac:dyDescent="0.2">
      <c r="F864" s="22"/>
    </row>
    <row r="865" spans="6:6" x14ac:dyDescent="0.2">
      <c r="F865" s="22"/>
    </row>
    <row r="866" spans="6:6" x14ac:dyDescent="0.2">
      <c r="F866" s="22"/>
    </row>
    <row r="867" spans="6:6" x14ac:dyDescent="0.2">
      <c r="F867" s="22"/>
    </row>
    <row r="868" spans="6:6" x14ac:dyDescent="0.2">
      <c r="F868" s="22"/>
    </row>
    <row r="869" spans="6:6" x14ac:dyDescent="0.2">
      <c r="F869" s="22"/>
    </row>
    <row r="870" spans="6:6" x14ac:dyDescent="0.2">
      <c r="F870" s="22"/>
    </row>
    <row r="871" spans="6:6" x14ac:dyDescent="0.2">
      <c r="F871" s="22"/>
    </row>
    <row r="872" spans="6:6" x14ac:dyDescent="0.2">
      <c r="F872" s="22"/>
    </row>
    <row r="873" spans="6:6" x14ac:dyDescent="0.2">
      <c r="F873" s="22"/>
    </row>
    <row r="874" spans="6:6" x14ac:dyDescent="0.2">
      <c r="F874" s="22"/>
    </row>
    <row r="875" spans="6:6" x14ac:dyDescent="0.2">
      <c r="F875" s="22"/>
    </row>
    <row r="876" spans="6:6" x14ac:dyDescent="0.2">
      <c r="F876" s="22"/>
    </row>
    <row r="877" spans="6:6" x14ac:dyDescent="0.2">
      <c r="F877" s="22"/>
    </row>
    <row r="878" spans="6:6" x14ac:dyDescent="0.2">
      <c r="F878" s="22"/>
    </row>
    <row r="879" spans="6:6" x14ac:dyDescent="0.2">
      <c r="F879" s="22"/>
    </row>
    <row r="880" spans="6:6" x14ac:dyDescent="0.2">
      <c r="F880" s="22"/>
    </row>
    <row r="881" spans="6:6" x14ac:dyDescent="0.2">
      <c r="F881" s="22"/>
    </row>
    <row r="882" spans="6:6" x14ac:dyDescent="0.2">
      <c r="F882" s="22"/>
    </row>
    <row r="883" spans="6:6" x14ac:dyDescent="0.2">
      <c r="F883" s="22"/>
    </row>
    <row r="884" spans="6:6" x14ac:dyDescent="0.2">
      <c r="F884" s="22"/>
    </row>
    <row r="885" spans="6:6" x14ac:dyDescent="0.2">
      <c r="F885" s="22"/>
    </row>
    <row r="886" spans="6:6" x14ac:dyDescent="0.2">
      <c r="F886" s="22"/>
    </row>
    <row r="887" spans="6:6" x14ac:dyDescent="0.2">
      <c r="F887" s="22"/>
    </row>
    <row r="888" spans="6:6" x14ac:dyDescent="0.2">
      <c r="F888" s="22"/>
    </row>
    <row r="889" spans="6:6" x14ac:dyDescent="0.2">
      <c r="F889" s="22"/>
    </row>
    <row r="890" spans="6:6" x14ac:dyDescent="0.2">
      <c r="F890" s="22"/>
    </row>
    <row r="891" spans="6:6" x14ac:dyDescent="0.2">
      <c r="F891" s="22"/>
    </row>
    <row r="892" spans="6:6" x14ac:dyDescent="0.2">
      <c r="F892" s="22"/>
    </row>
    <row r="893" spans="6:6" x14ac:dyDescent="0.2">
      <c r="F893" s="22"/>
    </row>
    <row r="894" spans="6:6" x14ac:dyDescent="0.2">
      <c r="F894" s="22"/>
    </row>
    <row r="895" spans="6:6" x14ac:dyDescent="0.2">
      <c r="F895" s="22"/>
    </row>
    <row r="896" spans="6:6" x14ac:dyDescent="0.2">
      <c r="F896" s="22"/>
    </row>
    <row r="897" spans="6:6" x14ac:dyDescent="0.2">
      <c r="F897" s="22"/>
    </row>
    <row r="898" spans="6:6" x14ac:dyDescent="0.2">
      <c r="F898" s="22"/>
    </row>
    <row r="899" spans="6:6" x14ac:dyDescent="0.2">
      <c r="F899" s="22"/>
    </row>
    <row r="900" spans="6:6" x14ac:dyDescent="0.2">
      <c r="F900" s="22"/>
    </row>
    <row r="901" spans="6:6" x14ac:dyDescent="0.2">
      <c r="F901" s="22"/>
    </row>
    <row r="902" spans="6:6" x14ac:dyDescent="0.2">
      <c r="F902" s="22"/>
    </row>
    <row r="903" spans="6:6" x14ac:dyDescent="0.2">
      <c r="F903" s="22"/>
    </row>
    <row r="904" spans="6:6" x14ac:dyDescent="0.2">
      <c r="F904" s="22"/>
    </row>
    <row r="905" spans="6:6" x14ac:dyDescent="0.2">
      <c r="F905" s="22"/>
    </row>
    <row r="906" spans="6:6" x14ac:dyDescent="0.2">
      <c r="F906" s="22"/>
    </row>
    <row r="907" spans="6:6" x14ac:dyDescent="0.2">
      <c r="F907" s="22"/>
    </row>
    <row r="908" spans="6:6" x14ac:dyDescent="0.2">
      <c r="F908" s="22"/>
    </row>
    <row r="909" spans="6:6" x14ac:dyDescent="0.2">
      <c r="F909" s="22"/>
    </row>
    <row r="910" spans="6:6" x14ac:dyDescent="0.2">
      <c r="F910" s="22"/>
    </row>
    <row r="911" spans="6:6" x14ac:dyDescent="0.2">
      <c r="F911" s="22"/>
    </row>
    <row r="912" spans="6:6" x14ac:dyDescent="0.2">
      <c r="F912" s="22"/>
    </row>
    <row r="913" spans="6:6" x14ac:dyDescent="0.2">
      <c r="F913" s="22"/>
    </row>
    <row r="914" spans="6:6" x14ac:dyDescent="0.2">
      <c r="F914" s="22"/>
    </row>
    <row r="915" spans="6:6" x14ac:dyDescent="0.2">
      <c r="F915" s="22"/>
    </row>
    <row r="916" spans="6:6" x14ac:dyDescent="0.2">
      <c r="F916" s="22"/>
    </row>
    <row r="917" spans="6:6" x14ac:dyDescent="0.2">
      <c r="F917" s="22"/>
    </row>
    <row r="918" spans="6:6" x14ac:dyDescent="0.2">
      <c r="F918" s="22"/>
    </row>
    <row r="919" spans="6:6" x14ac:dyDescent="0.2">
      <c r="F919" s="22"/>
    </row>
    <row r="920" spans="6:6" x14ac:dyDescent="0.2">
      <c r="F920" s="22"/>
    </row>
    <row r="921" spans="6:6" x14ac:dyDescent="0.2">
      <c r="F921" s="22"/>
    </row>
    <row r="922" spans="6:6" x14ac:dyDescent="0.2">
      <c r="F922" s="22"/>
    </row>
    <row r="923" spans="6:6" x14ac:dyDescent="0.2">
      <c r="F923" s="22"/>
    </row>
    <row r="924" spans="6:6" x14ac:dyDescent="0.2">
      <c r="F924" s="22"/>
    </row>
    <row r="925" spans="6:6" x14ac:dyDescent="0.2">
      <c r="F925" s="22"/>
    </row>
    <row r="926" spans="6:6" x14ac:dyDescent="0.2">
      <c r="F926" s="22"/>
    </row>
    <row r="927" spans="6:6" x14ac:dyDescent="0.2">
      <c r="F927" s="22"/>
    </row>
    <row r="928" spans="6:6" x14ac:dyDescent="0.2">
      <c r="F928" s="22"/>
    </row>
    <row r="929" spans="6:6" x14ac:dyDescent="0.2">
      <c r="F929" s="22"/>
    </row>
    <row r="930" spans="6:6" x14ac:dyDescent="0.2">
      <c r="F930" s="22"/>
    </row>
    <row r="931" spans="6:6" x14ac:dyDescent="0.2">
      <c r="F931" s="22"/>
    </row>
    <row r="932" spans="6:6" x14ac:dyDescent="0.2">
      <c r="F932" s="22"/>
    </row>
    <row r="933" spans="6:6" x14ac:dyDescent="0.2">
      <c r="F933" s="22"/>
    </row>
    <row r="934" spans="6:6" x14ac:dyDescent="0.2">
      <c r="F934" s="22"/>
    </row>
    <row r="935" spans="6:6" x14ac:dyDescent="0.2">
      <c r="F935" s="22"/>
    </row>
    <row r="936" spans="6:6" x14ac:dyDescent="0.2">
      <c r="F936" s="22"/>
    </row>
    <row r="937" spans="6:6" x14ac:dyDescent="0.2">
      <c r="F937" s="22"/>
    </row>
    <row r="938" spans="6:6" x14ac:dyDescent="0.2">
      <c r="F938" s="22"/>
    </row>
    <row r="939" spans="6:6" x14ac:dyDescent="0.2">
      <c r="F939" s="22"/>
    </row>
    <row r="940" spans="6:6" x14ac:dyDescent="0.2">
      <c r="F940" s="22"/>
    </row>
    <row r="941" spans="6:6" x14ac:dyDescent="0.2">
      <c r="F941" s="22"/>
    </row>
    <row r="942" spans="6:6" x14ac:dyDescent="0.2">
      <c r="F942" s="22"/>
    </row>
    <row r="943" spans="6:6" x14ac:dyDescent="0.2">
      <c r="F943" s="22"/>
    </row>
    <row r="944" spans="6:6" x14ac:dyDescent="0.2">
      <c r="F944" s="22"/>
    </row>
    <row r="945" spans="6:6" x14ac:dyDescent="0.2">
      <c r="F945" s="22"/>
    </row>
    <row r="946" spans="6:6" x14ac:dyDescent="0.2">
      <c r="F946" s="22"/>
    </row>
    <row r="947" spans="6:6" x14ac:dyDescent="0.2">
      <c r="F947" s="22"/>
    </row>
    <row r="948" spans="6:6" x14ac:dyDescent="0.2">
      <c r="F948" s="22"/>
    </row>
    <row r="949" spans="6:6" x14ac:dyDescent="0.2">
      <c r="F949" s="22"/>
    </row>
    <row r="950" spans="6:6" x14ac:dyDescent="0.2">
      <c r="F950" s="22"/>
    </row>
    <row r="951" spans="6:6" x14ac:dyDescent="0.2">
      <c r="F951" s="22"/>
    </row>
    <row r="952" spans="6:6" x14ac:dyDescent="0.2">
      <c r="F952" s="22"/>
    </row>
    <row r="953" spans="6:6" x14ac:dyDescent="0.2">
      <c r="F953" s="22"/>
    </row>
    <row r="954" spans="6:6" x14ac:dyDescent="0.2">
      <c r="F954" s="22"/>
    </row>
    <row r="955" spans="6:6" x14ac:dyDescent="0.2">
      <c r="F955" s="22"/>
    </row>
    <row r="956" spans="6:6" x14ac:dyDescent="0.2">
      <c r="F956" s="22"/>
    </row>
    <row r="957" spans="6:6" x14ac:dyDescent="0.2">
      <c r="F957" s="22"/>
    </row>
    <row r="958" spans="6:6" x14ac:dyDescent="0.2">
      <c r="F958" s="22"/>
    </row>
    <row r="959" spans="6:6" x14ac:dyDescent="0.2">
      <c r="F959" s="22"/>
    </row>
    <row r="960" spans="6:6" x14ac:dyDescent="0.2">
      <c r="F960" s="22"/>
    </row>
    <row r="961" spans="6:6" x14ac:dyDescent="0.2">
      <c r="F961" s="22"/>
    </row>
    <row r="962" spans="6:6" x14ac:dyDescent="0.2">
      <c r="F962" s="22"/>
    </row>
    <row r="963" spans="6:6" x14ac:dyDescent="0.2">
      <c r="F963" s="22"/>
    </row>
    <row r="964" spans="6:6" x14ac:dyDescent="0.2">
      <c r="F964" s="22"/>
    </row>
    <row r="965" spans="6:6" x14ac:dyDescent="0.2">
      <c r="F965" s="22"/>
    </row>
    <row r="966" spans="6:6" x14ac:dyDescent="0.2">
      <c r="F966" s="22"/>
    </row>
    <row r="967" spans="6:6" x14ac:dyDescent="0.2">
      <c r="F967" s="22"/>
    </row>
    <row r="968" spans="6:6" x14ac:dyDescent="0.2">
      <c r="F968" s="22"/>
    </row>
    <row r="969" spans="6:6" x14ac:dyDescent="0.2">
      <c r="F969" s="22"/>
    </row>
    <row r="970" spans="6:6" x14ac:dyDescent="0.2">
      <c r="F970" s="22"/>
    </row>
    <row r="971" spans="6:6" x14ac:dyDescent="0.2">
      <c r="F971" s="22"/>
    </row>
    <row r="972" spans="6:6" x14ac:dyDescent="0.2">
      <c r="F972" s="22"/>
    </row>
    <row r="973" spans="6:6" x14ac:dyDescent="0.2">
      <c r="F973" s="22"/>
    </row>
    <row r="974" spans="6:6" x14ac:dyDescent="0.2">
      <c r="F974" s="22"/>
    </row>
    <row r="975" spans="6:6" x14ac:dyDescent="0.2">
      <c r="F975" s="22"/>
    </row>
    <row r="976" spans="6:6" x14ac:dyDescent="0.2">
      <c r="F976" s="22"/>
    </row>
    <row r="977" spans="6:6" x14ac:dyDescent="0.2">
      <c r="F977" s="22"/>
    </row>
    <row r="978" spans="6:6" x14ac:dyDescent="0.2">
      <c r="F978" s="22"/>
    </row>
    <row r="979" spans="6:6" x14ac:dyDescent="0.2">
      <c r="F979" s="22"/>
    </row>
    <row r="980" spans="6:6" x14ac:dyDescent="0.2">
      <c r="F980" s="22"/>
    </row>
    <row r="981" spans="6:6" x14ac:dyDescent="0.2">
      <c r="F981" s="22"/>
    </row>
    <row r="982" spans="6:6" x14ac:dyDescent="0.2">
      <c r="F982" s="22"/>
    </row>
    <row r="983" spans="6:6" x14ac:dyDescent="0.2">
      <c r="F983" s="22"/>
    </row>
    <row r="984" spans="6:6" x14ac:dyDescent="0.2">
      <c r="F984" s="22"/>
    </row>
    <row r="985" spans="6:6" x14ac:dyDescent="0.2">
      <c r="F985" s="22"/>
    </row>
    <row r="986" spans="6:6" x14ac:dyDescent="0.2">
      <c r="F986" s="22"/>
    </row>
    <row r="987" spans="6:6" x14ac:dyDescent="0.2">
      <c r="F987" s="22"/>
    </row>
    <row r="988" spans="6:6" x14ac:dyDescent="0.2">
      <c r="F988" s="22"/>
    </row>
    <row r="989" spans="6:6" x14ac:dyDescent="0.2">
      <c r="F989" s="22"/>
    </row>
    <row r="990" spans="6:6" x14ac:dyDescent="0.2">
      <c r="F990" s="22"/>
    </row>
    <row r="991" spans="6:6" x14ac:dyDescent="0.2">
      <c r="F991" s="22"/>
    </row>
    <row r="992" spans="6:6" x14ac:dyDescent="0.2">
      <c r="F992" s="22"/>
    </row>
    <row r="993" spans="6:6" x14ac:dyDescent="0.2">
      <c r="F993" s="22"/>
    </row>
    <row r="994" spans="6:6" x14ac:dyDescent="0.2">
      <c r="F994" s="22"/>
    </row>
    <row r="995" spans="6:6" x14ac:dyDescent="0.2">
      <c r="F995" s="22"/>
    </row>
    <row r="996" spans="6:6" x14ac:dyDescent="0.2">
      <c r="F996" s="22"/>
    </row>
    <row r="997" spans="6:6" x14ac:dyDescent="0.2">
      <c r="F997" s="22"/>
    </row>
    <row r="998" spans="6:6" x14ac:dyDescent="0.2">
      <c r="F998" s="22"/>
    </row>
    <row r="999" spans="6:6" x14ac:dyDescent="0.2">
      <c r="F999" s="22"/>
    </row>
    <row r="1000" spans="6:6" x14ac:dyDescent="0.2">
      <c r="F1000" s="22"/>
    </row>
    <row r="1001" spans="6:6" x14ac:dyDescent="0.2">
      <c r="F1001" s="22"/>
    </row>
    <row r="1002" spans="6:6" x14ac:dyDescent="0.2">
      <c r="F1002" s="22"/>
    </row>
    <row r="1003" spans="6:6" x14ac:dyDescent="0.2">
      <c r="F1003" s="22"/>
    </row>
    <row r="1004" spans="6:6" x14ac:dyDescent="0.2">
      <c r="F1004" s="22"/>
    </row>
    <row r="1005" spans="6:6" x14ac:dyDescent="0.2">
      <c r="F1005" s="22"/>
    </row>
    <row r="1006" spans="6:6" x14ac:dyDescent="0.2">
      <c r="F1006" s="22"/>
    </row>
    <row r="1007" spans="6:6" x14ac:dyDescent="0.2">
      <c r="F1007" s="22"/>
    </row>
    <row r="1008" spans="6:6" x14ac:dyDescent="0.2">
      <c r="F1008" s="22"/>
    </row>
    <row r="1009" spans="6:6" x14ac:dyDescent="0.2">
      <c r="F1009" s="22"/>
    </row>
    <row r="1010" spans="6:6" x14ac:dyDescent="0.2">
      <c r="F1010" s="22"/>
    </row>
    <row r="1011" spans="6:6" x14ac:dyDescent="0.2">
      <c r="F1011" s="22"/>
    </row>
    <row r="1012" spans="6:6" x14ac:dyDescent="0.2">
      <c r="F1012" s="22"/>
    </row>
    <row r="1013" spans="6:6" x14ac:dyDescent="0.2">
      <c r="F1013" s="22"/>
    </row>
    <row r="1014" spans="6:6" x14ac:dyDescent="0.2">
      <c r="F1014" s="22"/>
    </row>
    <row r="1015" spans="6:6" x14ac:dyDescent="0.2">
      <c r="F1015" s="22"/>
    </row>
    <row r="1016" spans="6:6" x14ac:dyDescent="0.2">
      <c r="F1016" s="22"/>
    </row>
    <row r="1017" spans="6:6" x14ac:dyDescent="0.2">
      <c r="F1017" s="22"/>
    </row>
    <row r="1018" spans="6:6" x14ac:dyDescent="0.2">
      <c r="F1018" s="22"/>
    </row>
    <row r="1019" spans="6:6" x14ac:dyDescent="0.2">
      <c r="F1019" s="22"/>
    </row>
    <row r="1020" spans="6:6" x14ac:dyDescent="0.2">
      <c r="F1020" s="22"/>
    </row>
    <row r="1021" spans="6:6" x14ac:dyDescent="0.2">
      <c r="F1021" s="22"/>
    </row>
    <row r="1022" spans="6:6" x14ac:dyDescent="0.2">
      <c r="F1022" s="22"/>
    </row>
    <row r="1023" spans="6:6" x14ac:dyDescent="0.2">
      <c r="F1023" s="22"/>
    </row>
    <row r="1024" spans="6:6" x14ac:dyDescent="0.2">
      <c r="F1024" s="22"/>
    </row>
    <row r="1025" spans="6:6" x14ac:dyDescent="0.2">
      <c r="F1025" s="22"/>
    </row>
    <row r="1026" spans="6:6" x14ac:dyDescent="0.2">
      <c r="F1026" s="22"/>
    </row>
    <row r="1027" spans="6:6" x14ac:dyDescent="0.2">
      <c r="F1027" s="22"/>
    </row>
    <row r="1028" spans="6:6" x14ac:dyDescent="0.2">
      <c r="F1028" s="22"/>
    </row>
    <row r="1029" spans="6:6" x14ac:dyDescent="0.2">
      <c r="F1029" s="22"/>
    </row>
    <row r="1030" spans="6:6" x14ac:dyDescent="0.2">
      <c r="F1030" s="22"/>
    </row>
    <row r="1031" spans="6:6" x14ac:dyDescent="0.2">
      <c r="F1031" s="22"/>
    </row>
    <row r="1032" spans="6:6" x14ac:dyDescent="0.2">
      <c r="F1032" s="22"/>
    </row>
    <row r="1033" spans="6:6" x14ac:dyDescent="0.2">
      <c r="F1033" s="22"/>
    </row>
    <row r="1034" spans="6:6" x14ac:dyDescent="0.2">
      <c r="F1034" s="22"/>
    </row>
    <row r="1035" spans="6:6" x14ac:dyDescent="0.2">
      <c r="F1035" s="22"/>
    </row>
    <row r="1036" spans="6:6" x14ac:dyDescent="0.2">
      <c r="F1036" s="22"/>
    </row>
    <row r="1037" spans="6:6" x14ac:dyDescent="0.2">
      <c r="F1037" s="22"/>
    </row>
    <row r="1038" spans="6:6" x14ac:dyDescent="0.2">
      <c r="F1038" s="22"/>
    </row>
    <row r="1039" spans="6:6" x14ac:dyDescent="0.2">
      <c r="F1039" s="22"/>
    </row>
    <row r="1040" spans="6:6" x14ac:dyDescent="0.2">
      <c r="F1040" s="22"/>
    </row>
    <row r="1041" spans="6:6" x14ac:dyDescent="0.2">
      <c r="F1041" s="22"/>
    </row>
    <row r="1042" spans="6:6" x14ac:dyDescent="0.2">
      <c r="F1042" s="22"/>
    </row>
    <row r="1043" spans="6:6" x14ac:dyDescent="0.2">
      <c r="F1043" s="22"/>
    </row>
    <row r="1044" spans="6:6" x14ac:dyDescent="0.2">
      <c r="F1044" s="22"/>
    </row>
    <row r="1045" spans="6:6" x14ac:dyDescent="0.2">
      <c r="F1045" s="22"/>
    </row>
    <row r="1046" spans="6:6" x14ac:dyDescent="0.2">
      <c r="F1046" s="22"/>
    </row>
    <row r="1047" spans="6:6" x14ac:dyDescent="0.2">
      <c r="F1047" s="22"/>
    </row>
    <row r="1048" spans="6:6" x14ac:dyDescent="0.2">
      <c r="F1048" s="22"/>
    </row>
    <row r="1049" spans="6:6" x14ac:dyDescent="0.2">
      <c r="F1049" s="22"/>
    </row>
    <row r="1050" spans="6:6" x14ac:dyDescent="0.2">
      <c r="F1050" s="22"/>
    </row>
    <row r="1051" spans="6:6" x14ac:dyDescent="0.2">
      <c r="F1051" s="22"/>
    </row>
    <row r="1052" spans="6:6" x14ac:dyDescent="0.2">
      <c r="F1052" s="22"/>
    </row>
    <row r="1053" spans="6:6" x14ac:dyDescent="0.2">
      <c r="F1053" s="22"/>
    </row>
    <row r="1054" spans="6:6" x14ac:dyDescent="0.2">
      <c r="F1054" s="22"/>
    </row>
    <row r="1055" spans="6:6" x14ac:dyDescent="0.2">
      <c r="F1055" s="22"/>
    </row>
    <row r="1056" spans="6:6" x14ac:dyDescent="0.2">
      <c r="F1056" s="22"/>
    </row>
    <row r="1057" spans="6:6" x14ac:dyDescent="0.2">
      <c r="F1057" s="22"/>
    </row>
    <row r="1058" spans="6:6" x14ac:dyDescent="0.2">
      <c r="F1058" s="22"/>
    </row>
    <row r="1059" spans="6:6" x14ac:dyDescent="0.2">
      <c r="F1059" s="22"/>
    </row>
    <row r="1060" spans="6:6" x14ac:dyDescent="0.2">
      <c r="F1060" s="22"/>
    </row>
    <row r="1061" spans="6:6" x14ac:dyDescent="0.2">
      <c r="F1061" s="22"/>
    </row>
    <row r="1062" spans="6:6" x14ac:dyDescent="0.2">
      <c r="F1062" s="22"/>
    </row>
    <row r="1063" spans="6:6" x14ac:dyDescent="0.2">
      <c r="F1063" s="22"/>
    </row>
    <row r="1064" spans="6:6" x14ac:dyDescent="0.2">
      <c r="F1064" s="22"/>
    </row>
    <row r="1065" spans="6:6" x14ac:dyDescent="0.2">
      <c r="F1065" s="22"/>
    </row>
    <row r="1066" spans="6:6" x14ac:dyDescent="0.2">
      <c r="F1066" s="22"/>
    </row>
    <row r="1067" spans="6:6" x14ac:dyDescent="0.2">
      <c r="F1067" s="22"/>
    </row>
    <row r="1068" spans="6:6" x14ac:dyDescent="0.2">
      <c r="F1068" s="22"/>
    </row>
    <row r="1069" spans="6:6" x14ac:dyDescent="0.2">
      <c r="F1069" s="22"/>
    </row>
    <row r="1070" spans="6:6" x14ac:dyDescent="0.2">
      <c r="F1070" s="22"/>
    </row>
    <row r="1071" spans="6:6" x14ac:dyDescent="0.2">
      <c r="F1071" s="22"/>
    </row>
    <row r="1072" spans="6:6" x14ac:dyDescent="0.2">
      <c r="F1072" s="22"/>
    </row>
    <row r="1073" spans="6:6" x14ac:dyDescent="0.2">
      <c r="F1073" s="22"/>
    </row>
    <row r="1074" spans="6:6" x14ac:dyDescent="0.2">
      <c r="F1074" s="22"/>
    </row>
    <row r="1075" spans="6:6" x14ac:dyDescent="0.2">
      <c r="F1075" s="22"/>
    </row>
    <row r="1076" spans="6:6" x14ac:dyDescent="0.2">
      <c r="F1076" s="22"/>
    </row>
    <row r="1077" spans="6:6" x14ac:dyDescent="0.2">
      <c r="F1077" s="22"/>
    </row>
    <row r="1078" spans="6:6" x14ac:dyDescent="0.2">
      <c r="F1078" s="22"/>
    </row>
    <row r="1079" spans="6:6" x14ac:dyDescent="0.2">
      <c r="F1079" s="22"/>
    </row>
    <row r="1080" spans="6:6" x14ac:dyDescent="0.2">
      <c r="F1080" s="22"/>
    </row>
    <row r="1081" spans="6:6" x14ac:dyDescent="0.2">
      <c r="F1081" s="22"/>
    </row>
    <row r="1082" spans="6:6" x14ac:dyDescent="0.2">
      <c r="F1082" s="22"/>
    </row>
    <row r="1083" spans="6:6" x14ac:dyDescent="0.2">
      <c r="F1083" s="22"/>
    </row>
    <row r="1084" spans="6:6" x14ac:dyDescent="0.2">
      <c r="F1084" s="22"/>
    </row>
    <row r="1085" spans="6:6" x14ac:dyDescent="0.2">
      <c r="F1085" s="22"/>
    </row>
    <row r="1086" spans="6:6" x14ac:dyDescent="0.2">
      <c r="F1086" s="22"/>
    </row>
    <row r="1087" spans="6:6" x14ac:dyDescent="0.2">
      <c r="F1087" s="22"/>
    </row>
    <row r="1088" spans="6:6" x14ac:dyDescent="0.2">
      <c r="F1088" s="22"/>
    </row>
    <row r="1089" spans="6:6" x14ac:dyDescent="0.2">
      <c r="F1089" s="22"/>
    </row>
    <row r="1090" spans="6:6" x14ac:dyDescent="0.2">
      <c r="F1090" s="22"/>
    </row>
    <row r="1091" spans="6:6" x14ac:dyDescent="0.2">
      <c r="F1091" s="22"/>
    </row>
    <row r="1092" spans="6:6" x14ac:dyDescent="0.2">
      <c r="F1092" s="22"/>
    </row>
    <row r="1093" spans="6:6" x14ac:dyDescent="0.2">
      <c r="F1093" s="22"/>
    </row>
    <row r="1094" spans="6:6" x14ac:dyDescent="0.2">
      <c r="F1094" s="22"/>
    </row>
    <row r="1095" spans="6:6" x14ac:dyDescent="0.2">
      <c r="F1095" s="22"/>
    </row>
    <row r="1096" spans="6:6" x14ac:dyDescent="0.2">
      <c r="F1096" s="22"/>
    </row>
    <row r="1097" spans="6:6" x14ac:dyDescent="0.2">
      <c r="F1097" s="22"/>
    </row>
    <row r="1098" spans="6:6" x14ac:dyDescent="0.2">
      <c r="F1098" s="22"/>
    </row>
    <row r="1099" spans="6:6" x14ac:dyDescent="0.2">
      <c r="F1099" s="22"/>
    </row>
    <row r="1100" spans="6:6" x14ac:dyDescent="0.2">
      <c r="F1100" s="22"/>
    </row>
    <row r="1101" spans="6:6" x14ac:dyDescent="0.2">
      <c r="F1101" s="22"/>
    </row>
    <row r="1102" spans="6:6" x14ac:dyDescent="0.2">
      <c r="F1102" s="22"/>
    </row>
    <row r="1103" spans="6:6" x14ac:dyDescent="0.2">
      <c r="F1103" s="22"/>
    </row>
    <row r="1104" spans="6:6" x14ac:dyDescent="0.2">
      <c r="F1104" s="22"/>
    </row>
    <row r="1105" spans="6:6" x14ac:dyDescent="0.2">
      <c r="F1105" s="22"/>
    </row>
    <row r="1106" spans="6:6" x14ac:dyDescent="0.2">
      <c r="F1106" s="22"/>
    </row>
    <row r="1107" spans="6:6" x14ac:dyDescent="0.2">
      <c r="F1107" s="22"/>
    </row>
    <row r="1108" spans="6:6" x14ac:dyDescent="0.2">
      <c r="F1108" s="22"/>
    </row>
    <row r="1109" spans="6:6" x14ac:dyDescent="0.2">
      <c r="F1109" s="22"/>
    </row>
    <row r="1110" spans="6:6" x14ac:dyDescent="0.2">
      <c r="F1110" s="22"/>
    </row>
    <row r="1111" spans="6:6" x14ac:dyDescent="0.2">
      <c r="F1111" s="22"/>
    </row>
    <row r="1112" spans="6:6" x14ac:dyDescent="0.2">
      <c r="F1112" s="22"/>
    </row>
    <row r="1113" spans="6:6" x14ac:dyDescent="0.2">
      <c r="F1113" s="22"/>
    </row>
    <row r="1114" spans="6:6" x14ac:dyDescent="0.2">
      <c r="F1114" s="22"/>
    </row>
    <row r="1115" spans="6:6" x14ac:dyDescent="0.2">
      <c r="F1115" s="22"/>
    </row>
    <row r="1116" spans="6:6" x14ac:dyDescent="0.2">
      <c r="F1116" s="22"/>
    </row>
    <row r="1117" spans="6:6" x14ac:dyDescent="0.2">
      <c r="F1117" s="22"/>
    </row>
    <row r="1118" spans="6:6" x14ac:dyDescent="0.2">
      <c r="F1118" s="22"/>
    </row>
    <row r="1119" spans="6:6" x14ac:dyDescent="0.2">
      <c r="F1119" s="22"/>
    </row>
    <row r="1120" spans="6:6" x14ac:dyDescent="0.2">
      <c r="F1120" s="22"/>
    </row>
    <row r="1121" spans="6:6" x14ac:dyDescent="0.2">
      <c r="F1121" s="22"/>
    </row>
    <row r="1122" spans="6:6" x14ac:dyDescent="0.2">
      <c r="F1122" s="22"/>
    </row>
    <row r="1123" spans="6:6" x14ac:dyDescent="0.2">
      <c r="F1123" s="22"/>
    </row>
    <row r="1124" spans="6:6" x14ac:dyDescent="0.2">
      <c r="F1124" s="22"/>
    </row>
    <row r="1125" spans="6:6" x14ac:dyDescent="0.2">
      <c r="F1125" s="22"/>
    </row>
    <row r="1126" spans="6:6" x14ac:dyDescent="0.2">
      <c r="F1126" s="22"/>
    </row>
    <row r="1127" spans="6:6" x14ac:dyDescent="0.2">
      <c r="F1127" s="22"/>
    </row>
    <row r="1128" spans="6:6" x14ac:dyDescent="0.2">
      <c r="F1128" s="22"/>
    </row>
    <row r="1129" spans="6:6" x14ac:dyDescent="0.2">
      <c r="F1129" s="22"/>
    </row>
    <row r="1130" spans="6:6" x14ac:dyDescent="0.2">
      <c r="F1130" s="22"/>
    </row>
    <row r="1131" spans="6:6" x14ac:dyDescent="0.2">
      <c r="F1131" s="22"/>
    </row>
    <row r="1132" spans="6:6" x14ac:dyDescent="0.2">
      <c r="F1132" s="22"/>
    </row>
    <row r="1133" spans="6:6" x14ac:dyDescent="0.2">
      <c r="F1133" s="22"/>
    </row>
    <row r="1134" spans="6:6" x14ac:dyDescent="0.2">
      <c r="F1134" s="22"/>
    </row>
    <row r="1135" spans="6:6" x14ac:dyDescent="0.2">
      <c r="F1135" s="22"/>
    </row>
    <row r="1136" spans="6:6" x14ac:dyDescent="0.2">
      <c r="F1136" s="22"/>
    </row>
    <row r="1137" spans="6:6" x14ac:dyDescent="0.2">
      <c r="F1137" s="22"/>
    </row>
    <row r="1138" spans="6:6" x14ac:dyDescent="0.2">
      <c r="F1138" s="22"/>
    </row>
    <row r="1139" spans="6:6" x14ac:dyDescent="0.2">
      <c r="F1139" s="22"/>
    </row>
    <row r="1140" spans="6:6" x14ac:dyDescent="0.2">
      <c r="F1140" s="22"/>
    </row>
    <row r="1141" spans="6:6" x14ac:dyDescent="0.2">
      <c r="F1141" s="22"/>
    </row>
    <row r="1142" spans="6:6" x14ac:dyDescent="0.2">
      <c r="F1142" s="22"/>
    </row>
    <row r="1143" spans="6:6" x14ac:dyDescent="0.2">
      <c r="F1143" s="22"/>
    </row>
    <row r="1144" spans="6:6" x14ac:dyDescent="0.2">
      <c r="F1144" s="22"/>
    </row>
    <row r="1145" spans="6:6" x14ac:dyDescent="0.2">
      <c r="F1145" s="22"/>
    </row>
    <row r="1146" spans="6:6" x14ac:dyDescent="0.2">
      <c r="F1146" s="22"/>
    </row>
    <row r="1147" spans="6:6" x14ac:dyDescent="0.2">
      <c r="F1147" s="22"/>
    </row>
    <row r="1148" spans="6:6" x14ac:dyDescent="0.2">
      <c r="F1148" s="22"/>
    </row>
    <row r="1149" spans="6:6" x14ac:dyDescent="0.2">
      <c r="F1149" s="22"/>
    </row>
    <row r="1150" spans="6:6" x14ac:dyDescent="0.2">
      <c r="F1150" s="22"/>
    </row>
    <row r="1151" spans="6:6" x14ac:dyDescent="0.2">
      <c r="F1151" s="22"/>
    </row>
    <row r="1152" spans="6:6" x14ac:dyDescent="0.2">
      <c r="F1152" s="22"/>
    </row>
    <row r="1153" spans="6:6" x14ac:dyDescent="0.2">
      <c r="F1153" s="22"/>
    </row>
    <row r="1154" spans="6:6" x14ac:dyDescent="0.2">
      <c r="F1154" s="22"/>
    </row>
    <row r="1155" spans="6:6" x14ac:dyDescent="0.2">
      <c r="F1155" s="22"/>
    </row>
    <row r="1156" spans="6:6" x14ac:dyDescent="0.2">
      <c r="F1156" s="22"/>
    </row>
    <row r="1157" spans="6:6" x14ac:dyDescent="0.2">
      <c r="F1157" s="22"/>
    </row>
    <row r="1158" spans="6:6" x14ac:dyDescent="0.2">
      <c r="F1158" s="22"/>
    </row>
    <row r="1159" spans="6:6" x14ac:dyDescent="0.2">
      <c r="F1159" s="22"/>
    </row>
    <row r="1160" spans="6:6" x14ac:dyDescent="0.2">
      <c r="F1160" s="22"/>
    </row>
    <row r="1161" spans="6:6" x14ac:dyDescent="0.2">
      <c r="F1161" s="22"/>
    </row>
    <row r="1162" spans="6:6" x14ac:dyDescent="0.2">
      <c r="F1162" s="22"/>
    </row>
    <row r="1163" spans="6:6" x14ac:dyDescent="0.2">
      <c r="F1163" s="22"/>
    </row>
    <row r="1164" spans="6:6" x14ac:dyDescent="0.2">
      <c r="F1164" s="22"/>
    </row>
    <row r="1165" spans="6:6" x14ac:dyDescent="0.2">
      <c r="F1165" s="22"/>
    </row>
    <row r="1166" spans="6:6" x14ac:dyDescent="0.2">
      <c r="F1166" s="22"/>
    </row>
    <row r="1167" spans="6:6" x14ac:dyDescent="0.2">
      <c r="F1167" s="22"/>
    </row>
    <row r="1168" spans="6:6" x14ac:dyDescent="0.2">
      <c r="F1168" s="22"/>
    </row>
    <row r="1169" spans="6:6" x14ac:dyDescent="0.2">
      <c r="F1169" s="22"/>
    </row>
    <row r="1170" spans="6:6" x14ac:dyDescent="0.2">
      <c r="F1170" s="22"/>
    </row>
    <row r="1171" spans="6:6" x14ac:dyDescent="0.2">
      <c r="F1171" s="22"/>
    </row>
    <row r="1172" spans="6:6" x14ac:dyDescent="0.2">
      <c r="F1172" s="22"/>
    </row>
    <row r="1173" spans="6:6" x14ac:dyDescent="0.2">
      <c r="F1173" s="22"/>
    </row>
    <row r="1174" spans="6:6" x14ac:dyDescent="0.2">
      <c r="F1174" s="22"/>
    </row>
    <row r="1175" spans="6:6" x14ac:dyDescent="0.2">
      <c r="F1175" s="22"/>
    </row>
    <row r="1176" spans="6:6" x14ac:dyDescent="0.2">
      <c r="F1176" s="22"/>
    </row>
    <row r="1177" spans="6:6" x14ac:dyDescent="0.2">
      <c r="F1177" s="22"/>
    </row>
    <row r="1178" spans="6:6" x14ac:dyDescent="0.2">
      <c r="F1178" s="22"/>
    </row>
    <row r="1179" spans="6:6" x14ac:dyDescent="0.2">
      <c r="F1179" s="22"/>
    </row>
    <row r="1180" spans="6:6" x14ac:dyDescent="0.2">
      <c r="F1180" s="22"/>
    </row>
    <row r="1181" spans="6:6" x14ac:dyDescent="0.2">
      <c r="F1181" s="22"/>
    </row>
    <row r="1182" spans="6:6" x14ac:dyDescent="0.2">
      <c r="F1182" s="22"/>
    </row>
    <row r="1183" spans="6:6" x14ac:dyDescent="0.2">
      <c r="F1183" s="22"/>
    </row>
    <row r="1184" spans="6:6" x14ac:dyDescent="0.2">
      <c r="F1184" s="22"/>
    </row>
    <row r="1185" spans="6:6" x14ac:dyDescent="0.2">
      <c r="F1185" s="22"/>
    </row>
    <row r="1186" spans="6:6" x14ac:dyDescent="0.2">
      <c r="F1186" s="22"/>
    </row>
    <row r="1187" spans="6:6" x14ac:dyDescent="0.2">
      <c r="F1187" s="22"/>
    </row>
    <row r="1188" spans="6:6" x14ac:dyDescent="0.2">
      <c r="F1188" s="22"/>
    </row>
    <row r="1189" spans="6:6" x14ac:dyDescent="0.2">
      <c r="F1189" s="22"/>
    </row>
    <row r="1190" spans="6:6" x14ac:dyDescent="0.2">
      <c r="F1190" s="22"/>
    </row>
    <row r="1191" spans="6:6" x14ac:dyDescent="0.2">
      <c r="F1191" s="22"/>
    </row>
    <row r="1192" spans="6:6" x14ac:dyDescent="0.2">
      <c r="F1192" s="22"/>
    </row>
    <row r="1193" spans="6:6" x14ac:dyDescent="0.2">
      <c r="F1193" s="22"/>
    </row>
    <row r="1194" spans="6:6" x14ac:dyDescent="0.2">
      <c r="F1194" s="22"/>
    </row>
    <row r="1195" spans="6:6" x14ac:dyDescent="0.2">
      <c r="F1195" s="22"/>
    </row>
    <row r="1196" spans="6:6" x14ac:dyDescent="0.2">
      <c r="F1196" s="22"/>
    </row>
    <row r="1197" spans="6:6" x14ac:dyDescent="0.2">
      <c r="F1197" s="22"/>
    </row>
    <row r="1198" spans="6:6" x14ac:dyDescent="0.2">
      <c r="F1198" s="22"/>
    </row>
    <row r="1199" spans="6:6" x14ac:dyDescent="0.2">
      <c r="F1199" s="22"/>
    </row>
    <row r="1200" spans="6:6" x14ac:dyDescent="0.2">
      <c r="F1200" s="22"/>
    </row>
    <row r="1201" spans="6:6" x14ac:dyDescent="0.2">
      <c r="F1201" s="22"/>
    </row>
    <row r="1202" spans="6:6" x14ac:dyDescent="0.2">
      <c r="F1202" s="22"/>
    </row>
    <row r="1203" spans="6:6" x14ac:dyDescent="0.2">
      <c r="F1203" s="22"/>
    </row>
    <row r="1204" spans="6:6" x14ac:dyDescent="0.2">
      <c r="F1204" s="22"/>
    </row>
    <row r="1205" spans="6:6" x14ac:dyDescent="0.2">
      <c r="F1205" s="22"/>
    </row>
    <row r="1206" spans="6:6" x14ac:dyDescent="0.2">
      <c r="F1206" s="22"/>
    </row>
    <row r="1207" spans="6:6" x14ac:dyDescent="0.2">
      <c r="F1207" s="22"/>
    </row>
    <row r="1208" spans="6:6" x14ac:dyDescent="0.2">
      <c r="F1208" s="22"/>
    </row>
    <row r="1209" spans="6:6" x14ac:dyDescent="0.2">
      <c r="F1209" s="22"/>
    </row>
    <row r="1210" spans="6:6" x14ac:dyDescent="0.2">
      <c r="F1210" s="22"/>
    </row>
    <row r="1211" spans="6:6" x14ac:dyDescent="0.2">
      <c r="F1211" s="22"/>
    </row>
    <row r="1212" spans="6:6" x14ac:dyDescent="0.2">
      <c r="F1212" s="22"/>
    </row>
    <row r="1213" spans="6:6" x14ac:dyDescent="0.2">
      <c r="F1213" s="22"/>
    </row>
    <row r="1214" spans="6:6" x14ac:dyDescent="0.2">
      <c r="F1214" s="22"/>
    </row>
    <row r="1215" spans="6:6" x14ac:dyDescent="0.2">
      <c r="F1215" s="22"/>
    </row>
    <row r="1216" spans="6:6" x14ac:dyDescent="0.2">
      <c r="F1216" s="22"/>
    </row>
    <row r="1217" spans="6:6" x14ac:dyDescent="0.2">
      <c r="F1217" s="22"/>
    </row>
    <row r="1218" spans="6:6" x14ac:dyDescent="0.2">
      <c r="F1218" s="22"/>
    </row>
    <row r="1219" spans="6:6" x14ac:dyDescent="0.2">
      <c r="F1219" s="22"/>
    </row>
    <row r="1220" spans="6:6" x14ac:dyDescent="0.2">
      <c r="F1220" s="22"/>
    </row>
    <row r="1221" spans="6:6" x14ac:dyDescent="0.2">
      <c r="F1221" s="22"/>
    </row>
    <row r="1222" spans="6:6" x14ac:dyDescent="0.2">
      <c r="F1222" s="22"/>
    </row>
    <row r="1223" spans="6:6" x14ac:dyDescent="0.2">
      <c r="F1223" s="22"/>
    </row>
    <row r="1224" spans="6:6" x14ac:dyDescent="0.2">
      <c r="F1224" s="22"/>
    </row>
    <row r="1225" spans="6:6" x14ac:dyDescent="0.2">
      <c r="F1225" s="22"/>
    </row>
    <row r="1226" spans="6:6" x14ac:dyDescent="0.2">
      <c r="F1226" s="22"/>
    </row>
    <row r="1227" spans="6:6" x14ac:dyDescent="0.2">
      <c r="F1227" s="22"/>
    </row>
    <row r="1228" spans="6:6" x14ac:dyDescent="0.2">
      <c r="F1228" s="22"/>
    </row>
    <row r="1229" spans="6:6" x14ac:dyDescent="0.2">
      <c r="F1229" s="22"/>
    </row>
    <row r="1230" spans="6:6" x14ac:dyDescent="0.2">
      <c r="F1230" s="22"/>
    </row>
    <row r="1231" spans="6:6" x14ac:dyDescent="0.2">
      <c r="F1231" s="22"/>
    </row>
    <row r="1232" spans="6:6" x14ac:dyDescent="0.2">
      <c r="F1232" s="22"/>
    </row>
    <row r="1233" spans="6:6" x14ac:dyDescent="0.2">
      <c r="F1233" s="22"/>
    </row>
    <row r="1234" spans="6:6" x14ac:dyDescent="0.2">
      <c r="F1234" s="22"/>
    </row>
    <row r="1235" spans="6:6" x14ac:dyDescent="0.2">
      <c r="F1235" s="22"/>
    </row>
    <row r="1236" spans="6:6" x14ac:dyDescent="0.2">
      <c r="F1236" s="22"/>
    </row>
    <row r="1237" spans="6:6" x14ac:dyDescent="0.2">
      <c r="F1237" s="22"/>
    </row>
    <row r="1238" spans="6:6" x14ac:dyDescent="0.2">
      <c r="F1238" s="22"/>
    </row>
    <row r="1239" spans="6:6" x14ac:dyDescent="0.2">
      <c r="F1239" s="22"/>
    </row>
    <row r="1240" spans="6:6" x14ac:dyDescent="0.2">
      <c r="F1240" s="22"/>
    </row>
    <row r="1241" spans="6:6" x14ac:dyDescent="0.2">
      <c r="F1241" s="22"/>
    </row>
    <row r="1242" spans="6:6" x14ac:dyDescent="0.2">
      <c r="F1242" s="22"/>
    </row>
    <row r="1243" spans="6:6" x14ac:dyDescent="0.2">
      <c r="F1243" s="22"/>
    </row>
    <row r="1244" spans="6:6" x14ac:dyDescent="0.2">
      <c r="F1244" s="22"/>
    </row>
    <row r="1245" spans="6:6" x14ac:dyDescent="0.2">
      <c r="F1245" s="22"/>
    </row>
    <row r="1246" spans="6:6" x14ac:dyDescent="0.2">
      <c r="F1246" s="22"/>
    </row>
    <row r="1247" spans="6:6" x14ac:dyDescent="0.2">
      <c r="F1247" s="22"/>
    </row>
    <row r="1248" spans="6:6" x14ac:dyDescent="0.2">
      <c r="F1248" s="22"/>
    </row>
    <row r="1249" spans="6:6" x14ac:dyDescent="0.2">
      <c r="F1249" s="22"/>
    </row>
    <row r="1250" spans="6:6" x14ac:dyDescent="0.2">
      <c r="F1250" s="22"/>
    </row>
    <row r="1251" spans="6:6" x14ac:dyDescent="0.2">
      <c r="F1251" s="22"/>
    </row>
    <row r="1252" spans="6:6" x14ac:dyDescent="0.2">
      <c r="F1252" s="22"/>
    </row>
    <row r="1253" spans="6:6" x14ac:dyDescent="0.2">
      <c r="F1253" s="22"/>
    </row>
    <row r="1254" spans="6:6" x14ac:dyDescent="0.2">
      <c r="F1254" s="22"/>
    </row>
    <row r="1255" spans="6:6" x14ac:dyDescent="0.2">
      <c r="F1255" s="22"/>
    </row>
    <row r="1256" spans="6:6" x14ac:dyDescent="0.2">
      <c r="F1256" s="22"/>
    </row>
  </sheetData>
  <phoneticPr fontId="2" type="noConversion"/>
  <pageMargins left="0.19685039370078741" right="0.19685039370078741" top="0.19685039370078741" bottom="0.19685039370078741" header="0" footer="0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1322"/>
  <sheetViews>
    <sheetView zoomScale="90" zoomScaleNormal="90" workbookViewId="0">
      <selection activeCell="F76" sqref="F76"/>
    </sheetView>
  </sheetViews>
  <sheetFormatPr defaultRowHeight="12.75" x14ac:dyDescent="0.2"/>
  <cols>
    <col min="1" max="1" width="34.28515625" style="4" customWidth="1"/>
    <col min="2" max="2" width="10.140625" style="4" customWidth="1"/>
    <col min="3" max="3" width="10.85546875" style="4" customWidth="1"/>
    <col min="4" max="4" width="11.140625" style="4" customWidth="1"/>
    <col min="5" max="5" width="10.42578125" style="4" customWidth="1"/>
    <col min="6" max="6" width="10.5703125" style="13" customWidth="1"/>
    <col min="7" max="7" width="13" style="4" customWidth="1"/>
    <col min="8" max="8" width="10.42578125" style="4" customWidth="1"/>
    <col min="9" max="9" width="9.140625" style="4"/>
    <col min="10" max="10" width="8.85546875" style="4" customWidth="1"/>
    <col min="11" max="11" width="11.140625" style="4" customWidth="1"/>
    <col min="12" max="13" width="9.140625" style="4"/>
    <col min="14" max="14" width="23.42578125" style="4" customWidth="1"/>
    <col min="15" max="15" width="13.140625" style="4" customWidth="1"/>
    <col min="16" max="16" width="9.140625" style="6"/>
    <col min="17" max="17" width="9.140625" style="4"/>
    <col min="18" max="18" width="10.42578125" style="4" customWidth="1"/>
    <col min="19" max="19" width="9.140625" style="6"/>
    <col min="20" max="20" width="9.140625" style="4"/>
    <col min="21" max="21" width="10.42578125" style="4" customWidth="1"/>
    <col min="22" max="23" width="9.140625" style="4"/>
    <col min="24" max="24" width="10.42578125" style="4" customWidth="1"/>
    <col min="25" max="26" width="9.140625" style="4"/>
    <col min="27" max="27" width="24.7109375" style="4" customWidth="1"/>
    <col min="28" max="28" width="16.28515625" style="4" customWidth="1"/>
    <col min="29" max="30" width="9.140625" style="4"/>
    <col min="31" max="31" width="10.7109375" style="4" customWidth="1"/>
    <col min="32" max="33" width="9.140625" style="4"/>
    <col min="34" max="34" width="10.7109375" style="4" customWidth="1"/>
    <col min="35" max="36" width="9.140625" style="4"/>
    <col min="37" max="37" width="10.7109375" style="4" customWidth="1"/>
    <col min="38" max="16384" width="9.140625" style="4"/>
  </cols>
  <sheetData>
    <row r="1" spans="1:38" x14ac:dyDescent="0.2">
      <c r="F1" s="4"/>
    </row>
    <row r="2" spans="1:38" x14ac:dyDescent="0.2">
      <c r="F2" s="4"/>
    </row>
    <row r="3" spans="1:38" x14ac:dyDescent="0.2">
      <c r="F3" s="4"/>
    </row>
    <row r="4" spans="1:38" x14ac:dyDescent="0.2">
      <c r="C4" s="2" t="s">
        <v>3</v>
      </c>
      <c r="F4" s="4" t="s">
        <v>2</v>
      </c>
      <c r="I4" s="2" t="s">
        <v>3</v>
      </c>
      <c r="L4" s="2" t="s">
        <v>3</v>
      </c>
      <c r="P4" s="2" t="s">
        <v>3</v>
      </c>
      <c r="S4" s="2" t="s">
        <v>3</v>
      </c>
      <c r="V4" s="2" t="s">
        <v>3</v>
      </c>
      <c r="Y4" s="2" t="s">
        <v>3</v>
      </c>
      <c r="AC4" s="2" t="s">
        <v>3</v>
      </c>
      <c r="AF4" s="2" t="s">
        <v>3</v>
      </c>
      <c r="AI4" s="2" t="s">
        <v>3</v>
      </c>
      <c r="AL4" s="2" t="s">
        <v>3</v>
      </c>
    </row>
    <row r="5" spans="1:38" x14ac:dyDescent="0.2">
      <c r="F5" s="4"/>
    </row>
    <row r="6" spans="1:38" x14ac:dyDescent="0.2">
      <c r="A6" s="7" t="s">
        <v>6</v>
      </c>
      <c r="C6" s="8">
        <v>0.2</v>
      </c>
      <c r="F6" s="8">
        <v>0.4</v>
      </c>
      <c r="I6" s="8">
        <v>0.6</v>
      </c>
      <c r="L6" s="8">
        <v>0.8</v>
      </c>
      <c r="N6" s="4" t="s">
        <v>7</v>
      </c>
      <c r="P6" s="9">
        <v>17</v>
      </c>
      <c r="S6" s="9">
        <v>18</v>
      </c>
      <c r="V6" s="9">
        <v>19</v>
      </c>
      <c r="Y6" s="9">
        <v>20</v>
      </c>
      <c r="AA6" s="4" t="s">
        <v>8</v>
      </c>
      <c r="AC6" s="9">
        <v>7</v>
      </c>
      <c r="AF6" s="9">
        <v>8</v>
      </c>
      <c r="AI6" s="9">
        <v>9</v>
      </c>
      <c r="AL6" s="9">
        <v>10</v>
      </c>
    </row>
    <row r="7" spans="1:38" x14ac:dyDescent="0.2">
      <c r="B7" s="4" t="s">
        <v>0</v>
      </c>
      <c r="C7" s="4" t="s">
        <v>1</v>
      </c>
      <c r="E7" s="4" t="s">
        <v>0</v>
      </c>
      <c r="F7" s="4" t="s">
        <v>1</v>
      </c>
      <c r="H7" s="4" t="s">
        <v>0</v>
      </c>
      <c r="I7" s="4" t="s">
        <v>1</v>
      </c>
      <c r="K7" s="4" t="s">
        <v>0</v>
      </c>
      <c r="L7" s="4" t="s">
        <v>1</v>
      </c>
      <c r="O7" s="4" t="s">
        <v>0</v>
      </c>
      <c r="P7" s="6" t="s">
        <v>1</v>
      </c>
      <c r="R7" s="4" t="s">
        <v>0</v>
      </c>
      <c r="S7" s="6" t="s">
        <v>1</v>
      </c>
      <c r="U7" s="4" t="s">
        <v>0</v>
      </c>
      <c r="V7" s="4" t="s">
        <v>1</v>
      </c>
      <c r="X7" s="4" t="s">
        <v>0</v>
      </c>
      <c r="Y7" s="4" t="s">
        <v>1</v>
      </c>
      <c r="AB7" s="4" t="s">
        <v>0</v>
      </c>
      <c r="AC7" s="6" t="s">
        <v>1</v>
      </c>
      <c r="AE7" s="4" t="s">
        <v>0</v>
      </c>
      <c r="AF7" s="6" t="s">
        <v>1</v>
      </c>
      <c r="AH7" s="4" t="s">
        <v>0</v>
      </c>
      <c r="AI7" s="4" t="s">
        <v>1</v>
      </c>
      <c r="AK7" s="4" t="s">
        <v>0</v>
      </c>
      <c r="AL7" s="4" t="s">
        <v>1</v>
      </c>
    </row>
    <row r="8" spans="1:38" s="6" customFormat="1" x14ac:dyDescent="0.2">
      <c r="B8" s="6">
        <v>-10</v>
      </c>
      <c r="C8" s="6">
        <v>-6.4</v>
      </c>
      <c r="E8" s="6">
        <v>-10</v>
      </c>
      <c r="F8" s="6">
        <v>-6</v>
      </c>
      <c r="H8" s="6">
        <v>-10</v>
      </c>
      <c r="I8" s="6">
        <v>-5.625</v>
      </c>
      <c r="K8" s="6">
        <v>-10</v>
      </c>
      <c r="L8" s="6">
        <v>-5.375</v>
      </c>
      <c r="O8" s="6">
        <v>-17</v>
      </c>
      <c r="P8" s="6">
        <v>-6.3</v>
      </c>
      <c r="R8" s="6">
        <v>-17</v>
      </c>
      <c r="U8" s="6">
        <v>-17</v>
      </c>
      <c r="X8" s="6">
        <v>-17</v>
      </c>
      <c r="AB8" s="6">
        <v>-33</v>
      </c>
      <c r="AC8" s="6">
        <v>2</v>
      </c>
      <c r="AE8" s="6">
        <v>-33</v>
      </c>
      <c r="AF8" s="6">
        <v>3.7</v>
      </c>
      <c r="AH8" s="6">
        <v>-33</v>
      </c>
      <c r="AI8" s="6">
        <v>5.125</v>
      </c>
      <c r="AK8" s="6">
        <v>-33</v>
      </c>
      <c r="AL8" s="6">
        <v>6.3</v>
      </c>
    </row>
    <row r="9" spans="1:38" s="6" customFormat="1" x14ac:dyDescent="0.2">
      <c r="B9" s="6">
        <v>-9</v>
      </c>
      <c r="C9" s="10">
        <f>(B9-$B$8)/($B$63-$B$8)*($C$63-$C$8)+$C$8</f>
        <v>-5.7609090909090916</v>
      </c>
      <c r="E9" s="6">
        <v>-9</v>
      </c>
      <c r="F9" s="10">
        <f>(E9-$E$8)/($E$63-$E$8)*($F$63-$F$8)+$F$8</f>
        <v>-5.3127272727272725</v>
      </c>
      <c r="H9" s="6">
        <v>-9</v>
      </c>
      <c r="I9" s="10">
        <f>(H9-$H$8)/($H$63-$H$8)*($I$63-$I$8)+$I$8</f>
        <v>-4.8840909090909088</v>
      </c>
      <c r="K9" s="6">
        <v>-9</v>
      </c>
      <c r="L9" s="10">
        <f>(K9-$K$8)/($K$63-$K$8)*($L$63-$L$8)+$L$8</f>
        <v>-4.581818181818182</v>
      </c>
      <c r="O9" s="6">
        <v>-16</v>
      </c>
      <c r="P9" s="10">
        <f>(O9-$O$8)/($O$64-$O$8)*($P$64-$P$8)+$P$8</f>
        <v>-5.3921241050119333</v>
      </c>
      <c r="R9" s="6">
        <v>-16</v>
      </c>
      <c r="U9" s="6">
        <v>-16</v>
      </c>
      <c r="X9" s="6">
        <v>-16</v>
      </c>
      <c r="AB9" s="6">
        <v>-32</v>
      </c>
      <c r="AC9" s="10">
        <f>(AB9-$AB$8)/($AB$78-$AB$8)*($AC$78-$AC$8)+$AC$8</f>
        <v>2.6833631484794278</v>
      </c>
      <c r="AE9" s="6">
        <v>-32</v>
      </c>
      <c r="AF9" s="10">
        <f>(AE9-$AE$8)/($AE$78-$AE$8)*($AF$78-$AF$8)+$AF$8</f>
        <v>4.3590339892665479</v>
      </c>
      <c r="AH9" s="6">
        <v>-32</v>
      </c>
      <c r="AI9" s="10">
        <f>(AH9-$AH$8)/($AH$78-$AH$8)*($AI$78-$AI$8)+$AI$8</f>
        <v>5.7636404293381034</v>
      </c>
      <c r="AK9" s="6">
        <v>-32</v>
      </c>
      <c r="AL9" s="10">
        <f>(AK9-$AK$8)/($AK$78-$AK$8)*($AL$78-$AL$8)+$AL$8</f>
        <v>6.9218246869409654</v>
      </c>
    </row>
    <row r="10" spans="1:38" s="6" customFormat="1" x14ac:dyDescent="0.2">
      <c r="B10" s="6">
        <v>-8</v>
      </c>
      <c r="C10" s="10">
        <f t="shared" ref="C10:C62" si="0">(B10-$B$8)/($B$63-$B$8)*($C$63-$C$8)+$C$8</f>
        <v>-5.121818181818182</v>
      </c>
      <c r="E10" s="6">
        <v>-8</v>
      </c>
      <c r="F10" s="10">
        <f t="shared" ref="F10:F62" si="1">(E10-$E$8)/($E$63-$E$8)*($F$63-$F$8)+$F$8</f>
        <v>-4.6254545454545459</v>
      </c>
      <c r="H10" s="6">
        <v>-8</v>
      </c>
      <c r="I10" s="10">
        <f t="shared" ref="I10:I62" si="2">(H10-$H$8)/($H$63-$H$8)*($I$63-$I$8)+$I$8</f>
        <v>-4.1431818181818185</v>
      </c>
      <c r="K10" s="6">
        <v>-8</v>
      </c>
      <c r="L10" s="10">
        <f t="shared" ref="L10:L62" si="3">(K10-$K$8)/($K$63-$K$8)*($L$63-$L$8)+$L$8</f>
        <v>-3.788636363636364</v>
      </c>
      <c r="O10" s="6">
        <v>-15.5</v>
      </c>
      <c r="P10" s="10">
        <f t="shared" ref="P10:P63" si="4">(O10-$O$8)/($O$64-$O$8)*($P$64-$P$8)+$P$8</f>
        <v>-4.9381861575178991</v>
      </c>
      <c r="R10" s="6">
        <v>-15.5</v>
      </c>
      <c r="S10" s="6">
        <v>-6.3</v>
      </c>
      <c r="U10" s="6">
        <v>-15.5</v>
      </c>
      <c r="X10" s="6">
        <v>-15.5</v>
      </c>
      <c r="AB10" s="6">
        <v>-31</v>
      </c>
      <c r="AC10" s="10">
        <f t="shared" ref="AC10:AC73" si="5">(AB10-$AB$8)/($AB$78-$AB$8)*($AC$78-$AC$8)+$AC$8</f>
        <v>3.3667262969588552</v>
      </c>
      <c r="AE10" s="6">
        <v>-31</v>
      </c>
      <c r="AF10" s="10">
        <f t="shared" ref="AF10:AF73" si="6">(AE10-$AE$8)/($AE$78-$AE$8)*($AF$78-$AF$8)+$AF$8</f>
        <v>5.0180679785330948</v>
      </c>
      <c r="AH10" s="6">
        <v>-31</v>
      </c>
      <c r="AI10" s="10">
        <f t="shared" ref="AI10:AI73" si="7">(AH10-$AH$8)/($AH$78-$AH$8)*($AI$78-$AI$8)+$AI$8</f>
        <v>6.4022808586762077</v>
      </c>
      <c r="AK10" s="6">
        <v>-31</v>
      </c>
      <c r="AL10" s="10">
        <f t="shared" ref="AL10:AL73" si="8">(AK10-$AK$8)/($AK$78-$AK$8)*($AL$78-$AL$8)+$AL$8</f>
        <v>7.5436493738819319</v>
      </c>
    </row>
    <row r="11" spans="1:38" s="6" customFormat="1" x14ac:dyDescent="0.2">
      <c r="B11" s="6">
        <v>-7</v>
      </c>
      <c r="C11" s="10">
        <f t="shared" si="0"/>
        <v>-4.4827272727272733</v>
      </c>
      <c r="E11" s="6">
        <v>-7</v>
      </c>
      <c r="F11" s="10">
        <f t="shared" si="1"/>
        <v>-3.9381818181818184</v>
      </c>
      <c r="H11" s="6">
        <v>-7</v>
      </c>
      <c r="I11" s="10">
        <f t="shared" si="2"/>
        <v>-3.4022727272727273</v>
      </c>
      <c r="K11" s="6">
        <v>-7</v>
      </c>
      <c r="L11" s="10">
        <f t="shared" si="3"/>
        <v>-2.9954545454545456</v>
      </c>
      <c r="O11" s="6">
        <v>-15</v>
      </c>
      <c r="P11" s="10">
        <f t="shared" si="4"/>
        <v>-4.4842482100238659</v>
      </c>
      <c r="R11" s="6">
        <v>-15</v>
      </c>
      <c r="S11" s="10">
        <f>(R11-$R$10)/($R$65-$R$10)*($S$65-$S$10)+$S$10</f>
        <v>-5.8372262773722623</v>
      </c>
      <c r="U11" s="6">
        <v>-15</v>
      </c>
      <c r="X11" s="6">
        <v>-15</v>
      </c>
      <c r="AB11" s="6">
        <v>-30</v>
      </c>
      <c r="AC11" s="10">
        <f t="shared" si="5"/>
        <v>4.0500894454382825</v>
      </c>
      <c r="AE11" s="6">
        <v>-30</v>
      </c>
      <c r="AF11" s="10">
        <f t="shared" si="6"/>
        <v>5.6771019677996417</v>
      </c>
      <c r="AH11" s="6">
        <v>-30</v>
      </c>
      <c r="AI11" s="10">
        <f t="shared" si="7"/>
        <v>7.0409212880143111</v>
      </c>
      <c r="AK11" s="6">
        <v>-30</v>
      </c>
      <c r="AL11" s="10">
        <f t="shared" si="8"/>
        <v>8.1654740608228984</v>
      </c>
    </row>
    <row r="12" spans="1:38" s="6" customFormat="1" x14ac:dyDescent="0.2">
      <c r="B12" s="6">
        <v>-6</v>
      </c>
      <c r="C12" s="10">
        <f t="shared" si="0"/>
        <v>-3.8436363636363642</v>
      </c>
      <c r="E12" s="6">
        <v>-6</v>
      </c>
      <c r="F12" s="10">
        <f t="shared" si="1"/>
        <v>-3.2509090909090914</v>
      </c>
      <c r="H12" s="6">
        <v>-6</v>
      </c>
      <c r="I12" s="10">
        <f t="shared" si="2"/>
        <v>-2.6613636363636366</v>
      </c>
      <c r="K12" s="6">
        <v>-6</v>
      </c>
      <c r="L12" s="10">
        <f t="shared" si="3"/>
        <v>-2.2022727272727276</v>
      </c>
      <c r="O12" s="6">
        <v>-14.1</v>
      </c>
      <c r="P12" s="10">
        <f t="shared" si="4"/>
        <v>-3.6671599045346057</v>
      </c>
      <c r="R12" s="6">
        <v>-14.1</v>
      </c>
      <c r="S12" s="10">
        <f t="shared" ref="S12:S64" si="9">(R12-$R$10)/($R$65-$R$10)*($S$65-$S$10)+$S$10</f>
        <v>-5.0042335766423349</v>
      </c>
      <c r="U12" s="6">
        <v>-14.1</v>
      </c>
      <c r="V12" s="6">
        <v>-6.3</v>
      </c>
      <c r="X12" s="6">
        <v>-14.1</v>
      </c>
      <c r="AB12" s="6">
        <v>-29</v>
      </c>
      <c r="AC12" s="10">
        <f t="shared" si="5"/>
        <v>4.7334525939177103</v>
      </c>
      <c r="AE12" s="6">
        <v>-29</v>
      </c>
      <c r="AF12" s="10">
        <f t="shared" si="6"/>
        <v>6.3361359570661895</v>
      </c>
      <c r="AH12" s="6">
        <v>-29</v>
      </c>
      <c r="AI12" s="10">
        <f t="shared" si="7"/>
        <v>7.6795617173524153</v>
      </c>
      <c r="AK12" s="6">
        <v>-29</v>
      </c>
      <c r="AL12" s="10">
        <f t="shared" si="8"/>
        <v>8.7872987477638631</v>
      </c>
    </row>
    <row r="13" spans="1:38" s="6" customFormat="1" x14ac:dyDescent="0.2">
      <c r="B13" s="6">
        <v>-5</v>
      </c>
      <c r="C13" s="10">
        <f t="shared" si="0"/>
        <v>-3.204545454545455</v>
      </c>
      <c r="E13" s="6">
        <v>-5</v>
      </c>
      <c r="F13" s="10">
        <f t="shared" si="1"/>
        <v>-2.5636363636363639</v>
      </c>
      <c r="H13" s="6">
        <v>-5</v>
      </c>
      <c r="I13" s="10">
        <f t="shared" si="2"/>
        <v>-1.9204545454545454</v>
      </c>
      <c r="K13" s="6">
        <v>-5</v>
      </c>
      <c r="L13" s="10">
        <f t="shared" si="3"/>
        <v>-1.4090909090909092</v>
      </c>
      <c r="O13" s="6">
        <v>-14</v>
      </c>
      <c r="P13" s="10">
        <f t="shared" si="4"/>
        <v>-3.5763723150357993</v>
      </c>
      <c r="R13" s="6">
        <v>-14</v>
      </c>
      <c r="S13" s="10">
        <f t="shared" si="9"/>
        <v>-4.9116788321167881</v>
      </c>
      <c r="U13" s="6">
        <v>-14</v>
      </c>
      <c r="V13" s="10">
        <f>(U13-$U$12)/($U$66-$U$12)*($V$66-$V$12)+$V$12</f>
        <v>-6.2056547619047624</v>
      </c>
      <c r="X13" s="6">
        <v>-14</v>
      </c>
      <c r="AB13" s="6">
        <v>-28</v>
      </c>
      <c r="AC13" s="10">
        <f t="shared" si="5"/>
        <v>5.4168157423971373</v>
      </c>
      <c r="AE13" s="6">
        <v>-28</v>
      </c>
      <c r="AF13" s="10">
        <f t="shared" si="6"/>
        <v>6.9951699463327373</v>
      </c>
      <c r="AH13" s="6">
        <v>-28</v>
      </c>
      <c r="AI13" s="10">
        <f t="shared" si="7"/>
        <v>8.3182021466905187</v>
      </c>
      <c r="AK13" s="6">
        <v>-28</v>
      </c>
      <c r="AL13" s="10">
        <f t="shared" si="8"/>
        <v>9.4091234347048296</v>
      </c>
    </row>
    <row r="14" spans="1:38" s="6" customFormat="1" x14ac:dyDescent="0.2">
      <c r="B14" s="6">
        <v>-4</v>
      </c>
      <c r="C14" s="10">
        <f t="shared" si="0"/>
        <v>-2.5654545454545463</v>
      </c>
      <c r="E14" s="6">
        <v>-4</v>
      </c>
      <c r="F14" s="10">
        <f t="shared" si="1"/>
        <v>-1.8763636363636369</v>
      </c>
      <c r="H14" s="6">
        <v>-4</v>
      </c>
      <c r="I14" s="10">
        <f t="shared" si="2"/>
        <v>-1.1795454545454547</v>
      </c>
      <c r="K14" s="6">
        <v>-4</v>
      </c>
      <c r="L14" s="10">
        <f t="shared" si="3"/>
        <v>-0.61590909090909118</v>
      </c>
      <c r="O14" s="6">
        <v>-13</v>
      </c>
      <c r="P14" s="10">
        <f t="shared" si="4"/>
        <v>-2.6684964200477324</v>
      </c>
      <c r="R14" s="6">
        <v>-13</v>
      </c>
      <c r="S14" s="10">
        <f t="shared" si="9"/>
        <v>-3.9861313868613135</v>
      </c>
      <c r="U14" s="6">
        <v>-13</v>
      </c>
      <c r="V14" s="10">
        <f t="shared" ref="V14:V65" si="10">(U14-$U$12)/($U$66-$U$12)*($V$66-$V$12)+$V$12</f>
        <v>-5.262202380952381</v>
      </c>
      <c r="X14" s="6">
        <v>-13</v>
      </c>
      <c r="AB14" s="6">
        <v>-27</v>
      </c>
      <c r="AC14" s="10">
        <f t="shared" si="5"/>
        <v>6.1001788908765651</v>
      </c>
      <c r="AE14" s="6">
        <v>-27</v>
      </c>
      <c r="AF14" s="10">
        <f t="shared" si="6"/>
        <v>7.6542039355992841</v>
      </c>
      <c r="AH14" s="6">
        <v>-27</v>
      </c>
      <c r="AI14" s="10">
        <f t="shared" si="7"/>
        <v>8.9568425760286221</v>
      </c>
      <c r="AK14" s="6">
        <v>-27</v>
      </c>
      <c r="AL14" s="10">
        <f t="shared" si="8"/>
        <v>10.030948121645796</v>
      </c>
    </row>
    <row r="15" spans="1:38" s="6" customFormat="1" x14ac:dyDescent="0.2">
      <c r="B15" s="6">
        <v>-3</v>
      </c>
      <c r="C15" s="10">
        <f t="shared" si="0"/>
        <v>-1.9263636363636376</v>
      </c>
      <c r="E15" s="6">
        <v>-3</v>
      </c>
      <c r="F15" s="10">
        <f t="shared" si="1"/>
        <v>-1.1890909090909103</v>
      </c>
      <c r="H15" s="6">
        <v>-3</v>
      </c>
      <c r="I15" s="10">
        <f t="shared" si="2"/>
        <v>-0.43863636363636438</v>
      </c>
      <c r="K15" s="6">
        <v>-3</v>
      </c>
      <c r="L15" s="10">
        <f t="shared" si="3"/>
        <v>0.1772727272727268</v>
      </c>
      <c r="O15" s="6">
        <v>-12.75</v>
      </c>
      <c r="P15" s="10">
        <f t="shared" si="4"/>
        <v>-2.4415274463007157</v>
      </c>
      <c r="R15" s="6">
        <v>-12.75</v>
      </c>
      <c r="S15" s="10">
        <f t="shared" si="9"/>
        <v>-3.7547445255474452</v>
      </c>
      <c r="U15" s="6">
        <v>-12.75</v>
      </c>
      <c r="V15" s="10">
        <f t="shared" si="10"/>
        <v>-5.0263392857142861</v>
      </c>
      <c r="X15" s="6">
        <v>-12.75</v>
      </c>
      <c r="Y15" s="6">
        <v>-6.3</v>
      </c>
      <c r="AB15" s="6">
        <v>-26</v>
      </c>
      <c r="AC15" s="10">
        <f t="shared" si="5"/>
        <v>6.7835420393559929</v>
      </c>
      <c r="AE15" s="6">
        <v>-26</v>
      </c>
      <c r="AF15" s="10">
        <f t="shared" si="6"/>
        <v>8.313237924865831</v>
      </c>
      <c r="AH15" s="6">
        <v>-26</v>
      </c>
      <c r="AI15" s="10">
        <f t="shared" si="7"/>
        <v>9.5954830053667273</v>
      </c>
      <c r="AK15" s="6">
        <v>-26</v>
      </c>
      <c r="AL15" s="10">
        <f t="shared" si="8"/>
        <v>10.652772808586763</v>
      </c>
    </row>
    <row r="16" spans="1:38" s="6" customFormat="1" x14ac:dyDescent="0.2">
      <c r="B16" s="6">
        <v>-2</v>
      </c>
      <c r="C16" s="10">
        <f t="shared" si="0"/>
        <v>-1.287272727272728</v>
      </c>
      <c r="E16" s="6">
        <v>-2</v>
      </c>
      <c r="F16" s="10">
        <f t="shared" si="1"/>
        <v>-0.50181818181818283</v>
      </c>
      <c r="H16" s="6">
        <v>-2</v>
      </c>
      <c r="I16" s="10">
        <f t="shared" si="2"/>
        <v>0.3022727272727268</v>
      </c>
      <c r="K16" s="6">
        <v>-2</v>
      </c>
      <c r="L16" s="10">
        <f t="shared" si="3"/>
        <v>0.97045454545454479</v>
      </c>
      <c r="O16" s="6">
        <v>-12</v>
      </c>
      <c r="P16" s="10">
        <f t="shared" si="4"/>
        <v>-1.7606205250596663</v>
      </c>
      <c r="R16" s="6">
        <v>-12</v>
      </c>
      <c r="S16" s="10">
        <f t="shared" si="9"/>
        <v>-3.0605839416058394</v>
      </c>
      <c r="U16" s="6">
        <v>-12</v>
      </c>
      <c r="V16" s="10">
        <f t="shared" si="10"/>
        <v>-4.3187500000000005</v>
      </c>
      <c r="X16" s="6">
        <v>-12</v>
      </c>
      <c r="Y16" s="10">
        <f>(X16-$X$15)/($X$67-$X$15)*($Y$67-$Y$15)+$Y$15</f>
        <v>-5.5795454545454541</v>
      </c>
      <c r="AB16" s="6">
        <v>-25</v>
      </c>
      <c r="AC16" s="10">
        <f t="shared" si="5"/>
        <v>7.4669051878354207</v>
      </c>
      <c r="AE16" s="6">
        <v>-25</v>
      </c>
      <c r="AF16" s="10">
        <f t="shared" si="6"/>
        <v>8.9722719141323779</v>
      </c>
      <c r="AH16" s="6">
        <v>-25</v>
      </c>
      <c r="AI16" s="10">
        <f t="shared" si="7"/>
        <v>10.234123434704831</v>
      </c>
      <c r="AK16" s="6">
        <v>-25</v>
      </c>
      <c r="AL16" s="10">
        <f t="shared" si="8"/>
        <v>11.274597495527729</v>
      </c>
    </row>
    <row r="17" spans="2:38" s="6" customFormat="1" x14ac:dyDescent="0.2">
      <c r="B17" s="6">
        <v>-1</v>
      </c>
      <c r="C17" s="10">
        <f t="shared" si="0"/>
        <v>-0.64818181818181841</v>
      </c>
      <c r="E17" s="6">
        <v>-1</v>
      </c>
      <c r="F17" s="10">
        <f t="shared" si="1"/>
        <v>0.18545454545454465</v>
      </c>
      <c r="H17" s="6">
        <v>-1</v>
      </c>
      <c r="I17" s="10">
        <f t="shared" si="2"/>
        <v>1.043181818181818</v>
      </c>
      <c r="K17" s="6">
        <v>-1</v>
      </c>
      <c r="L17" s="10">
        <f t="shared" si="3"/>
        <v>1.7636363636363637</v>
      </c>
      <c r="O17" s="6">
        <v>-11</v>
      </c>
      <c r="P17" s="10">
        <f t="shared" si="4"/>
        <v>-0.85274463007159884</v>
      </c>
      <c r="R17" s="6">
        <v>-11</v>
      </c>
      <c r="S17" s="10">
        <f t="shared" si="9"/>
        <v>-2.1350364963503647</v>
      </c>
      <c r="U17" s="6">
        <v>-11</v>
      </c>
      <c r="V17" s="10">
        <f t="shared" si="10"/>
        <v>-3.3752976190476192</v>
      </c>
      <c r="X17" s="6">
        <v>-11</v>
      </c>
      <c r="Y17" s="10">
        <f t="shared" ref="Y17:Y66" si="11">(X17-$X$15)/($X$67-$X$15)*($Y$67-$Y$15)+$Y$15</f>
        <v>-4.6189393939393941</v>
      </c>
      <c r="AB17" s="6">
        <v>-24</v>
      </c>
      <c r="AC17" s="10">
        <f t="shared" si="5"/>
        <v>8.1502683363148485</v>
      </c>
      <c r="AE17" s="6">
        <v>-24</v>
      </c>
      <c r="AF17" s="10">
        <f t="shared" si="6"/>
        <v>9.6313059033989266</v>
      </c>
      <c r="AH17" s="6">
        <v>-24</v>
      </c>
      <c r="AI17" s="10">
        <f t="shared" si="7"/>
        <v>10.872763864042934</v>
      </c>
      <c r="AK17" s="6">
        <v>-24</v>
      </c>
      <c r="AL17" s="10">
        <f t="shared" si="8"/>
        <v>11.896422182468694</v>
      </c>
    </row>
    <row r="18" spans="2:38" s="6" customFormat="1" x14ac:dyDescent="0.2">
      <c r="B18" s="6">
        <v>0</v>
      </c>
      <c r="C18" s="10">
        <f t="shared" si="0"/>
        <v>-9.0909090909097046E-3</v>
      </c>
      <c r="E18" s="6">
        <v>0</v>
      </c>
      <c r="F18" s="10">
        <f t="shared" si="1"/>
        <v>0.87272727272727213</v>
      </c>
      <c r="H18" s="6">
        <v>0</v>
      </c>
      <c r="I18" s="10">
        <f t="shared" si="2"/>
        <v>1.7840909090909092</v>
      </c>
      <c r="K18" s="6">
        <v>0</v>
      </c>
      <c r="L18" s="10">
        <f t="shared" si="3"/>
        <v>2.5568181818181817</v>
      </c>
      <c r="O18" s="6">
        <v>-10</v>
      </c>
      <c r="P18" s="10">
        <f t="shared" si="4"/>
        <v>5.5131264916467693E-2</v>
      </c>
      <c r="R18" s="6">
        <v>-10</v>
      </c>
      <c r="S18" s="10">
        <f t="shared" si="9"/>
        <v>-1.2094890510948906</v>
      </c>
      <c r="U18" s="6">
        <v>-10</v>
      </c>
      <c r="V18" s="10">
        <f t="shared" si="10"/>
        <v>-2.4318452380952387</v>
      </c>
      <c r="X18" s="6">
        <v>-10</v>
      </c>
      <c r="Y18" s="10">
        <f t="shared" si="11"/>
        <v>-3.6583333333333337</v>
      </c>
      <c r="AB18" s="6">
        <v>-23</v>
      </c>
      <c r="AC18" s="10">
        <f t="shared" si="5"/>
        <v>8.8336314847942745</v>
      </c>
      <c r="AE18" s="6">
        <v>-23</v>
      </c>
      <c r="AF18" s="10">
        <f t="shared" si="6"/>
        <v>10.290339892665473</v>
      </c>
      <c r="AH18" s="6">
        <v>-23</v>
      </c>
      <c r="AI18" s="10">
        <f t="shared" si="7"/>
        <v>11.511404293381037</v>
      </c>
      <c r="AK18" s="6">
        <v>-23</v>
      </c>
      <c r="AL18" s="10">
        <f t="shared" si="8"/>
        <v>12.51824686940966</v>
      </c>
    </row>
    <row r="19" spans="2:38" s="6" customFormat="1" x14ac:dyDescent="0.2">
      <c r="B19" s="6">
        <v>1</v>
      </c>
      <c r="C19" s="10">
        <f t="shared" si="0"/>
        <v>0.62999999999999989</v>
      </c>
      <c r="E19" s="6">
        <v>1</v>
      </c>
      <c r="F19" s="10">
        <f t="shared" si="1"/>
        <v>1.5599999999999996</v>
      </c>
      <c r="H19" s="6">
        <v>1</v>
      </c>
      <c r="I19" s="10">
        <f t="shared" si="2"/>
        <v>2.5250000000000004</v>
      </c>
      <c r="K19" s="6">
        <v>1</v>
      </c>
      <c r="L19" s="10">
        <f t="shared" si="3"/>
        <v>3.3499999999999996</v>
      </c>
      <c r="O19" s="6">
        <v>-9</v>
      </c>
      <c r="P19" s="10">
        <f t="shared" si="4"/>
        <v>0.96300715990453511</v>
      </c>
      <c r="R19" s="6">
        <v>-9</v>
      </c>
      <c r="S19" s="10">
        <f t="shared" si="9"/>
        <v>-0.28394160583941552</v>
      </c>
      <c r="U19" s="6">
        <v>-9</v>
      </c>
      <c r="V19" s="10">
        <f t="shared" si="10"/>
        <v>-1.4883928571428573</v>
      </c>
      <c r="X19" s="6">
        <v>-9</v>
      </c>
      <c r="Y19" s="10">
        <f t="shared" si="11"/>
        <v>-2.6977272727272728</v>
      </c>
      <c r="AB19" s="6">
        <v>-22</v>
      </c>
      <c r="AC19" s="10">
        <f t="shared" si="5"/>
        <v>9.5169946332737041</v>
      </c>
      <c r="AE19" s="6">
        <v>-22</v>
      </c>
      <c r="AF19" s="10">
        <f t="shared" si="6"/>
        <v>10.949373881932022</v>
      </c>
      <c r="AH19" s="6">
        <v>-22</v>
      </c>
      <c r="AI19" s="10">
        <f t="shared" si="7"/>
        <v>12.150044722719141</v>
      </c>
      <c r="AK19" s="6">
        <v>-22</v>
      </c>
      <c r="AL19" s="10">
        <f t="shared" si="8"/>
        <v>13.140071556350627</v>
      </c>
    </row>
    <row r="20" spans="2:38" s="6" customFormat="1" x14ac:dyDescent="0.2">
      <c r="B20" s="6">
        <v>2</v>
      </c>
      <c r="C20" s="10">
        <f t="shared" si="0"/>
        <v>1.2690909090909077</v>
      </c>
      <c r="E20" s="6">
        <v>2</v>
      </c>
      <c r="F20" s="10">
        <f t="shared" si="1"/>
        <v>2.2472727272727262</v>
      </c>
      <c r="H20" s="6">
        <v>2</v>
      </c>
      <c r="I20" s="10">
        <f t="shared" si="2"/>
        <v>3.2659090909090907</v>
      </c>
      <c r="K20" s="6">
        <v>2</v>
      </c>
      <c r="L20" s="10">
        <f t="shared" si="3"/>
        <v>4.1431818181818176</v>
      </c>
      <c r="O20" s="6">
        <v>-8</v>
      </c>
      <c r="P20" s="10">
        <f t="shared" si="4"/>
        <v>1.8708830548926008</v>
      </c>
      <c r="R20" s="6">
        <v>-8</v>
      </c>
      <c r="S20" s="10">
        <f t="shared" si="9"/>
        <v>0.64160583941605775</v>
      </c>
      <c r="U20" s="6">
        <v>-8</v>
      </c>
      <c r="V20" s="10">
        <f t="shared" si="10"/>
        <v>-0.54494047619047592</v>
      </c>
      <c r="X20" s="6">
        <v>-8</v>
      </c>
      <c r="Y20" s="10">
        <f t="shared" si="11"/>
        <v>-1.7371212121212123</v>
      </c>
      <c r="AB20" s="6">
        <v>-21</v>
      </c>
      <c r="AC20" s="10">
        <f t="shared" si="5"/>
        <v>10.20035778175313</v>
      </c>
      <c r="AE20" s="6">
        <v>-21</v>
      </c>
      <c r="AF20" s="10">
        <f t="shared" si="6"/>
        <v>11.608407871198569</v>
      </c>
      <c r="AH20" s="6">
        <v>-21</v>
      </c>
      <c r="AI20" s="10">
        <f t="shared" si="7"/>
        <v>12.788685152057244</v>
      </c>
      <c r="AK20" s="6">
        <v>-21</v>
      </c>
      <c r="AL20" s="10">
        <f t="shared" si="8"/>
        <v>13.761896243291591</v>
      </c>
    </row>
    <row r="21" spans="2:38" s="6" customFormat="1" x14ac:dyDescent="0.2">
      <c r="B21" s="6">
        <v>3</v>
      </c>
      <c r="C21" s="10">
        <f t="shared" si="0"/>
        <v>1.9081818181818182</v>
      </c>
      <c r="E21" s="6">
        <v>3</v>
      </c>
      <c r="F21" s="10">
        <f t="shared" si="1"/>
        <v>2.9345454545454537</v>
      </c>
      <c r="H21" s="6">
        <v>3</v>
      </c>
      <c r="I21" s="10">
        <f t="shared" si="2"/>
        <v>4.0068181818181809</v>
      </c>
      <c r="K21" s="6">
        <v>3</v>
      </c>
      <c r="L21" s="10">
        <f t="shared" si="3"/>
        <v>4.9363636363636356</v>
      </c>
      <c r="O21" s="6">
        <v>-7</v>
      </c>
      <c r="P21" s="10">
        <f t="shared" si="4"/>
        <v>2.7787589498806673</v>
      </c>
      <c r="R21" s="6">
        <v>-7</v>
      </c>
      <c r="S21" s="10">
        <f t="shared" si="9"/>
        <v>1.5671532846715319</v>
      </c>
      <c r="U21" s="6">
        <v>-7</v>
      </c>
      <c r="V21" s="10">
        <f t="shared" si="10"/>
        <v>0.39851190476190457</v>
      </c>
      <c r="X21" s="6">
        <v>-7</v>
      </c>
      <c r="Y21" s="10">
        <f t="shared" si="11"/>
        <v>-0.77651515151515138</v>
      </c>
      <c r="AB21" s="6">
        <v>-20</v>
      </c>
      <c r="AC21" s="10">
        <f t="shared" si="5"/>
        <v>10.883720930232558</v>
      </c>
      <c r="AE21" s="6">
        <v>-20</v>
      </c>
      <c r="AF21" s="10">
        <f t="shared" si="6"/>
        <v>12.267441860465116</v>
      </c>
      <c r="AH21" s="6">
        <v>-20</v>
      </c>
      <c r="AI21" s="10">
        <f t="shared" si="7"/>
        <v>13.427325581395349</v>
      </c>
      <c r="AK21" s="6">
        <v>-20</v>
      </c>
      <c r="AL21" s="10">
        <f t="shared" si="8"/>
        <v>14.38372093023256</v>
      </c>
    </row>
    <row r="22" spans="2:38" s="6" customFormat="1" x14ac:dyDescent="0.2">
      <c r="B22" s="6">
        <v>4</v>
      </c>
      <c r="C22" s="10">
        <f t="shared" si="0"/>
        <v>2.5472727272727251</v>
      </c>
      <c r="E22" s="6">
        <v>4</v>
      </c>
      <c r="F22" s="10">
        <f t="shared" si="1"/>
        <v>3.6218181818181794</v>
      </c>
      <c r="H22" s="6">
        <v>4</v>
      </c>
      <c r="I22" s="10">
        <f t="shared" si="2"/>
        <v>4.7477272727272712</v>
      </c>
      <c r="K22" s="6">
        <v>4</v>
      </c>
      <c r="L22" s="10">
        <f t="shared" si="3"/>
        <v>5.7295454545454536</v>
      </c>
      <c r="O22" s="6">
        <v>-6</v>
      </c>
      <c r="P22" s="10">
        <f t="shared" si="4"/>
        <v>3.6866348448687356</v>
      </c>
      <c r="R22" s="6">
        <v>-6</v>
      </c>
      <c r="S22" s="10">
        <f t="shared" si="9"/>
        <v>2.4927007299270061</v>
      </c>
      <c r="U22" s="6">
        <v>-6</v>
      </c>
      <c r="V22" s="10">
        <f t="shared" si="10"/>
        <v>1.3419642857142851</v>
      </c>
      <c r="X22" s="6">
        <v>-6</v>
      </c>
      <c r="Y22" s="10">
        <f t="shared" si="11"/>
        <v>0.18409090909090864</v>
      </c>
      <c r="AB22" s="6">
        <v>-19</v>
      </c>
      <c r="AC22" s="10">
        <f t="shared" si="5"/>
        <v>11.567084078711986</v>
      </c>
      <c r="AE22" s="6">
        <v>-19</v>
      </c>
      <c r="AF22" s="10">
        <f t="shared" si="6"/>
        <v>12.926475849731663</v>
      </c>
      <c r="AH22" s="6">
        <v>-19</v>
      </c>
      <c r="AI22" s="10">
        <f t="shared" si="7"/>
        <v>14.065966010733453</v>
      </c>
      <c r="AK22" s="6">
        <v>-19</v>
      </c>
      <c r="AL22" s="10">
        <f t="shared" si="8"/>
        <v>15.005545617173524</v>
      </c>
    </row>
    <row r="23" spans="2:38" s="6" customFormat="1" x14ac:dyDescent="0.2">
      <c r="B23" s="6">
        <v>5</v>
      </c>
      <c r="C23" s="10">
        <f t="shared" si="0"/>
        <v>3.1863636363636356</v>
      </c>
      <c r="E23" s="6">
        <v>5</v>
      </c>
      <c r="F23" s="10">
        <f t="shared" si="1"/>
        <v>4.3090909090909069</v>
      </c>
      <c r="H23" s="6">
        <v>5</v>
      </c>
      <c r="I23" s="10">
        <f t="shared" si="2"/>
        <v>5.4886363636363633</v>
      </c>
      <c r="K23" s="6">
        <v>5</v>
      </c>
      <c r="L23" s="10">
        <f t="shared" si="3"/>
        <v>6.5227272727272716</v>
      </c>
      <c r="O23" s="6">
        <v>-5</v>
      </c>
      <c r="P23" s="10">
        <f t="shared" si="4"/>
        <v>4.5945107398568021</v>
      </c>
      <c r="R23" s="6">
        <v>-5</v>
      </c>
      <c r="S23" s="10">
        <f t="shared" si="9"/>
        <v>3.4182481751824811</v>
      </c>
      <c r="U23" s="6">
        <v>-5</v>
      </c>
      <c r="V23" s="10">
        <f t="shared" si="10"/>
        <v>2.2854166666666655</v>
      </c>
      <c r="X23" s="6">
        <v>-5</v>
      </c>
      <c r="Y23" s="10">
        <f t="shared" si="11"/>
        <v>1.1446969696969695</v>
      </c>
      <c r="AB23" s="6">
        <v>-18</v>
      </c>
      <c r="AC23" s="10">
        <f t="shared" si="5"/>
        <v>12.250447227191414</v>
      </c>
      <c r="AE23" s="6">
        <v>-18</v>
      </c>
      <c r="AF23" s="10">
        <f t="shared" si="6"/>
        <v>13.58550983899821</v>
      </c>
      <c r="AH23" s="6">
        <v>-18</v>
      </c>
      <c r="AI23" s="10">
        <f t="shared" si="7"/>
        <v>14.704606440071556</v>
      </c>
      <c r="AK23" s="6">
        <v>-18</v>
      </c>
      <c r="AL23" s="10">
        <f t="shared" si="8"/>
        <v>15.627370304114489</v>
      </c>
    </row>
    <row r="24" spans="2:38" s="6" customFormat="1" x14ac:dyDescent="0.2">
      <c r="B24" s="6">
        <v>6</v>
      </c>
      <c r="C24" s="10">
        <f t="shared" si="0"/>
        <v>3.8254545454545443</v>
      </c>
      <c r="E24" s="6">
        <v>6</v>
      </c>
      <c r="F24" s="10">
        <f t="shared" si="1"/>
        <v>4.9963636363636343</v>
      </c>
      <c r="H24" s="6">
        <v>6</v>
      </c>
      <c r="I24" s="10">
        <f t="shared" si="2"/>
        <v>6.2295454545454536</v>
      </c>
      <c r="K24" s="6">
        <v>6</v>
      </c>
      <c r="L24" s="10">
        <f t="shared" si="3"/>
        <v>7.3159090909090896</v>
      </c>
      <c r="O24" s="6">
        <v>-4</v>
      </c>
      <c r="P24" s="10">
        <f t="shared" si="4"/>
        <v>5.5023866348448669</v>
      </c>
      <c r="R24" s="6">
        <v>-4</v>
      </c>
      <c r="S24" s="10">
        <f t="shared" si="9"/>
        <v>4.3437956204379562</v>
      </c>
      <c r="U24" s="6">
        <v>-4</v>
      </c>
      <c r="V24" s="10">
        <f t="shared" si="10"/>
        <v>3.2288690476190469</v>
      </c>
      <c r="X24" s="6">
        <v>-4</v>
      </c>
      <c r="Y24" s="10">
        <f t="shared" si="11"/>
        <v>2.1053030303030296</v>
      </c>
      <c r="AB24" s="6">
        <v>-17</v>
      </c>
      <c r="AC24" s="10">
        <f t="shared" si="5"/>
        <v>12.933810375670841</v>
      </c>
      <c r="AE24" s="6">
        <v>-17</v>
      </c>
      <c r="AF24" s="10">
        <f t="shared" si="6"/>
        <v>14.244543828264757</v>
      </c>
      <c r="AH24" s="6">
        <v>-17</v>
      </c>
      <c r="AI24" s="10">
        <f t="shared" si="7"/>
        <v>15.34324686940966</v>
      </c>
      <c r="AK24" s="6">
        <v>-17</v>
      </c>
      <c r="AL24" s="10">
        <f t="shared" si="8"/>
        <v>16.249194991055457</v>
      </c>
    </row>
    <row r="25" spans="2:38" s="6" customFormat="1" x14ac:dyDescent="0.2">
      <c r="B25" s="6">
        <v>7</v>
      </c>
      <c r="C25" s="10">
        <f t="shared" si="0"/>
        <v>4.464545454545453</v>
      </c>
      <c r="E25" s="6">
        <v>7</v>
      </c>
      <c r="F25" s="10">
        <f t="shared" si="1"/>
        <v>5.6836363636363618</v>
      </c>
      <c r="H25" s="6">
        <v>7</v>
      </c>
      <c r="I25" s="10">
        <f t="shared" si="2"/>
        <v>6.9704545454545457</v>
      </c>
      <c r="K25" s="6">
        <v>7</v>
      </c>
      <c r="L25" s="10">
        <f t="shared" si="3"/>
        <v>8.1090909090909093</v>
      </c>
      <c r="O25" s="6">
        <v>-3</v>
      </c>
      <c r="P25" s="10">
        <f t="shared" si="4"/>
        <v>6.4102625298329352</v>
      </c>
      <c r="R25" s="6">
        <v>-3</v>
      </c>
      <c r="S25" s="10">
        <f t="shared" si="9"/>
        <v>5.2693430656934312</v>
      </c>
      <c r="U25" s="6">
        <v>-3</v>
      </c>
      <c r="V25" s="10">
        <f t="shared" si="10"/>
        <v>4.1723214285714283</v>
      </c>
      <c r="X25" s="6">
        <v>-3</v>
      </c>
      <c r="Y25" s="10">
        <f t="shared" si="11"/>
        <v>3.0659090909090905</v>
      </c>
      <c r="AB25" s="6">
        <v>-16</v>
      </c>
      <c r="AC25" s="10">
        <f t="shared" si="5"/>
        <v>13.617173524150269</v>
      </c>
      <c r="AE25" s="6">
        <v>-16</v>
      </c>
      <c r="AF25" s="10">
        <f t="shared" si="6"/>
        <v>14.903577817531307</v>
      </c>
      <c r="AH25" s="6">
        <v>-16</v>
      </c>
      <c r="AI25" s="10">
        <f t="shared" si="7"/>
        <v>15.981887298747765</v>
      </c>
      <c r="AK25" s="6">
        <v>-16</v>
      </c>
      <c r="AL25" s="10">
        <f t="shared" si="8"/>
        <v>16.871019677996422</v>
      </c>
    </row>
    <row r="26" spans="2:38" s="6" customFormat="1" x14ac:dyDescent="0.2">
      <c r="B26" s="6">
        <v>8</v>
      </c>
      <c r="C26" s="10">
        <f t="shared" si="0"/>
        <v>5.1036363636363635</v>
      </c>
      <c r="E26" s="6">
        <v>8</v>
      </c>
      <c r="F26" s="10">
        <f t="shared" si="1"/>
        <v>6.3709090909090893</v>
      </c>
      <c r="H26" s="6">
        <v>8</v>
      </c>
      <c r="I26" s="10">
        <f t="shared" si="2"/>
        <v>7.711363636363636</v>
      </c>
      <c r="K26" s="6">
        <v>8</v>
      </c>
      <c r="L26" s="10">
        <f t="shared" si="3"/>
        <v>8.9022727272727273</v>
      </c>
      <c r="O26" s="6">
        <v>-2</v>
      </c>
      <c r="P26" s="10">
        <f t="shared" si="4"/>
        <v>7.3181384248210017</v>
      </c>
      <c r="R26" s="6">
        <v>-2</v>
      </c>
      <c r="S26" s="10">
        <f t="shared" si="9"/>
        <v>6.1948905109489045</v>
      </c>
      <c r="U26" s="6">
        <v>-2</v>
      </c>
      <c r="V26" s="10">
        <f t="shared" si="10"/>
        <v>5.1157738095238097</v>
      </c>
      <c r="X26" s="6">
        <v>-2</v>
      </c>
      <c r="Y26" s="10">
        <f t="shared" si="11"/>
        <v>4.0265151515151514</v>
      </c>
      <c r="AB26" s="6">
        <v>-15</v>
      </c>
      <c r="AC26" s="10">
        <f t="shared" si="5"/>
        <v>14.300536672629697</v>
      </c>
      <c r="AE26" s="6">
        <v>-15</v>
      </c>
      <c r="AF26" s="10">
        <f t="shared" si="6"/>
        <v>15.562611806797854</v>
      </c>
      <c r="AH26" s="6">
        <v>-15</v>
      </c>
      <c r="AI26" s="10">
        <f t="shared" si="7"/>
        <v>16.620527728085868</v>
      </c>
      <c r="AK26" s="6">
        <v>-15</v>
      </c>
      <c r="AL26" s="10">
        <f t="shared" si="8"/>
        <v>17.49284436493739</v>
      </c>
    </row>
    <row r="27" spans="2:38" s="6" customFormat="1" x14ac:dyDescent="0.2">
      <c r="B27" s="6">
        <v>9</v>
      </c>
      <c r="C27" s="10">
        <f t="shared" si="0"/>
        <v>5.7427272727272722</v>
      </c>
      <c r="E27" s="6">
        <v>9</v>
      </c>
      <c r="F27" s="10">
        <f t="shared" si="1"/>
        <v>7.0581818181818168</v>
      </c>
      <c r="H27" s="6">
        <v>9</v>
      </c>
      <c r="I27" s="10">
        <f t="shared" si="2"/>
        <v>8.452272727272728</v>
      </c>
      <c r="K27" s="6">
        <v>9</v>
      </c>
      <c r="L27" s="10">
        <f t="shared" si="3"/>
        <v>9.6954545454545453</v>
      </c>
      <c r="O27" s="6">
        <v>-1</v>
      </c>
      <c r="P27" s="10">
        <f t="shared" si="4"/>
        <v>8.2260143198090709</v>
      </c>
      <c r="R27" s="6">
        <v>-1</v>
      </c>
      <c r="S27" s="10">
        <f t="shared" si="9"/>
        <v>7.1204379562043778</v>
      </c>
      <c r="U27" s="6">
        <v>-1</v>
      </c>
      <c r="V27" s="10">
        <f t="shared" si="10"/>
        <v>6.059226190476191</v>
      </c>
      <c r="X27" s="6">
        <v>-1</v>
      </c>
      <c r="Y27" s="10">
        <f t="shared" si="11"/>
        <v>4.9871212121212123</v>
      </c>
      <c r="AB27" s="6">
        <v>-14</v>
      </c>
      <c r="AC27" s="10">
        <f t="shared" si="5"/>
        <v>14.983899821109123</v>
      </c>
      <c r="AE27" s="6">
        <v>-14</v>
      </c>
      <c r="AF27" s="10">
        <f t="shared" si="6"/>
        <v>16.221645796064401</v>
      </c>
      <c r="AH27" s="6">
        <v>-14</v>
      </c>
      <c r="AI27" s="10">
        <f t="shared" si="7"/>
        <v>17.259168157423971</v>
      </c>
      <c r="AK27" s="6">
        <v>-14</v>
      </c>
      <c r="AL27" s="10">
        <f t="shared" si="8"/>
        <v>18.114669051878355</v>
      </c>
    </row>
    <row r="28" spans="2:38" s="6" customFormat="1" x14ac:dyDescent="0.2">
      <c r="B28" s="6">
        <v>10</v>
      </c>
      <c r="C28" s="10">
        <f t="shared" si="0"/>
        <v>6.3818181818181809</v>
      </c>
      <c r="E28" s="6">
        <v>10</v>
      </c>
      <c r="F28" s="10">
        <f t="shared" si="1"/>
        <v>7.7454545454545443</v>
      </c>
      <c r="H28" s="6">
        <v>10</v>
      </c>
      <c r="I28" s="10">
        <f t="shared" si="2"/>
        <v>9.1931818181818183</v>
      </c>
      <c r="K28" s="6">
        <v>10</v>
      </c>
      <c r="L28" s="10">
        <f t="shared" si="3"/>
        <v>10.488636363636363</v>
      </c>
      <c r="O28" s="6">
        <v>0</v>
      </c>
      <c r="P28" s="10">
        <f t="shared" si="4"/>
        <v>9.1338902147971375</v>
      </c>
      <c r="R28" s="6">
        <v>0</v>
      </c>
      <c r="S28" s="10">
        <f t="shared" si="9"/>
        <v>8.0459854014598555</v>
      </c>
      <c r="U28" s="6">
        <v>0</v>
      </c>
      <c r="V28" s="10">
        <f t="shared" si="10"/>
        <v>7.0026785714285706</v>
      </c>
      <c r="X28" s="6">
        <v>0</v>
      </c>
      <c r="Y28" s="10">
        <f t="shared" si="11"/>
        <v>5.9477272727272714</v>
      </c>
      <c r="AB28" s="6">
        <v>-13</v>
      </c>
      <c r="AC28" s="10">
        <f t="shared" si="5"/>
        <v>15.667262969588551</v>
      </c>
      <c r="AE28" s="6">
        <v>-13</v>
      </c>
      <c r="AF28" s="10">
        <f t="shared" si="6"/>
        <v>16.880679785330948</v>
      </c>
      <c r="AH28" s="6">
        <v>-13</v>
      </c>
      <c r="AI28" s="10">
        <f t="shared" si="7"/>
        <v>17.897808586762075</v>
      </c>
      <c r="AK28" s="6">
        <v>-13</v>
      </c>
      <c r="AL28" s="10">
        <f t="shared" si="8"/>
        <v>18.73649373881932</v>
      </c>
    </row>
    <row r="29" spans="2:38" s="6" customFormat="1" x14ac:dyDescent="0.2">
      <c r="B29" s="6">
        <v>11</v>
      </c>
      <c r="C29" s="10">
        <f t="shared" si="0"/>
        <v>7.0209090909090914</v>
      </c>
      <c r="E29" s="6">
        <v>11</v>
      </c>
      <c r="F29" s="10">
        <f t="shared" si="1"/>
        <v>8.4327272727272717</v>
      </c>
      <c r="H29" s="6">
        <v>11</v>
      </c>
      <c r="I29" s="10">
        <f t="shared" si="2"/>
        <v>9.9340909090909104</v>
      </c>
      <c r="K29" s="6">
        <v>11</v>
      </c>
      <c r="L29" s="10">
        <f t="shared" si="3"/>
        <v>11.281818181818181</v>
      </c>
      <c r="O29" s="6">
        <v>1</v>
      </c>
      <c r="P29" s="10">
        <f t="shared" si="4"/>
        <v>10.0417661097852</v>
      </c>
      <c r="R29" s="6">
        <v>1</v>
      </c>
      <c r="S29" s="10">
        <f t="shared" si="9"/>
        <v>8.971532846715327</v>
      </c>
      <c r="U29" s="6">
        <v>1</v>
      </c>
      <c r="V29" s="10">
        <f t="shared" si="10"/>
        <v>7.946130952380952</v>
      </c>
      <c r="X29" s="6">
        <v>1</v>
      </c>
      <c r="Y29" s="10">
        <f t="shared" si="11"/>
        <v>6.9083333333333341</v>
      </c>
      <c r="AB29" s="6">
        <v>-12</v>
      </c>
      <c r="AC29" s="10">
        <f t="shared" si="5"/>
        <v>16.350626118067979</v>
      </c>
      <c r="AE29" s="6">
        <v>-12</v>
      </c>
      <c r="AF29" s="10">
        <f t="shared" si="6"/>
        <v>17.539713774597494</v>
      </c>
      <c r="AH29" s="6">
        <v>-12</v>
      </c>
      <c r="AI29" s="10">
        <f t="shared" si="7"/>
        <v>18.536449016100178</v>
      </c>
      <c r="AK29" s="6">
        <v>-12</v>
      </c>
      <c r="AL29" s="10">
        <f t="shared" si="8"/>
        <v>19.358318425760288</v>
      </c>
    </row>
    <row r="30" spans="2:38" s="6" customFormat="1" x14ac:dyDescent="0.2">
      <c r="B30" s="6">
        <v>12</v>
      </c>
      <c r="C30" s="10">
        <f t="shared" si="0"/>
        <v>7.66</v>
      </c>
      <c r="E30" s="6">
        <v>12</v>
      </c>
      <c r="F30" s="10">
        <f t="shared" si="1"/>
        <v>9.1199999999999992</v>
      </c>
      <c r="H30" s="6">
        <v>12</v>
      </c>
      <c r="I30" s="10">
        <f t="shared" si="2"/>
        <v>10.675000000000001</v>
      </c>
      <c r="K30" s="6">
        <v>12</v>
      </c>
      <c r="L30" s="10">
        <f t="shared" si="3"/>
        <v>12.074999999999999</v>
      </c>
      <c r="O30" s="6">
        <v>2</v>
      </c>
      <c r="P30" s="10">
        <f t="shared" si="4"/>
        <v>10.949642004773267</v>
      </c>
      <c r="R30" s="6">
        <v>2</v>
      </c>
      <c r="S30" s="10">
        <f t="shared" si="9"/>
        <v>9.8970802919707985</v>
      </c>
      <c r="U30" s="6">
        <v>2</v>
      </c>
      <c r="V30" s="10">
        <f t="shared" si="10"/>
        <v>8.8895833333333343</v>
      </c>
      <c r="X30" s="6">
        <v>2</v>
      </c>
      <c r="Y30" s="10">
        <f t="shared" si="11"/>
        <v>7.8689393939393915</v>
      </c>
      <c r="AB30" s="6">
        <v>-11</v>
      </c>
      <c r="AC30" s="10">
        <f t="shared" si="5"/>
        <v>17.033989266547408</v>
      </c>
      <c r="AE30" s="6">
        <v>-11</v>
      </c>
      <c r="AF30" s="10">
        <f t="shared" si="6"/>
        <v>18.198747763864041</v>
      </c>
      <c r="AH30" s="6">
        <v>-11</v>
      </c>
      <c r="AI30" s="10">
        <f t="shared" si="7"/>
        <v>19.175089445438282</v>
      </c>
      <c r="AK30" s="6">
        <v>-11</v>
      </c>
      <c r="AL30" s="10">
        <f t="shared" si="8"/>
        <v>19.980143112701253</v>
      </c>
    </row>
    <row r="31" spans="2:38" s="6" customFormat="1" x14ac:dyDescent="0.2">
      <c r="B31" s="6">
        <v>13</v>
      </c>
      <c r="C31" s="10">
        <f t="shared" si="0"/>
        <v>8.2990909090909071</v>
      </c>
      <c r="E31" s="6">
        <v>13</v>
      </c>
      <c r="F31" s="10">
        <f t="shared" si="1"/>
        <v>9.8072727272727249</v>
      </c>
      <c r="H31" s="6">
        <v>13</v>
      </c>
      <c r="I31" s="10">
        <f t="shared" si="2"/>
        <v>11.415909090909089</v>
      </c>
      <c r="K31" s="6">
        <v>13</v>
      </c>
      <c r="L31" s="10">
        <f t="shared" si="3"/>
        <v>12.868181818181817</v>
      </c>
      <c r="O31" s="6">
        <v>3</v>
      </c>
      <c r="P31" s="10">
        <f t="shared" si="4"/>
        <v>11.857517899761334</v>
      </c>
      <c r="R31" s="6">
        <v>3</v>
      </c>
      <c r="S31" s="10">
        <f t="shared" si="9"/>
        <v>10.822627737226277</v>
      </c>
      <c r="U31" s="6">
        <v>3</v>
      </c>
      <c r="V31" s="10">
        <f t="shared" si="10"/>
        <v>9.8330357142857139</v>
      </c>
      <c r="X31" s="6">
        <v>3</v>
      </c>
      <c r="Y31" s="10">
        <f t="shared" si="11"/>
        <v>8.8295454545454533</v>
      </c>
      <c r="AB31" s="6">
        <v>-10</v>
      </c>
      <c r="AC31" s="10">
        <f t="shared" si="5"/>
        <v>17.717352415026831</v>
      </c>
      <c r="AE31" s="6">
        <v>-10</v>
      </c>
      <c r="AF31" s="10">
        <f t="shared" si="6"/>
        <v>18.857781753130588</v>
      </c>
      <c r="AH31" s="6">
        <v>-10</v>
      </c>
      <c r="AI31" s="10">
        <f t="shared" si="7"/>
        <v>19.813729874776385</v>
      </c>
      <c r="AK31" s="6">
        <v>-10</v>
      </c>
      <c r="AL31" s="10">
        <f t="shared" si="8"/>
        <v>20.601967799642217</v>
      </c>
    </row>
    <row r="32" spans="2:38" s="6" customFormat="1" x14ac:dyDescent="0.2">
      <c r="B32" s="6">
        <v>14</v>
      </c>
      <c r="C32" s="10">
        <f t="shared" si="0"/>
        <v>8.9381818181818158</v>
      </c>
      <c r="E32" s="6">
        <v>14</v>
      </c>
      <c r="F32" s="10">
        <f t="shared" si="1"/>
        <v>10.494545454545452</v>
      </c>
      <c r="H32" s="6">
        <v>14</v>
      </c>
      <c r="I32" s="10">
        <f t="shared" si="2"/>
        <v>12.156818181818181</v>
      </c>
      <c r="K32" s="6">
        <v>14</v>
      </c>
      <c r="L32" s="10">
        <f t="shared" si="3"/>
        <v>13.661363636363635</v>
      </c>
      <c r="O32" s="14">
        <v>4</v>
      </c>
      <c r="P32" s="10">
        <f t="shared" si="4"/>
        <v>12.7653937947494</v>
      </c>
      <c r="R32" s="6">
        <v>4</v>
      </c>
      <c r="S32" s="10">
        <f t="shared" si="9"/>
        <v>11.748175182481749</v>
      </c>
      <c r="U32" s="6">
        <v>4</v>
      </c>
      <c r="V32" s="10">
        <f t="shared" si="10"/>
        <v>10.776488095238097</v>
      </c>
      <c r="X32" s="6">
        <v>4</v>
      </c>
      <c r="Y32" s="10">
        <f t="shared" si="11"/>
        <v>9.7901515151515142</v>
      </c>
      <c r="AB32" s="6">
        <v>-9</v>
      </c>
      <c r="AC32" s="10">
        <f t="shared" si="5"/>
        <v>18.40071556350626</v>
      </c>
      <c r="AE32" s="6">
        <v>-9</v>
      </c>
      <c r="AF32" s="10">
        <f t="shared" si="6"/>
        <v>19.516815742397135</v>
      </c>
      <c r="AH32" s="6">
        <v>-9</v>
      </c>
      <c r="AI32" s="10">
        <f t="shared" si="7"/>
        <v>20.452370304114488</v>
      </c>
      <c r="AK32" s="6">
        <v>-9</v>
      </c>
      <c r="AL32" s="10">
        <f t="shared" si="8"/>
        <v>21.223792486583182</v>
      </c>
    </row>
    <row r="33" spans="2:38" s="6" customFormat="1" x14ac:dyDescent="0.2">
      <c r="B33" s="6">
        <v>15</v>
      </c>
      <c r="C33" s="10">
        <f t="shared" si="0"/>
        <v>9.5772727272727263</v>
      </c>
      <c r="E33" s="6">
        <v>15</v>
      </c>
      <c r="F33" s="10">
        <f t="shared" si="1"/>
        <v>11.18181818181818</v>
      </c>
      <c r="H33" s="6">
        <v>15</v>
      </c>
      <c r="I33" s="10">
        <f t="shared" si="2"/>
        <v>12.897727272727273</v>
      </c>
      <c r="K33" s="6">
        <v>15</v>
      </c>
      <c r="L33" s="10">
        <f t="shared" si="3"/>
        <v>14.454545454545453</v>
      </c>
      <c r="O33" s="6">
        <v>5</v>
      </c>
      <c r="P33" s="10">
        <f t="shared" si="4"/>
        <v>13.67326968973747</v>
      </c>
      <c r="R33" s="6">
        <v>5</v>
      </c>
      <c r="S33" s="10">
        <f t="shared" si="9"/>
        <v>12.673722627737224</v>
      </c>
      <c r="U33" s="6">
        <v>5</v>
      </c>
      <c r="V33" s="10">
        <f t="shared" si="10"/>
        <v>11.719940476190477</v>
      </c>
      <c r="X33" s="6">
        <v>5</v>
      </c>
      <c r="Y33" s="10">
        <f t="shared" si="11"/>
        <v>10.750757575757572</v>
      </c>
      <c r="AB33" s="6">
        <v>-8</v>
      </c>
      <c r="AC33" s="10">
        <f t="shared" si="5"/>
        <v>19.08407871198569</v>
      </c>
      <c r="AE33" s="6">
        <v>-8</v>
      </c>
      <c r="AF33" s="10">
        <f t="shared" si="6"/>
        <v>20.175849731663686</v>
      </c>
      <c r="AH33" s="6">
        <v>-8</v>
      </c>
      <c r="AI33" s="10">
        <f t="shared" si="7"/>
        <v>21.091010733452592</v>
      </c>
      <c r="AK33" s="6">
        <v>-8</v>
      </c>
      <c r="AL33" s="10">
        <f t="shared" si="8"/>
        <v>21.84561717352415</v>
      </c>
    </row>
    <row r="34" spans="2:38" s="6" customFormat="1" x14ac:dyDescent="0.2">
      <c r="B34" s="6">
        <v>16</v>
      </c>
      <c r="C34" s="10">
        <f t="shared" si="0"/>
        <v>10.216363636363637</v>
      </c>
      <c r="E34" s="6">
        <v>16</v>
      </c>
      <c r="F34" s="10">
        <f t="shared" si="1"/>
        <v>11.869090909090907</v>
      </c>
      <c r="H34" s="6">
        <v>16</v>
      </c>
      <c r="I34" s="10">
        <f t="shared" si="2"/>
        <v>13.638636363636362</v>
      </c>
      <c r="K34" s="6">
        <v>16</v>
      </c>
      <c r="L34" s="10">
        <f t="shared" si="3"/>
        <v>15.247727272727271</v>
      </c>
      <c r="O34" s="6">
        <v>6</v>
      </c>
      <c r="P34" s="10">
        <f t="shared" si="4"/>
        <v>14.581145584725537</v>
      </c>
      <c r="R34" s="6">
        <v>6</v>
      </c>
      <c r="S34" s="10">
        <f t="shared" si="9"/>
        <v>13.599270072992699</v>
      </c>
      <c r="U34" s="6">
        <v>6</v>
      </c>
      <c r="V34" s="10">
        <f t="shared" si="10"/>
        <v>12.663392857142856</v>
      </c>
      <c r="X34" s="6">
        <v>6</v>
      </c>
      <c r="Y34" s="10">
        <f t="shared" si="11"/>
        <v>11.711363636363636</v>
      </c>
      <c r="AB34" s="6">
        <v>-7</v>
      </c>
      <c r="AC34" s="10">
        <f t="shared" si="5"/>
        <v>19.767441860465116</v>
      </c>
      <c r="AE34" s="6">
        <v>-7</v>
      </c>
      <c r="AF34" s="10">
        <f t="shared" si="6"/>
        <v>20.834883720930229</v>
      </c>
      <c r="AH34" s="6">
        <v>-7</v>
      </c>
      <c r="AI34" s="10">
        <f t="shared" si="7"/>
        <v>21.729651162790699</v>
      </c>
      <c r="AK34" s="6">
        <v>-7</v>
      </c>
      <c r="AL34" s="10">
        <f t="shared" si="8"/>
        <v>22.467441860465119</v>
      </c>
    </row>
    <row r="35" spans="2:38" s="6" customFormat="1" x14ac:dyDescent="0.2">
      <c r="B35" s="6">
        <v>17</v>
      </c>
      <c r="C35" s="10">
        <f t="shared" si="0"/>
        <v>10.855454545454544</v>
      </c>
      <c r="E35" s="6">
        <v>17</v>
      </c>
      <c r="F35" s="10">
        <f t="shared" si="1"/>
        <v>12.556363636363635</v>
      </c>
      <c r="H35" s="6">
        <v>17</v>
      </c>
      <c r="I35" s="10">
        <f t="shared" si="2"/>
        <v>14.379545454545454</v>
      </c>
      <c r="K35" s="6">
        <v>17</v>
      </c>
      <c r="L35" s="10">
        <f t="shared" si="3"/>
        <v>16.040909090909089</v>
      </c>
      <c r="O35" s="6">
        <v>7</v>
      </c>
      <c r="P35" s="10">
        <f t="shared" si="4"/>
        <v>15.489021479713603</v>
      </c>
      <c r="R35" s="6">
        <v>7</v>
      </c>
      <c r="S35" s="10">
        <f t="shared" si="9"/>
        <v>14.524817518248174</v>
      </c>
      <c r="U35" s="6">
        <v>7</v>
      </c>
      <c r="V35" s="10">
        <f t="shared" si="10"/>
        <v>13.606845238095239</v>
      </c>
      <c r="X35" s="6">
        <v>7</v>
      </c>
      <c r="Y35" s="10">
        <f t="shared" si="11"/>
        <v>12.671969696969697</v>
      </c>
      <c r="AB35" s="6">
        <v>-6</v>
      </c>
      <c r="AC35" s="10">
        <f t="shared" si="5"/>
        <v>20.450805008944542</v>
      </c>
      <c r="AE35" s="6">
        <v>-6</v>
      </c>
      <c r="AF35" s="10">
        <f t="shared" si="6"/>
        <v>21.493917710196776</v>
      </c>
      <c r="AH35" s="6">
        <v>-6</v>
      </c>
      <c r="AI35" s="10">
        <f t="shared" si="7"/>
        <v>22.368291592128802</v>
      </c>
      <c r="AK35" s="6">
        <v>-6</v>
      </c>
      <c r="AL35" s="10">
        <f t="shared" si="8"/>
        <v>23.089266547406083</v>
      </c>
    </row>
    <row r="36" spans="2:38" s="6" customFormat="1" x14ac:dyDescent="0.2">
      <c r="B36" s="6">
        <v>18</v>
      </c>
      <c r="C36" s="10">
        <f t="shared" si="0"/>
        <v>11.494545454545451</v>
      </c>
      <c r="E36" s="6">
        <v>18</v>
      </c>
      <c r="F36" s="10">
        <f t="shared" si="1"/>
        <v>13.243636363636359</v>
      </c>
      <c r="H36" s="6">
        <v>18</v>
      </c>
      <c r="I36" s="10">
        <f t="shared" si="2"/>
        <v>15.120454545454542</v>
      </c>
      <c r="K36" s="6">
        <v>18</v>
      </c>
      <c r="L36" s="10">
        <f t="shared" si="3"/>
        <v>16.834090909090907</v>
      </c>
      <c r="O36" s="6">
        <v>8</v>
      </c>
      <c r="P36" s="10">
        <f t="shared" si="4"/>
        <v>16.396897374701666</v>
      </c>
      <c r="R36" s="6">
        <v>8</v>
      </c>
      <c r="S36" s="10">
        <f t="shared" si="9"/>
        <v>15.450364963503649</v>
      </c>
      <c r="U36" s="6">
        <v>8</v>
      </c>
      <c r="V36" s="10">
        <f t="shared" si="10"/>
        <v>14.550297619047619</v>
      </c>
      <c r="X36" s="6">
        <v>8</v>
      </c>
      <c r="Y36" s="10">
        <f t="shared" si="11"/>
        <v>13.632575757575754</v>
      </c>
      <c r="AB36" s="6">
        <v>-5</v>
      </c>
      <c r="AC36" s="10">
        <f t="shared" si="5"/>
        <v>21.134168157423971</v>
      </c>
      <c r="AE36" s="6">
        <v>-5</v>
      </c>
      <c r="AF36" s="10">
        <f t="shared" si="6"/>
        <v>22.152951699463326</v>
      </c>
      <c r="AH36" s="6">
        <v>-5</v>
      </c>
      <c r="AI36" s="10">
        <f t="shared" si="7"/>
        <v>23.006932021466906</v>
      </c>
      <c r="AK36" s="6">
        <v>-5</v>
      </c>
      <c r="AL36" s="10">
        <f t="shared" si="8"/>
        <v>23.711091234347052</v>
      </c>
    </row>
    <row r="37" spans="2:38" s="6" customFormat="1" x14ac:dyDescent="0.2">
      <c r="B37" s="6">
        <v>19</v>
      </c>
      <c r="C37" s="10">
        <f t="shared" si="0"/>
        <v>12.133636363636361</v>
      </c>
      <c r="E37" s="6">
        <v>19</v>
      </c>
      <c r="F37" s="10">
        <f t="shared" si="1"/>
        <v>13.930909090909086</v>
      </c>
      <c r="H37" s="6">
        <v>19</v>
      </c>
      <c r="I37" s="10">
        <f t="shared" si="2"/>
        <v>15.861363636363635</v>
      </c>
      <c r="K37" s="6">
        <v>19</v>
      </c>
      <c r="L37" s="10">
        <f t="shared" si="3"/>
        <v>17.627272727272725</v>
      </c>
      <c r="O37" s="6">
        <v>9</v>
      </c>
      <c r="P37" s="10">
        <f t="shared" si="4"/>
        <v>17.304773269689733</v>
      </c>
      <c r="R37" s="6">
        <v>9</v>
      </c>
      <c r="S37" s="10">
        <f t="shared" si="9"/>
        <v>16.37591240875912</v>
      </c>
      <c r="U37" s="6">
        <v>9</v>
      </c>
      <c r="V37" s="10">
        <f t="shared" si="10"/>
        <v>15.493749999999999</v>
      </c>
      <c r="X37" s="6">
        <v>9</v>
      </c>
      <c r="Y37" s="10">
        <f t="shared" si="11"/>
        <v>14.593181818181815</v>
      </c>
      <c r="AB37" s="6">
        <v>-4</v>
      </c>
      <c r="AC37" s="10">
        <f t="shared" si="5"/>
        <v>21.817531305903398</v>
      </c>
      <c r="AE37" s="6">
        <v>-4</v>
      </c>
      <c r="AF37" s="10">
        <f t="shared" si="6"/>
        <v>22.811985688729873</v>
      </c>
      <c r="AH37" s="6">
        <v>-4</v>
      </c>
      <c r="AI37" s="10">
        <f t="shared" si="7"/>
        <v>23.645572450805009</v>
      </c>
      <c r="AK37" s="6">
        <v>-4</v>
      </c>
      <c r="AL37" s="10">
        <f t="shared" si="8"/>
        <v>24.332915921288016</v>
      </c>
    </row>
    <row r="38" spans="2:38" s="6" customFormat="1" x14ac:dyDescent="0.2">
      <c r="B38" s="14">
        <v>20</v>
      </c>
      <c r="C38" s="10">
        <f t="shared" si="0"/>
        <v>12.772727272727272</v>
      </c>
      <c r="E38" s="14">
        <v>20</v>
      </c>
      <c r="F38" s="10">
        <f t="shared" si="1"/>
        <v>14.618181818181814</v>
      </c>
      <c r="H38" s="6">
        <v>20</v>
      </c>
      <c r="I38" s="10">
        <f t="shared" si="2"/>
        <v>16.602272727272727</v>
      </c>
      <c r="K38" s="6">
        <v>20</v>
      </c>
      <c r="L38" s="10">
        <f t="shared" si="3"/>
        <v>18.420454545454543</v>
      </c>
      <c r="O38" s="6">
        <v>10</v>
      </c>
      <c r="P38" s="10">
        <f t="shared" si="4"/>
        <v>18.212649164677803</v>
      </c>
      <c r="R38" s="6">
        <v>10</v>
      </c>
      <c r="S38" s="10">
        <f t="shared" si="9"/>
        <v>17.301459854014595</v>
      </c>
      <c r="U38" s="6">
        <v>10</v>
      </c>
      <c r="V38" s="10">
        <f t="shared" si="10"/>
        <v>16.437202380952378</v>
      </c>
      <c r="X38" s="6">
        <v>10</v>
      </c>
      <c r="Y38" s="10">
        <f t="shared" si="11"/>
        <v>15.553787878787876</v>
      </c>
      <c r="AB38" s="6">
        <v>-3</v>
      </c>
      <c r="AC38" s="10">
        <f t="shared" si="5"/>
        <v>22.500894454382827</v>
      </c>
      <c r="AE38" s="6">
        <v>-3</v>
      </c>
      <c r="AF38" s="10">
        <f t="shared" si="6"/>
        <v>23.47101967799642</v>
      </c>
      <c r="AH38" s="6">
        <v>-3</v>
      </c>
      <c r="AI38" s="10">
        <f t="shared" si="7"/>
        <v>24.284212880143112</v>
      </c>
      <c r="AK38" s="6">
        <v>-3</v>
      </c>
      <c r="AL38" s="10">
        <f t="shared" si="8"/>
        <v>24.954740608228981</v>
      </c>
    </row>
    <row r="39" spans="2:38" s="6" customFormat="1" x14ac:dyDescent="0.2">
      <c r="B39" s="6">
        <v>21</v>
      </c>
      <c r="C39" s="10">
        <f t="shared" si="0"/>
        <v>13.411818181818179</v>
      </c>
      <c r="E39" s="6">
        <v>21</v>
      </c>
      <c r="F39" s="10">
        <f t="shared" si="1"/>
        <v>15.305454545454541</v>
      </c>
      <c r="H39" s="6">
        <v>21</v>
      </c>
      <c r="I39" s="10">
        <f t="shared" si="2"/>
        <v>17.343181818181815</v>
      </c>
      <c r="K39" s="6">
        <v>21</v>
      </c>
      <c r="L39" s="10">
        <f t="shared" si="3"/>
        <v>19.213636363636361</v>
      </c>
      <c r="O39" s="6">
        <v>11</v>
      </c>
      <c r="P39" s="10">
        <f t="shared" si="4"/>
        <v>19.120525059665869</v>
      </c>
      <c r="R39" s="6">
        <v>11</v>
      </c>
      <c r="S39" s="10">
        <f t="shared" si="9"/>
        <v>18.227007299270074</v>
      </c>
      <c r="U39" s="6">
        <v>11</v>
      </c>
      <c r="V39" s="10">
        <f t="shared" si="10"/>
        <v>17.380654761904761</v>
      </c>
      <c r="X39" s="6">
        <v>11</v>
      </c>
      <c r="Y39" s="10">
        <f t="shared" si="11"/>
        <v>16.514393939393937</v>
      </c>
      <c r="AB39" s="6">
        <v>-2</v>
      </c>
      <c r="AC39" s="10">
        <f t="shared" si="5"/>
        <v>23.184257602862257</v>
      </c>
      <c r="AE39" s="6">
        <v>-2</v>
      </c>
      <c r="AF39" s="10">
        <f t="shared" si="6"/>
        <v>24.130053667262967</v>
      </c>
      <c r="AH39" s="6">
        <v>-2</v>
      </c>
      <c r="AI39" s="10">
        <f t="shared" si="7"/>
        <v>24.922853309481216</v>
      </c>
      <c r="AK39" s="6">
        <v>-2</v>
      </c>
      <c r="AL39" s="10">
        <f t="shared" si="8"/>
        <v>25.576565295169949</v>
      </c>
    </row>
    <row r="40" spans="2:38" s="6" customFormat="1" x14ac:dyDescent="0.2">
      <c r="B40" s="6">
        <v>22</v>
      </c>
      <c r="C40" s="10">
        <f t="shared" si="0"/>
        <v>14.050909090909089</v>
      </c>
      <c r="E40" s="6">
        <v>22</v>
      </c>
      <c r="F40" s="10">
        <f t="shared" si="1"/>
        <v>15.992727272727269</v>
      </c>
      <c r="H40" s="6">
        <v>22</v>
      </c>
      <c r="I40" s="10">
        <f t="shared" si="2"/>
        <v>18.084090909090907</v>
      </c>
      <c r="K40" s="6">
        <v>22</v>
      </c>
      <c r="L40" s="10">
        <f t="shared" si="3"/>
        <v>20.006818181818179</v>
      </c>
      <c r="O40" s="6">
        <v>12</v>
      </c>
      <c r="P40" s="10">
        <f t="shared" si="4"/>
        <v>20.028400954653932</v>
      </c>
      <c r="R40" s="6">
        <v>12</v>
      </c>
      <c r="S40" s="10">
        <f t="shared" si="9"/>
        <v>19.152554744525546</v>
      </c>
      <c r="U40" s="6">
        <v>12</v>
      </c>
      <c r="V40" s="10">
        <f t="shared" si="10"/>
        <v>18.324107142857144</v>
      </c>
      <c r="X40" s="6">
        <v>12</v>
      </c>
      <c r="Y40" s="10">
        <f t="shared" si="11"/>
        <v>17.474999999999998</v>
      </c>
      <c r="AB40" s="6">
        <v>-1</v>
      </c>
      <c r="AC40" s="10">
        <f t="shared" si="5"/>
        <v>23.867620751341683</v>
      </c>
      <c r="AE40" s="6">
        <v>-1</v>
      </c>
      <c r="AF40" s="10">
        <f t="shared" si="6"/>
        <v>24.789087656529514</v>
      </c>
      <c r="AH40" s="6">
        <v>-1</v>
      </c>
      <c r="AI40" s="10">
        <f t="shared" si="7"/>
        <v>25.561493738819319</v>
      </c>
      <c r="AK40" s="6">
        <v>-1</v>
      </c>
      <c r="AL40" s="10">
        <f t="shared" si="8"/>
        <v>26.198389982110914</v>
      </c>
    </row>
    <row r="41" spans="2:38" s="6" customFormat="1" x14ac:dyDescent="0.2">
      <c r="B41" s="6">
        <v>23</v>
      </c>
      <c r="C41" s="10">
        <f t="shared" si="0"/>
        <v>14.69</v>
      </c>
      <c r="E41" s="6">
        <v>23</v>
      </c>
      <c r="F41" s="10">
        <f t="shared" si="1"/>
        <v>16.679999999999996</v>
      </c>
      <c r="H41" s="6">
        <v>23</v>
      </c>
      <c r="I41" s="10">
        <f t="shared" si="2"/>
        <v>18.824999999999999</v>
      </c>
      <c r="K41" s="6">
        <v>23</v>
      </c>
      <c r="L41" s="10">
        <f t="shared" si="3"/>
        <v>20.8</v>
      </c>
      <c r="O41" s="6">
        <v>13</v>
      </c>
      <c r="P41" s="10">
        <f t="shared" si="4"/>
        <v>20.936276849642002</v>
      </c>
      <c r="R41" s="6">
        <v>13</v>
      </c>
      <c r="S41" s="10">
        <f t="shared" si="9"/>
        <v>20.078102189781021</v>
      </c>
      <c r="U41" s="6">
        <v>13</v>
      </c>
      <c r="V41" s="10">
        <f t="shared" si="10"/>
        <v>19.267559523809524</v>
      </c>
      <c r="X41" s="6">
        <v>13</v>
      </c>
      <c r="Y41" s="10">
        <f t="shared" si="11"/>
        <v>18.435606060606059</v>
      </c>
      <c r="AB41" s="6">
        <v>0</v>
      </c>
      <c r="AC41" s="10">
        <f t="shared" si="5"/>
        <v>24.550983899821109</v>
      </c>
      <c r="AE41" s="6">
        <v>0</v>
      </c>
      <c r="AF41" s="10">
        <f t="shared" si="6"/>
        <v>25.448121645796061</v>
      </c>
      <c r="AH41" s="6">
        <v>0</v>
      </c>
      <c r="AI41" s="10">
        <f t="shared" si="7"/>
        <v>26.200134168157422</v>
      </c>
      <c r="AK41" s="6">
        <v>0</v>
      </c>
      <c r="AL41" s="10">
        <f t="shared" si="8"/>
        <v>26.820214669051879</v>
      </c>
    </row>
    <row r="42" spans="2:38" s="6" customFormat="1" x14ac:dyDescent="0.2">
      <c r="B42" s="6">
        <v>24</v>
      </c>
      <c r="C42" s="10">
        <f t="shared" si="0"/>
        <v>15.329090909090906</v>
      </c>
      <c r="E42" s="6">
        <v>24</v>
      </c>
      <c r="F42" s="10">
        <f t="shared" si="1"/>
        <v>17.367272727272724</v>
      </c>
      <c r="H42" s="6">
        <v>24</v>
      </c>
      <c r="I42" s="10">
        <f t="shared" si="2"/>
        <v>19.565909090909091</v>
      </c>
      <c r="K42" s="6">
        <v>24</v>
      </c>
      <c r="L42" s="10">
        <f t="shared" si="3"/>
        <v>21.593181818181819</v>
      </c>
      <c r="O42" s="6">
        <v>14</v>
      </c>
      <c r="P42" s="10">
        <f t="shared" si="4"/>
        <v>21.844152744630069</v>
      </c>
      <c r="R42" s="6">
        <v>14</v>
      </c>
      <c r="S42" s="10">
        <f t="shared" si="9"/>
        <v>21.003649635036492</v>
      </c>
      <c r="U42" s="6">
        <v>14</v>
      </c>
      <c r="V42" s="10">
        <f t="shared" si="10"/>
        <v>20.211011904761904</v>
      </c>
      <c r="X42" s="6">
        <v>14</v>
      </c>
      <c r="Y42" s="10">
        <f t="shared" si="11"/>
        <v>19.39621212121212</v>
      </c>
      <c r="AB42" s="6">
        <v>1</v>
      </c>
      <c r="AC42" s="10">
        <f t="shared" si="5"/>
        <v>25.234347048300538</v>
      </c>
      <c r="AE42" s="6">
        <v>1</v>
      </c>
      <c r="AF42" s="10">
        <f t="shared" si="6"/>
        <v>26.107155635062611</v>
      </c>
      <c r="AH42" s="6">
        <v>1</v>
      </c>
      <c r="AI42" s="10">
        <f t="shared" si="7"/>
        <v>26.838774597495529</v>
      </c>
      <c r="AK42" s="6">
        <v>1</v>
      </c>
      <c r="AL42" s="10">
        <f t="shared" si="8"/>
        <v>27.442039355992847</v>
      </c>
    </row>
    <row r="43" spans="2:38" s="6" customFormat="1" x14ac:dyDescent="0.2">
      <c r="B43" s="6">
        <v>25</v>
      </c>
      <c r="C43" s="10">
        <f t="shared" si="0"/>
        <v>15.968181818181817</v>
      </c>
      <c r="E43" s="6">
        <v>25</v>
      </c>
      <c r="F43" s="10">
        <f t="shared" si="1"/>
        <v>18.054545454545451</v>
      </c>
      <c r="H43" s="14">
        <v>25</v>
      </c>
      <c r="I43" s="10">
        <f t="shared" si="2"/>
        <v>20.30681818181818</v>
      </c>
      <c r="K43" s="14">
        <v>25</v>
      </c>
      <c r="L43" s="10">
        <f t="shared" si="3"/>
        <v>22.386363636363637</v>
      </c>
      <c r="O43" s="14">
        <v>15</v>
      </c>
      <c r="P43" s="10">
        <f t="shared" si="4"/>
        <v>22.752028639618139</v>
      </c>
      <c r="R43" s="14">
        <v>15</v>
      </c>
      <c r="S43" s="10">
        <f t="shared" si="9"/>
        <v>21.929197080291971</v>
      </c>
      <c r="U43" s="14">
        <v>15</v>
      </c>
      <c r="V43" s="10">
        <f t="shared" si="10"/>
        <v>21.154464285714287</v>
      </c>
      <c r="X43" s="14">
        <v>15</v>
      </c>
      <c r="Y43" s="10">
        <f t="shared" si="11"/>
        <v>20.356818181818177</v>
      </c>
      <c r="AB43" s="6">
        <v>2</v>
      </c>
      <c r="AC43" s="10">
        <f t="shared" si="5"/>
        <v>25.917710196779961</v>
      </c>
      <c r="AE43" s="6">
        <v>2</v>
      </c>
      <c r="AF43" s="10">
        <f t="shared" si="6"/>
        <v>26.766189624329154</v>
      </c>
      <c r="AH43" s="6">
        <v>2</v>
      </c>
      <c r="AI43" s="10">
        <f t="shared" si="7"/>
        <v>27.477415026833629</v>
      </c>
      <c r="AK43" s="6">
        <v>2</v>
      </c>
      <c r="AL43" s="10">
        <f t="shared" si="8"/>
        <v>28.063864042933812</v>
      </c>
    </row>
    <row r="44" spans="2:38" s="6" customFormat="1" x14ac:dyDescent="0.2">
      <c r="B44" s="6">
        <v>26</v>
      </c>
      <c r="C44" s="10">
        <f t="shared" si="0"/>
        <v>16.607272727272729</v>
      </c>
      <c r="E44" s="6">
        <v>26</v>
      </c>
      <c r="F44" s="10">
        <f t="shared" si="1"/>
        <v>18.741818181818179</v>
      </c>
      <c r="H44" s="6">
        <v>26</v>
      </c>
      <c r="I44" s="10">
        <f t="shared" si="2"/>
        <v>21.047727272727272</v>
      </c>
      <c r="K44" s="6">
        <v>26</v>
      </c>
      <c r="L44" s="10">
        <f t="shared" si="3"/>
        <v>23.179545454545455</v>
      </c>
      <c r="O44" s="6">
        <v>16</v>
      </c>
      <c r="P44" s="10">
        <f t="shared" si="4"/>
        <v>23.659904534606202</v>
      </c>
      <c r="R44" s="6">
        <v>16</v>
      </c>
      <c r="S44" s="10">
        <f t="shared" si="9"/>
        <v>22.854744525547446</v>
      </c>
      <c r="U44" s="6">
        <v>16</v>
      </c>
      <c r="V44" s="10">
        <f t="shared" si="10"/>
        <v>22.09791666666667</v>
      </c>
      <c r="X44" s="6">
        <v>16</v>
      </c>
      <c r="Y44" s="10">
        <f t="shared" si="11"/>
        <v>21.317424242424238</v>
      </c>
      <c r="AB44" s="6">
        <v>3</v>
      </c>
      <c r="AC44" s="10">
        <f t="shared" si="5"/>
        <v>26.601073345259394</v>
      </c>
      <c r="AE44" s="6">
        <v>3</v>
      </c>
      <c r="AF44" s="10">
        <f t="shared" si="6"/>
        <v>27.425223613595705</v>
      </c>
      <c r="AH44" s="6">
        <v>3</v>
      </c>
      <c r="AI44" s="10">
        <f t="shared" si="7"/>
        <v>28.116055456171736</v>
      </c>
      <c r="AK44" s="6">
        <v>3</v>
      </c>
      <c r="AL44" s="10">
        <f t="shared" si="8"/>
        <v>28.68568872987478</v>
      </c>
    </row>
    <row r="45" spans="2:38" s="6" customFormat="1" x14ac:dyDescent="0.2">
      <c r="B45" s="6">
        <v>27</v>
      </c>
      <c r="C45" s="10">
        <f t="shared" si="0"/>
        <v>17.246363636363633</v>
      </c>
      <c r="E45" s="6">
        <v>27</v>
      </c>
      <c r="F45" s="10">
        <f t="shared" si="1"/>
        <v>19.429090909090906</v>
      </c>
      <c r="H45" s="6">
        <v>27</v>
      </c>
      <c r="I45" s="10">
        <f t="shared" si="2"/>
        <v>21.788636363636364</v>
      </c>
      <c r="K45" s="6">
        <v>27</v>
      </c>
      <c r="L45" s="10">
        <f t="shared" si="3"/>
        <v>23.972727272727273</v>
      </c>
      <c r="O45" s="6">
        <v>17</v>
      </c>
      <c r="P45" s="10">
        <f t="shared" si="4"/>
        <v>24.567780429594272</v>
      </c>
      <c r="R45" s="6">
        <v>17</v>
      </c>
      <c r="S45" s="10">
        <f t="shared" si="9"/>
        <v>23.780291970802917</v>
      </c>
      <c r="U45" s="6">
        <v>17</v>
      </c>
      <c r="V45" s="10">
        <f t="shared" si="10"/>
        <v>23.041369047619046</v>
      </c>
      <c r="X45" s="6">
        <v>17</v>
      </c>
      <c r="Y45" s="10">
        <f t="shared" si="11"/>
        <v>22.278030303030299</v>
      </c>
      <c r="AB45" s="14">
        <v>4</v>
      </c>
      <c r="AC45" s="10">
        <f t="shared" si="5"/>
        <v>27.28443649373882</v>
      </c>
      <c r="AE45" s="6">
        <v>4</v>
      </c>
      <c r="AF45" s="10">
        <f t="shared" si="6"/>
        <v>28.084257602862252</v>
      </c>
      <c r="AH45" s="6">
        <v>4</v>
      </c>
      <c r="AI45" s="10">
        <f t="shared" si="7"/>
        <v>28.75469588550984</v>
      </c>
      <c r="AK45" s="6">
        <v>4</v>
      </c>
      <c r="AL45" s="10">
        <f t="shared" si="8"/>
        <v>29.307513416815745</v>
      </c>
    </row>
    <row r="46" spans="2:38" s="6" customFormat="1" x14ac:dyDescent="0.2">
      <c r="B46" s="6">
        <v>28</v>
      </c>
      <c r="C46" s="10">
        <f t="shared" si="0"/>
        <v>17.885454545454543</v>
      </c>
      <c r="E46" s="6">
        <v>28</v>
      </c>
      <c r="F46" s="10">
        <f t="shared" si="1"/>
        <v>20.116363636363634</v>
      </c>
      <c r="H46" s="6">
        <v>28</v>
      </c>
      <c r="I46" s="10">
        <f t="shared" si="2"/>
        <v>22.529545454545456</v>
      </c>
      <c r="K46" s="6">
        <v>28</v>
      </c>
      <c r="L46" s="10">
        <f t="shared" si="3"/>
        <v>24.765909090909091</v>
      </c>
      <c r="O46" s="6">
        <v>18</v>
      </c>
      <c r="P46" s="10">
        <f t="shared" si="4"/>
        <v>25.475656324582335</v>
      </c>
      <c r="R46" s="6">
        <v>18</v>
      </c>
      <c r="S46" s="10">
        <f t="shared" si="9"/>
        <v>24.705839416058392</v>
      </c>
      <c r="U46" s="6">
        <v>18</v>
      </c>
      <c r="V46" s="10">
        <f t="shared" si="10"/>
        <v>23.984821428571429</v>
      </c>
      <c r="X46" s="6">
        <v>18</v>
      </c>
      <c r="Y46" s="10">
        <f t="shared" si="11"/>
        <v>23.23863636363636</v>
      </c>
      <c r="AB46" s="6">
        <v>5</v>
      </c>
      <c r="AC46" s="10">
        <f t="shared" si="5"/>
        <v>27.967799642218246</v>
      </c>
      <c r="AE46" s="6">
        <v>5</v>
      </c>
      <c r="AF46" s="10">
        <f t="shared" si="6"/>
        <v>28.743291592128799</v>
      </c>
      <c r="AH46" s="6">
        <v>5</v>
      </c>
      <c r="AI46" s="10">
        <f t="shared" si="7"/>
        <v>29.393336314847943</v>
      </c>
      <c r="AK46" s="6">
        <v>5</v>
      </c>
      <c r="AL46" s="10">
        <f t="shared" si="8"/>
        <v>29.929338103756709</v>
      </c>
    </row>
    <row r="47" spans="2:38" s="6" customFormat="1" x14ac:dyDescent="0.2">
      <c r="B47" s="6">
        <v>29</v>
      </c>
      <c r="C47" s="10">
        <f t="shared" si="0"/>
        <v>18.524545454545454</v>
      </c>
      <c r="E47" s="6">
        <v>29</v>
      </c>
      <c r="F47" s="10">
        <f t="shared" si="1"/>
        <v>20.803636363636361</v>
      </c>
      <c r="H47" s="6">
        <v>29</v>
      </c>
      <c r="I47" s="10">
        <f t="shared" si="2"/>
        <v>23.270454545454545</v>
      </c>
      <c r="K47" s="6">
        <v>29</v>
      </c>
      <c r="L47" s="10">
        <f t="shared" si="3"/>
        <v>25.559090909090909</v>
      </c>
      <c r="O47" s="6">
        <v>19</v>
      </c>
      <c r="P47" s="10">
        <f t="shared" si="4"/>
        <v>26.383532219570402</v>
      </c>
      <c r="R47" s="6">
        <v>19</v>
      </c>
      <c r="S47" s="10">
        <f t="shared" si="9"/>
        <v>25.631386861313864</v>
      </c>
      <c r="U47" s="6">
        <v>19</v>
      </c>
      <c r="V47" s="10">
        <f t="shared" si="10"/>
        <v>24.928273809523805</v>
      </c>
      <c r="X47" s="6">
        <v>19</v>
      </c>
      <c r="Y47" s="10">
        <f t="shared" si="11"/>
        <v>24.199242424242424</v>
      </c>
      <c r="AB47" s="6">
        <v>6</v>
      </c>
      <c r="AC47" s="10">
        <f t="shared" si="5"/>
        <v>28.651162790697676</v>
      </c>
      <c r="AE47" s="6">
        <v>6</v>
      </c>
      <c r="AF47" s="10">
        <f t="shared" si="6"/>
        <v>29.402325581395345</v>
      </c>
      <c r="AH47" s="6">
        <v>6</v>
      </c>
      <c r="AI47" s="10">
        <f t="shared" si="7"/>
        <v>30.031976744186046</v>
      </c>
      <c r="AK47" s="6">
        <v>6</v>
      </c>
      <c r="AL47" s="10">
        <f t="shared" si="8"/>
        <v>30.551162790697678</v>
      </c>
    </row>
    <row r="48" spans="2:38" s="6" customFormat="1" x14ac:dyDescent="0.2">
      <c r="B48" s="6">
        <v>30</v>
      </c>
      <c r="C48" s="10">
        <f t="shared" si="0"/>
        <v>19.163636363636364</v>
      </c>
      <c r="E48" s="6">
        <v>30</v>
      </c>
      <c r="F48" s="10">
        <f t="shared" si="1"/>
        <v>21.490909090909089</v>
      </c>
      <c r="H48" s="6">
        <v>30</v>
      </c>
      <c r="I48" s="10">
        <f t="shared" si="2"/>
        <v>24.011363636363637</v>
      </c>
      <c r="K48" s="6">
        <v>30</v>
      </c>
      <c r="L48" s="10">
        <f t="shared" si="3"/>
        <v>26.352272727272727</v>
      </c>
      <c r="O48" s="6">
        <v>20</v>
      </c>
      <c r="P48" s="10">
        <f t="shared" si="4"/>
        <v>27.291408114558468</v>
      </c>
      <c r="R48" s="6">
        <v>20</v>
      </c>
      <c r="S48" s="10">
        <f t="shared" si="9"/>
        <v>26.556934306569342</v>
      </c>
      <c r="U48" s="6">
        <v>20</v>
      </c>
      <c r="V48" s="10">
        <f t="shared" si="10"/>
        <v>25.871726190476192</v>
      </c>
      <c r="X48" s="6">
        <v>20</v>
      </c>
      <c r="Y48" s="10">
        <f t="shared" si="11"/>
        <v>25.159848484848485</v>
      </c>
      <c r="AB48" s="6">
        <v>7</v>
      </c>
      <c r="AC48" s="10">
        <f t="shared" si="5"/>
        <v>29.334525939177102</v>
      </c>
      <c r="AE48" s="6">
        <v>7</v>
      </c>
      <c r="AF48" s="10">
        <f t="shared" si="6"/>
        <v>30.061359570661892</v>
      </c>
      <c r="AH48" s="6">
        <v>7</v>
      </c>
      <c r="AI48" s="10">
        <f t="shared" si="7"/>
        <v>30.67061717352415</v>
      </c>
      <c r="AK48" s="6">
        <v>7</v>
      </c>
      <c r="AL48" s="10">
        <f t="shared" si="8"/>
        <v>31.172987477638642</v>
      </c>
    </row>
    <row r="49" spans="2:38" s="6" customFormat="1" x14ac:dyDescent="0.2">
      <c r="B49" s="6">
        <v>31</v>
      </c>
      <c r="C49" s="10">
        <f t="shared" si="0"/>
        <v>19.802727272727275</v>
      </c>
      <c r="E49" s="6">
        <v>31</v>
      </c>
      <c r="F49" s="10">
        <f t="shared" si="1"/>
        <v>22.178181818181816</v>
      </c>
      <c r="H49" s="6">
        <v>31</v>
      </c>
      <c r="I49" s="10">
        <f t="shared" si="2"/>
        <v>24.752272727272729</v>
      </c>
      <c r="K49" s="6">
        <v>31</v>
      </c>
      <c r="L49" s="10">
        <f t="shared" si="3"/>
        <v>27.145454545454548</v>
      </c>
      <c r="O49" s="6">
        <v>21</v>
      </c>
      <c r="P49" s="10">
        <f t="shared" si="4"/>
        <v>28.199284009546535</v>
      </c>
      <c r="R49" s="6">
        <v>21</v>
      </c>
      <c r="S49" s="10">
        <f t="shared" si="9"/>
        <v>27.482481751824817</v>
      </c>
      <c r="U49" s="6">
        <v>21</v>
      </c>
      <c r="V49" s="10">
        <f t="shared" si="10"/>
        <v>26.815178571428572</v>
      </c>
      <c r="X49" s="6">
        <v>21</v>
      </c>
      <c r="Y49" s="10">
        <f t="shared" si="11"/>
        <v>26.120454545454539</v>
      </c>
      <c r="AB49" s="6">
        <v>8</v>
      </c>
      <c r="AC49" s="10">
        <f t="shared" si="5"/>
        <v>30.017889087656528</v>
      </c>
      <c r="AE49" s="6">
        <v>8</v>
      </c>
      <c r="AF49" s="10">
        <f t="shared" si="6"/>
        <v>30.720393559928439</v>
      </c>
      <c r="AH49" s="6">
        <v>8</v>
      </c>
      <c r="AI49" s="10">
        <f t="shared" si="7"/>
        <v>31.309257602862253</v>
      </c>
      <c r="AK49" s="6">
        <v>8</v>
      </c>
      <c r="AL49" s="10">
        <f t="shared" si="8"/>
        <v>31.794812164579607</v>
      </c>
    </row>
    <row r="50" spans="2:38" s="6" customFormat="1" x14ac:dyDescent="0.2">
      <c r="B50" s="6">
        <v>32</v>
      </c>
      <c r="C50" s="10">
        <f t="shared" si="0"/>
        <v>20.441818181818185</v>
      </c>
      <c r="E50" s="6">
        <v>32</v>
      </c>
      <c r="F50" s="10">
        <f t="shared" si="1"/>
        <v>22.865454545454543</v>
      </c>
      <c r="H50" s="6">
        <v>32</v>
      </c>
      <c r="I50" s="10">
        <f t="shared" si="2"/>
        <v>25.493181818181821</v>
      </c>
      <c r="K50" s="6">
        <v>32</v>
      </c>
      <c r="L50" s="10">
        <f t="shared" si="3"/>
        <v>27.938636363636363</v>
      </c>
      <c r="O50" s="6">
        <v>22</v>
      </c>
      <c r="P50" s="10">
        <f t="shared" si="4"/>
        <v>29.107159904534601</v>
      </c>
      <c r="R50" s="6">
        <v>22</v>
      </c>
      <c r="S50" s="10">
        <f t="shared" si="9"/>
        <v>28.408029197080293</v>
      </c>
      <c r="U50" s="6">
        <v>22</v>
      </c>
      <c r="V50" s="10">
        <f t="shared" si="10"/>
        <v>27.758630952380951</v>
      </c>
      <c r="X50" s="6">
        <v>22</v>
      </c>
      <c r="Y50" s="10">
        <f t="shared" si="11"/>
        <v>27.0810606060606</v>
      </c>
      <c r="AB50" s="6">
        <v>9</v>
      </c>
      <c r="AC50" s="10">
        <f t="shared" si="5"/>
        <v>30.701252236135961</v>
      </c>
      <c r="AE50" s="6">
        <v>9</v>
      </c>
      <c r="AF50" s="10">
        <f t="shared" si="6"/>
        <v>31.37942754919499</v>
      </c>
      <c r="AH50" s="6">
        <v>9</v>
      </c>
      <c r="AI50" s="10">
        <f t="shared" si="7"/>
        <v>31.94789803220036</v>
      </c>
      <c r="AK50" s="6">
        <v>9</v>
      </c>
      <c r="AL50" s="10">
        <f t="shared" si="8"/>
        <v>32.416636851520572</v>
      </c>
    </row>
    <row r="51" spans="2:38" s="6" customFormat="1" x14ac:dyDescent="0.2">
      <c r="B51" s="6">
        <v>33</v>
      </c>
      <c r="C51" s="10">
        <f t="shared" si="0"/>
        <v>21.080909090909088</v>
      </c>
      <c r="E51" s="6">
        <v>33</v>
      </c>
      <c r="F51" s="10">
        <f t="shared" si="1"/>
        <v>23.552727272727271</v>
      </c>
      <c r="H51" s="6">
        <v>33</v>
      </c>
      <c r="I51" s="10">
        <f t="shared" si="2"/>
        <v>26.234090909090909</v>
      </c>
      <c r="K51" s="6">
        <v>33</v>
      </c>
      <c r="L51" s="10">
        <f t="shared" si="3"/>
        <v>28.731818181818184</v>
      </c>
      <c r="O51" s="6">
        <v>23</v>
      </c>
      <c r="P51" s="10">
        <f t="shared" si="4"/>
        <v>30.015035799522668</v>
      </c>
      <c r="R51" s="6">
        <v>23</v>
      </c>
      <c r="S51" s="10">
        <f t="shared" si="9"/>
        <v>29.33357664233576</v>
      </c>
      <c r="U51" s="6">
        <v>23</v>
      </c>
      <c r="V51" s="10">
        <f t="shared" si="10"/>
        <v>28.702083333333331</v>
      </c>
      <c r="X51" s="6">
        <v>23</v>
      </c>
      <c r="Y51" s="10">
        <f t="shared" si="11"/>
        <v>28.041666666666661</v>
      </c>
      <c r="AB51" s="6">
        <v>10</v>
      </c>
      <c r="AC51" s="10">
        <f t="shared" si="5"/>
        <v>31.384615384615387</v>
      </c>
      <c r="AE51" s="6">
        <v>10</v>
      </c>
      <c r="AF51" s="10">
        <f t="shared" si="6"/>
        <v>32.03846153846154</v>
      </c>
      <c r="AH51" s="6">
        <v>10</v>
      </c>
      <c r="AI51" s="10">
        <f t="shared" si="7"/>
        <v>32.586538461538467</v>
      </c>
      <c r="AK51" s="6">
        <v>10</v>
      </c>
      <c r="AL51" s="10">
        <f t="shared" si="8"/>
        <v>33.03846153846154</v>
      </c>
    </row>
    <row r="52" spans="2:38" s="6" customFormat="1" x14ac:dyDescent="0.2">
      <c r="B52" s="6">
        <v>34</v>
      </c>
      <c r="C52" s="10">
        <f t="shared" si="0"/>
        <v>21.72</v>
      </c>
      <c r="E52" s="6">
        <v>34</v>
      </c>
      <c r="F52" s="10">
        <f t="shared" si="1"/>
        <v>24.24</v>
      </c>
      <c r="H52" s="6">
        <v>34</v>
      </c>
      <c r="I52" s="10">
        <f t="shared" si="2"/>
        <v>26.975000000000001</v>
      </c>
      <c r="K52" s="6">
        <v>34</v>
      </c>
      <c r="L52" s="10">
        <f t="shared" si="3"/>
        <v>29.524999999999999</v>
      </c>
      <c r="O52" s="6">
        <v>24</v>
      </c>
      <c r="P52" s="10">
        <f t="shared" si="4"/>
        <v>30.922911694510741</v>
      </c>
      <c r="R52" s="6">
        <v>24</v>
      </c>
      <c r="S52" s="10">
        <f t="shared" si="9"/>
        <v>30.259124087591236</v>
      </c>
      <c r="U52" s="6">
        <v>24</v>
      </c>
      <c r="V52" s="10">
        <f t="shared" si="10"/>
        <v>29.645535714285717</v>
      </c>
      <c r="X52" s="6">
        <v>24</v>
      </c>
      <c r="Y52" s="10">
        <f t="shared" si="11"/>
        <v>29.002272727272722</v>
      </c>
      <c r="AB52" s="6">
        <v>11</v>
      </c>
      <c r="AC52" s="10">
        <f t="shared" si="5"/>
        <v>32.067978533094816</v>
      </c>
      <c r="AE52" s="6">
        <v>11</v>
      </c>
      <c r="AF52" s="10">
        <f t="shared" si="6"/>
        <v>32.697495527728087</v>
      </c>
      <c r="AH52" s="6">
        <v>11</v>
      </c>
      <c r="AI52" s="10">
        <f t="shared" si="7"/>
        <v>33.225178890876563</v>
      </c>
      <c r="AK52" s="6">
        <v>11</v>
      </c>
      <c r="AL52" s="10">
        <f t="shared" si="8"/>
        <v>33.660286225402508</v>
      </c>
    </row>
    <row r="53" spans="2:38" s="6" customFormat="1" x14ac:dyDescent="0.2">
      <c r="B53" s="6">
        <v>35</v>
      </c>
      <c r="C53" s="10">
        <f t="shared" si="0"/>
        <v>22.359090909090909</v>
      </c>
      <c r="E53" s="6">
        <v>35</v>
      </c>
      <c r="F53" s="10">
        <f t="shared" si="1"/>
        <v>24.927272727272726</v>
      </c>
      <c r="H53" s="6">
        <v>35</v>
      </c>
      <c r="I53" s="10">
        <f t="shared" si="2"/>
        <v>27.715909090909093</v>
      </c>
      <c r="K53" s="6">
        <v>35</v>
      </c>
      <c r="L53" s="10">
        <f t="shared" si="3"/>
        <v>30.31818181818182</v>
      </c>
      <c r="O53" s="6">
        <v>25</v>
      </c>
      <c r="P53" s="10">
        <f t="shared" si="4"/>
        <v>31.830787589498801</v>
      </c>
      <c r="R53" s="6">
        <v>25</v>
      </c>
      <c r="S53" s="10">
        <f t="shared" si="9"/>
        <v>31.184671532846711</v>
      </c>
      <c r="U53" s="6">
        <v>25</v>
      </c>
      <c r="V53" s="10">
        <f t="shared" si="10"/>
        <v>30.58898809523809</v>
      </c>
      <c r="X53" s="6">
        <v>25</v>
      </c>
      <c r="Y53" s="10">
        <f t="shared" si="11"/>
        <v>29.96287878787879</v>
      </c>
      <c r="AB53" s="6">
        <v>12</v>
      </c>
      <c r="AC53" s="10">
        <f t="shared" si="5"/>
        <v>32.751341681574239</v>
      </c>
      <c r="AE53" s="6">
        <v>12</v>
      </c>
      <c r="AF53" s="10">
        <f t="shared" si="6"/>
        <v>33.356529516994634</v>
      </c>
      <c r="AH53" s="6">
        <v>12</v>
      </c>
      <c r="AI53" s="10">
        <f t="shared" si="7"/>
        <v>33.863819320214674</v>
      </c>
      <c r="AK53" s="6">
        <v>12</v>
      </c>
      <c r="AL53" s="10">
        <f t="shared" si="8"/>
        <v>34.28211091234347</v>
      </c>
    </row>
    <row r="54" spans="2:38" s="6" customFormat="1" x14ac:dyDescent="0.2">
      <c r="B54" s="6">
        <v>36</v>
      </c>
      <c r="C54" s="10">
        <f t="shared" si="0"/>
        <v>22.998181818181813</v>
      </c>
      <c r="E54" s="6">
        <v>36</v>
      </c>
      <c r="F54" s="10">
        <f t="shared" si="1"/>
        <v>25.61454545454545</v>
      </c>
      <c r="H54" s="6">
        <v>36</v>
      </c>
      <c r="I54" s="10">
        <f t="shared" si="2"/>
        <v>28.456818181818178</v>
      </c>
      <c r="K54" s="6">
        <v>36</v>
      </c>
      <c r="L54" s="10">
        <f t="shared" si="3"/>
        <v>31.111363636363635</v>
      </c>
      <c r="O54" s="6">
        <v>26</v>
      </c>
      <c r="P54" s="10">
        <f t="shared" si="4"/>
        <v>32.738663484486871</v>
      </c>
      <c r="R54" s="6">
        <v>26</v>
      </c>
      <c r="S54" s="10">
        <f t="shared" si="9"/>
        <v>32.110218978102189</v>
      </c>
      <c r="U54" s="6">
        <v>26</v>
      </c>
      <c r="V54" s="10">
        <f t="shared" si="10"/>
        <v>31.532440476190477</v>
      </c>
      <c r="X54" s="6">
        <v>26</v>
      </c>
      <c r="Y54" s="10">
        <f t="shared" si="11"/>
        <v>30.923484848484851</v>
      </c>
      <c r="AB54" s="6">
        <v>13</v>
      </c>
      <c r="AC54" s="10">
        <f t="shared" si="5"/>
        <v>33.434704830053661</v>
      </c>
      <c r="AE54" s="6">
        <v>13</v>
      </c>
      <c r="AF54" s="10">
        <f t="shared" si="6"/>
        <v>34.015563506261181</v>
      </c>
      <c r="AH54" s="6">
        <v>13</v>
      </c>
      <c r="AI54" s="10">
        <f t="shared" si="7"/>
        <v>34.50245974955277</v>
      </c>
      <c r="AK54" s="6">
        <v>13</v>
      </c>
      <c r="AL54" s="10">
        <f t="shared" si="8"/>
        <v>34.903935599284438</v>
      </c>
    </row>
    <row r="55" spans="2:38" s="6" customFormat="1" x14ac:dyDescent="0.2">
      <c r="B55" s="6">
        <v>37</v>
      </c>
      <c r="C55" s="10">
        <f t="shared" si="0"/>
        <v>23.637272727272723</v>
      </c>
      <c r="E55" s="6">
        <v>37</v>
      </c>
      <c r="F55" s="10">
        <f t="shared" si="1"/>
        <v>26.301818181818177</v>
      </c>
      <c r="H55" s="6">
        <v>37</v>
      </c>
      <c r="I55" s="10">
        <f t="shared" si="2"/>
        <v>29.197727272727271</v>
      </c>
      <c r="K55" s="6">
        <v>37</v>
      </c>
      <c r="L55" s="10">
        <f t="shared" si="3"/>
        <v>31.904545454545449</v>
      </c>
      <c r="O55" s="6">
        <v>27</v>
      </c>
      <c r="P55" s="10">
        <f t="shared" si="4"/>
        <v>33.646539379474945</v>
      </c>
      <c r="R55" s="6">
        <v>27</v>
      </c>
      <c r="S55" s="10">
        <f t="shared" si="9"/>
        <v>33.035766423357664</v>
      </c>
      <c r="U55" s="6">
        <v>27</v>
      </c>
      <c r="V55" s="10">
        <f t="shared" si="10"/>
        <v>32.47589285714286</v>
      </c>
      <c r="X55" s="6">
        <v>27</v>
      </c>
      <c r="Y55" s="10">
        <f t="shared" si="11"/>
        <v>31.884090909090904</v>
      </c>
      <c r="AB55" s="6">
        <v>14</v>
      </c>
      <c r="AC55" s="10">
        <f t="shared" si="5"/>
        <v>34.118067978533091</v>
      </c>
      <c r="AE55" s="6">
        <v>14</v>
      </c>
      <c r="AF55" s="10">
        <f t="shared" si="6"/>
        <v>34.674597495527728</v>
      </c>
      <c r="AH55" s="6">
        <v>14</v>
      </c>
      <c r="AI55" s="10">
        <f t="shared" si="7"/>
        <v>35.141100178890873</v>
      </c>
      <c r="AK55" s="6">
        <v>14</v>
      </c>
      <c r="AL55" s="10">
        <f t="shared" si="8"/>
        <v>35.525760286225399</v>
      </c>
    </row>
    <row r="56" spans="2:38" s="6" customFormat="1" x14ac:dyDescent="0.2">
      <c r="B56" s="6">
        <v>38</v>
      </c>
      <c r="C56" s="10">
        <f t="shared" si="0"/>
        <v>24.276363636363634</v>
      </c>
      <c r="E56" s="6">
        <v>38</v>
      </c>
      <c r="F56" s="10">
        <f t="shared" si="1"/>
        <v>26.989090909090905</v>
      </c>
      <c r="H56" s="6">
        <v>38</v>
      </c>
      <c r="I56" s="10">
        <f t="shared" si="2"/>
        <v>29.938636363636363</v>
      </c>
      <c r="K56" s="6">
        <v>38</v>
      </c>
      <c r="L56" s="10">
        <f t="shared" si="3"/>
        <v>32.697727272727271</v>
      </c>
      <c r="O56" s="6">
        <v>28</v>
      </c>
      <c r="P56" s="10">
        <f t="shared" si="4"/>
        <v>34.554415274463004</v>
      </c>
      <c r="R56" s="6">
        <v>28</v>
      </c>
      <c r="S56" s="10">
        <f t="shared" si="9"/>
        <v>33.961313868613139</v>
      </c>
      <c r="U56" s="6">
        <v>28</v>
      </c>
      <c r="V56" s="10">
        <f t="shared" si="10"/>
        <v>33.419345238095239</v>
      </c>
      <c r="X56" s="6">
        <v>28</v>
      </c>
      <c r="Y56" s="10">
        <f t="shared" si="11"/>
        <v>32.844696969696969</v>
      </c>
      <c r="AB56" s="6">
        <v>15</v>
      </c>
      <c r="AC56" s="10">
        <f t="shared" si="5"/>
        <v>34.801431127012521</v>
      </c>
      <c r="AE56" s="6">
        <v>15</v>
      </c>
      <c r="AF56" s="10">
        <f t="shared" si="6"/>
        <v>35.333631484794275</v>
      </c>
      <c r="AH56" s="6">
        <v>15</v>
      </c>
      <c r="AI56" s="10">
        <f t="shared" si="7"/>
        <v>35.779740608228977</v>
      </c>
      <c r="AK56" s="6">
        <v>15</v>
      </c>
      <c r="AL56" s="10">
        <f t="shared" si="8"/>
        <v>36.147584973166367</v>
      </c>
    </row>
    <row r="57" spans="2:38" s="6" customFormat="1" x14ac:dyDescent="0.2">
      <c r="B57" s="6">
        <v>39</v>
      </c>
      <c r="C57" s="10">
        <f t="shared" si="0"/>
        <v>24.915454545454544</v>
      </c>
      <c r="E57" s="6">
        <v>39</v>
      </c>
      <c r="F57" s="10">
        <f t="shared" si="1"/>
        <v>27.676363636363632</v>
      </c>
      <c r="H57" s="6">
        <v>39</v>
      </c>
      <c r="I57" s="10">
        <f t="shared" si="2"/>
        <v>30.679545454545455</v>
      </c>
      <c r="K57" s="6">
        <v>39</v>
      </c>
      <c r="L57" s="10">
        <f t="shared" si="3"/>
        <v>33.490909090909092</v>
      </c>
      <c r="O57" s="6">
        <v>29</v>
      </c>
      <c r="P57" s="10">
        <f t="shared" si="4"/>
        <v>35.462291169451078</v>
      </c>
      <c r="R57" s="6">
        <v>29</v>
      </c>
      <c r="S57" s="10">
        <f t="shared" si="9"/>
        <v>34.886861313868614</v>
      </c>
      <c r="U57" s="6">
        <v>29</v>
      </c>
      <c r="V57" s="10">
        <f t="shared" si="10"/>
        <v>34.362797619047626</v>
      </c>
      <c r="X57" s="6">
        <v>29</v>
      </c>
      <c r="Y57" s="10">
        <f t="shared" si="11"/>
        <v>33.80530303030303</v>
      </c>
      <c r="AB57" s="6">
        <v>16</v>
      </c>
      <c r="AC57" s="10">
        <f t="shared" si="5"/>
        <v>35.48479427549195</v>
      </c>
      <c r="AE57" s="6">
        <v>16</v>
      </c>
      <c r="AF57" s="10">
        <f t="shared" si="6"/>
        <v>35.992665474060829</v>
      </c>
      <c r="AH57" s="6">
        <v>16</v>
      </c>
      <c r="AI57" s="10">
        <f t="shared" si="7"/>
        <v>36.418381037567087</v>
      </c>
      <c r="AK57" s="6">
        <v>16</v>
      </c>
      <c r="AL57" s="10">
        <f t="shared" si="8"/>
        <v>36.769409660107335</v>
      </c>
    </row>
    <row r="58" spans="2:38" s="6" customFormat="1" x14ac:dyDescent="0.2">
      <c r="B58" s="6">
        <v>40</v>
      </c>
      <c r="C58" s="10">
        <f t="shared" si="0"/>
        <v>25.554545454545455</v>
      </c>
      <c r="E58" s="6">
        <v>40</v>
      </c>
      <c r="F58" s="10">
        <f t="shared" si="1"/>
        <v>28.36363636363636</v>
      </c>
      <c r="H58" s="6">
        <v>40</v>
      </c>
      <c r="I58" s="10">
        <f t="shared" si="2"/>
        <v>31.420454545454547</v>
      </c>
      <c r="K58" s="6">
        <v>40</v>
      </c>
      <c r="L58" s="10">
        <f t="shared" si="3"/>
        <v>34.284090909090907</v>
      </c>
      <c r="O58" s="6">
        <v>30</v>
      </c>
      <c r="P58" s="10">
        <f t="shared" si="4"/>
        <v>36.370167064439137</v>
      </c>
      <c r="R58" s="6">
        <v>30</v>
      </c>
      <c r="S58" s="10">
        <f t="shared" si="9"/>
        <v>35.812408759124089</v>
      </c>
      <c r="U58" s="6">
        <v>30</v>
      </c>
      <c r="V58" s="10">
        <f t="shared" si="10"/>
        <v>35.306249999999999</v>
      </c>
      <c r="X58" s="6">
        <v>30</v>
      </c>
      <c r="Y58" s="10">
        <f t="shared" si="11"/>
        <v>34.765909090909091</v>
      </c>
      <c r="AB58" s="6">
        <v>17</v>
      </c>
      <c r="AC58" s="10">
        <f t="shared" si="5"/>
        <v>36.16815742397138</v>
      </c>
      <c r="AE58" s="6">
        <v>17</v>
      </c>
      <c r="AF58" s="10">
        <f t="shared" si="6"/>
        <v>36.651699463327375</v>
      </c>
      <c r="AH58" s="6">
        <v>17</v>
      </c>
      <c r="AI58" s="10">
        <f t="shared" si="7"/>
        <v>37.057021466905184</v>
      </c>
      <c r="AK58" s="6">
        <v>17</v>
      </c>
      <c r="AL58" s="10">
        <f t="shared" si="8"/>
        <v>37.391234347048304</v>
      </c>
    </row>
    <row r="59" spans="2:38" s="6" customFormat="1" x14ac:dyDescent="0.2">
      <c r="B59" s="6">
        <v>41</v>
      </c>
      <c r="C59" s="10">
        <f t="shared" si="0"/>
        <v>26.193636363636365</v>
      </c>
      <c r="E59" s="6">
        <v>41</v>
      </c>
      <c r="F59" s="10">
        <f t="shared" si="1"/>
        <v>29.050909090909087</v>
      </c>
      <c r="H59" s="6">
        <v>41</v>
      </c>
      <c r="I59" s="10">
        <f t="shared" si="2"/>
        <v>32.161363636363639</v>
      </c>
      <c r="K59" s="6">
        <v>41</v>
      </c>
      <c r="L59" s="10">
        <f t="shared" si="3"/>
        <v>35.077272727272728</v>
      </c>
      <c r="O59" s="6">
        <v>31</v>
      </c>
      <c r="P59" s="10">
        <f t="shared" si="4"/>
        <v>37.278042959427211</v>
      </c>
      <c r="R59" s="6">
        <v>31</v>
      </c>
      <c r="S59" s="10">
        <f t="shared" si="9"/>
        <v>36.737956204379564</v>
      </c>
      <c r="U59" s="6">
        <v>31</v>
      </c>
      <c r="V59" s="10">
        <f t="shared" si="10"/>
        <v>36.249702380952385</v>
      </c>
      <c r="X59" s="6">
        <v>31</v>
      </c>
      <c r="Y59" s="10">
        <f t="shared" si="11"/>
        <v>35.726515151515152</v>
      </c>
      <c r="AB59" s="6">
        <v>18</v>
      </c>
      <c r="AC59" s="10">
        <f t="shared" si="5"/>
        <v>36.851520572450802</v>
      </c>
      <c r="AE59" s="6">
        <v>18</v>
      </c>
      <c r="AF59" s="10">
        <f t="shared" si="6"/>
        <v>37.310733452593922</v>
      </c>
      <c r="AH59" s="6">
        <v>18</v>
      </c>
      <c r="AI59" s="10">
        <f t="shared" si="7"/>
        <v>37.695661896243294</v>
      </c>
      <c r="AK59" s="6">
        <v>18</v>
      </c>
      <c r="AL59" s="10">
        <f t="shared" si="8"/>
        <v>38.013059033989265</v>
      </c>
    </row>
    <row r="60" spans="2:38" s="6" customFormat="1" x14ac:dyDescent="0.2">
      <c r="B60" s="6">
        <v>42</v>
      </c>
      <c r="C60" s="10">
        <f t="shared" si="0"/>
        <v>26.832727272727276</v>
      </c>
      <c r="E60" s="6">
        <v>42</v>
      </c>
      <c r="F60" s="10">
        <f t="shared" si="1"/>
        <v>29.738181818181815</v>
      </c>
      <c r="H60" s="6">
        <v>42</v>
      </c>
      <c r="I60" s="10">
        <f t="shared" si="2"/>
        <v>32.902272727272724</v>
      </c>
      <c r="K60" s="6">
        <v>42</v>
      </c>
      <c r="L60" s="10">
        <f t="shared" si="3"/>
        <v>35.870454545454542</v>
      </c>
      <c r="O60" s="6">
        <v>32</v>
      </c>
      <c r="P60" s="10">
        <f t="shared" si="4"/>
        <v>38.185918854415277</v>
      </c>
      <c r="R60" s="6">
        <v>32</v>
      </c>
      <c r="S60" s="10">
        <f t="shared" si="9"/>
        <v>37.663503649635032</v>
      </c>
      <c r="U60" s="6">
        <v>32</v>
      </c>
      <c r="V60" s="10">
        <f t="shared" si="10"/>
        <v>37.193154761904765</v>
      </c>
      <c r="X60" s="6">
        <v>32</v>
      </c>
      <c r="Y60" s="10">
        <f t="shared" si="11"/>
        <v>36.687121212121212</v>
      </c>
      <c r="AB60" s="6">
        <v>19</v>
      </c>
      <c r="AC60" s="10">
        <f t="shared" si="5"/>
        <v>37.534883720930232</v>
      </c>
      <c r="AE60" s="6">
        <v>19</v>
      </c>
      <c r="AF60" s="10">
        <f t="shared" si="6"/>
        <v>37.969767441860462</v>
      </c>
      <c r="AH60" s="6">
        <v>19</v>
      </c>
      <c r="AI60" s="10">
        <f t="shared" si="7"/>
        <v>38.334302325581397</v>
      </c>
      <c r="AK60" s="6">
        <v>19</v>
      </c>
      <c r="AL60" s="10">
        <f t="shared" si="8"/>
        <v>38.634883720930233</v>
      </c>
    </row>
    <row r="61" spans="2:38" s="6" customFormat="1" x14ac:dyDescent="0.2">
      <c r="B61" s="6">
        <v>43</v>
      </c>
      <c r="C61" s="10">
        <f t="shared" si="0"/>
        <v>27.471818181818179</v>
      </c>
      <c r="E61" s="6">
        <v>43</v>
      </c>
      <c r="F61" s="10">
        <f t="shared" si="1"/>
        <v>30.425454545454542</v>
      </c>
      <c r="H61" s="6">
        <v>43</v>
      </c>
      <c r="I61" s="10">
        <f t="shared" si="2"/>
        <v>33.643181818181816</v>
      </c>
      <c r="K61" s="6">
        <v>43</v>
      </c>
      <c r="L61" s="10">
        <f t="shared" si="3"/>
        <v>36.663636363636364</v>
      </c>
      <c r="O61" s="6">
        <v>33</v>
      </c>
      <c r="P61" s="10">
        <f t="shared" si="4"/>
        <v>39.093794749403337</v>
      </c>
      <c r="R61" s="6">
        <v>33</v>
      </c>
      <c r="S61" s="10">
        <f t="shared" si="9"/>
        <v>38.589051094890507</v>
      </c>
      <c r="U61" s="6">
        <v>33</v>
      </c>
      <c r="V61" s="10">
        <f t="shared" si="10"/>
        <v>38.136607142857144</v>
      </c>
      <c r="X61" s="6">
        <v>33</v>
      </c>
      <c r="Y61" s="10">
        <f t="shared" si="11"/>
        <v>37.647727272727273</v>
      </c>
      <c r="AB61" s="6">
        <v>20</v>
      </c>
      <c r="AC61" s="10">
        <f t="shared" si="5"/>
        <v>38.218246869409661</v>
      </c>
      <c r="AE61" s="6">
        <v>20</v>
      </c>
      <c r="AF61" s="10">
        <f t="shared" si="6"/>
        <v>38.628801431127009</v>
      </c>
      <c r="AH61" s="6">
        <v>20</v>
      </c>
      <c r="AI61" s="10">
        <f t="shared" si="7"/>
        <v>38.972942754919501</v>
      </c>
      <c r="AK61" s="6">
        <v>20</v>
      </c>
      <c r="AL61" s="10">
        <f t="shared" si="8"/>
        <v>39.256708407871194</v>
      </c>
    </row>
    <row r="62" spans="2:38" s="6" customFormat="1" x14ac:dyDescent="0.2">
      <c r="B62" s="6">
        <v>44</v>
      </c>
      <c r="C62" s="10">
        <f t="shared" si="0"/>
        <v>28.11090909090909</v>
      </c>
      <c r="E62" s="6">
        <v>44</v>
      </c>
      <c r="F62" s="10">
        <f t="shared" si="1"/>
        <v>31.11272727272727</v>
      </c>
      <c r="H62" s="6">
        <v>44</v>
      </c>
      <c r="I62" s="10">
        <f t="shared" si="2"/>
        <v>34.384090909090908</v>
      </c>
      <c r="K62" s="6">
        <v>44</v>
      </c>
      <c r="L62" s="10">
        <f t="shared" si="3"/>
        <v>37.456818181818178</v>
      </c>
      <c r="O62" s="6">
        <v>34</v>
      </c>
      <c r="P62" s="10">
        <f t="shared" si="4"/>
        <v>40.00167064439141</v>
      </c>
      <c r="R62" s="6">
        <v>34</v>
      </c>
      <c r="S62" s="10">
        <f t="shared" si="9"/>
        <v>39.51459854014599</v>
      </c>
      <c r="U62" s="6">
        <v>34</v>
      </c>
      <c r="V62" s="10">
        <f t="shared" si="10"/>
        <v>39.080059523809524</v>
      </c>
      <c r="X62" s="6">
        <v>34</v>
      </c>
      <c r="Y62" s="10">
        <f t="shared" si="11"/>
        <v>38.608333333333334</v>
      </c>
      <c r="AB62" s="6">
        <v>21</v>
      </c>
      <c r="AC62" s="10">
        <f t="shared" si="5"/>
        <v>38.901610017889084</v>
      </c>
      <c r="AE62" s="6">
        <v>21</v>
      </c>
      <c r="AF62" s="10">
        <f t="shared" si="6"/>
        <v>39.287835420393556</v>
      </c>
      <c r="AH62" s="6">
        <v>21</v>
      </c>
      <c r="AI62" s="10">
        <f t="shared" si="7"/>
        <v>39.611583184257604</v>
      </c>
      <c r="AK62" s="6">
        <v>21</v>
      </c>
      <c r="AL62" s="10">
        <f t="shared" si="8"/>
        <v>39.878533094812163</v>
      </c>
    </row>
    <row r="63" spans="2:38" s="6" customFormat="1" x14ac:dyDescent="0.2">
      <c r="B63" s="6">
        <v>45</v>
      </c>
      <c r="C63" s="6">
        <v>28.75</v>
      </c>
      <c r="E63" s="6">
        <v>45</v>
      </c>
      <c r="F63" s="6">
        <v>31.8</v>
      </c>
      <c r="H63" s="6">
        <v>45</v>
      </c>
      <c r="I63" s="6">
        <v>35.125</v>
      </c>
      <c r="K63" s="6">
        <v>45</v>
      </c>
      <c r="L63" s="6">
        <v>38.25</v>
      </c>
      <c r="O63" s="6">
        <v>35</v>
      </c>
      <c r="P63" s="10">
        <f t="shared" si="4"/>
        <v>40.90954653937947</v>
      </c>
      <c r="R63" s="6">
        <v>35</v>
      </c>
      <c r="S63" s="10">
        <f t="shared" si="9"/>
        <v>40.440145985401458</v>
      </c>
      <c r="U63" s="6">
        <v>35</v>
      </c>
      <c r="V63" s="10">
        <f t="shared" si="10"/>
        <v>40.023511904761911</v>
      </c>
      <c r="X63" s="6">
        <v>35</v>
      </c>
      <c r="Y63" s="10">
        <f t="shared" si="11"/>
        <v>39.568939393939395</v>
      </c>
      <c r="AB63" s="6">
        <v>22</v>
      </c>
      <c r="AC63" s="10">
        <f t="shared" si="5"/>
        <v>39.58497316636852</v>
      </c>
      <c r="AE63" s="6">
        <v>22</v>
      </c>
      <c r="AF63" s="10">
        <f t="shared" si="6"/>
        <v>39.94686940966011</v>
      </c>
      <c r="AH63" s="6">
        <v>22</v>
      </c>
      <c r="AI63" s="10">
        <f t="shared" si="7"/>
        <v>40.250223613595708</v>
      </c>
      <c r="AK63" s="6">
        <v>22</v>
      </c>
      <c r="AL63" s="10">
        <f t="shared" si="8"/>
        <v>40.500357781753131</v>
      </c>
    </row>
    <row r="64" spans="2:38" s="6" customFormat="1" x14ac:dyDescent="0.2">
      <c r="O64" s="6">
        <v>35.375</v>
      </c>
      <c r="P64" s="6">
        <v>41.25</v>
      </c>
      <c r="R64" s="6">
        <v>35.375</v>
      </c>
      <c r="S64" s="10">
        <f t="shared" si="9"/>
        <v>40.787226277372262</v>
      </c>
      <c r="U64" s="6">
        <v>35.375</v>
      </c>
      <c r="V64" s="10">
        <f t="shared" si="10"/>
        <v>40.37730654761905</v>
      </c>
      <c r="X64" s="6">
        <v>35.375</v>
      </c>
      <c r="Y64" s="10">
        <f t="shared" si="11"/>
        <v>39.929166666666667</v>
      </c>
      <c r="AB64" s="6">
        <v>23</v>
      </c>
      <c r="AC64" s="10">
        <f t="shared" si="5"/>
        <v>40.268336314847943</v>
      </c>
      <c r="AE64" s="6">
        <v>23</v>
      </c>
      <c r="AF64" s="10">
        <f t="shared" si="6"/>
        <v>40.605903398926657</v>
      </c>
      <c r="AH64" s="6">
        <v>23</v>
      </c>
      <c r="AI64" s="10">
        <f t="shared" si="7"/>
        <v>40.888864042933811</v>
      </c>
      <c r="AK64" s="6">
        <v>23</v>
      </c>
      <c r="AL64" s="10">
        <f t="shared" si="8"/>
        <v>41.122182468694099</v>
      </c>
    </row>
    <row r="65" spans="1:38" s="6" customFormat="1" ht="15.75" x14ac:dyDescent="0.25">
      <c r="A65" s="67" t="s">
        <v>52</v>
      </c>
      <c r="B65" s="68"/>
      <c r="C65" s="69">
        <f>(C38/13.25)*100</f>
        <v>96.397941680960542</v>
      </c>
      <c r="D65" s="68"/>
      <c r="E65" s="68"/>
      <c r="F65" s="69">
        <f>(F38/14.625)*100</f>
        <v>99.953379953379923</v>
      </c>
      <c r="G65" s="68"/>
      <c r="H65" s="68"/>
      <c r="I65" s="69">
        <f>(I43/19.8)*100</f>
        <v>102.5596877869605</v>
      </c>
      <c r="J65" s="68"/>
      <c r="K65" s="68"/>
      <c r="L65" s="69">
        <f>(L43/21.5)*100</f>
        <v>104.12262156448202</v>
      </c>
      <c r="R65" s="6">
        <v>35.875</v>
      </c>
      <c r="S65" s="6">
        <v>41.25</v>
      </c>
      <c r="U65" s="6">
        <v>35.875</v>
      </c>
      <c r="V65" s="10">
        <f t="shared" si="10"/>
        <v>40.849032738095239</v>
      </c>
      <c r="X65" s="6">
        <v>35.875</v>
      </c>
      <c r="Y65" s="10">
        <f t="shared" si="11"/>
        <v>40.409469696969701</v>
      </c>
      <c r="AB65" s="6">
        <v>24</v>
      </c>
      <c r="AC65" s="10">
        <f t="shared" si="5"/>
        <v>40.951699463327373</v>
      </c>
      <c r="AE65" s="6">
        <v>24</v>
      </c>
      <c r="AF65" s="10">
        <f t="shared" si="6"/>
        <v>41.264937388193204</v>
      </c>
      <c r="AH65" s="6">
        <v>24</v>
      </c>
      <c r="AI65" s="10">
        <f t="shared" si="7"/>
        <v>41.527504472271914</v>
      </c>
      <c r="AK65" s="6">
        <v>24</v>
      </c>
      <c r="AL65" s="10">
        <f t="shared" si="8"/>
        <v>41.74400715563506</v>
      </c>
    </row>
    <row r="66" spans="1:38" s="6" customFormat="1" x14ac:dyDescent="0.2">
      <c r="U66" s="6">
        <v>36.299999999999997</v>
      </c>
      <c r="V66" s="6">
        <v>41.25</v>
      </c>
      <c r="X66" s="6">
        <v>36.299999999999997</v>
      </c>
      <c r="Y66" s="10">
        <f t="shared" si="11"/>
        <v>40.817727272727268</v>
      </c>
      <c r="AB66" s="6">
        <v>25</v>
      </c>
      <c r="AC66" s="10">
        <f t="shared" si="5"/>
        <v>41.635062611806795</v>
      </c>
      <c r="AE66" s="6">
        <v>25</v>
      </c>
      <c r="AF66" s="10">
        <f t="shared" si="6"/>
        <v>41.92397137745975</v>
      </c>
      <c r="AH66" s="6">
        <v>25</v>
      </c>
      <c r="AI66" s="10">
        <f t="shared" si="7"/>
        <v>42.166144901610018</v>
      </c>
      <c r="AK66" s="6">
        <v>25</v>
      </c>
      <c r="AL66" s="10">
        <f t="shared" si="8"/>
        <v>42.365831842576029</v>
      </c>
    </row>
    <row r="67" spans="1:38" s="6" customFormat="1" x14ac:dyDescent="0.2">
      <c r="X67" s="6">
        <v>36.75</v>
      </c>
      <c r="Y67" s="6">
        <v>41.25</v>
      </c>
      <c r="AB67" s="6">
        <v>26</v>
      </c>
      <c r="AC67" s="10">
        <f t="shared" si="5"/>
        <v>42.318425760286225</v>
      </c>
      <c r="AE67" s="6">
        <v>26</v>
      </c>
      <c r="AF67" s="10">
        <f t="shared" si="6"/>
        <v>42.583005366726297</v>
      </c>
      <c r="AH67" s="6">
        <v>26</v>
      </c>
      <c r="AI67" s="10">
        <f t="shared" si="7"/>
        <v>42.804785330948121</v>
      </c>
      <c r="AK67" s="6">
        <v>26</v>
      </c>
      <c r="AL67" s="10">
        <f t="shared" si="8"/>
        <v>42.987656529516997</v>
      </c>
    </row>
    <row r="68" spans="1:38" x14ac:dyDescent="0.2">
      <c r="F68" s="4"/>
      <c r="AB68" s="6">
        <v>27</v>
      </c>
      <c r="AC68" s="10">
        <f t="shared" si="5"/>
        <v>43.001788908765654</v>
      </c>
      <c r="AD68" s="6"/>
      <c r="AE68" s="6">
        <v>27</v>
      </c>
      <c r="AF68" s="10">
        <f t="shared" si="6"/>
        <v>43.242039355992844</v>
      </c>
      <c r="AG68" s="6"/>
      <c r="AH68" s="6">
        <v>27</v>
      </c>
      <c r="AI68" s="10">
        <f t="shared" si="7"/>
        <v>43.443425760286225</v>
      </c>
      <c r="AJ68" s="6"/>
      <c r="AK68" s="6">
        <v>27</v>
      </c>
      <c r="AL68" s="10">
        <f t="shared" si="8"/>
        <v>43.609481216457958</v>
      </c>
    </row>
    <row r="69" spans="1:38" ht="15.75" x14ac:dyDescent="0.25">
      <c r="A69" s="1" t="s">
        <v>4</v>
      </c>
      <c r="B69" s="2" t="s">
        <v>9</v>
      </c>
      <c r="C69" s="3">
        <f>((13.25-C38)/13.25)*100</f>
        <v>3.6020583190394597</v>
      </c>
      <c r="E69" s="2" t="s">
        <v>9</v>
      </c>
      <c r="F69" s="3">
        <f>((14.625-F38)/14.625)*100</f>
        <v>4.6620046620077099E-2</v>
      </c>
      <c r="H69" s="2" t="s">
        <v>10</v>
      </c>
      <c r="I69" s="3">
        <f>((19.8-I43)/19.8)*100</f>
        <v>-2.5596877869605006</v>
      </c>
      <c r="K69" s="2" t="s">
        <v>10</v>
      </c>
      <c r="L69" s="3">
        <f>((21.5-L43)/21.5)*100</f>
        <v>-4.1226215644820314</v>
      </c>
      <c r="N69" s="1" t="s">
        <v>4</v>
      </c>
      <c r="O69" s="2" t="s">
        <v>11</v>
      </c>
      <c r="P69" s="3">
        <f>((23.5-P43)/23.5)*100</f>
        <v>3.1828568526887704</v>
      </c>
      <c r="R69" s="2" t="s">
        <v>11</v>
      </c>
      <c r="S69" s="3">
        <f>((22.75-S43)/22.75)*100</f>
        <v>3.6079249217935359</v>
      </c>
      <c r="U69" s="2" t="s">
        <v>11</v>
      </c>
      <c r="V69" s="3">
        <f>((22.905-V43)/22.905)*100</f>
        <v>7.6425920728474743</v>
      </c>
      <c r="X69" s="2" t="s">
        <v>11</v>
      </c>
      <c r="Y69" s="3">
        <f>((21.125-Y43)/21.125)*100</f>
        <v>3.6363636363636589</v>
      </c>
      <c r="AB69" s="6">
        <v>28</v>
      </c>
      <c r="AC69" s="10">
        <f t="shared" si="5"/>
        <v>43.685152057245077</v>
      </c>
      <c r="AD69" s="6"/>
      <c r="AE69" s="6">
        <v>28</v>
      </c>
      <c r="AF69" s="10">
        <f t="shared" si="6"/>
        <v>43.901073345259391</v>
      </c>
      <c r="AG69" s="6"/>
      <c r="AH69" s="6">
        <v>28</v>
      </c>
      <c r="AI69" s="10">
        <f t="shared" si="7"/>
        <v>44.082066189624328</v>
      </c>
      <c r="AJ69" s="6"/>
      <c r="AK69" s="6">
        <v>28</v>
      </c>
      <c r="AL69" s="10">
        <f t="shared" si="8"/>
        <v>44.231305903398926</v>
      </c>
    </row>
    <row r="70" spans="1:38" ht="51" x14ac:dyDescent="0.2">
      <c r="A70" s="5" t="s">
        <v>5</v>
      </c>
      <c r="F70" s="4"/>
      <c r="AB70" s="6">
        <v>29</v>
      </c>
      <c r="AC70" s="10">
        <f t="shared" si="5"/>
        <v>44.368515205724513</v>
      </c>
      <c r="AD70" s="6"/>
      <c r="AE70" s="6">
        <v>29</v>
      </c>
      <c r="AF70" s="10">
        <f t="shared" si="6"/>
        <v>44.560107334525938</v>
      </c>
      <c r="AG70" s="6"/>
      <c r="AH70" s="6">
        <v>29</v>
      </c>
      <c r="AI70" s="10">
        <f t="shared" si="7"/>
        <v>44.720706618962431</v>
      </c>
      <c r="AJ70" s="6"/>
      <c r="AK70" s="6">
        <v>29</v>
      </c>
      <c r="AL70" s="10">
        <f t="shared" si="8"/>
        <v>44.853130590339894</v>
      </c>
    </row>
    <row r="71" spans="1:38" x14ac:dyDescent="0.2">
      <c r="F71" s="4"/>
      <c r="O71" s="2" t="s">
        <v>12</v>
      </c>
      <c r="P71" s="3">
        <f>((13.25-P32)/13.25)*100</f>
        <v>3.6574053226460372</v>
      </c>
      <c r="AB71" s="6">
        <v>30</v>
      </c>
      <c r="AC71" s="10">
        <f t="shared" si="5"/>
        <v>45.051878354203936</v>
      </c>
      <c r="AD71" s="6"/>
      <c r="AE71" s="6">
        <v>30</v>
      </c>
      <c r="AF71" s="10">
        <f t="shared" si="6"/>
        <v>45.219141323792485</v>
      </c>
      <c r="AG71" s="6"/>
      <c r="AH71" s="6">
        <v>30</v>
      </c>
      <c r="AI71" s="10">
        <f t="shared" si="7"/>
        <v>45.359347048300535</v>
      </c>
      <c r="AJ71" s="6"/>
      <c r="AK71" s="6">
        <v>30</v>
      </c>
      <c r="AL71" s="10">
        <f t="shared" si="8"/>
        <v>45.474955277280863</v>
      </c>
    </row>
    <row r="72" spans="1:38" x14ac:dyDescent="0.2">
      <c r="C72" s="12"/>
      <c r="F72" s="4"/>
      <c r="AB72" s="6">
        <v>31</v>
      </c>
      <c r="AC72" s="10">
        <f t="shared" si="5"/>
        <v>45.735241502683365</v>
      </c>
      <c r="AD72" s="6"/>
      <c r="AE72" s="6">
        <v>31</v>
      </c>
      <c r="AF72" s="10">
        <f t="shared" si="6"/>
        <v>45.878175313059032</v>
      </c>
      <c r="AG72" s="6"/>
      <c r="AH72" s="6">
        <v>31</v>
      </c>
      <c r="AI72" s="10">
        <f t="shared" si="7"/>
        <v>45.997987477638638</v>
      </c>
      <c r="AJ72" s="6"/>
      <c r="AK72" s="6">
        <v>31</v>
      </c>
      <c r="AL72" s="10">
        <f t="shared" si="8"/>
        <v>46.096779964221824</v>
      </c>
    </row>
    <row r="73" spans="1:38" x14ac:dyDescent="0.2">
      <c r="F73" s="4"/>
      <c r="AB73" s="6">
        <v>32</v>
      </c>
      <c r="AC73" s="10">
        <f t="shared" si="5"/>
        <v>46.418604651162788</v>
      </c>
      <c r="AD73" s="6"/>
      <c r="AE73" s="6">
        <v>32</v>
      </c>
      <c r="AF73" s="10">
        <f t="shared" si="6"/>
        <v>46.537209302325579</v>
      </c>
      <c r="AG73" s="6"/>
      <c r="AH73" s="6">
        <v>32</v>
      </c>
      <c r="AI73" s="10">
        <f t="shared" si="7"/>
        <v>46.636627906976742</v>
      </c>
      <c r="AJ73" s="6"/>
      <c r="AK73" s="6">
        <v>32</v>
      </c>
      <c r="AL73" s="10">
        <f t="shared" si="8"/>
        <v>46.718604651162792</v>
      </c>
    </row>
    <row r="74" spans="1:38" x14ac:dyDescent="0.2">
      <c r="F74" s="4"/>
      <c r="AB74" s="6">
        <v>33</v>
      </c>
      <c r="AC74" s="10">
        <f t="shared" ref="AC74:AC77" si="12">(AB74-$AB$8)/($AB$78-$AB$8)*($AC$78-$AC$8)+$AC$8</f>
        <v>47.101967799642217</v>
      </c>
      <c r="AD74" s="6"/>
      <c r="AE74" s="6">
        <v>33</v>
      </c>
      <c r="AF74" s="10">
        <f t="shared" ref="AF74:AF77" si="13">(AE74-$AE$8)/($AE$78-$AE$8)*($AF$78-$AF$8)+$AF$8</f>
        <v>47.196243291592126</v>
      </c>
      <c r="AG74" s="6"/>
      <c r="AH74" s="6">
        <v>33</v>
      </c>
      <c r="AI74" s="10">
        <f t="shared" ref="AI74:AI77" si="14">(AH74-$AH$8)/($AH$78-$AH$8)*($AI$78-$AI$8)+$AI$8</f>
        <v>47.275268336314845</v>
      </c>
      <c r="AJ74" s="6"/>
      <c r="AK74" s="6">
        <v>33</v>
      </c>
      <c r="AL74" s="10">
        <f t="shared" ref="AL74:AL77" si="15">(AK74-$AK$8)/($AK$78-$AK$8)*($AL$78-$AL$8)+$AL$8</f>
        <v>47.340429338103753</v>
      </c>
    </row>
    <row r="75" spans="1:38" x14ac:dyDescent="0.2">
      <c r="F75" s="4"/>
      <c r="AB75" s="6">
        <v>34</v>
      </c>
      <c r="AC75" s="10">
        <f t="shared" si="12"/>
        <v>47.785330948121647</v>
      </c>
      <c r="AD75" s="6"/>
      <c r="AE75" s="6">
        <v>34</v>
      </c>
      <c r="AF75" s="10">
        <f t="shared" si="13"/>
        <v>47.855277280858672</v>
      </c>
      <c r="AG75" s="6"/>
      <c r="AH75" s="6">
        <v>34</v>
      </c>
      <c r="AI75" s="10">
        <f t="shared" si="14"/>
        <v>47.913908765652948</v>
      </c>
      <c r="AJ75" s="6"/>
      <c r="AK75" s="6">
        <v>34</v>
      </c>
      <c r="AL75" s="10">
        <f t="shared" si="15"/>
        <v>47.962254025044722</v>
      </c>
    </row>
    <row r="76" spans="1:38" x14ac:dyDescent="0.2">
      <c r="F76" s="4"/>
      <c r="AB76" s="6">
        <v>35</v>
      </c>
      <c r="AC76" s="10">
        <f t="shared" si="12"/>
        <v>48.468694096601077</v>
      </c>
      <c r="AD76" s="6"/>
      <c r="AE76" s="6">
        <v>35</v>
      </c>
      <c r="AF76" s="10">
        <f t="shared" si="13"/>
        <v>48.514311270125226</v>
      </c>
      <c r="AG76" s="6"/>
      <c r="AH76" s="6">
        <v>35</v>
      </c>
      <c r="AI76" s="10">
        <f t="shared" si="14"/>
        <v>48.552549194991059</v>
      </c>
      <c r="AJ76" s="6"/>
      <c r="AK76" s="6">
        <v>35</v>
      </c>
      <c r="AL76" s="10">
        <f t="shared" si="15"/>
        <v>48.58407871198569</v>
      </c>
    </row>
    <row r="77" spans="1:38" x14ac:dyDescent="0.2">
      <c r="F77" s="4"/>
      <c r="AB77" s="6">
        <v>36</v>
      </c>
      <c r="AC77" s="10">
        <f t="shared" si="12"/>
        <v>49.152057245080499</v>
      </c>
      <c r="AD77" s="6"/>
      <c r="AE77" s="6">
        <v>36</v>
      </c>
      <c r="AF77" s="10">
        <f t="shared" si="13"/>
        <v>49.173345259391773</v>
      </c>
      <c r="AG77" s="6"/>
      <c r="AH77" s="6">
        <v>36</v>
      </c>
      <c r="AI77" s="10">
        <f t="shared" si="14"/>
        <v>49.191189624329162</v>
      </c>
      <c r="AJ77" s="6"/>
      <c r="AK77" s="6">
        <v>36</v>
      </c>
      <c r="AL77" s="10">
        <f t="shared" si="15"/>
        <v>49.205903398926658</v>
      </c>
    </row>
    <row r="78" spans="1:38" x14ac:dyDescent="0.2">
      <c r="F78" s="4"/>
      <c r="AB78" s="6">
        <v>36.875</v>
      </c>
      <c r="AC78" s="6">
        <v>49.75</v>
      </c>
      <c r="AD78" s="6"/>
      <c r="AE78" s="6">
        <v>36.875</v>
      </c>
      <c r="AF78" s="6">
        <v>49.75</v>
      </c>
      <c r="AG78" s="6"/>
      <c r="AH78" s="6">
        <v>36.875</v>
      </c>
      <c r="AI78" s="6">
        <v>49.75</v>
      </c>
      <c r="AJ78" s="6"/>
      <c r="AK78" s="6">
        <v>36.875</v>
      </c>
      <c r="AL78" s="6">
        <v>49.75</v>
      </c>
    </row>
    <row r="79" spans="1:38" x14ac:dyDescent="0.2">
      <c r="F79" s="4"/>
    </row>
    <row r="80" spans="1:38" ht="15.75" x14ac:dyDescent="0.25">
      <c r="F80" s="4"/>
      <c r="AA80" s="1" t="s">
        <v>4</v>
      </c>
      <c r="AB80" s="2" t="s">
        <v>11</v>
      </c>
      <c r="AC80" s="3">
        <f>((35.4-AC56)/35.4)*100</f>
        <v>1.6908725225634975</v>
      </c>
      <c r="AE80" s="2" t="s">
        <v>11</v>
      </c>
      <c r="AF80" s="3">
        <f>((35.7-AF56)/35.7)*100</f>
        <v>1.0262423395118438</v>
      </c>
      <c r="AH80" s="2" t="s">
        <v>11</v>
      </c>
      <c r="AI80" s="3">
        <f>((35.875-AI56)/35.875)*100</f>
        <v>0.26553140563351402</v>
      </c>
      <c r="AK80" s="2" t="s">
        <v>11</v>
      </c>
      <c r="AL80" s="3">
        <f>((36-AL56)/36)*100</f>
        <v>-0.40995825879546444</v>
      </c>
    </row>
    <row r="81" spans="6:29" x14ac:dyDescent="0.2">
      <c r="F81" s="4"/>
    </row>
    <row r="82" spans="6:29" x14ac:dyDescent="0.2">
      <c r="F82" s="4"/>
      <c r="AB82" s="2" t="s">
        <v>13</v>
      </c>
      <c r="AC82" s="3">
        <f>((27.9-AC45)/27.9)*100</f>
        <v>2.2063208109719663</v>
      </c>
    </row>
    <row r="83" spans="6:29" x14ac:dyDescent="0.2">
      <c r="F83" s="4"/>
    </row>
    <row r="84" spans="6:29" x14ac:dyDescent="0.2">
      <c r="F84" s="4"/>
    </row>
    <row r="85" spans="6:29" x14ac:dyDescent="0.2">
      <c r="F85" s="4"/>
    </row>
    <row r="86" spans="6:29" x14ac:dyDescent="0.2">
      <c r="F86" s="4"/>
    </row>
    <row r="87" spans="6:29" x14ac:dyDescent="0.2">
      <c r="F87" s="4"/>
    </row>
    <row r="88" spans="6:29" x14ac:dyDescent="0.2">
      <c r="F88" s="4"/>
    </row>
    <row r="89" spans="6:29" x14ac:dyDescent="0.2">
      <c r="F89" s="4"/>
    </row>
    <row r="90" spans="6:29" x14ac:dyDescent="0.2">
      <c r="F90" s="4"/>
    </row>
    <row r="91" spans="6:29" x14ac:dyDescent="0.2">
      <c r="F91" s="4"/>
    </row>
    <row r="92" spans="6:29" x14ac:dyDescent="0.2">
      <c r="F92" s="4"/>
    </row>
    <row r="93" spans="6:29" x14ac:dyDescent="0.2">
      <c r="F93" s="4"/>
    </row>
    <row r="94" spans="6:29" x14ac:dyDescent="0.2">
      <c r="F94" s="4"/>
    </row>
    <row r="95" spans="6:29" x14ac:dyDescent="0.2">
      <c r="F95" s="4"/>
    </row>
    <row r="96" spans="6:29" x14ac:dyDescent="0.2">
      <c r="F96" s="4"/>
    </row>
    <row r="97" spans="6:6" x14ac:dyDescent="0.2">
      <c r="F97" s="4"/>
    </row>
    <row r="98" spans="6:6" x14ac:dyDescent="0.2">
      <c r="F98" s="4"/>
    </row>
    <row r="99" spans="6:6" x14ac:dyDescent="0.2">
      <c r="F99" s="4"/>
    </row>
    <row r="100" spans="6:6" x14ac:dyDescent="0.2">
      <c r="F100" s="4"/>
    </row>
    <row r="101" spans="6:6" x14ac:dyDescent="0.2">
      <c r="F101" s="4"/>
    </row>
    <row r="102" spans="6:6" x14ac:dyDescent="0.2">
      <c r="F102" s="4"/>
    </row>
    <row r="103" spans="6:6" x14ac:dyDescent="0.2">
      <c r="F103" s="4"/>
    </row>
    <row r="104" spans="6:6" x14ac:dyDescent="0.2">
      <c r="F104" s="4"/>
    </row>
    <row r="105" spans="6:6" x14ac:dyDescent="0.2">
      <c r="F105" s="4"/>
    </row>
    <row r="106" spans="6:6" x14ac:dyDescent="0.2">
      <c r="F106" s="4"/>
    </row>
    <row r="107" spans="6:6" x14ac:dyDescent="0.2">
      <c r="F107" s="4"/>
    </row>
    <row r="108" spans="6:6" x14ac:dyDescent="0.2">
      <c r="F108" s="4"/>
    </row>
    <row r="109" spans="6:6" x14ac:dyDescent="0.2">
      <c r="F109" s="4"/>
    </row>
    <row r="110" spans="6:6" x14ac:dyDescent="0.2">
      <c r="F110" s="4"/>
    </row>
    <row r="111" spans="6:6" x14ac:dyDescent="0.2">
      <c r="F111" s="4"/>
    </row>
    <row r="112" spans="6:6" x14ac:dyDescent="0.2">
      <c r="F112" s="4"/>
    </row>
    <row r="113" spans="6:6" x14ac:dyDescent="0.2">
      <c r="F113" s="4"/>
    </row>
    <row r="114" spans="6:6" x14ac:dyDescent="0.2">
      <c r="F114" s="4"/>
    </row>
    <row r="115" spans="6:6" x14ac:dyDescent="0.2">
      <c r="F115" s="4"/>
    </row>
    <row r="116" spans="6:6" x14ac:dyDescent="0.2">
      <c r="F116" s="4"/>
    </row>
    <row r="117" spans="6:6" x14ac:dyDescent="0.2">
      <c r="F117" s="4"/>
    </row>
    <row r="118" spans="6:6" x14ac:dyDescent="0.2">
      <c r="F118" s="4"/>
    </row>
    <row r="119" spans="6:6" x14ac:dyDescent="0.2">
      <c r="F119" s="4"/>
    </row>
    <row r="120" spans="6:6" x14ac:dyDescent="0.2">
      <c r="F120" s="4"/>
    </row>
    <row r="121" spans="6:6" x14ac:dyDescent="0.2">
      <c r="F121" s="4"/>
    </row>
    <row r="122" spans="6:6" x14ac:dyDescent="0.2">
      <c r="F122" s="4"/>
    </row>
    <row r="123" spans="6:6" x14ac:dyDescent="0.2">
      <c r="F123" s="4"/>
    </row>
    <row r="124" spans="6:6" x14ac:dyDescent="0.2">
      <c r="F124" s="4"/>
    </row>
    <row r="125" spans="6:6" x14ac:dyDescent="0.2">
      <c r="F125" s="4"/>
    </row>
    <row r="126" spans="6:6" x14ac:dyDescent="0.2">
      <c r="F126" s="4"/>
    </row>
    <row r="127" spans="6:6" x14ac:dyDescent="0.2">
      <c r="F127" s="4"/>
    </row>
    <row r="128" spans="6:6" x14ac:dyDescent="0.2">
      <c r="F128" s="4"/>
    </row>
    <row r="129" spans="6:6" x14ac:dyDescent="0.2">
      <c r="F129" s="4"/>
    </row>
    <row r="130" spans="6:6" x14ac:dyDescent="0.2">
      <c r="F130" s="4"/>
    </row>
    <row r="131" spans="6:6" x14ac:dyDescent="0.2">
      <c r="F131" s="4"/>
    </row>
    <row r="132" spans="6:6" x14ac:dyDescent="0.2">
      <c r="F132" s="4"/>
    </row>
    <row r="133" spans="6:6" x14ac:dyDescent="0.2">
      <c r="F133" s="4"/>
    </row>
    <row r="134" spans="6:6" x14ac:dyDescent="0.2">
      <c r="F134" s="4"/>
    </row>
    <row r="135" spans="6:6" x14ac:dyDescent="0.2">
      <c r="F135" s="4"/>
    </row>
    <row r="136" spans="6:6" x14ac:dyDescent="0.2">
      <c r="F136" s="4"/>
    </row>
    <row r="137" spans="6:6" x14ac:dyDescent="0.2">
      <c r="F137" s="4"/>
    </row>
    <row r="138" spans="6:6" x14ac:dyDescent="0.2">
      <c r="F138" s="4"/>
    </row>
    <row r="139" spans="6:6" x14ac:dyDescent="0.2">
      <c r="F139" s="4"/>
    </row>
    <row r="140" spans="6:6" x14ac:dyDescent="0.2">
      <c r="F140" s="4"/>
    </row>
    <row r="141" spans="6:6" x14ac:dyDescent="0.2">
      <c r="F141" s="4"/>
    </row>
    <row r="142" spans="6:6" x14ac:dyDescent="0.2">
      <c r="F142" s="4"/>
    </row>
    <row r="143" spans="6:6" x14ac:dyDescent="0.2">
      <c r="F143" s="4"/>
    </row>
    <row r="144" spans="6:6" x14ac:dyDescent="0.2">
      <c r="F144" s="4"/>
    </row>
    <row r="145" spans="6:6" x14ac:dyDescent="0.2">
      <c r="F145" s="4"/>
    </row>
    <row r="146" spans="6:6" x14ac:dyDescent="0.2">
      <c r="F146" s="4"/>
    </row>
    <row r="147" spans="6:6" x14ac:dyDescent="0.2">
      <c r="F147" s="4"/>
    </row>
    <row r="148" spans="6:6" x14ac:dyDescent="0.2">
      <c r="F148" s="4"/>
    </row>
    <row r="149" spans="6:6" x14ac:dyDescent="0.2">
      <c r="F149" s="4"/>
    </row>
    <row r="150" spans="6:6" x14ac:dyDescent="0.2">
      <c r="F150" s="4"/>
    </row>
    <row r="151" spans="6:6" x14ac:dyDescent="0.2">
      <c r="F151" s="4"/>
    </row>
    <row r="152" spans="6:6" x14ac:dyDescent="0.2">
      <c r="F152" s="4"/>
    </row>
    <row r="153" spans="6:6" x14ac:dyDescent="0.2">
      <c r="F153" s="4"/>
    </row>
    <row r="154" spans="6:6" x14ac:dyDescent="0.2">
      <c r="F154" s="4"/>
    </row>
    <row r="155" spans="6:6" x14ac:dyDescent="0.2">
      <c r="F155" s="4"/>
    </row>
    <row r="156" spans="6:6" x14ac:dyDescent="0.2">
      <c r="F156" s="4"/>
    </row>
    <row r="157" spans="6:6" x14ac:dyDescent="0.2">
      <c r="F157" s="4"/>
    </row>
    <row r="158" spans="6:6" x14ac:dyDescent="0.2">
      <c r="F158" s="4"/>
    </row>
    <row r="159" spans="6:6" x14ac:dyDescent="0.2">
      <c r="F159" s="4"/>
    </row>
    <row r="160" spans="6:6" x14ac:dyDescent="0.2">
      <c r="F160" s="4"/>
    </row>
    <row r="161" spans="6:6" x14ac:dyDescent="0.2">
      <c r="F161" s="4"/>
    </row>
    <row r="162" spans="6:6" x14ac:dyDescent="0.2">
      <c r="F162" s="4"/>
    </row>
    <row r="163" spans="6:6" x14ac:dyDescent="0.2">
      <c r="F163" s="4"/>
    </row>
    <row r="164" spans="6:6" x14ac:dyDescent="0.2">
      <c r="F164" s="4"/>
    </row>
    <row r="165" spans="6:6" x14ac:dyDescent="0.2">
      <c r="F165" s="4"/>
    </row>
    <row r="166" spans="6:6" x14ac:dyDescent="0.2">
      <c r="F166" s="4"/>
    </row>
    <row r="167" spans="6:6" x14ac:dyDescent="0.2">
      <c r="F167" s="4"/>
    </row>
    <row r="168" spans="6:6" x14ac:dyDescent="0.2">
      <c r="F168" s="4"/>
    </row>
    <row r="169" spans="6:6" x14ac:dyDescent="0.2">
      <c r="F169" s="4"/>
    </row>
    <row r="170" spans="6:6" x14ac:dyDescent="0.2">
      <c r="F170" s="4"/>
    </row>
    <row r="171" spans="6:6" x14ac:dyDescent="0.2">
      <c r="F171" s="4"/>
    </row>
    <row r="172" spans="6:6" x14ac:dyDescent="0.2">
      <c r="F172" s="4"/>
    </row>
    <row r="173" spans="6:6" x14ac:dyDescent="0.2">
      <c r="F173" s="4"/>
    </row>
    <row r="174" spans="6:6" x14ac:dyDescent="0.2">
      <c r="F174" s="4"/>
    </row>
    <row r="175" spans="6:6" x14ac:dyDescent="0.2">
      <c r="F175" s="4"/>
    </row>
    <row r="176" spans="6:6" x14ac:dyDescent="0.2">
      <c r="F176" s="4"/>
    </row>
    <row r="177" spans="6:6" x14ac:dyDescent="0.2">
      <c r="F177" s="4"/>
    </row>
    <row r="178" spans="6:6" x14ac:dyDescent="0.2">
      <c r="F178" s="4"/>
    </row>
    <row r="179" spans="6:6" x14ac:dyDescent="0.2">
      <c r="F179" s="4"/>
    </row>
    <row r="180" spans="6:6" x14ac:dyDescent="0.2">
      <c r="F180" s="4"/>
    </row>
    <row r="181" spans="6:6" x14ac:dyDescent="0.2">
      <c r="F181" s="4"/>
    </row>
    <row r="182" spans="6:6" x14ac:dyDescent="0.2">
      <c r="F182" s="4"/>
    </row>
    <row r="183" spans="6:6" x14ac:dyDescent="0.2">
      <c r="F183" s="4"/>
    </row>
    <row r="184" spans="6:6" x14ac:dyDescent="0.2">
      <c r="F184" s="4"/>
    </row>
    <row r="185" spans="6:6" x14ac:dyDescent="0.2">
      <c r="F185" s="4"/>
    </row>
    <row r="186" spans="6:6" x14ac:dyDescent="0.2">
      <c r="F186" s="4"/>
    </row>
    <row r="187" spans="6:6" x14ac:dyDescent="0.2">
      <c r="F187" s="4"/>
    </row>
    <row r="188" spans="6:6" x14ac:dyDescent="0.2">
      <c r="F188" s="4"/>
    </row>
    <row r="189" spans="6:6" x14ac:dyDescent="0.2">
      <c r="F189" s="4"/>
    </row>
    <row r="190" spans="6:6" x14ac:dyDescent="0.2">
      <c r="F190" s="4"/>
    </row>
    <row r="191" spans="6:6" x14ac:dyDescent="0.2">
      <c r="F191" s="4"/>
    </row>
    <row r="192" spans="6:6" x14ac:dyDescent="0.2">
      <c r="F192" s="4"/>
    </row>
    <row r="193" spans="6:6" x14ac:dyDescent="0.2">
      <c r="F193" s="4"/>
    </row>
    <row r="194" spans="6:6" x14ac:dyDescent="0.2">
      <c r="F194" s="4"/>
    </row>
    <row r="195" spans="6:6" x14ac:dyDescent="0.2">
      <c r="F195" s="4"/>
    </row>
    <row r="196" spans="6:6" x14ac:dyDescent="0.2">
      <c r="F196" s="4"/>
    </row>
    <row r="197" spans="6:6" x14ac:dyDescent="0.2">
      <c r="F197" s="4"/>
    </row>
    <row r="198" spans="6:6" x14ac:dyDescent="0.2">
      <c r="F198" s="4"/>
    </row>
    <row r="199" spans="6:6" x14ac:dyDescent="0.2">
      <c r="F199" s="4"/>
    </row>
    <row r="200" spans="6:6" x14ac:dyDescent="0.2">
      <c r="F200" s="4"/>
    </row>
    <row r="201" spans="6:6" x14ac:dyDescent="0.2">
      <c r="F201" s="4"/>
    </row>
    <row r="202" spans="6:6" x14ac:dyDescent="0.2">
      <c r="F202" s="4"/>
    </row>
    <row r="203" spans="6:6" x14ac:dyDescent="0.2">
      <c r="F203" s="4"/>
    </row>
    <row r="204" spans="6:6" x14ac:dyDescent="0.2">
      <c r="F204" s="4"/>
    </row>
    <row r="205" spans="6:6" x14ac:dyDescent="0.2">
      <c r="F205" s="4"/>
    </row>
    <row r="206" spans="6:6" x14ac:dyDescent="0.2">
      <c r="F206" s="4"/>
    </row>
    <row r="207" spans="6:6" x14ac:dyDescent="0.2">
      <c r="F207" s="4"/>
    </row>
    <row r="208" spans="6:6" x14ac:dyDescent="0.2">
      <c r="F208" s="4"/>
    </row>
    <row r="209" spans="6:6" x14ac:dyDescent="0.2">
      <c r="F209" s="4"/>
    </row>
    <row r="210" spans="6:6" x14ac:dyDescent="0.2">
      <c r="F210" s="4"/>
    </row>
    <row r="211" spans="6:6" x14ac:dyDescent="0.2">
      <c r="F211" s="4"/>
    </row>
    <row r="212" spans="6:6" x14ac:dyDescent="0.2">
      <c r="F212" s="4"/>
    </row>
    <row r="213" spans="6:6" x14ac:dyDescent="0.2">
      <c r="F213" s="4"/>
    </row>
    <row r="214" spans="6:6" x14ac:dyDescent="0.2">
      <c r="F214" s="4"/>
    </row>
    <row r="215" spans="6:6" x14ac:dyDescent="0.2">
      <c r="F215" s="4"/>
    </row>
    <row r="216" spans="6:6" x14ac:dyDescent="0.2">
      <c r="F216" s="4"/>
    </row>
    <row r="217" spans="6:6" x14ac:dyDescent="0.2">
      <c r="F217" s="4"/>
    </row>
    <row r="218" spans="6:6" x14ac:dyDescent="0.2">
      <c r="F218" s="4"/>
    </row>
    <row r="219" spans="6:6" x14ac:dyDescent="0.2">
      <c r="F219" s="4"/>
    </row>
    <row r="220" spans="6:6" x14ac:dyDescent="0.2">
      <c r="F220" s="4"/>
    </row>
    <row r="221" spans="6:6" x14ac:dyDescent="0.2">
      <c r="F221" s="4"/>
    </row>
    <row r="222" spans="6:6" x14ac:dyDescent="0.2">
      <c r="F222" s="4"/>
    </row>
    <row r="223" spans="6:6" x14ac:dyDescent="0.2">
      <c r="F223" s="4"/>
    </row>
    <row r="224" spans="6:6" x14ac:dyDescent="0.2">
      <c r="F224" s="4"/>
    </row>
    <row r="225" spans="6:6" x14ac:dyDescent="0.2">
      <c r="F225" s="4"/>
    </row>
    <row r="226" spans="6:6" x14ac:dyDescent="0.2">
      <c r="F226" s="4"/>
    </row>
    <row r="227" spans="6:6" x14ac:dyDescent="0.2">
      <c r="F227" s="4"/>
    </row>
    <row r="228" spans="6:6" x14ac:dyDescent="0.2">
      <c r="F228" s="4"/>
    </row>
    <row r="229" spans="6:6" x14ac:dyDescent="0.2">
      <c r="F229" s="4"/>
    </row>
    <row r="230" spans="6:6" x14ac:dyDescent="0.2">
      <c r="F230" s="4"/>
    </row>
    <row r="231" spans="6:6" x14ac:dyDescent="0.2">
      <c r="F231" s="4"/>
    </row>
    <row r="232" spans="6:6" x14ac:dyDescent="0.2">
      <c r="F232" s="4"/>
    </row>
    <row r="233" spans="6:6" x14ac:dyDescent="0.2">
      <c r="F233" s="4"/>
    </row>
    <row r="234" spans="6:6" x14ac:dyDescent="0.2">
      <c r="F234" s="4"/>
    </row>
    <row r="235" spans="6:6" x14ac:dyDescent="0.2">
      <c r="F235" s="4"/>
    </row>
    <row r="236" spans="6:6" x14ac:dyDescent="0.2">
      <c r="F236" s="4"/>
    </row>
    <row r="237" spans="6:6" x14ac:dyDescent="0.2">
      <c r="F237" s="4"/>
    </row>
    <row r="238" spans="6:6" x14ac:dyDescent="0.2">
      <c r="F238" s="4"/>
    </row>
    <row r="239" spans="6:6" x14ac:dyDescent="0.2">
      <c r="F239" s="4"/>
    </row>
    <row r="240" spans="6:6" x14ac:dyDescent="0.2">
      <c r="F240" s="4"/>
    </row>
    <row r="241" spans="6:6" x14ac:dyDescent="0.2">
      <c r="F241" s="4"/>
    </row>
    <row r="242" spans="6:6" x14ac:dyDescent="0.2">
      <c r="F242" s="4"/>
    </row>
    <row r="243" spans="6:6" x14ac:dyDescent="0.2">
      <c r="F243" s="4"/>
    </row>
    <row r="244" spans="6:6" x14ac:dyDescent="0.2">
      <c r="F244" s="4"/>
    </row>
    <row r="245" spans="6:6" x14ac:dyDescent="0.2">
      <c r="F245" s="4"/>
    </row>
    <row r="246" spans="6:6" x14ac:dyDescent="0.2">
      <c r="F246" s="4"/>
    </row>
    <row r="247" spans="6:6" x14ac:dyDescent="0.2">
      <c r="F247" s="4"/>
    </row>
    <row r="248" spans="6:6" x14ac:dyDescent="0.2">
      <c r="F248" s="4"/>
    </row>
    <row r="249" spans="6:6" x14ac:dyDescent="0.2">
      <c r="F249" s="4"/>
    </row>
    <row r="250" spans="6:6" x14ac:dyDescent="0.2">
      <c r="F250" s="4"/>
    </row>
    <row r="251" spans="6:6" x14ac:dyDescent="0.2">
      <c r="F251" s="4"/>
    </row>
    <row r="252" spans="6:6" x14ac:dyDescent="0.2">
      <c r="F252" s="4"/>
    </row>
    <row r="253" spans="6:6" x14ac:dyDescent="0.2">
      <c r="F253" s="4"/>
    </row>
    <row r="254" spans="6:6" x14ac:dyDescent="0.2">
      <c r="F254" s="4"/>
    </row>
    <row r="255" spans="6:6" x14ac:dyDescent="0.2">
      <c r="F255" s="4"/>
    </row>
    <row r="256" spans="6:6" x14ac:dyDescent="0.2">
      <c r="F256" s="4"/>
    </row>
    <row r="257" spans="6:6" x14ac:dyDescent="0.2">
      <c r="F257" s="4"/>
    </row>
    <row r="258" spans="6:6" x14ac:dyDescent="0.2">
      <c r="F258" s="4"/>
    </row>
    <row r="259" spans="6:6" x14ac:dyDescent="0.2">
      <c r="F259" s="4"/>
    </row>
    <row r="260" spans="6:6" x14ac:dyDescent="0.2">
      <c r="F260" s="4"/>
    </row>
    <row r="261" spans="6:6" x14ac:dyDescent="0.2">
      <c r="F261" s="4"/>
    </row>
    <row r="262" spans="6:6" x14ac:dyDescent="0.2">
      <c r="F262" s="4"/>
    </row>
    <row r="263" spans="6:6" x14ac:dyDescent="0.2">
      <c r="F263" s="4"/>
    </row>
    <row r="264" spans="6:6" x14ac:dyDescent="0.2">
      <c r="F264" s="4"/>
    </row>
    <row r="265" spans="6:6" x14ac:dyDescent="0.2">
      <c r="F265" s="4"/>
    </row>
    <row r="266" spans="6:6" x14ac:dyDescent="0.2">
      <c r="F266" s="4"/>
    </row>
    <row r="267" spans="6:6" x14ac:dyDescent="0.2">
      <c r="F267" s="4"/>
    </row>
    <row r="268" spans="6:6" x14ac:dyDescent="0.2">
      <c r="F268" s="4"/>
    </row>
    <row r="269" spans="6:6" x14ac:dyDescent="0.2">
      <c r="F269" s="4"/>
    </row>
    <row r="270" spans="6:6" x14ac:dyDescent="0.2">
      <c r="F270" s="4"/>
    </row>
    <row r="271" spans="6:6" x14ac:dyDescent="0.2">
      <c r="F271" s="4"/>
    </row>
    <row r="272" spans="6:6" x14ac:dyDescent="0.2">
      <c r="F272" s="4"/>
    </row>
    <row r="273" spans="6:6" x14ac:dyDescent="0.2">
      <c r="F273" s="4"/>
    </row>
    <row r="274" spans="6:6" x14ac:dyDescent="0.2">
      <c r="F274" s="4"/>
    </row>
    <row r="275" spans="6:6" x14ac:dyDescent="0.2">
      <c r="F275" s="4"/>
    </row>
    <row r="276" spans="6:6" x14ac:dyDescent="0.2">
      <c r="F276" s="4"/>
    </row>
    <row r="277" spans="6:6" x14ac:dyDescent="0.2">
      <c r="F277" s="4"/>
    </row>
    <row r="278" spans="6:6" x14ac:dyDescent="0.2">
      <c r="F278" s="4"/>
    </row>
    <row r="279" spans="6:6" x14ac:dyDescent="0.2">
      <c r="F279" s="4"/>
    </row>
    <row r="280" spans="6:6" x14ac:dyDescent="0.2">
      <c r="F280" s="4"/>
    </row>
    <row r="281" spans="6:6" x14ac:dyDescent="0.2">
      <c r="F281" s="4"/>
    </row>
    <row r="282" spans="6:6" x14ac:dyDescent="0.2">
      <c r="F282" s="4"/>
    </row>
    <row r="283" spans="6:6" x14ac:dyDescent="0.2">
      <c r="F283" s="4"/>
    </row>
    <row r="284" spans="6:6" x14ac:dyDescent="0.2">
      <c r="F284" s="4"/>
    </row>
    <row r="285" spans="6:6" x14ac:dyDescent="0.2">
      <c r="F285" s="4"/>
    </row>
    <row r="286" spans="6:6" x14ac:dyDescent="0.2">
      <c r="F286" s="4"/>
    </row>
    <row r="287" spans="6:6" x14ac:dyDescent="0.2">
      <c r="F287" s="4"/>
    </row>
    <row r="288" spans="6:6" x14ac:dyDescent="0.2">
      <c r="F288" s="4"/>
    </row>
    <row r="289" spans="6:6" x14ac:dyDescent="0.2">
      <c r="F289" s="4"/>
    </row>
    <row r="290" spans="6:6" x14ac:dyDescent="0.2">
      <c r="F290" s="4"/>
    </row>
    <row r="291" spans="6:6" x14ac:dyDescent="0.2">
      <c r="F291" s="4"/>
    </row>
    <row r="292" spans="6:6" x14ac:dyDescent="0.2">
      <c r="F292" s="4"/>
    </row>
    <row r="293" spans="6:6" x14ac:dyDescent="0.2">
      <c r="F293" s="4"/>
    </row>
    <row r="294" spans="6:6" x14ac:dyDescent="0.2">
      <c r="F294" s="4"/>
    </row>
    <row r="295" spans="6:6" x14ac:dyDescent="0.2">
      <c r="F295" s="4"/>
    </row>
    <row r="296" spans="6:6" x14ac:dyDescent="0.2">
      <c r="F296" s="4"/>
    </row>
    <row r="297" spans="6:6" x14ac:dyDescent="0.2">
      <c r="F297" s="4"/>
    </row>
    <row r="298" spans="6:6" x14ac:dyDescent="0.2">
      <c r="F298" s="4"/>
    </row>
    <row r="299" spans="6:6" x14ac:dyDescent="0.2">
      <c r="F299" s="4"/>
    </row>
    <row r="300" spans="6:6" x14ac:dyDescent="0.2">
      <c r="F300" s="4"/>
    </row>
    <row r="301" spans="6:6" x14ac:dyDescent="0.2">
      <c r="F301" s="4"/>
    </row>
    <row r="302" spans="6:6" x14ac:dyDescent="0.2">
      <c r="F302" s="4"/>
    </row>
    <row r="303" spans="6:6" x14ac:dyDescent="0.2">
      <c r="F303" s="4"/>
    </row>
    <row r="304" spans="6:6" x14ac:dyDescent="0.2">
      <c r="F304" s="4"/>
    </row>
    <row r="305" spans="6:6" x14ac:dyDescent="0.2">
      <c r="F305" s="4"/>
    </row>
    <row r="306" spans="6:6" x14ac:dyDescent="0.2">
      <c r="F306" s="4"/>
    </row>
    <row r="307" spans="6:6" x14ac:dyDescent="0.2">
      <c r="F307" s="4"/>
    </row>
    <row r="308" spans="6:6" x14ac:dyDescent="0.2">
      <c r="F308" s="4"/>
    </row>
    <row r="309" spans="6:6" x14ac:dyDescent="0.2">
      <c r="F309" s="4"/>
    </row>
    <row r="310" spans="6:6" x14ac:dyDescent="0.2">
      <c r="F310" s="4"/>
    </row>
    <row r="311" spans="6:6" x14ac:dyDescent="0.2">
      <c r="F311" s="4"/>
    </row>
    <row r="312" spans="6:6" x14ac:dyDescent="0.2">
      <c r="F312" s="4"/>
    </row>
    <row r="313" spans="6:6" x14ac:dyDescent="0.2">
      <c r="F313" s="4"/>
    </row>
    <row r="314" spans="6:6" x14ac:dyDescent="0.2">
      <c r="F314" s="4"/>
    </row>
    <row r="315" spans="6:6" x14ac:dyDescent="0.2">
      <c r="F315" s="4"/>
    </row>
    <row r="316" spans="6:6" x14ac:dyDescent="0.2">
      <c r="F316" s="4"/>
    </row>
    <row r="317" spans="6:6" x14ac:dyDescent="0.2">
      <c r="F317" s="4"/>
    </row>
    <row r="318" spans="6:6" x14ac:dyDescent="0.2">
      <c r="F318" s="4"/>
    </row>
    <row r="319" spans="6:6" x14ac:dyDescent="0.2">
      <c r="F319" s="4"/>
    </row>
    <row r="320" spans="6:6" x14ac:dyDescent="0.2">
      <c r="F320" s="4"/>
    </row>
    <row r="321" spans="6:6" x14ac:dyDescent="0.2">
      <c r="F321" s="4"/>
    </row>
    <row r="322" spans="6:6" x14ac:dyDescent="0.2">
      <c r="F322" s="4"/>
    </row>
    <row r="323" spans="6:6" x14ac:dyDescent="0.2">
      <c r="F323" s="4"/>
    </row>
    <row r="324" spans="6:6" x14ac:dyDescent="0.2">
      <c r="F324" s="4"/>
    </row>
    <row r="325" spans="6:6" x14ac:dyDescent="0.2">
      <c r="F325" s="4"/>
    </row>
    <row r="326" spans="6:6" x14ac:dyDescent="0.2">
      <c r="F326" s="4"/>
    </row>
    <row r="327" spans="6:6" x14ac:dyDescent="0.2">
      <c r="F327" s="4"/>
    </row>
    <row r="328" spans="6:6" x14ac:dyDescent="0.2">
      <c r="F328" s="4"/>
    </row>
    <row r="329" spans="6:6" x14ac:dyDescent="0.2">
      <c r="F329" s="4"/>
    </row>
    <row r="330" spans="6:6" x14ac:dyDescent="0.2">
      <c r="F330" s="4"/>
    </row>
    <row r="331" spans="6:6" x14ac:dyDescent="0.2">
      <c r="F331" s="4"/>
    </row>
    <row r="332" spans="6:6" x14ac:dyDescent="0.2">
      <c r="F332" s="4"/>
    </row>
    <row r="333" spans="6:6" x14ac:dyDescent="0.2">
      <c r="F333" s="4"/>
    </row>
    <row r="334" spans="6:6" x14ac:dyDescent="0.2">
      <c r="F334" s="4"/>
    </row>
    <row r="335" spans="6:6" x14ac:dyDescent="0.2">
      <c r="F335" s="4"/>
    </row>
    <row r="336" spans="6:6" x14ac:dyDescent="0.2">
      <c r="F336" s="4"/>
    </row>
    <row r="337" spans="6:6" x14ac:dyDescent="0.2">
      <c r="F337" s="4"/>
    </row>
    <row r="338" spans="6:6" x14ac:dyDescent="0.2">
      <c r="F338" s="4"/>
    </row>
    <row r="339" spans="6:6" x14ac:dyDescent="0.2">
      <c r="F339" s="4"/>
    </row>
    <row r="340" spans="6:6" x14ac:dyDescent="0.2">
      <c r="F340" s="4"/>
    </row>
    <row r="341" spans="6:6" x14ac:dyDescent="0.2">
      <c r="F341" s="4"/>
    </row>
    <row r="342" spans="6:6" x14ac:dyDescent="0.2">
      <c r="F342" s="4"/>
    </row>
    <row r="343" spans="6:6" x14ac:dyDescent="0.2">
      <c r="F343" s="4"/>
    </row>
    <row r="344" spans="6:6" x14ac:dyDescent="0.2">
      <c r="F344" s="4"/>
    </row>
    <row r="345" spans="6:6" x14ac:dyDescent="0.2">
      <c r="F345" s="4"/>
    </row>
    <row r="346" spans="6:6" x14ac:dyDescent="0.2">
      <c r="F346" s="4"/>
    </row>
    <row r="347" spans="6:6" x14ac:dyDescent="0.2">
      <c r="F347" s="4"/>
    </row>
    <row r="348" spans="6:6" x14ac:dyDescent="0.2">
      <c r="F348" s="4"/>
    </row>
    <row r="349" spans="6:6" x14ac:dyDescent="0.2">
      <c r="F349" s="4"/>
    </row>
    <row r="350" spans="6:6" x14ac:dyDescent="0.2">
      <c r="F350" s="4"/>
    </row>
    <row r="351" spans="6:6" x14ac:dyDescent="0.2">
      <c r="F351" s="4"/>
    </row>
    <row r="352" spans="6:6" x14ac:dyDescent="0.2">
      <c r="F352" s="4"/>
    </row>
    <row r="353" spans="6:6" x14ac:dyDescent="0.2">
      <c r="F353" s="4"/>
    </row>
    <row r="354" spans="6:6" x14ac:dyDescent="0.2">
      <c r="F354" s="4"/>
    </row>
    <row r="355" spans="6:6" x14ac:dyDescent="0.2">
      <c r="F355" s="4"/>
    </row>
    <row r="356" spans="6:6" x14ac:dyDescent="0.2">
      <c r="F356" s="4"/>
    </row>
    <row r="357" spans="6:6" x14ac:dyDescent="0.2">
      <c r="F357" s="4"/>
    </row>
    <row r="358" spans="6:6" x14ac:dyDescent="0.2">
      <c r="F358" s="4"/>
    </row>
    <row r="359" spans="6:6" x14ac:dyDescent="0.2">
      <c r="F359" s="4"/>
    </row>
    <row r="360" spans="6:6" x14ac:dyDescent="0.2">
      <c r="F360" s="4"/>
    </row>
    <row r="361" spans="6:6" x14ac:dyDescent="0.2">
      <c r="F361" s="4"/>
    </row>
    <row r="362" spans="6:6" x14ac:dyDescent="0.2">
      <c r="F362" s="4"/>
    </row>
    <row r="363" spans="6:6" x14ac:dyDescent="0.2">
      <c r="F363" s="4"/>
    </row>
    <row r="364" spans="6:6" x14ac:dyDescent="0.2">
      <c r="F364" s="4"/>
    </row>
    <row r="365" spans="6:6" x14ac:dyDescent="0.2">
      <c r="F365" s="4"/>
    </row>
    <row r="366" spans="6:6" x14ac:dyDescent="0.2">
      <c r="F366" s="4"/>
    </row>
    <row r="367" spans="6:6" x14ac:dyDescent="0.2">
      <c r="F367" s="4"/>
    </row>
    <row r="368" spans="6:6" x14ac:dyDescent="0.2">
      <c r="F368" s="4"/>
    </row>
    <row r="369" spans="6:6" x14ac:dyDescent="0.2">
      <c r="F369" s="4"/>
    </row>
    <row r="370" spans="6:6" x14ac:dyDescent="0.2">
      <c r="F370" s="4"/>
    </row>
    <row r="371" spans="6:6" x14ac:dyDescent="0.2">
      <c r="F371" s="4"/>
    </row>
    <row r="372" spans="6:6" x14ac:dyDescent="0.2">
      <c r="F372" s="4"/>
    </row>
    <row r="373" spans="6:6" x14ac:dyDescent="0.2">
      <c r="F373" s="4"/>
    </row>
    <row r="374" spans="6:6" x14ac:dyDescent="0.2">
      <c r="F374" s="4"/>
    </row>
    <row r="375" spans="6:6" x14ac:dyDescent="0.2">
      <c r="F375" s="4"/>
    </row>
    <row r="376" spans="6:6" x14ac:dyDescent="0.2">
      <c r="F376" s="4"/>
    </row>
    <row r="377" spans="6:6" x14ac:dyDescent="0.2">
      <c r="F377" s="4"/>
    </row>
    <row r="378" spans="6:6" x14ac:dyDescent="0.2">
      <c r="F378" s="4"/>
    </row>
    <row r="379" spans="6:6" x14ac:dyDescent="0.2">
      <c r="F379" s="4"/>
    </row>
    <row r="380" spans="6:6" x14ac:dyDescent="0.2">
      <c r="F380" s="4"/>
    </row>
    <row r="381" spans="6:6" x14ac:dyDescent="0.2">
      <c r="F381" s="4"/>
    </row>
    <row r="382" spans="6:6" x14ac:dyDescent="0.2">
      <c r="F382" s="4"/>
    </row>
    <row r="383" spans="6:6" x14ac:dyDescent="0.2">
      <c r="F383" s="4"/>
    </row>
    <row r="384" spans="6:6" x14ac:dyDescent="0.2">
      <c r="F384" s="4"/>
    </row>
    <row r="385" spans="6:6" x14ac:dyDescent="0.2">
      <c r="F385" s="4"/>
    </row>
    <row r="386" spans="6:6" x14ac:dyDescent="0.2">
      <c r="F386" s="4"/>
    </row>
    <row r="387" spans="6:6" x14ac:dyDescent="0.2">
      <c r="F387" s="4"/>
    </row>
    <row r="388" spans="6:6" x14ac:dyDescent="0.2">
      <c r="F388" s="4"/>
    </row>
    <row r="389" spans="6:6" x14ac:dyDescent="0.2">
      <c r="F389" s="4"/>
    </row>
    <row r="390" spans="6:6" x14ac:dyDescent="0.2">
      <c r="F390" s="4"/>
    </row>
    <row r="391" spans="6:6" x14ac:dyDescent="0.2">
      <c r="F391" s="4"/>
    </row>
    <row r="392" spans="6:6" x14ac:dyDescent="0.2">
      <c r="F392" s="4"/>
    </row>
    <row r="393" spans="6:6" x14ac:dyDescent="0.2">
      <c r="F393" s="4"/>
    </row>
    <row r="394" spans="6:6" x14ac:dyDescent="0.2">
      <c r="F394" s="4"/>
    </row>
    <row r="395" spans="6:6" x14ac:dyDescent="0.2">
      <c r="F395" s="4"/>
    </row>
    <row r="396" spans="6:6" x14ac:dyDescent="0.2">
      <c r="F396" s="4"/>
    </row>
    <row r="397" spans="6:6" x14ac:dyDescent="0.2">
      <c r="F397" s="4"/>
    </row>
    <row r="398" spans="6:6" x14ac:dyDescent="0.2">
      <c r="F398" s="4"/>
    </row>
    <row r="399" spans="6:6" x14ac:dyDescent="0.2">
      <c r="F399" s="4"/>
    </row>
    <row r="400" spans="6:6" x14ac:dyDescent="0.2">
      <c r="F400" s="4"/>
    </row>
    <row r="401" spans="6:6" x14ac:dyDescent="0.2">
      <c r="F401" s="4"/>
    </row>
    <row r="402" spans="6:6" x14ac:dyDescent="0.2">
      <c r="F402" s="4"/>
    </row>
    <row r="403" spans="6:6" x14ac:dyDescent="0.2">
      <c r="F403" s="4"/>
    </row>
    <row r="404" spans="6:6" x14ac:dyDescent="0.2">
      <c r="F404" s="4"/>
    </row>
    <row r="405" spans="6:6" x14ac:dyDescent="0.2">
      <c r="F405" s="4"/>
    </row>
    <row r="406" spans="6:6" x14ac:dyDescent="0.2">
      <c r="F406" s="4"/>
    </row>
    <row r="407" spans="6:6" x14ac:dyDescent="0.2">
      <c r="F407" s="4"/>
    </row>
    <row r="408" spans="6:6" x14ac:dyDescent="0.2">
      <c r="F408" s="4"/>
    </row>
    <row r="409" spans="6:6" x14ac:dyDescent="0.2">
      <c r="F409" s="4"/>
    </row>
    <row r="410" spans="6:6" x14ac:dyDescent="0.2">
      <c r="F410" s="4"/>
    </row>
    <row r="411" spans="6:6" x14ac:dyDescent="0.2">
      <c r="F411" s="4"/>
    </row>
    <row r="412" spans="6:6" x14ac:dyDescent="0.2">
      <c r="F412" s="4"/>
    </row>
    <row r="413" spans="6:6" x14ac:dyDescent="0.2">
      <c r="F413" s="4"/>
    </row>
    <row r="414" spans="6:6" x14ac:dyDescent="0.2">
      <c r="F414" s="4"/>
    </row>
    <row r="415" spans="6:6" x14ac:dyDescent="0.2">
      <c r="F415" s="4"/>
    </row>
    <row r="416" spans="6:6" x14ac:dyDescent="0.2">
      <c r="F416" s="4"/>
    </row>
    <row r="417" spans="6:6" x14ac:dyDescent="0.2">
      <c r="F417" s="4"/>
    </row>
    <row r="418" spans="6:6" x14ac:dyDescent="0.2">
      <c r="F418" s="4"/>
    </row>
    <row r="419" spans="6:6" x14ac:dyDescent="0.2">
      <c r="F419" s="4"/>
    </row>
    <row r="420" spans="6:6" x14ac:dyDescent="0.2">
      <c r="F420" s="4"/>
    </row>
    <row r="421" spans="6:6" x14ac:dyDescent="0.2">
      <c r="F421" s="4"/>
    </row>
    <row r="422" spans="6:6" x14ac:dyDescent="0.2">
      <c r="F422" s="4"/>
    </row>
    <row r="423" spans="6:6" x14ac:dyDescent="0.2">
      <c r="F423" s="4"/>
    </row>
    <row r="424" spans="6:6" x14ac:dyDescent="0.2">
      <c r="F424" s="4"/>
    </row>
    <row r="425" spans="6:6" x14ac:dyDescent="0.2">
      <c r="F425" s="4"/>
    </row>
    <row r="426" spans="6:6" x14ac:dyDescent="0.2">
      <c r="F426" s="4"/>
    </row>
    <row r="427" spans="6:6" x14ac:dyDescent="0.2">
      <c r="F427" s="4"/>
    </row>
    <row r="428" spans="6:6" x14ac:dyDescent="0.2">
      <c r="F428" s="4"/>
    </row>
    <row r="429" spans="6:6" x14ac:dyDescent="0.2">
      <c r="F429" s="4"/>
    </row>
    <row r="430" spans="6:6" x14ac:dyDescent="0.2">
      <c r="F430" s="4"/>
    </row>
    <row r="431" spans="6:6" x14ac:dyDescent="0.2">
      <c r="F431" s="4"/>
    </row>
    <row r="432" spans="6:6" x14ac:dyDescent="0.2">
      <c r="F432" s="4"/>
    </row>
    <row r="433" spans="6:6" x14ac:dyDescent="0.2">
      <c r="F433" s="4"/>
    </row>
    <row r="434" spans="6:6" x14ac:dyDescent="0.2">
      <c r="F434" s="4"/>
    </row>
    <row r="435" spans="6:6" x14ac:dyDescent="0.2">
      <c r="F435" s="4"/>
    </row>
    <row r="436" spans="6:6" x14ac:dyDescent="0.2">
      <c r="F436" s="4"/>
    </row>
    <row r="437" spans="6:6" x14ac:dyDescent="0.2">
      <c r="F437" s="4"/>
    </row>
    <row r="438" spans="6:6" x14ac:dyDescent="0.2">
      <c r="F438" s="4"/>
    </row>
    <row r="439" spans="6:6" x14ac:dyDescent="0.2">
      <c r="F439" s="4"/>
    </row>
    <row r="440" spans="6:6" x14ac:dyDescent="0.2">
      <c r="F440" s="4"/>
    </row>
    <row r="441" spans="6:6" x14ac:dyDescent="0.2">
      <c r="F441" s="4"/>
    </row>
    <row r="442" spans="6:6" x14ac:dyDescent="0.2">
      <c r="F442" s="4"/>
    </row>
    <row r="443" spans="6:6" x14ac:dyDescent="0.2">
      <c r="F443" s="4"/>
    </row>
    <row r="444" spans="6:6" x14ac:dyDescent="0.2">
      <c r="F444" s="4"/>
    </row>
    <row r="445" spans="6:6" x14ac:dyDescent="0.2">
      <c r="F445" s="4"/>
    </row>
    <row r="446" spans="6:6" x14ac:dyDescent="0.2">
      <c r="F446" s="4"/>
    </row>
    <row r="447" spans="6:6" x14ac:dyDescent="0.2">
      <c r="F447" s="4"/>
    </row>
    <row r="448" spans="6:6" x14ac:dyDescent="0.2">
      <c r="F448" s="4"/>
    </row>
    <row r="449" spans="6:6" x14ac:dyDescent="0.2">
      <c r="F449" s="4"/>
    </row>
    <row r="450" spans="6:6" x14ac:dyDescent="0.2">
      <c r="F450" s="4"/>
    </row>
    <row r="451" spans="6:6" x14ac:dyDescent="0.2">
      <c r="F451" s="4"/>
    </row>
    <row r="452" spans="6:6" x14ac:dyDescent="0.2">
      <c r="F452" s="4"/>
    </row>
    <row r="453" spans="6:6" x14ac:dyDescent="0.2">
      <c r="F453" s="4"/>
    </row>
    <row r="454" spans="6:6" x14ac:dyDescent="0.2">
      <c r="F454" s="4"/>
    </row>
    <row r="455" spans="6:6" x14ac:dyDescent="0.2">
      <c r="F455" s="4"/>
    </row>
    <row r="456" spans="6:6" x14ac:dyDescent="0.2">
      <c r="F456" s="4"/>
    </row>
    <row r="457" spans="6:6" x14ac:dyDescent="0.2">
      <c r="F457" s="4"/>
    </row>
    <row r="458" spans="6:6" x14ac:dyDescent="0.2">
      <c r="F458" s="4"/>
    </row>
    <row r="459" spans="6:6" x14ac:dyDescent="0.2">
      <c r="F459" s="4"/>
    </row>
    <row r="460" spans="6:6" x14ac:dyDescent="0.2">
      <c r="F460" s="4"/>
    </row>
    <row r="461" spans="6:6" x14ac:dyDescent="0.2">
      <c r="F461" s="4"/>
    </row>
    <row r="462" spans="6:6" x14ac:dyDescent="0.2">
      <c r="F462" s="4"/>
    </row>
    <row r="463" spans="6:6" x14ac:dyDescent="0.2">
      <c r="F463" s="4"/>
    </row>
    <row r="464" spans="6:6" x14ac:dyDescent="0.2">
      <c r="F464" s="4"/>
    </row>
    <row r="465" spans="6:6" x14ac:dyDescent="0.2">
      <c r="F465" s="4"/>
    </row>
    <row r="466" spans="6:6" x14ac:dyDescent="0.2">
      <c r="F466" s="4"/>
    </row>
    <row r="467" spans="6:6" x14ac:dyDescent="0.2">
      <c r="F467" s="4"/>
    </row>
    <row r="468" spans="6:6" x14ac:dyDescent="0.2">
      <c r="F468" s="4"/>
    </row>
    <row r="469" spans="6:6" x14ac:dyDescent="0.2">
      <c r="F469" s="4"/>
    </row>
    <row r="470" spans="6:6" x14ac:dyDescent="0.2">
      <c r="F470" s="4"/>
    </row>
    <row r="471" spans="6:6" x14ac:dyDescent="0.2">
      <c r="F471" s="4"/>
    </row>
    <row r="472" spans="6:6" x14ac:dyDescent="0.2">
      <c r="F472" s="4"/>
    </row>
    <row r="473" spans="6:6" x14ac:dyDescent="0.2">
      <c r="F473" s="4"/>
    </row>
    <row r="474" spans="6:6" x14ac:dyDescent="0.2">
      <c r="F474" s="4"/>
    </row>
    <row r="475" spans="6:6" x14ac:dyDescent="0.2">
      <c r="F475" s="4"/>
    </row>
    <row r="476" spans="6:6" x14ac:dyDescent="0.2">
      <c r="F476" s="4"/>
    </row>
    <row r="477" spans="6:6" x14ac:dyDescent="0.2">
      <c r="F477" s="4"/>
    </row>
    <row r="478" spans="6:6" x14ac:dyDescent="0.2">
      <c r="F478" s="4"/>
    </row>
    <row r="479" spans="6:6" x14ac:dyDescent="0.2">
      <c r="F479" s="4"/>
    </row>
    <row r="480" spans="6:6" x14ac:dyDescent="0.2">
      <c r="F480" s="4"/>
    </row>
    <row r="481" spans="6:6" x14ac:dyDescent="0.2">
      <c r="F481" s="4"/>
    </row>
    <row r="482" spans="6:6" x14ac:dyDescent="0.2">
      <c r="F482" s="4"/>
    </row>
    <row r="483" spans="6:6" x14ac:dyDescent="0.2">
      <c r="F483" s="4"/>
    </row>
    <row r="484" spans="6:6" x14ac:dyDescent="0.2">
      <c r="F484" s="4"/>
    </row>
    <row r="485" spans="6:6" x14ac:dyDescent="0.2">
      <c r="F485" s="4"/>
    </row>
    <row r="486" spans="6:6" x14ac:dyDescent="0.2">
      <c r="F486" s="4"/>
    </row>
    <row r="487" spans="6:6" x14ac:dyDescent="0.2">
      <c r="F487" s="4"/>
    </row>
    <row r="488" spans="6:6" x14ac:dyDescent="0.2">
      <c r="F488" s="4"/>
    </row>
    <row r="489" spans="6:6" x14ac:dyDescent="0.2">
      <c r="F489" s="4"/>
    </row>
    <row r="490" spans="6:6" x14ac:dyDescent="0.2">
      <c r="F490" s="4"/>
    </row>
    <row r="491" spans="6:6" x14ac:dyDescent="0.2">
      <c r="F491" s="4"/>
    </row>
    <row r="492" spans="6:6" x14ac:dyDescent="0.2">
      <c r="F492" s="4"/>
    </row>
    <row r="493" spans="6:6" x14ac:dyDescent="0.2">
      <c r="F493" s="4"/>
    </row>
    <row r="494" spans="6:6" x14ac:dyDescent="0.2">
      <c r="F494" s="4"/>
    </row>
    <row r="495" spans="6:6" x14ac:dyDescent="0.2">
      <c r="F495" s="4"/>
    </row>
    <row r="496" spans="6:6" x14ac:dyDescent="0.2">
      <c r="F496" s="4"/>
    </row>
    <row r="497" spans="6:6" x14ac:dyDescent="0.2">
      <c r="F497" s="4"/>
    </row>
    <row r="498" spans="6:6" x14ac:dyDescent="0.2">
      <c r="F498" s="4"/>
    </row>
    <row r="499" spans="6:6" x14ac:dyDescent="0.2">
      <c r="F499" s="4"/>
    </row>
    <row r="500" spans="6:6" x14ac:dyDescent="0.2">
      <c r="F500" s="4"/>
    </row>
    <row r="501" spans="6:6" x14ac:dyDescent="0.2">
      <c r="F501" s="4"/>
    </row>
    <row r="502" spans="6:6" x14ac:dyDescent="0.2">
      <c r="F502" s="4"/>
    </row>
    <row r="503" spans="6:6" x14ac:dyDescent="0.2">
      <c r="F503" s="4"/>
    </row>
    <row r="504" spans="6:6" x14ac:dyDescent="0.2">
      <c r="F504" s="4"/>
    </row>
    <row r="505" spans="6:6" x14ac:dyDescent="0.2">
      <c r="F505" s="4"/>
    </row>
    <row r="506" spans="6:6" x14ac:dyDescent="0.2">
      <c r="F506" s="4"/>
    </row>
    <row r="507" spans="6:6" x14ac:dyDescent="0.2">
      <c r="F507" s="4"/>
    </row>
    <row r="508" spans="6:6" x14ac:dyDescent="0.2">
      <c r="F508" s="4"/>
    </row>
    <row r="509" spans="6:6" x14ac:dyDescent="0.2">
      <c r="F509" s="4"/>
    </row>
    <row r="510" spans="6:6" x14ac:dyDescent="0.2">
      <c r="F510" s="4"/>
    </row>
    <row r="511" spans="6:6" x14ac:dyDescent="0.2">
      <c r="F511" s="4"/>
    </row>
    <row r="512" spans="6:6" x14ac:dyDescent="0.2">
      <c r="F512" s="4"/>
    </row>
    <row r="513" spans="6:6" x14ac:dyDescent="0.2">
      <c r="F513" s="4"/>
    </row>
    <row r="514" spans="6:6" x14ac:dyDescent="0.2">
      <c r="F514" s="4"/>
    </row>
    <row r="515" spans="6:6" x14ac:dyDescent="0.2">
      <c r="F515" s="4"/>
    </row>
    <row r="516" spans="6:6" x14ac:dyDescent="0.2">
      <c r="F516" s="4"/>
    </row>
    <row r="517" spans="6:6" x14ac:dyDescent="0.2">
      <c r="F517" s="4"/>
    </row>
    <row r="518" spans="6:6" x14ac:dyDescent="0.2">
      <c r="F518" s="4"/>
    </row>
    <row r="519" spans="6:6" x14ac:dyDescent="0.2">
      <c r="F519" s="4"/>
    </row>
    <row r="520" spans="6:6" x14ac:dyDescent="0.2">
      <c r="F520" s="4"/>
    </row>
    <row r="521" spans="6:6" x14ac:dyDescent="0.2">
      <c r="F521" s="4"/>
    </row>
    <row r="522" spans="6:6" x14ac:dyDescent="0.2">
      <c r="F522" s="4"/>
    </row>
    <row r="523" spans="6:6" x14ac:dyDescent="0.2">
      <c r="F523" s="4"/>
    </row>
    <row r="524" spans="6:6" x14ac:dyDescent="0.2">
      <c r="F524" s="4"/>
    </row>
    <row r="525" spans="6:6" x14ac:dyDescent="0.2">
      <c r="F525" s="4"/>
    </row>
    <row r="526" spans="6:6" x14ac:dyDescent="0.2">
      <c r="F526" s="4"/>
    </row>
    <row r="527" spans="6:6" x14ac:dyDescent="0.2">
      <c r="F527" s="4"/>
    </row>
    <row r="528" spans="6:6" x14ac:dyDescent="0.2">
      <c r="F528" s="4"/>
    </row>
    <row r="529" spans="6:6" x14ac:dyDescent="0.2">
      <c r="F529" s="4"/>
    </row>
    <row r="530" spans="6:6" x14ac:dyDescent="0.2">
      <c r="F530" s="4"/>
    </row>
    <row r="531" spans="6:6" x14ac:dyDescent="0.2">
      <c r="F531" s="4"/>
    </row>
    <row r="532" spans="6:6" x14ac:dyDescent="0.2">
      <c r="F532" s="4"/>
    </row>
    <row r="533" spans="6:6" x14ac:dyDescent="0.2">
      <c r="F533" s="4"/>
    </row>
    <row r="534" spans="6:6" x14ac:dyDescent="0.2">
      <c r="F534" s="4"/>
    </row>
    <row r="535" spans="6:6" x14ac:dyDescent="0.2">
      <c r="F535" s="4"/>
    </row>
    <row r="536" spans="6:6" x14ac:dyDescent="0.2">
      <c r="F536" s="4"/>
    </row>
    <row r="537" spans="6:6" x14ac:dyDescent="0.2">
      <c r="F537" s="4"/>
    </row>
    <row r="538" spans="6:6" x14ac:dyDescent="0.2">
      <c r="F538" s="4"/>
    </row>
    <row r="539" spans="6:6" x14ac:dyDescent="0.2">
      <c r="F539" s="4"/>
    </row>
    <row r="540" spans="6:6" x14ac:dyDescent="0.2">
      <c r="F540" s="4"/>
    </row>
    <row r="541" spans="6:6" x14ac:dyDescent="0.2">
      <c r="F541" s="4"/>
    </row>
    <row r="542" spans="6:6" x14ac:dyDescent="0.2">
      <c r="F542" s="4"/>
    </row>
    <row r="543" spans="6:6" x14ac:dyDescent="0.2">
      <c r="F543" s="4"/>
    </row>
    <row r="544" spans="6:6" x14ac:dyDescent="0.2">
      <c r="F544" s="4"/>
    </row>
    <row r="545" spans="6:6" x14ac:dyDescent="0.2">
      <c r="F545" s="4"/>
    </row>
    <row r="546" spans="6:6" x14ac:dyDescent="0.2">
      <c r="F546" s="4"/>
    </row>
    <row r="547" spans="6:6" x14ac:dyDescent="0.2">
      <c r="F547" s="4"/>
    </row>
    <row r="548" spans="6:6" x14ac:dyDescent="0.2">
      <c r="F548" s="4"/>
    </row>
    <row r="549" spans="6:6" x14ac:dyDescent="0.2">
      <c r="F549" s="4"/>
    </row>
    <row r="550" spans="6:6" x14ac:dyDescent="0.2">
      <c r="F550" s="4"/>
    </row>
    <row r="551" spans="6:6" x14ac:dyDescent="0.2">
      <c r="F551" s="4"/>
    </row>
    <row r="552" spans="6:6" x14ac:dyDescent="0.2">
      <c r="F552" s="4"/>
    </row>
    <row r="553" spans="6:6" x14ac:dyDescent="0.2">
      <c r="F553" s="4"/>
    </row>
    <row r="554" spans="6:6" x14ac:dyDescent="0.2">
      <c r="F554" s="4"/>
    </row>
    <row r="555" spans="6:6" x14ac:dyDescent="0.2">
      <c r="F555" s="4"/>
    </row>
    <row r="556" spans="6:6" x14ac:dyDescent="0.2">
      <c r="F556" s="4"/>
    </row>
    <row r="557" spans="6:6" x14ac:dyDescent="0.2">
      <c r="F557" s="4"/>
    </row>
    <row r="558" spans="6:6" x14ac:dyDescent="0.2">
      <c r="F558" s="4"/>
    </row>
    <row r="559" spans="6:6" x14ac:dyDescent="0.2">
      <c r="F559" s="4"/>
    </row>
    <row r="560" spans="6:6" x14ac:dyDescent="0.2">
      <c r="F560" s="4"/>
    </row>
    <row r="561" spans="6:6" x14ac:dyDescent="0.2">
      <c r="F561" s="4"/>
    </row>
    <row r="562" spans="6:6" x14ac:dyDescent="0.2">
      <c r="F562" s="4"/>
    </row>
    <row r="563" spans="6:6" x14ac:dyDescent="0.2">
      <c r="F563" s="4"/>
    </row>
    <row r="564" spans="6:6" x14ac:dyDescent="0.2">
      <c r="F564" s="4"/>
    </row>
    <row r="565" spans="6:6" x14ac:dyDescent="0.2">
      <c r="F565" s="4"/>
    </row>
    <row r="566" spans="6:6" x14ac:dyDescent="0.2">
      <c r="F566" s="4"/>
    </row>
    <row r="567" spans="6:6" x14ac:dyDescent="0.2">
      <c r="F567" s="4"/>
    </row>
    <row r="568" spans="6:6" x14ac:dyDescent="0.2">
      <c r="F568" s="4"/>
    </row>
    <row r="569" spans="6:6" x14ac:dyDescent="0.2">
      <c r="F569" s="4"/>
    </row>
    <row r="570" spans="6:6" x14ac:dyDescent="0.2">
      <c r="F570" s="4"/>
    </row>
    <row r="571" spans="6:6" x14ac:dyDescent="0.2">
      <c r="F571" s="4"/>
    </row>
    <row r="572" spans="6:6" x14ac:dyDescent="0.2">
      <c r="F572" s="4"/>
    </row>
    <row r="573" spans="6:6" x14ac:dyDescent="0.2">
      <c r="F573" s="4"/>
    </row>
    <row r="574" spans="6:6" x14ac:dyDescent="0.2">
      <c r="F574" s="4"/>
    </row>
    <row r="575" spans="6:6" x14ac:dyDescent="0.2">
      <c r="F575" s="4"/>
    </row>
    <row r="576" spans="6:6" x14ac:dyDescent="0.2">
      <c r="F576" s="4"/>
    </row>
    <row r="577" spans="6:6" x14ac:dyDescent="0.2">
      <c r="F577" s="4"/>
    </row>
    <row r="578" spans="6:6" x14ac:dyDescent="0.2">
      <c r="F578" s="4"/>
    </row>
    <row r="579" spans="6:6" x14ac:dyDescent="0.2">
      <c r="F579" s="4"/>
    </row>
    <row r="580" spans="6:6" x14ac:dyDescent="0.2">
      <c r="F580" s="4"/>
    </row>
    <row r="581" spans="6:6" x14ac:dyDescent="0.2">
      <c r="F581" s="4"/>
    </row>
    <row r="582" spans="6:6" x14ac:dyDescent="0.2">
      <c r="F582" s="4"/>
    </row>
    <row r="583" spans="6:6" x14ac:dyDescent="0.2">
      <c r="F583" s="4"/>
    </row>
    <row r="584" spans="6:6" x14ac:dyDescent="0.2">
      <c r="F584" s="4"/>
    </row>
    <row r="585" spans="6:6" x14ac:dyDescent="0.2">
      <c r="F585" s="4"/>
    </row>
    <row r="586" spans="6:6" x14ac:dyDescent="0.2">
      <c r="F586" s="4"/>
    </row>
    <row r="587" spans="6:6" x14ac:dyDescent="0.2">
      <c r="F587" s="4"/>
    </row>
    <row r="588" spans="6:6" x14ac:dyDescent="0.2">
      <c r="F588" s="4"/>
    </row>
    <row r="589" spans="6:6" x14ac:dyDescent="0.2">
      <c r="F589" s="4"/>
    </row>
    <row r="590" spans="6:6" x14ac:dyDescent="0.2">
      <c r="F590" s="4"/>
    </row>
    <row r="591" spans="6:6" x14ac:dyDescent="0.2">
      <c r="F591" s="4"/>
    </row>
    <row r="592" spans="6:6" x14ac:dyDescent="0.2">
      <c r="F592" s="4"/>
    </row>
    <row r="593" spans="6:6" x14ac:dyDescent="0.2">
      <c r="F593" s="4"/>
    </row>
    <row r="594" spans="6:6" x14ac:dyDescent="0.2">
      <c r="F594" s="4"/>
    </row>
    <row r="595" spans="6:6" x14ac:dyDescent="0.2">
      <c r="F595" s="4"/>
    </row>
    <row r="596" spans="6:6" x14ac:dyDescent="0.2">
      <c r="F596" s="4"/>
    </row>
    <row r="597" spans="6:6" x14ac:dyDescent="0.2">
      <c r="F597" s="4"/>
    </row>
    <row r="598" spans="6:6" x14ac:dyDescent="0.2">
      <c r="F598" s="4"/>
    </row>
    <row r="599" spans="6:6" x14ac:dyDescent="0.2">
      <c r="F599" s="4"/>
    </row>
    <row r="600" spans="6:6" x14ac:dyDescent="0.2">
      <c r="F600" s="4"/>
    </row>
    <row r="601" spans="6:6" x14ac:dyDescent="0.2">
      <c r="F601" s="4"/>
    </row>
    <row r="602" spans="6:6" x14ac:dyDescent="0.2">
      <c r="F602" s="4"/>
    </row>
    <row r="603" spans="6:6" x14ac:dyDescent="0.2">
      <c r="F603" s="4"/>
    </row>
    <row r="604" spans="6:6" x14ac:dyDescent="0.2">
      <c r="F604" s="4"/>
    </row>
    <row r="605" spans="6:6" x14ac:dyDescent="0.2">
      <c r="F605" s="4"/>
    </row>
    <row r="606" spans="6:6" x14ac:dyDescent="0.2">
      <c r="F606" s="4"/>
    </row>
    <row r="607" spans="6:6" x14ac:dyDescent="0.2">
      <c r="F607" s="4"/>
    </row>
    <row r="608" spans="6:6" x14ac:dyDescent="0.2">
      <c r="F608" s="4"/>
    </row>
    <row r="609" spans="6:6" x14ac:dyDescent="0.2">
      <c r="F609" s="4"/>
    </row>
    <row r="610" spans="6:6" x14ac:dyDescent="0.2">
      <c r="F610" s="4"/>
    </row>
    <row r="611" spans="6:6" x14ac:dyDescent="0.2">
      <c r="F611" s="4"/>
    </row>
    <row r="612" spans="6:6" x14ac:dyDescent="0.2">
      <c r="F612" s="4"/>
    </row>
    <row r="613" spans="6:6" x14ac:dyDescent="0.2">
      <c r="F613" s="4"/>
    </row>
    <row r="614" spans="6:6" x14ac:dyDescent="0.2">
      <c r="F614" s="4"/>
    </row>
    <row r="615" spans="6:6" x14ac:dyDescent="0.2">
      <c r="F615" s="4"/>
    </row>
    <row r="616" spans="6:6" x14ac:dyDescent="0.2">
      <c r="F616" s="4"/>
    </row>
    <row r="617" spans="6:6" x14ac:dyDescent="0.2">
      <c r="F617" s="4"/>
    </row>
    <row r="618" spans="6:6" x14ac:dyDescent="0.2">
      <c r="F618" s="4"/>
    </row>
    <row r="619" spans="6:6" x14ac:dyDescent="0.2">
      <c r="F619" s="4"/>
    </row>
    <row r="620" spans="6:6" x14ac:dyDescent="0.2">
      <c r="F620" s="4"/>
    </row>
    <row r="621" spans="6:6" x14ac:dyDescent="0.2">
      <c r="F621" s="4"/>
    </row>
    <row r="622" spans="6:6" x14ac:dyDescent="0.2">
      <c r="F622" s="4"/>
    </row>
    <row r="623" spans="6:6" x14ac:dyDescent="0.2">
      <c r="F623" s="4"/>
    </row>
    <row r="624" spans="6:6" x14ac:dyDescent="0.2">
      <c r="F624" s="4"/>
    </row>
    <row r="625" spans="6:6" x14ac:dyDescent="0.2">
      <c r="F625" s="4"/>
    </row>
    <row r="626" spans="6:6" x14ac:dyDescent="0.2">
      <c r="F626" s="4"/>
    </row>
    <row r="627" spans="6:6" x14ac:dyDescent="0.2">
      <c r="F627" s="4"/>
    </row>
    <row r="628" spans="6:6" x14ac:dyDescent="0.2">
      <c r="F628" s="4"/>
    </row>
    <row r="629" spans="6:6" x14ac:dyDescent="0.2">
      <c r="F629" s="4"/>
    </row>
    <row r="630" spans="6:6" x14ac:dyDescent="0.2">
      <c r="F630" s="4"/>
    </row>
    <row r="631" spans="6:6" x14ac:dyDescent="0.2">
      <c r="F631" s="4"/>
    </row>
    <row r="632" spans="6:6" x14ac:dyDescent="0.2">
      <c r="F632" s="4"/>
    </row>
    <row r="633" spans="6:6" x14ac:dyDescent="0.2">
      <c r="F633" s="4"/>
    </row>
    <row r="634" spans="6:6" x14ac:dyDescent="0.2">
      <c r="F634" s="4"/>
    </row>
    <row r="635" spans="6:6" x14ac:dyDescent="0.2">
      <c r="F635" s="4"/>
    </row>
    <row r="636" spans="6:6" x14ac:dyDescent="0.2">
      <c r="F636" s="4"/>
    </row>
    <row r="637" spans="6:6" x14ac:dyDescent="0.2">
      <c r="F637" s="4"/>
    </row>
    <row r="638" spans="6:6" x14ac:dyDescent="0.2">
      <c r="F638" s="4"/>
    </row>
    <row r="639" spans="6:6" x14ac:dyDescent="0.2">
      <c r="F639" s="4"/>
    </row>
    <row r="640" spans="6:6" x14ac:dyDescent="0.2">
      <c r="F640" s="4"/>
    </row>
    <row r="641" spans="6:6" x14ac:dyDescent="0.2">
      <c r="F641" s="4"/>
    </row>
    <row r="642" spans="6:6" x14ac:dyDescent="0.2">
      <c r="F642" s="4"/>
    </row>
    <row r="643" spans="6:6" x14ac:dyDescent="0.2">
      <c r="F643" s="4"/>
    </row>
    <row r="644" spans="6:6" x14ac:dyDescent="0.2">
      <c r="F644" s="4"/>
    </row>
    <row r="645" spans="6:6" x14ac:dyDescent="0.2">
      <c r="F645" s="4"/>
    </row>
    <row r="646" spans="6:6" x14ac:dyDescent="0.2">
      <c r="F646" s="4"/>
    </row>
    <row r="647" spans="6:6" x14ac:dyDescent="0.2">
      <c r="F647" s="4"/>
    </row>
    <row r="648" spans="6:6" x14ac:dyDescent="0.2">
      <c r="F648" s="4"/>
    </row>
    <row r="649" spans="6:6" x14ac:dyDescent="0.2">
      <c r="F649" s="4"/>
    </row>
    <row r="650" spans="6:6" x14ac:dyDescent="0.2">
      <c r="F650" s="4"/>
    </row>
    <row r="651" spans="6:6" x14ac:dyDescent="0.2">
      <c r="F651" s="4"/>
    </row>
    <row r="652" spans="6:6" x14ac:dyDescent="0.2">
      <c r="F652" s="4"/>
    </row>
    <row r="653" spans="6:6" x14ac:dyDescent="0.2">
      <c r="F653" s="4"/>
    </row>
    <row r="654" spans="6:6" x14ac:dyDescent="0.2">
      <c r="F654" s="4"/>
    </row>
    <row r="655" spans="6:6" x14ac:dyDescent="0.2">
      <c r="F655" s="4"/>
    </row>
    <row r="656" spans="6:6" x14ac:dyDescent="0.2">
      <c r="F656" s="4"/>
    </row>
    <row r="657" spans="6:6" x14ac:dyDescent="0.2">
      <c r="F657" s="4"/>
    </row>
    <row r="658" spans="6:6" x14ac:dyDescent="0.2">
      <c r="F658" s="4"/>
    </row>
    <row r="659" spans="6:6" x14ac:dyDescent="0.2">
      <c r="F659" s="4"/>
    </row>
    <row r="660" spans="6:6" x14ac:dyDescent="0.2">
      <c r="F660" s="4"/>
    </row>
    <row r="661" spans="6:6" x14ac:dyDescent="0.2">
      <c r="F661" s="4"/>
    </row>
    <row r="662" spans="6:6" x14ac:dyDescent="0.2">
      <c r="F662" s="4"/>
    </row>
    <row r="663" spans="6:6" x14ac:dyDescent="0.2">
      <c r="F663" s="4"/>
    </row>
    <row r="664" spans="6:6" x14ac:dyDescent="0.2">
      <c r="F664" s="4"/>
    </row>
    <row r="665" spans="6:6" x14ac:dyDescent="0.2">
      <c r="F665" s="4"/>
    </row>
    <row r="666" spans="6:6" x14ac:dyDescent="0.2">
      <c r="F666" s="4"/>
    </row>
    <row r="667" spans="6:6" x14ac:dyDescent="0.2">
      <c r="F667" s="4"/>
    </row>
    <row r="668" spans="6:6" x14ac:dyDescent="0.2">
      <c r="F668" s="4"/>
    </row>
    <row r="669" spans="6:6" x14ac:dyDescent="0.2">
      <c r="F669" s="4"/>
    </row>
    <row r="670" spans="6:6" x14ac:dyDescent="0.2">
      <c r="F670" s="4"/>
    </row>
    <row r="671" spans="6:6" x14ac:dyDescent="0.2">
      <c r="F671" s="4"/>
    </row>
    <row r="672" spans="6:6" x14ac:dyDescent="0.2">
      <c r="F672" s="4"/>
    </row>
    <row r="673" spans="6:6" x14ac:dyDescent="0.2">
      <c r="F673" s="4"/>
    </row>
    <row r="674" spans="6:6" x14ac:dyDescent="0.2">
      <c r="F674" s="4"/>
    </row>
    <row r="675" spans="6:6" x14ac:dyDescent="0.2">
      <c r="F675" s="4"/>
    </row>
    <row r="676" spans="6:6" x14ac:dyDescent="0.2">
      <c r="F676" s="4"/>
    </row>
    <row r="677" spans="6:6" x14ac:dyDescent="0.2">
      <c r="F677" s="4"/>
    </row>
    <row r="678" spans="6:6" x14ac:dyDescent="0.2">
      <c r="F678" s="4"/>
    </row>
    <row r="679" spans="6:6" x14ac:dyDescent="0.2">
      <c r="F679" s="4"/>
    </row>
    <row r="680" spans="6:6" x14ac:dyDescent="0.2">
      <c r="F680" s="4"/>
    </row>
    <row r="681" spans="6:6" x14ac:dyDescent="0.2">
      <c r="F681" s="4"/>
    </row>
    <row r="682" spans="6:6" x14ac:dyDescent="0.2">
      <c r="F682" s="4"/>
    </row>
    <row r="683" spans="6:6" x14ac:dyDescent="0.2">
      <c r="F683" s="4"/>
    </row>
    <row r="684" spans="6:6" x14ac:dyDescent="0.2">
      <c r="F684" s="4"/>
    </row>
    <row r="685" spans="6:6" x14ac:dyDescent="0.2">
      <c r="F685" s="4"/>
    </row>
    <row r="686" spans="6:6" x14ac:dyDescent="0.2">
      <c r="F686" s="4"/>
    </row>
    <row r="687" spans="6:6" x14ac:dyDescent="0.2">
      <c r="F687" s="4"/>
    </row>
    <row r="688" spans="6:6" x14ac:dyDescent="0.2">
      <c r="F688" s="4"/>
    </row>
    <row r="689" spans="6:6" x14ac:dyDescent="0.2">
      <c r="F689" s="4"/>
    </row>
    <row r="690" spans="6:6" x14ac:dyDescent="0.2">
      <c r="F690" s="4"/>
    </row>
    <row r="691" spans="6:6" x14ac:dyDescent="0.2">
      <c r="F691" s="4"/>
    </row>
    <row r="692" spans="6:6" x14ac:dyDescent="0.2">
      <c r="F692" s="4"/>
    </row>
    <row r="693" spans="6:6" x14ac:dyDescent="0.2">
      <c r="F693" s="4"/>
    </row>
    <row r="694" spans="6:6" x14ac:dyDescent="0.2">
      <c r="F694" s="4"/>
    </row>
    <row r="695" spans="6:6" x14ac:dyDescent="0.2">
      <c r="F695" s="4"/>
    </row>
    <row r="696" spans="6:6" x14ac:dyDescent="0.2">
      <c r="F696" s="4"/>
    </row>
    <row r="697" spans="6:6" x14ac:dyDescent="0.2">
      <c r="F697" s="4"/>
    </row>
    <row r="698" spans="6:6" x14ac:dyDescent="0.2">
      <c r="F698" s="4"/>
    </row>
    <row r="699" spans="6:6" x14ac:dyDescent="0.2">
      <c r="F699" s="4"/>
    </row>
    <row r="700" spans="6:6" x14ac:dyDescent="0.2">
      <c r="F700" s="4"/>
    </row>
    <row r="701" spans="6:6" x14ac:dyDescent="0.2">
      <c r="F701" s="4"/>
    </row>
    <row r="702" spans="6:6" x14ac:dyDescent="0.2">
      <c r="F702" s="4"/>
    </row>
    <row r="703" spans="6:6" x14ac:dyDescent="0.2">
      <c r="F703" s="4"/>
    </row>
    <row r="704" spans="6:6" x14ac:dyDescent="0.2">
      <c r="F704" s="4"/>
    </row>
    <row r="705" spans="6:6" x14ac:dyDescent="0.2">
      <c r="F705" s="4"/>
    </row>
    <row r="706" spans="6:6" x14ac:dyDescent="0.2">
      <c r="F706" s="4"/>
    </row>
    <row r="707" spans="6:6" x14ac:dyDescent="0.2">
      <c r="F707" s="4"/>
    </row>
    <row r="708" spans="6:6" x14ac:dyDescent="0.2">
      <c r="F708" s="4"/>
    </row>
    <row r="709" spans="6:6" x14ac:dyDescent="0.2">
      <c r="F709" s="4"/>
    </row>
    <row r="710" spans="6:6" x14ac:dyDescent="0.2">
      <c r="F710" s="4"/>
    </row>
    <row r="711" spans="6:6" x14ac:dyDescent="0.2">
      <c r="F711" s="4"/>
    </row>
    <row r="712" spans="6:6" x14ac:dyDescent="0.2">
      <c r="F712" s="4"/>
    </row>
    <row r="713" spans="6:6" x14ac:dyDescent="0.2">
      <c r="F713" s="4"/>
    </row>
    <row r="714" spans="6:6" x14ac:dyDescent="0.2">
      <c r="F714" s="4"/>
    </row>
    <row r="715" spans="6:6" x14ac:dyDescent="0.2">
      <c r="F715" s="4"/>
    </row>
    <row r="716" spans="6:6" x14ac:dyDescent="0.2">
      <c r="F716" s="4"/>
    </row>
    <row r="717" spans="6:6" x14ac:dyDescent="0.2">
      <c r="F717" s="4"/>
    </row>
    <row r="718" spans="6:6" x14ac:dyDescent="0.2">
      <c r="F718" s="4"/>
    </row>
    <row r="719" spans="6:6" x14ac:dyDescent="0.2">
      <c r="F719" s="4"/>
    </row>
    <row r="720" spans="6:6" x14ac:dyDescent="0.2">
      <c r="F720" s="4"/>
    </row>
    <row r="721" spans="6:6" x14ac:dyDescent="0.2">
      <c r="F721" s="4"/>
    </row>
    <row r="722" spans="6:6" x14ac:dyDescent="0.2">
      <c r="F722" s="4"/>
    </row>
    <row r="723" spans="6:6" x14ac:dyDescent="0.2">
      <c r="F723" s="4"/>
    </row>
    <row r="724" spans="6:6" x14ac:dyDescent="0.2">
      <c r="F724" s="4"/>
    </row>
    <row r="725" spans="6:6" x14ac:dyDescent="0.2">
      <c r="F725" s="4"/>
    </row>
    <row r="726" spans="6:6" x14ac:dyDescent="0.2">
      <c r="F726" s="4"/>
    </row>
    <row r="727" spans="6:6" x14ac:dyDescent="0.2">
      <c r="F727" s="4"/>
    </row>
    <row r="728" spans="6:6" x14ac:dyDescent="0.2">
      <c r="F728" s="4"/>
    </row>
    <row r="729" spans="6:6" x14ac:dyDescent="0.2">
      <c r="F729" s="4"/>
    </row>
    <row r="730" spans="6:6" x14ac:dyDescent="0.2">
      <c r="F730" s="4"/>
    </row>
    <row r="731" spans="6:6" x14ac:dyDescent="0.2">
      <c r="F731" s="4"/>
    </row>
    <row r="732" spans="6:6" x14ac:dyDescent="0.2">
      <c r="F732" s="4"/>
    </row>
    <row r="733" spans="6:6" x14ac:dyDescent="0.2">
      <c r="F733" s="4"/>
    </row>
    <row r="734" spans="6:6" x14ac:dyDescent="0.2">
      <c r="F734" s="4"/>
    </row>
    <row r="735" spans="6:6" x14ac:dyDescent="0.2">
      <c r="F735" s="4"/>
    </row>
    <row r="736" spans="6:6" x14ac:dyDescent="0.2">
      <c r="F736" s="4"/>
    </row>
    <row r="737" spans="6:6" x14ac:dyDescent="0.2">
      <c r="F737" s="4"/>
    </row>
    <row r="738" spans="6:6" x14ac:dyDescent="0.2">
      <c r="F738" s="4"/>
    </row>
    <row r="739" spans="6:6" x14ac:dyDescent="0.2">
      <c r="F739" s="4"/>
    </row>
    <row r="740" spans="6:6" x14ac:dyDescent="0.2">
      <c r="F740" s="4"/>
    </row>
    <row r="741" spans="6:6" x14ac:dyDescent="0.2">
      <c r="F741" s="4"/>
    </row>
    <row r="742" spans="6:6" x14ac:dyDescent="0.2">
      <c r="F742" s="4"/>
    </row>
    <row r="743" spans="6:6" x14ac:dyDescent="0.2">
      <c r="F743" s="4"/>
    </row>
    <row r="744" spans="6:6" x14ac:dyDescent="0.2">
      <c r="F744" s="4"/>
    </row>
    <row r="745" spans="6:6" x14ac:dyDescent="0.2">
      <c r="F745" s="4"/>
    </row>
    <row r="746" spans="6:6" x14ac:dyDescent="0.2">
      <c r="F746" s="4"/>
    </row>
    <row r="747" spans="6:6" x14ac:dyDescent="0.2">
      <c r="F747" s="4"/>
    </row>
    <row r="748" spans="6:6" x14ac:dyDescent="0.2">
      <c r="F748" s="4"/>
    </row>
    <row r="749" spans="6:6" x14ac:dyDescent="0.2">
      <c r="F749" s="4"/>
    </row>
    <row r="750" spans="6:6" x14ac:dyDescent="0.2">
      <c r="F750" s="4"/>
    </row>
    <row r="751" spans="6:6" x14ac:dyDescent="0.2">
      <c r="F751" s="4"/>
    </row>
    <row r="752" spans="6:6" x14ac:dyDescent="0.2">
      <c r="F752" s="4"/>
    </row>
    <row r="753" spans="6:6" x14ac:dyDescent="0.2">
      <c r="F753" s="4"/>
    </row>
    <row r="754" spans="6:6" x14ac:dyDescent="0.2">
      <c r="F754" s="4"/>
    </row>
    <row r="755" spans="6:6" x14ac:dyDescent="0.2">
      <c r="F755" s="4"/>
    </row>
    <row r="756" spans="6:6" x14ac:dyDescent="0.2">
      <c r="F756" s="4"/>
    </row>
    <row r="757" spans="6:6" x14ac:dyDescent="0.2">
      <c r="F757" s="4"/>
    </row>
    <row r="758" spans="6:6" x14ac:dyDescent="0.2">
      <c r="F758" s="4"/>
    </row>
    <row r="759" spans="6:6" x14ac:dyDescent="0.2">
      <c r="F759" s="4"/>
    </row>
    <row r="760" spans="6:6" x14ac:dyDescent="0.2">
      <c r="F760" s="4"/>
    </row>
    <row r="761" spans="6:6" x14ac:dyDescent="0.2">
      <c r="F761" s="4"/>
    </row>
    <row r="762" spans="6:6" x14ac:dyDescent="0.2">
      <c r="F762" s="4"/>
    </row>
    <row r="763" spans="6:6" x14ac:dyDescent="0.2">
      <c r="F763" s="4"/>
    </row>
    <row r="764" spans="6:6" x14ac:dyDescent="0.2">
      <c r="F764" s="4"/>
    </row>
    <row r="765" spans="6:6" x14ac:dyDescent="0.2">
      <c r="F765" s="4"/>
    </row>
    <row r="766" spans="6:6" x14ac:dyDescent="0.2">
      <c r="F766" s="4"/>
    </row>
    <row r="767" spans="6:6" x14ac:dyDescent="0.2">
      <c r="F767" s="4"/>
    </row>
    <row r="768" spans="6:6" x14ac:dyDescent="0.2">
      <c r="F768" s="4"/>
    </row>
    <row r="769" spans="6:6" x14ac:dyDescent="0.2">
      <c r="F769" s="4"/>
    </row>
    <row r="770" spans="6:6" x14ac:dyDescent="0.2">
      <c r="F770" s="4"/>
    </row>
    <row r="771" spans="6:6" x14ac:dyDescent="0.2">
      <c r="F771" s="4"/>
    </row>
    <row r="772" spans="6:6" x14ac:dyDescent="0.2">
      <c r="F772" s="4"/>
    </row>
    <row r="773" spans="6:6" x14ac:dyDescent="0.2">
      <c r="F773" s="4"/>
    </row>
    <row r="774" spans="6:6" x14ac:dyDescent="0.2">
      <c r="F774" s="4"/>
    </row>
    <row r="775" spans="6:6" x14ac:dyDescent="0.2">
      <c r="F775" s="4"/>
    </row>
    <row r="776" spans="6:6" x14ac:dyDescent="0.2">
      <c r="F776" s="4"/>
    </row>
    <row r="777" spans="6:6" x14ac:dyDescent="0.2">
      <c r="F777" s="4"/>
    </row>
    <row r="778" spans="6:6" x14ac:dyDescent="0.2">
      <c r="F778" s="4"/>
    </row>
    <row r="779" spans="6:6" x14ac:dyDescent="0.2">
      <c r="F779" s="4"/>
    </row>
    <row r="780" spans="6:6" x14ac:dyDescent="0.2">
      <c r="F780" s="4"/>
    </row>
    <row r="781" spans="6:6" x14ac:dyDescent="0.2">
      <c r="F781" s="4"/>
    </row>
    <row r="782" spans="6:6" x14ac:dyDescent="0.2">
      <c r="F782" s="4"/>
    </row>
    <row r="783" spans="6:6" x14ac:dyDescent="0.2">
      <c r="F783" s="4"/>
    </row>
    <row r="784" spans="6:6" x14ac:dyDescent="0.2">
      <c r="F784" s="4"/>
    </row>
    <row r="785" spans="6:6" x14ac:dyDescent="0.2">
      <c r="F785" s="4"/>
    </row>
    <row r="786" spans="6:6" x14ac:dyDescent="0.2">
      <c r="F786" s="4"/>
    </row>
    <row r="787" spans="6:6" x14ac:dyDescent="0.2">
      <c r="F787" s="4"/>
    </row>
    <row r="788" spans="6:6" x14ac:dyDescent="0.2">
      <c r="F788" s="4"/>
    </row>
    <row r="789" spans="6:6" x14ac:dyDescent="0.2">
      <c r="F789" s="4"/>
    </row>
    <row r="790" spans="6:6" x14ac:dyDescent="0.2">
      <c r="F790" s="4"/>
    </row>
    <row r="791" spans="6:6" x14ac:dyDescent="0.2">
      <c r="F791" s="4"/>
    </row>
    <row r="792" spans="6:6" x14ac:dyDescent="0.2">
      <c r="F792" s="4"/>
    </row>
    <row r="793" spans="6:6" x14ac:dyDescent="0.2">
      <c r="F793" s="4"/>
    </row>
    <row r="794" spans="6:6" x14ac:dyDescent="0.2">
      <c r="F794" s="4"/>
    </row>
    <row r="795" spans="6:6" x14ac:dyDescent="0.2">
      <c r="F795" s="4"/>
    </row>
    <row r="796" spans="6:6" x14ac:dyDescent="0.2">
      <c r="F796" s="4"/>
    </row>
    <row r="797" spans="6:6" x14ac:dyDescent="0.2">
      <c r="F797" s="4"/>
    </row>
    <row r="798" spans="6:6" x14ac:dyDescent="0.2">
      <c r="F798" s="4"/>
    </row>
    <row r="799" spans="6:6" x14ac:dyDescent="0.2">
      <c r="F799" s="4"/>
    </row>
    <row r="800" spans="6:6" x14ac:dyDescent="0.2">
      <c r="F800" s="4"/>
    </row>
    <row r="801" spans="6:6" x14ac:dyDescent="0.2">
      <c r="F801" s="4"/>
    </row>
    <row r="802" spans="6:6" x14ac:dyDescent="0.2">
      <c r="F802" s="4"/>
    </row>
    <row r="803" spans="6:6" x14ac:dyDescent="0.2">
      <c r="F803" s="4"/>
    </row>
    <row r="804" spans="6:6" x14ac:dyDescent="0.2">
      <c r="F804" s="4"/>
    </row>
    <row r="805" spans="6:6" x14ac:dyDescent="0.2">
      <c r="F805" s="4"/>
    </row>
    <row r="806" spans="6:6" x14ac:dyDescent="0.2">
      <c r="F806" s="4"/>
    </row>
    <row r="807" spans="6:6" x14ac:dyDescent="0.2">
      <c r="F807" s="4"/>
    </row>
    <row r="808" spans="6:6" x14ac:dyDescent="0.2">
      <c r="F808" s="4"/>
    </row>
    <row r="809" spans="6:6" x14ac:dyDescent="0.2">
      <c r="F809" s="4"/>
    </row>
    <row r="810" spans="6:6" x14ac:dyDescent="0.2">
      <c r="F810" s="4"/>
    </row>
    <row r="811" spans="6:6" x14ac:dyDescent="0.2">
      <c r="F811" s="4"/>
    </row>
    <row r="812" spans="6:6" x14ac:dyDescent="0.2">
      <c r="F812" s="4"/>
    </row>
    <row r="813" spans="6:6" x14ac:dyDescent="0.2">
      <c r="F813" s="4"/>
    </row>
    <row r="814" spans="6:6" x14ac:dyDescent="0.2">
      <c r="F814" s="4"/>
    </row>
    <row r="815" spans="6:6" x14ac:dyDescent="0.2">
      <c r="F815" s="4"/>
    </row>
    <row r="816" spans="6:6" x14ac:dyDescent="0.2">
      <c r="F816" s="4"/>
    </row>
    <row r="817" spans="6:6" x14ac:dyDescent="0.2">
      <c r="F817" s="4"/>
    </row>
    <row r="818" spans="6:6" x14ac:dyDescent="0.2">
      <c r="F818" s="4"/>
    </row>
    <row r="819" spans="6:6" x14ac:dyDescent="0.2">
      <c r="F819" s="4"/>
    </row>
    <row r="820" spans="6:6" x14ac:dyDescent="0.2">
      <c r="F820" s="4"/>
    </row>
    <row r="821" spans="6:6" x14ac:dyDescent="0.2">
      <c r="F821" s="4"/>
    </row>
    <row r="822" spans="6:6" x14ac:dyDescent="0.2">
      <c r="F822" s="4"/>
    </row>
    <row r="823" spans="6:6" x14ac:dyDescent="0.2">
      <c r="F823" s="4"/>
    </row>
    <row r="824" spans="6:6" x14ac:dyDescent="0.2">
      <c r="F824" s="4"/>
    </row>
    <row r="825" spans="6:6" x14ac:dyDescent="0.2">
      <c r="F825" s="4"/>
    </row>
    <row r="826" spans="6:6" x14ac:dyDescent="0.2">
      <c r="F826" s="4"/>
    </row>
    <row r="827" spans="6:6" x14ac:dyDescent="0.2">
      <c r="F827" s="4"/>
    </row>
    <row r="828" spans="6:6" x14ac:dyDescent="0.2">
      <c r="F828" s="4"/>
    </row>
    <row r="829" spans="6:6" x14ac:dyDescent="0.2">
      <c r="F829" s="4"/>
    </row>
    <row r="830" spans="6:6" x14ac:dyDescent="0.2">
      <c r="F830" s="4"/>
    </row>
    <row r="831" spans="6:6" x14ac:dyDescent="0.2">
      <c r="F831" s="4"/>
    </row>
    <row r="832" spans="6:6" x14ac:dyDescent="0.2">
      <c r="F832" s="4"/>
    </row>
    <row r="833" spans="6:6" x14ac:dyDescent="0.2">
      <c r="F833" s="4"/>
    </row>
    <row r="834" spans="6:6" x14ac:dyDescent="0.2">
      <c r="F834" s="4"/>
    </row>
    <row r="835" spans="6:6" x14ac:dyDescent="0.2">
      <c r="F835" s="4"/>
    </row>
    <row r="836" spans="6:6" x14ac:dyDescent="0.2">
      <c r="F836" s="4"/>
    </row>
    <row r="837" spans="6:6" x14ac:dyDescent="0.2">
      <c r="F837" s="4"/>
    </row>
    <row r="838" spans="6:6" x14ac:dyDescent="0.2">
      <c r="F838" s="4"/>
    </row>
    <row r="839" spans="6:6" x14ac:dyDescent="0.2">
      <c r="F839" s="4"/>
    </row>
    <row r="840" spans="6:6" x14ac:dyDescent="0.2">
      <c r="F840" s="4"/>
    </row>
    <row r="841" spans="6:6" x14ac:dyDescent="0.2">
      <c r="F841" s="4"/>
    </row>
    <row r="842" spans="6:6" x14ac:dyDescent="0.2">
      <c r="F842" s="4"/>
    </row>
    <row r="843" spans="6:6" x14ac:dyDescent="0.2">
      <c r="F843" s="4"/>
    </row>
    <row r="844" spans="6:6" x14ac:dyDescent="0.2">
      <c r="F844" s="4"/>
    </row>
    <row r="845" spans="6:6" x14ac:dyDescent="0.2">
      <c r="F845" s="4"/>
    </row>
    <row r="846" spans="6:6" x14ac:dyDescent="0.2">
      <c r="F846" s="4"/>
    </row>
    <row r="847" spans="6:6" x14ac:dyDescent="0.2">
      <c r="F847" s="4"/>
    </row>
    <row r="848" spans="6:6" x14ac:dyDescent="0.2">
      <c r="F848" s="4"/>
    </row>
    <row r="849" spans="6:6" x14ac:dyDescent="0.2">
      <c r="F849" s="4"/>
    </row>
    <row r="850" spans="6:6" x14ac:dyDescent="0.2">
      <c r="F850" s="4"/>
    </row>
    <row r="851" spans="6:6" x14ac:dyDescent="0.2">
      <c r="F851" s="4"/>
    </row>
    <row r="852" spans="6:6" x14ac:dyDescent="0.2">
      <c r="F852" s="4"/>
    </row>
    <row r="853" spans="6:6" x14ac:dyDescent="0.2">
      <c r="F853" s="4"/>
    </row>
    <row r="854" spans="6:6" x14ac:dyDescent="0.2">
      <c r="F854" s="4"/>
    </row>
    <row r="855" spans="6:6" x14ac:dyDescent="0.2">
      <c r="F855" s="4"/>
    </row>
    <row r="856" spans="6:6" x14ac:dyDescent="0.2">
      <c r="F856" s="4"/>
    </row>
    <row r="857" spans="6:6" x14ac:dyDescent="0.2">
      <c r="F857" s="4"/>
    </row>
    <row r="858" spans="6:6" x14ac:dyDescent="0.2">
      <c r="F858" s="4"/>
    </row>
    <row r="859" spans="6:6" x14ac:dyDescent="0.2">
      <c r="F859" s="4"/>
    </row>
    <row r="860" spans="6:6" x14ac:dyDescent="0.2">
      <c r="F860" s="4"/>
    </row>
    <row r="861" spans="6:6" x14ac:dyDescent="0.2">
      <c r="F861" s="4"/>
    </row>
    <row r="862" spans="6:6" x14ac:dyDescent="0.2">
      <c r="F862" s="4"/>
    </row>
    <row r="863" spans="6:6" x14ac:dyDescent="0.2">
      <c r="F863" s="4"/>
    </row>
    <row r="864" spans="6:6" x14ac:dyDescent="0.2">
      <c r="F864" s="4"/>
    </row>
    <row r="865" spans="6:6" x14ac:dyDescent="0.2">
      <c r="F865" s="4"/>
    </row>
    <row r="866" spans="6:6" x14ac:dyDescent="0.2">
      <c r="F866" s="4"/>
    </row>
    <row r="867" spans="6:6" x14ac:dyDescent="0.2">
      <c r="F867" s="4"/>
    </row>
    <row r="868" spans="6:6" x14ac:dyDescent="0.2">
      <c r="F868" s="4"/>
    </row>
    <row r="869" spans="6:6" x14ac:dyDescent="0.2">
      <c r="F869" s="4"/>
    </row>
    <row r="870" spans="6:6" x14ac:dyDescent="0.2">
      <c r="F870" s="4"/>
    </row>
    <row r="871" spans="6:6" x14ac:dyDescent="0.2">
      <c r="F871" s="4"/>
    </row>
    <row r="872" spans="6:6" x14ac:dyDescent="0.2">
      <c r="F872" s="4"/>
    </row>
    <row r="873" spans="6:6" x14ac:dyDescent="0.2">
      <c r="F873" s="4"/>
    </row>
    <row r="874" spans="6:6" x14ac:dyDescent="0.2">
      <c r="F874" s="4"/>
    </row>
    <row r="875" spans="6:6" x14ac:dyDescent="0.2">
      <c r="F875" s="4"/>
    </row>
    <row r="876" spans="6:6" x14ac:dyDescent="0.2">
      <c r="F876" s="4"/>
    </row>
    <row r="877" spans="6:6" x14ac:dyDescent="0.2">
      <c r="F877" s="4"/>
    </row>
    <row r="878" spans="6:6" x14ac:dyDescent="0.2">
      <c r="F878" s="4"/>
    </row>
    <row r="879" spans="6:6" x14ac:dyDescent="0.2">
      <c r="F879" s="4"/>
    </row>
    <row r="880" spans="6:6" x14ac:dyDescent="0.2">
      <c r="F880" s="4"/>
    </row>
    <row r="881" spans="6:6" x14ac:dyDescent="0.2">
      <c r="F881" s="4"/>
    </row>
    <row r="882" spans="6:6" x14ac:dyDescent="0.2">
      <c r="F882" s="4"/>
    </row>
    <row r="883" spans="6:6" x14ac:dyDescent="0.2">
      <c r="F883" s="4"/>
    </row>
    <row r="884" spans="6:6" x14ac:dyDescent="0.2">
      <c r="F884" s="4"/>
    </row>
    <row r="885" spans="6:6" x14ac:dyDescent="0.2">
      <c r="F885" s="4"/>
    </row>
    <row r="886" spans="6:6" x14ac:dyDescent="0.2">
      <c r="F886" s="4"/>
    </row>
    <row r="887" spans="6:6" x14ac:dyDescent="0.2">
      <c r="F887" s="4"/>
    </row>
    <row r="888" spans="6:6" x14ac:dyDescent="0.2">
      <c r="F888" s="4"/>
    </row>
    <row r="889" spans="6:6" x14ac:dyDescent="0.2">
      <c r="F889" s="4"/>
    </row>
    <row r="890" spans="6:6" x14ac:dyDescent="0.2">
      <c r="F890" s="4"/>
    </row>
    <row r="891" spans="6:6" x14ac:dyDescent="0.2">
      <c r="F891" s="4"/>
    </row>
    <row r="892" spans="6:6" x14ac:dyDescent="0.2">
      <c r="F892" s="4"/>
    </row>
    <row r="893" spans="6:6" x14ac:dyDescent="0.2">
      <c r="F893" s="4"/>
    </row>
    <row r="894" spans="6:6" x14ac:dyDescent="0.2">
      <c r="F894" s="4"/>
    </row>
    <row r="895" spans="6:6" x14ac:dyDescent="0.2">
      <c r="F895" s="4"/>
    </row>
    <row r="896" spans="6:6" x14ac:dyDescent="0.2">
      <c r="F896" s="4"/>
    </row>
    <row r="897" spans="6:6" x14ac:dyDescent="0.2">
      <c r="F897" s="4"/>
    </row>
    <row r="898" spans="6:6" x14ac:dyDescent="0.2">
      <c r="F898" s="4"/>
    </row>
    <row r="899" spans="6:6" x14ac:dyDescent="0.2">
      <c r="F899" s="4"/>
    </row>
    <row r="900" spans="6:6" x14ac:dyDescent="0.2">
      <c r="F900" s="4"/>
    </row>
    <row r="901" spans="6:6" x14ac:dyDescent="0.2">
      <c r="F901" s="4"/>
    </row>
    <row r="902" spans="6:6" x14ac:dyDescent="0.2">
      <c r="F902" s="4"/>
    </row>
    <row r="903" spans="6:6" x14ac:dyDescent="0.2">
      <c r="F903" s="4"/>
    </row>
    <row r="904" spans="6:6" x14ac:dyDescent="0.2">
      <c r="F904" s="4"/>
    </row>
    <row r="905" spans="6:6" x14ac:dyDescent="0.2">
      <c r="F905" s="4"/>
    </row>
    <row r="906" spans="6:6" x14ac:dyDescent="0.2">
      <c r="F906" s="4"/>
    </row>
    <row r="907" spans="6:6" x14ac:dyDescent="0.2">
      <c r="F907" s="4"/>
    </row>
    <row r="908" spans="6:6" x14ac:dyDescent="0.2">
      <c r="F908" s="4"/>
    </row>
    <row r="909" spans="6:6" x14ac:dyDescent="0.2">
      <c r="F909" s="4"/>
    </row>
    <row r="910" spans="6:6" x14ac:dyDescent="0.2">
      <c r="F910" s="4"/>
    </row>
    <row r="911" spans="6:6" x14ac:dyDescent="0.2">
      <c r="F911" s="4"/>
    </row>
    <row r="912" spans="6:6" x14ac:dyDescent="0.2">
      <c r="F912" s="4"/>
    </row>
    <row r="913" spans="6:6" x14ac:dyDescent="0.2">
      <c r="F913" s="4"/>
    </row>
    <row r="914" spans="6:6" x14ac:dyDescent="0.2">
      <c r="F914" s="4"/>
    </row>
    <row r="915" spans="6:6" x14ac:dyDescent="0.2">
      <c r="F915" s="4"/>
    </row>
    <row r="916" spans="6:6" x14ac:dyDescent="0.2">
      <c r="F916" s="4"/>
    </row>
    <row r="917" spans="6:6" x14ac:dyDescent="0.2">
      <c r="F917" s="4"/>
    </row>
    <row r="918" spans="6:6" x14ac:dyDescent="0.2">
      <c r="F918" s="4"/>
    </row>
    <row r="919" spans="6:6" x14ac:dyDescent="0.2">
      <c r="F919" s="4"/>
    </row>
    <row r="920" spans="6:6" x14ac:dyDescent="0.2">
      <c r="F920" s="4"/>
    </row>
    <row r="921" spans="6:6" x14ac:dyDescent="0.2">
      <c r="F921" s="4"/>
    </row>
    <row r="922" spans="6:6" x14ac:dyDescent="0.2">
      <c r="F922" s="4"/>
    </row>
    <row r="923" spans="6:6" x14ac:dyDescent="0.2">
      <c r="F923" s="4"/>
    </row>
    <row r="924" spans="6:6" x14ac:dyDescent="0.2">
      <c r="F924" s="4"/>
    </row>
    <row r="925" spans="6:6" x14ac:dyDescent="0.2">
      <c r="F925" s="4"/>
    </row>
    <row r="926" spans="6:6" x14ac:dyDescent="0.2">
      <c r="F926" s="4"/>
    </row>
    <row r="927" spans="6:6" x14ac:dyDescent="0.2">
      <c r="F927" s="4"/>
    </row>
    <row r="928" spans="6:6" x14ac:dyDescent="0.2">
      <c r="F928" s="4"/>
    </row>
    <row r="929" spans="6:6" x14ac:dyDescent="0.2">
      <c r="F929" s="4"/>
    </row>
    <row r="930" spans="6:6" x14ac:dyDescent="0.2">
      <c r="F930" s="4"/>
    </row>
    <row r="931" spans="6:6" x14ac:dyDescent="0.2">
      <c r="F931" s="4"/>
    </row>
    <row r="932" spans="6:6" x14ac:dyDescent="0.2">
      <c r="F932" s="4"/>
    </row>
    <row r="933" spans="6:6" x14ac:dyDescent="0.2">
      <c r="F933" s="4"/>
    </row>
    <row r="934" spans="6:6" x14ac:dyDescent="0.2">
      <c r="F934" s="4"/>
    </row>
    <row r="935" spans="6:6" x14ac:dyDescent="0.2">
      <c r="F935" s="4"/>
    </row>
    <row r="936" spans="6:6" x14ac:dyDescent="0.2">
      <c r="F936" s="4"/>
    </row>
    <row r="937" spans="6:6" x14ac:dyDescent="0.2">
      <c r="F937" s="4"/>
    </row>
    <row r="938" spans="6:6" x14ac:dyDescent="0.2">
      <c r="F938" s="4"/>
    </row>
    <row r="939" spans="6:6" x14ac:dyDescent="0.2">
      <c r="F939" s="4"/>
    </row>
    <row r="940" spans="6:6" x14ac:dyDescent="0.2">
      <c r="F940" s="4"/>
    </row>
    <row r="941" spans="6:6" x14ac:dyDescent="0.2">
      <c r="F941" s="4"/>
    </row>
    <row r="942" spans="6:6" x14ac:dyDescent="0.2">
      <c r="F942" s="4"/>
    </row>
    <row r="943" spans="6:6" x14ac:dyDescent="0.2">
      <c r="F943" s="4"/>
    </row>
    <row r="944" spans="6:6" x14ac:dyDescent="0.2">
      <c r="F944" s="4"/>
    </row>
    <row r="945" spans="6:6" x14ac:dyDescent="0.2">
      <c r="F945" s="4"/>
    </row>
    <row r="946" spans="6:6" x14ac:dyDescent="0.2">
      <c r="F946" s="4"/>
    </row>
    <row r="947" spans="6:6" x14ac:dyDescent="0.2">
      <c r="F947" s="4"/>
    </row>
    <row r="948" spans="6:6" x14ac:dyDescent="0.2">
      <c r="F948" s="4"/>
    </row>
    <row r="949" spans="6:6" x14ac:dyDescent="0.2">
      <c r="F949" s="4"/>
    </row>
    <row r="950" spans="6:6" x14ac:dyDescent="0.2">
      <c r="F950" s="4"/>
    </row>
    <row r="951" spans="6:6" x14ac:dyDescent="0.2">
      <c r="F951" s="4"/>
    </row>
    <row r="952" spans="6:6" x14ac:dyDescent="0.2">
      <c r="F952" s="4"/>
    </row>
    <row r="953" spans="6:6" x14ac:dyDescent="0.2">
      <c r="F953" s="4"/>
    </row>
    <row r="954" spans="6:6" x14ac:dyDescent="0.2">
      <c r="F954" s="4"/>
    </row>
    <row r="955" spans="6:6" x14ac:dyDescent="0.2">
      <c r="F955" s="4"/>
    </row>
    <row r="956" spans="6:6" x14ac:dyDescent="0.2">
      <c r="F956" s="4"/>
    </row>
    <row r="957" spans="6:6" x14ac:dyDescent="0.2">
      <c r="F957" s="4"/>
    </row>
    <row r="958" spans="6:6" x14ac:dyDescent="0.2">
      <c r="F958" s="4"/>
    </row>
    <row r="959" spans="6:6" x14ac:dyDescent="0.2">
      <c r="F959" s="4"/>
    </row>
    <row r="960" spans="6:6" x14ac:dyDescent="0.2">
      <c r="F960" s="4"/>
    </row>
    <row r="961" spans="6:6" x14ac:dyDescent="0.2">
      <c r="F961" s="4"/>
    </row>
    <row r="962" spans="6:6" x14ac:dyDescent="0.2">
      <c r="F962" s="4"/>
    </row>
    <row r="963" spans="6:6" x14ac:dyDescent="0.2">
      <c r="F963" s="4"/>
    </row>
    <row r="964" spans="6:6" x14ac:dyDescent="0.2">
      <c r="F964" s="4"/>
    </row>
    <row r="965" spans="6:6" x14ac:dyDescent="0.2">
      <c r="F965" s="4"/>
    </row>
    <row r="966" spans="6:6" x14ac:dyDescent="0.2">
      <c r="F966" s="4"/>
    </row>
    <row r="967" spans="6:6" x14ac:dyDescent="0.2">
      <c r="F967" s="4"/>
    </row>
    <row r="968" spans="6:6" x14ac:dyDescent="0.2">
      <c r="F968" s="4"/>
    </row>
    <row r="969" spans="6:6" x14ac:dyDescent="0.2">
      <c r="F969" s="4"/>
    </row>
    <row r="970" spans="6:6" x14ac:dyDescent="0.2">
      <c r="F970" s="4"/>
    </row>
    <row r="971" spans="6:6" x14ac:dyDescent="0.2">
      <c r="F971" s="4"/>
    </row>
    <row r="972" spans="6:6" x14ac:dyDescent="0.2">
      <c r="F972" s="4"/>
    </row>
    <row r="973" spans="6:6" x14ac:dyDescent="0.2">
      <c r="F973" s="4"/>
    </row>
    <row r="974" spans="6:6" x14ac:dyDescent="0.2">
      <c r="F974" s="4"/>
    </row>
    <row r="975" spans="6:6" x14ac:dyDescent="0.2">
      <c r="F975" s="4"/>
    </row>
    <row r="976" spans="6:6" x14ac:dyDescent="0.2">
      <c r="F976" s="4"/>
    </row>
    <row r="977" spans="6:6" x14ac:dyDescent="0.2">
      <c r="F977" s="4"/>
    </row>
    <row r="978" spans="6:6" x14ac:dyDescent="0.2">
      <c r="F978" s="4"/>
    </row>
    <row r="979" spans="6:6" x14ac:dyDescent="0.2">
      <c r="F979" s="4"/>
    </row>
    <row r="980" spans="6:6" x14ac:dyDescent="0.2">
      <c r="F980" s="4"/>
    </row>
    <row r="981" spans="6:6" x14ac:dyDescent="0.2">
      <c r="F981" s="4"/>
    </row>
    <row r="982" spans="6:6" x14ac:dyDescent="0.2">
      <c r="F982" s="4"/>
    </row>
    <row r="983" spans="6:6" x14ac:dyDescent="0.2">
      <c r="F983" s="4"/>
    </row>
    <row r="984" spans="6:6" x14ac:dyDescent="0.2">
      <c r="F984" s="4"/>
    </row>
    <row r="985" spans="6:6" x14ac:dyDescent="0.2">
      <c r="F985" s="4"/>
    </row>
    <row r="986" spans="6:6" x14ac:dyDescent="0.2">
      <c r="F986" s="4"/>
    </row>
    <row r="987" spans="6:6" x14ac:dyDescent="0.2">
      <c r="F987" s="4"/>
    </row>
    <row r="988" spans="6:6" x14ac:dyDescent="0.2">
      <c r="F988" s="4"/>
    </row>
    <row r="989" spans="6:6" x14ac:dyDescent="0.2">
      <c r="F989" s="4"/>
    </row>
    <row r="990" spans="6:6" x14ac:dyDescent="0.2">
      <c r="F990" s="4"/>
    </row>
    <row r="991" spans="6:6" x14ac:dyDescent="0.2">
      <c r="F991" s="4"/>
    </row>
    <row r="992" spans="6:6" x14ac:dyDescent="0.2">
      <c r="F992" s="4"/>
    </row>
    <row r="993" spans="6:6" x14ac:dyDescent="0.2">
      <c r="F993" s="4"/>
    </row>
    <row r="994" spans="6:6" x14ac:dyDescent="0.2">
      <c r="F994" s="4"/>
    </row>
    <row r="995" spans="6:6" x14ac:dyDescent="0.2">
      <c r="F995" s="4"/>
    </row>
    <row r="996" spans="6:6" x14ac:dyDescent="0.2">
      <c r="F996" s="4"/>
    </row>
    <row r="997" spans="6:6" x14ac:dyDescent="0.2">
      <c r="F997" s="4"/>
    </row>
    <row r="998" spans="6:6" x14ac:dyDescent="0.2">
      <c r="F998" s="4"/>
    </row>
    <row r="999" spans="6:6" x14ac:dyDescent="0.2">
      <c r="F999" s="4"/>
    </row>
    <row r="1000" spans="6:6" x14ac:dyDescent="0.2">
      <c r="F1000" s="4"/>
    </row>
    <row r="1001" spans="6:6" x14ac:dyDescent="0.2">
      <c r="F1001" s="4"/>
    </row>
    <row r="1002" spans="6:6" x14ac:dyDescent="0.2">
      <c r="F1002" s="4"/>
    </row>
    <row r="1003" spans="6:6" x14ac:dyDescent="0.2">
      <c r="F1003" s="4"/>
    </row>
    <row r="1004" spans="6:6" x14ac:dyDescent="0.2">
      <c r="F1004" s="4"/>
    </row>
    <row r="1005" spans="6:6" x14ac:dyDescent="0.2">
      <c r="F1005" s="4"/>
    </row>
    <row r="1006" spans="6:6" x14ac:dyDescent="0.2">
      <c r="F1006" s="4"/>
    </row>
    <row r="1007" spans="6:6" x14ac:dyDescent="0.2">
      <c r="F1007" s="4"/>
    </row>
    <row r="1008" spans="6:6" x14ac:dyDescent="0.2">
      <c r="F1008" s="4"/>
    </row>
    <row r="1009" spans="6:6" x14ac:dyDescent="0.2">
      <c r="F1009" s="4"/>
    </row>
    <row r="1010" spans="6:6" x14ac:dyDescent="0.2">
      <c r="F1010" s="4"/>
    </row>
    <row r="1011" spans="6:6" x14ac:dyDescent="0.2">
      <c r="F1011" s="4"/>
    </row>
    <row r="1012" spans="6:6" x14ac:dyDescent="0.2">
      <c r="F1012" s="4"/>
    </row>
    <row r="1013" spans="6:6" x14ac:dyDescent="0.2">
      <c r="F1013" s="4"/>
    </row>
    <row r="1014" spans="6:6" x14ac:dyDescent="0.2">
      <c r="F1014" s="4"/>
    </row>
    <row r="1015" spans="6:6" x14ac:dyDescent="0.2">
      <c r="F1015" s="4"/>
    </row>
    <row r="1016" spans="6:6" x14ac:dyDescent="0.2">
      <c r="F1016" s="4"/>
    </row>
    <row r="1017" spans="6:6" x14ac:dyDescent="0.2">
      <c r="F1017" s="4"/>
    </row>
    <row r="1018" spans="6:6" x14ac:dyDescent="0.2">
      <c r="F1018" s="4"/>
    </row>
    <row r="1019" spans="6:6" x14ac:dyDescent="0.2">
      <c r="F1019" s="4"/>
    </row>
    <row r="1020" spans="6:6" x14ac:dyDescent="0.2">
      <c r="F1020" s="4"/>
    </row>
    <row r="1021" spans="6:6" x14ac:dyDescent="0.2">
      <c r="F1021" s="4"/>
    </row>
    <row r="1022" spans="6:6" x14ac:dyDescent="0.2">
      <c r="F1022" s="4"/>
    </row>
    <row r="1023" spans="6:6" x14ac:dyDescent="0.2">
      <c r="F1023" s="4"/>
    </row>
    <row r="1024" spans="6:6" x14ac:dyDescent="0.2">
      <c r="F1024" s="4"/>
    </row>
    <row r="1025" spans="6:6" x14ac:dyDescent="0.2">
      <c r="F1025" s="4"/>
    </row>
    <row r="1026" spans="6:6" x14ac:dyDescent="0.2">
      <c r="F1026" s="4"/>
    </row>
    <row r="1027" spans="6:6" x14ac:dyDescent="0.2">
      <c r="F1027" s="4"/>
    </row>
    <row r="1028" spans="6:6" x14ac:dyDescent="0.2">
      <c r="F1028" s="4"/>
    </row>
    <row r="1029" spans="6:6" x14ac:dyDescent="0.2">
      <c r="F1029" s="4"/>
    </row>
    <row r="1030" spans="6:6" x14ac:dyDescent="0.2">
      <c r="F1030" s="4"/>
    </row>
    <row r="1031" spans="6:6" x14ac:dyDescent="0.2">
      <c r="F1031" s="4"/>
    </row>
    <row r="1032" spans="6:6" x14ac:dyDescent="0.2">
      <c r="F1032" s="4"/>
    </row>
    <row r="1033" spans="6:6" x14ac:dyDescent="0.2">
      <c r="F1033" s="4"/>
    </row>
    <row r="1034" spans="6:6" x14ac:dyDescent="0.2">
      <c r="F1034" s="4"/>
    </row>
    <row r="1035" spans="6:6" x14ac:dyDescent="0.2">
      <c r="F1035" s="4"/>
    </row>
    <row r="1036" spans="6:6" x14ac:dyDescent="0.2">
      <c r="F1036" s="4"/>
    </row>
    <row r="1037" spans="6:6" x14ac:dyDescent="0.2">
      <c r="F1037" s="4"/>
    </row>
    <row r="1038" spans="6:6" x14ac:dyDescent="0.2">
      <c r="F1038" s="4"/>
    </row>
    <row r="1039" spans="6:6" x14ac:dyDescent="0.2">
      <c r="F1039" s="4"/>
    </row>
    <row r="1040" spans="6:6" x14ac:dyDescent="0.2">
      <c r="F1040" s="4"/>
    </row>
    <row r="1041" spans="6:6" x14ac:dyDescent="0.2">
      <c r="F1041" s="4"/>
    </row>
    <row r="1042" spans="6:6" x14ac:dyDescent="0.2">
      <c r="F1042" s="4"/>
    </row>
    <row r="1043" spans="6:6" x14ac:dyDescent="0.2">
      <c r="F1043" s="4"/>
    </row>
    <row r="1044" spans="6:6" x14ac:dyDescent="0.2">
      <c r="F1044" s="4"/>
    </row>
    <row r="1045" spans="6:6" x14ac:dyDescent="0.2">
      <c r="F1045" s="4"/>
    </row>
    <row r="1046" spans="6:6" x14ac:dyDescent="0.2">
      <c r="F1046" s="4"/>
    </row>
    <row r="1047" spans="6:6" x14ac:dyDescent="0.2">
      <c r="F1047" s="4"/>
    </row>
    <row r="1048" spans="6:6" x14ac:dyDescent="0.2">
      <c r="F1048" s="4"/>
    </row>
    <row r="1049" spans="6:6" x14ac:dyDescent="0.2">
      <c r="F1049" s="4"/>
    </row>
    <row r="1050" spans="6:6" x14ac:dyDescent="0.2">
      <c r="F1050" s="4"/>
    </row>
    <row r="1051" spans="6:6" x14ac:dyDescent="0.2">
      <c r="F1051" s="4"/>
    </row>
    <row r="1052" spans="6:6" x14ac:dyDescent="0.2">
      <c r="F1052" s="4"/>
    </row>
    <row r="1053" spans="6:6" x14ac:dyDescent="0.2">
      <c r="F1053" s="4"/>
    </row>
    <row r="1054" spans="6:6" x14ac:dyDescent="0.2">
      <c r="F1054" s="4"/>
    </row>
    <row r="1055" spans="6:6" x14ac:dyDescent="0.2">
      <c r="F1055" s="4"/>
    </row>
    <row r="1056" spans="6:6" x14ac:dyDescent="0.2">
      <c r="F1056" s="4"/>
    </row>
    <row r="1057" spans="6:6" x14ac:dyDescent="0.2">
      <c r="F1057" s="4"/>
    </row>
    <row r="1058" spans="6:6" x14ac:dyDescent="0.2">
      <c r="F1058" s="4"/>
    </row>
    <row r="1059" spans="6:6" x14ac:dyDescent="0.2">
      <c r="F1059" s="4"/>
    </row>
    <row r="1060" spans="6:6" x14ac:dyDescent="0.2">
      <c r="F1060" s="4"/>
    </row>
    <row r="1061" spans="6:6" x14ac:dyDescent="0.2">
      <c r="F1061" s="4"/>
    </row>
    <row r="1062" spans="6:6" x14ac:dyDescent="0.2">
      <c r="F1062" s="4"/>
    </row>
    <row r="1063" spans="6:6" x14ac:dyDescent="0.2">
      <c r="F1063" s="4"/>
    </row>
    <row r="1064" spans="6:6" x14ac:dyDescent="0.2">
      <c r="F1064" s="4"/>
    </row>
    <row r="1065" spans="6:6" x14ac:dyDescent="0.2">
      <c r="F1065" s="4"/>
    </row>
    <row r="1066" spans="6:6" x14ac:dyDescent="0.2">
      <c r="F1066" s="4"/>
    </row>
    <row r="1067" spans="6:6" x14ac:dyDescent="0.2">
      <c r="F1067" s="4"/>
    </row>
    <row r="1068" spans="6:6" x14ac:dyDescent="0.2">
      <c r="F1068" s="4"/>
    </row>
    <row r="1069" spans="6:6" x14ac:dyDescent="0.2">
      <c r="F1069" s="4"/>
    </row>
    <row r="1070" spans="6:6" x14ac:dyDescent="0.2">
      <c r="F1070" s="4"/>
    </row>
    <row r="1071" spans="6:6" x14ac:dyDescent="0.2">
      <c r="F1071" s="4"/>
    </row>
    <row r="1072" spans="6:6" x14ac:dyDescent="0.2">
      <c r="F1072" s="4"/>
    </row>
    <row r="1073" spans="6:6" x14ac:dyDescent="0.2">
      <c r="F1073" s="4"/>
    </row>
    <row r="1074" spans="6:6" x14ac:dyDescent="0.2">
      <c r="F1074" s="4"/>
    </row>
    <row r="1075" spans="6:6" x14ac:dyDescent="0.2">
      <c r="F1075" s="4"/>
    </row>
    <row r="1076" spans="6:6" x14ac:dyDescent="0.2">
      <c r="F1076" s="4"/>
    </row>
    <row r="1077" spans="6:6" x14ac:dyDescent="0.2">
      <c r="F1077" s="4"/>
    </row>
    <row r="1078" spans="6:6" x14ac:dyDescent="0.2">
      <c r="F1078" s="4"/>
    </row>
    <row r="1079" spans="6:6" x14ac:dyDescent="0.2">
      <c r="F1079" s="4"/>
    </row>
    <row r="1080" spans="6:6" x14ac:dyDescent="0.2">
      <c r="F1080" s="4"/>
    </row>
    <row r="1081" spans="6:6" x14ac:dyDescent="0.2">
      <c r="F1081" s="4"/>
    </row>
    <row r="1082" spans="6:6" x14ac:dyDescent="0.2">
      <c r="F1082" s="4"/>
    </row>
    <row r="1083" spans="6:6" x14ac:dyDescent="0.2">
      <c r="F1083" s="4"/>
    </row>
    <row r="1084" spans="6:6" x14ac:dyDescent="0.2">
      <c r="F1084" s="4"/>
    </row>
    <row r="1085" spans="6:6" x14ac:dyDescent="0.2">
      <c r="F1085" s="4"/>
    </row>
    <row r="1086" spans="6:6" x14ac:dyDescent="0.2">
      <c r="F1086" s="4"/>
    </row>
    <row r="1087" spans="6:6" x14ac:dyDescent="0.2">
      <c r="F1087" s="4"/>
    </row>
    <row r="1088" spans="6:6" x14ac:dyDescent="0.2">
      <c r="F1088" s="4"/>
    </row>
    <row r="1089" spans="6:6" x14ac:dyDescent="0.2">
      <c r="F1089" s="4"/>
    </row>
    <row r="1090" spans="6:6" x14ac:dyDescent="0.2">
      <c r="F1090" s="4"/>
    </row>
    <row r="1091" spans="6:6" x14ac:dyDescent="0.2">
      <c r="F1091" s="4"/>
    </row>
    <row r="1092" spans="6:6" x14ac:dyDescent="0.2">
      <c r="F1092" s="4"/>
    </row>
    <row r="1093" spans="6:6" x14ac:dyDescent="0.2">
      <c r="F1093" s="4"/>
    </row>
    <row r="1094" spans="6:6" x14ac:dyDescent="0.2">
      <c r="F1094" s="4"/>
    </row>
    <row r="1095" spans="6:6" x14ac:dyDescent="0.2">
      <c r="F1095" s="4"/>
    </row>
    <row r="1096" spans="6:6" x14ac:dyDescent="0.2">
      <c r="F1096" s="4"/>
    </row>
    <row r="1097" spans="6:6" x14ac:dyDescent="0.2">
      <c r="F1097" s="4"/>
    </row>
    <row r="1098" spans="6:6" x14ac:dyDescent="0.2">
      <c r="F1098" s="4"/>
    </row>
    <row r="1099" spans="6:6" x14ac:dyDescent="0.2">
      <c r="F1099" s="4"/>
    </row>
    <row r="1100" spans="6:6" x14ac:dyDescent="0.2">
      <c r="F1100" s="4"/>
    </row>
    <row r="1101" spans="6:6" x14ac:dyDescent="0.2">
      <c r="F1101" s="4"/>
    </row>
    <row r="1102" spans="6:6" x14ac:dyDescent="0.2">
      <c r="F1102" s="4"/>
    </row>
    <row r="1103" spans="6:6" x14ac:dyDescent="0.2">
      <c r="F1103" s="4"/>
    </row>
    <row r="1104" spans="6:6" x14ac:dyDescent="0.2">
      <c r="F1104" s="4"/>
    </row>
    <row r="1105" spans="6:6" x14ac:dyDescent="0.2">
      <c r="F1105" s="4"/>
    </row>
    <row r="1106" spans="6:6" x14ac:dyDescent="0.2">
      <c r="F1106" s="4"/>
    </row>
    <row r="1107" spans="6:6" x14ac:dyDescent="0.2">
      <c r="F1107" s="4"/>
    </row>
    <row r="1108" spans="6:6" x14ac:dyDescent="0.2">
      <c r="F1108" s="4"/>
    </row>
    <row r="1109" spans="6:6" x14ac:dyDescent="0.2">
      <c r="F1109" s="4"/>
    </row>
    <row r="1110" spans="6:6" x14ac:dyDescent="0.2">
      <c r="F1110" s="4"/>
    </row>
    <row r="1111" spans="6:6" x14ac:dyDescent="0.2">
      <c r="F1111" s="4"/>
    </row>
    <row r="1112" spans="6:6" x14ac:dyDescent="0.2">
      <c r="F1112" s="4"/>
    </row>
    <row r="1113" spans="6:6" x14ac:dyDescent="0.2">
      <c r="F1113" s="4"/>
    </row>
    <row r="1114" spans="6:6" x14ac:dyDescent="0.2">
      <c r="F1114" s="4"/>
    </row>
    <row r="1115" spans="6:6" x14ac:dyDescent="0.2">
      <c r="F1115" s="4"/>
    </row>
    <row r="1116" spans="6:6" x14ac:dyDescent="0.2">
      <c r="F1116" s="4"/>
    </row>
    <row r="1117" spans="6:6" x14ac:dyDescent="0.2">
      <c r="F1117" s="4"/>
    </row>
    <row r="1118" spans="6:6" x14ac:dyDescent="0.2">
      <c r="F1118" s="4"/>
    </row>
    <row r="1119" spans="6:6" x14ac:dyDescent="0.2">
      <c r="F1119" s="4"/>
    </row>
    <row r="1120" spans="6:6" x14ac:dyDescent="0.2">
      <c r="F1120" s="4"/>
    </row>
    <row r="1121" spans="6:6" x14ac:dyDescent="0.2">
      <c r="F1121" s="4"/>
    </row>
    <row r="1122" spans="6:6" x14ac:dyDescent="0.2">
      <c r="F1122" s="4"/>
    </row>
    <row r="1123" spans="6:6" x14ac:dyDescent="0.2">
      <c r="F1123" s="4"/>
    </row>
    <row r="1124" spans="6:6" x14ac:dyDescent="0.2">
      <c r="F1124" s="4"/>
    </row>
    <row r="1125" spans="6:6" x14ac:dyDescent="0.2">
      <c r="F1125" s="4"/>
    </row>
    <row r="1126" spans="6:6" x14ac:dyDescent="0.2">
      <c r="F1126" s="4"/>
    </row>
    <row r="1127" spans="6:6" x14ac:dyDescent="0.2">
      <c r="F1127" s="4"/>
    </row>
    <row r="1128" spans="6:6" x14ac:dyDescent="0.2">
      <c r="F1128" s="4"/>
    </row>
    <row r="1129" spans="6:6" x14ac:dyDescent="0.2">
      <c r="F1129" s="4"/>
    </row>
    <row r="1130" spans="6:6" x14ac:dyDescent="0.2">
      <c r="F1130" s="4"/>
    </row>
    <row r="1131" spans="6:6" x14ac:dyDescent="0.2">
      <c r="F1131" s="4"/>
    </row>
    <row r="1132" spans="6:6" x14ac:dyDescent="0.2">
      <c r="F1132" s="4"/>
    </row>
    <row r="1133" spans="6:6" x14ac:dyDescent="0.2">
      <c r="F1133" s="4"/>
    </row>
    <row r="1134" spans="6:6" x14ac:dyDescent="0.2">
      <c r="F1134" s="4"/>
    </row>
    <row r="1135" spans="6:6" x14ac:dyDescent="0.2">
      <c r="F1135" s="4"/>
    </row>
    <row r="1136" spans="6:6" x14ac:dyDescent="0.2">
      <c r="F1136" s="4"/>
    </row>
    <row r="1137" spans="6:6" x14ac:dyDescent="0.2">
      <c r="F1137" s="4"/>
    </row>
    <row r="1138" spans="6:6" x14ac:dyDescent="0.2">
      <c r="F1138" s="4"/>
    </row>
    <row r="1139" spans="6:6" x14ac:dyDescent="0.2">
      <c r="F1139" s="4"/>
    </row>
    <row r="1140" spans="6:6" x14ac:dyDescent="0.2">
      <c r="F1140" s="4"/>
    </row>
    <row r="1141" spans="6:6" x14ac:dyDescent="0.2">
      <c r="F1141" s="4"/>
    </row>
    <row r="1142" spans="6:6" x14ac:dyDescent="0.2">
      <c r="F1142" s="4"/>
    </row>
    <row r="1143" spans="6:6" x14ac:dyDescent="0.2">
      <c r="F1143" s="4"/>
    </row>
    <row r="1144" spans="6:6" x14ac:dyDescent="0.2">
      <c r="F1144" s="4"/>
    </row>
    <row r="1145" spans="6:6" x14ac:dyDescent="0.2">
      <c r="F1145" s="4"/>
    </row>
    <row r="1146" spans="6:6" x14ac:dyDescent="0.2">
      <c r="F1146" s="4"/>
    </row>
    <row r="1147" spans="6:6" x14ac:dyDescent="0.2">
      <c r="F1147" s="4"/>
    </row>
    <row r="1148" spans="6:6" x14ac:dyDescent="0.2">
      <c r="F1148" s="4"/>
    </row>
    <row r="1149" spans="6:6" x14ac:dyDescent="0.2">
      <c r="F1149" s="4"/>
    </row>
    <row r="1150" spans="6:6" x14ac:dyDescent="0.2">
      <c r="F1150" s="4"/>
    </row>
    <row r="1151" spans="6:6" x14ac:dyDescent="0.2">
      <c r="F1151" s="4"/>
    </row>
    <row r="1152" spans="6:6" x14ac:dyDescent="0.2">
      <c r="F1152" s="4"/>
    </row>
    <row r="1153" spans="6:6" x14ac:dyDescent="0.2">
      <c r="F1153" s="4"/>
    </row>
    <row r="1154" spans="6:6" x14ac:dyDescent="0.2">
      <c r="F1154" s="4"/>
    </row>
    <row r="1155" spans="6:6" x14ac:dyDescent="0.2">
      <c r="F1155" s="4"/>
    </row>
    <row r="1156" spans="6:6" x14ac:dyDescent="0.2">
      <c r="F1156" s="4"/>
    </row>
    <row r="1157" spans="6:6" x14ac:dyDescent="0.2">
      <c r="F1157" s="4"/>
    </row>
    <row r="1158" spans="6:6" x14ac:dyDescent="0.2">
      <c r="F1158" s="4"/>
    </row>
    <row r="1159" spans="6:6" x14ac:dyDescent="0.2">
      <c r="F1159" s="4"/>
    </row>
    <row r="1160" spans="6:6" x14ac:dyDescent="0.2">
      <c r="F1160" s="4"/>
    </row>
    <row r="1161" spans="6:6" x14ac:dyDescent="0.2">
      <c r="F1161" s="4"/>
    </row>
    <row r="1162" spans="6:6" x14ac:dyDescent="0.2">
      <c r="F1162" s="4"/>
    </row>
    <row r="1163" spans="6:6" x14ac:dyDescent="0.2">
      <c r="F1163" s="4"/>
    </row>
    <row r="1164" spans="6:6" x14ac:dyDescent="0.2">
      <c r="F1164" s="4"/>
    </row>
    <row r="1165" spans="6:6" x14ac:dyDescent="0.2">
      <c r="F1165" s="4"/>
    </row>
    <row r="1166" spans="6:6" x14ac:dyDescent="0.2">
      <c r="F1166" s="4"/>
    </row>
    <row r="1167" spans="6:6" x14ac:dyDescent="0.2">
      <c r="F1167" s="4"/>
    </row>
    <row r="1168" spans="6:6" x14ac:dyDescent="0.2">
      <c r="F1168" s="4"/>
    </row>
    <row r="1169" spans="6:6" x14ac:dyDescent="0.2">
      <c r="F1169" s="4"/>
    </row>
    <row r="1170" spans="6:6" x14ac:dyDescent="0.2">
      <c r="F1170" s="4"/>
    </row>
    <row r="1171" spans="6:6" x14ac:dyDescent="0.2">
      <c r="F1171" s="4"/>
    </row>
    <row r="1172" spans="6:6" x14ac:dyDescent="0.2">
      <c r="F1172" s="4"/>
    </row>
    <row r="1173" spans="6:6" x14ac:dyDescent="0.2">
      <c r="F1173" s="4"/>
    </row>
    <row r="1174" spans="6:6" x14ac:dyDescent="0.2">
      <c r="F1174" s="4"/>
    </row>
    <row r="1175" spans="6:6" x14ac:dyDescent="0.2">
      <c r="F1175" s="4"/>
    </row>
    <row r="1176" spans="6:6" x14ac:dyDescent="0.2">
      <c r="F1176" s="4"/>
    </row>
    <row r="1177" spans="6:6" x14ac:dyDescent="0.2">
      <c r="F1177" s="4"/>
    </row>
    <row r="1178" spans="6:6" x14ac:dyDescent="0.2">
      <c r="F1178" s="4"/>
    </row>
    <row r="1179" spans="6:6" x14ac:dyDescent="0.2">
      <c r="F1179" s="4"/>
    </row>
    <row r="1180" spans="6:6" x14ac:dyDescent="0.2">
      <c r="F1180" s="4"/>
    </row>
    <row r="1181" spans="6:6" x14ac:dyDescent="0.2">
      <c r="F1181" s="4"/>
    </row>
    <row r="1182" spans="6:6" x14ac:dyDescent="0.2">
      <c r="F1182" s="4"/>
    </row>
    <row r="1183" spans="6:6" x14ac:dyDescent="0.2">
      <c r="F1183" s="4"/>
    </row>
    <row r="1184" spans="6:6" x14ac:dyDescent="0.2">
      <c r="F1184" s="4"/>
    </row>
    <row r="1185" spans="6:6" x14ac:dyDescent="0.2">
      <c r="F1185" s="4"/>
    </row>
    <row r="1186" spans="6:6" x14ac:dyDescent="0.2">
      <c r="F1186" s="4"/>
    </row>
    <row r="1187" spans="6:6" x14ac:dyDescent="0.2">
      <c r="F1187" s="4"/>
    </row>
    <row r="1188" spans="6:6" x14ac:dyDescent="0.2">
      <c r="F1188" s="4"/>
    </row>
    <row r="1189" spans="6:6" x14ac:dyDescent="0.2">
      <c r="F1189" s="4"/>
    </row>
    <row r="1190" spans="6:6" x14ac:dyDescent="0.2">
      <c r="F1190" s="4"/>
    </row>
    <row r="1191" spans="6:6" x14ac:dyDescent="0.2">
      <c r="F1191" s="4"/>
    </row>
    <row r="1192" spans="6:6" x14ac:dyDescent="0.2">
      <c r="F1192" s="4"/>
    </row>
    <row r="1193" spans="6:6" x14ac:dyDescent="0.2">
      <c r="F1193" s="4"/>
    </row>
    <row r="1194" spans="6:6" x14ac:dyDescent="0.2">
      <c r="F1194" s="4"/>
    </row>
    <row r="1195" spans="6:6" x14ac:dyDescent="0.2">
      <c r="F1195" s="4"/>
    </row>
    <row r="1196" spans="6:6" x14ac:dyDescent="0.2">
      <c r="F1196" s="4"/>
    </row>
    <row r="1197" spans="6:6" x14ac:dyDescent="0.2">
      <c r="F1197" s="4"/>
    </row>
    <row r="1198" spans="6:6" x14ac:dyDescent="0.2">
      <c r="F1198" s="4"/>
    </row>
    <row r="1199" spans="6:6" x14ac:dyDescent="0.2">
      <c r="F1199" s="4"/>
    </row>
    <row r="1200" spans="6:6" x14ac:dyDescent="0.2">
      <c r="F1200" s="4"/>
    </row>
    <row r="1201" spans="6:6" x14ac:dyDescent="0.2">
      <c r="F1201" s="4"/>
    </row>
    <row r="1202" spans="6:6" x14ac:dyDescent="0.2">
      <c r="F1202" s="4"/>
    </row>
    <row r="1203" spans="6:6" x14ac:dyDescent="0.2">
      <c r="F1203" s="4"/>
    </row>
    <row r="1204" spans="6:6" x14ac:dyDescent="0.2">
      <c r="F1204" s="4"/>
    </row>
    <row r="1205" spans="6:6" x14ac:dyDescent="0.2">
      <c r="F1205" s="4"/>
    </row>
    <row r="1206" spans="6:6" x14ac:dyDescent="0.2">
      <c r="F1206" s="4"/>
    </row>
    <row r="1207" spans="6:6" x14ac:dyDescent="0.2">
      <c r="F1207" s="4"/>
    </row>
    <row r="1208" spans="6:6" x14ac:dyDescent="0.2">
      <c r="F1208" s="4"/>
    </row>
    <row r="1209" spans="6:6" x14ac:dyDescent="0.2">
      <c r="F1209" s="4"/>
    </row>
    <row r="1210" spans="6:6" x14ac:dyDescent="0.2">
      <c r="F1210" s="4"/>
    </row>
    <row r="1211" spans="6:6" x14ac:dyDescent="0.2">
      <c r="F1211" s="4"/>
    </row>
    <row r="1212" spans="6:6" x14ac:dyDescent="0.2">
      <c r="F1212" s="4"/>
    </row>
    <row r="1213" spans="6:6" x14ac:dyDescent="0.2">
      <c r="F1213" s="4"/>
    </row>
    <row r="1214" spans="6:6" x14ac:dyDescent="0.2">
      <c r="F1214" s="4"/>
    </row>
    <row r="1215" spans="6:6" x14ac:dyDescent="0.2">
      <c r="F1215" s="4"/>
    </row>
    <row r="1216" spans="6:6" x14ac:dyDescent="0.2">
      <c r="F1216" s="4"/>
    </row>
    <row r="1217" spans="6:6" x14ac:dyDescent="0.2">
      <c r="F1217" s="4"/>
    </row>
    <row r="1218" spans="6:6" x14ac:dyDescent="0.2">
      <c r="F1218" s="4"/>
    </row>
    <row r="1219" spans="6:6" x14ac:dyDescent="0.2">
      <c r="F1219" s="4"/>
    </row>
    <row r="1220" spans="6:6" x14ac:dyDescent="0.2">
      <c r="F1220" s="4"/>
    </row>
    <row r="1221" spans="6:6" x14ac:dyDescent="0.2">
      <c r="F1221" s="4"/>
    </row>
    <row r="1222" spans="6:6" x14ac:dyDescent="0.2">
      <c r="F1222" s="4"/>
    </row>
    <row r="1223" spans="6:6" x14ac:dyDescent="0.2">
      <c r="F1223" s="4"/>
    </row>
    <row r="1224" spans="6:6" x14ac:dyDescent="0.2">
      <c r="F1224" s="4"/>
    </row>
    <row r="1225" spans="6:6" x14ac:dyDescent="0.2">
      <c r="F1225" s="4"/>
    </row>
    <row r="1226" spans="6:6" x14ac:dyDescent="0.2">
      <c r="F1226" s="4"/>
    </row>
    <row r="1227" spans="6:6" x14ac:dyDescent="0.2">
      <c r="F1227" s="4"/>
    </row>
    <row r="1228" spans="6:6" x14ac:dyDescent="0.2">
      <c r="F1228" s="4"/>
    </row>
    <row r="1229" spans="6:6" x14ac:dyDescent="0.2">
      <c r="F1229" s="4"/>
    </row>
    <row r="1230" spans="6:6" x14ac:dyDescent="0.2">
      <c r="F1230" s="4"/>
    </row>
    <row r="1231" spans="6:6" x14ac:dyDescent="0.2">
      <c r="F1231" s="4"/>
    </row>
    <row r="1232" spans="6:6" x14ac:dyDescent="0.2">
      <c r="F1232" s="4"/>
    </row>
    <row r="1233" spans="6:6" x14ac:dyDescent="0.2">
      <c r="F1233" s="4"/>
    </row>
    <row r="1234" spans="6:6" x14ac:dyDescent="0.2">
      <c r="F1234" s="4"/>
    </row>
    <row r="1235" spans="6:6" x14ac:dyDescent="0.2">
      <c r="F1235" s="4"/>
    </row>
    <row r="1236" spans="6:6" x14ac:dyDescent="0.2">
      <c r="F1236" s="4"/>
    </row>
    <row r="1237" spans="6:6" x14ac:dyDescent="0.2">
      <c r="F1237" s="4"/>
    </row>
    <row r="1238" spans="6:6" x14ac:dyDescent="0.2">
      <c r="F1238" s="4"/>
    </row>
    <row r="1239" spans="6:6" x14ac:dyDescent="0.2">
      <c r="F1239" s="4"/>
    </row>
    <row r="1240" spans="6:6" x14ac:dyDescent="0.2">
      <c r="F1240" s="4"/>
    </row>
    <row r="1241" spans="6:6" x14ac:dyDescent="0.2">
      <c r="F1241" s="4"/>
    </row>
    <row r="1242" spans="6:6" x14ac:dyDescent="0.2">
      <c r="F1242" s="4"/>
    </row>
    <row r="1243" spans="6:6" x14ac:dyDescent="0.2">
      <c r="F1243" s="4"/>
    </row>
    <row r="1244" spans="6:6" x14ac:dyDescent="0.2">
      <c r="F1244" s="4"/>
    </row>
    <row r="1245" spans="6:6" x14ac:dyDescent="0.2">
      <c r="F1245" s="4"/>
    </row>
    <row r="1246" spans="6:6" x14ac:dyDescent="0.2">
      <c r="F1246" s="4"/>
    </row>
    <row r="1247" spans="6:6" x14ac:dyDescent="0.2">
      <c r="F1247" s="4"/>
    </row>
    <row r="1248" spans="6:6" x14ac:dyDescent="0.2">
      <c r="F1248" s="4"/>
    </row>
    <row r="1249" spans="6:6" x14ac:dyDescent="0.2">
      <c r="F1249" s="4"/>
    </row>
    <row r="1250" spans="6:6" x14ac:dyDescent="0.2">
      <c r="F1250" s="4"/>
    </row>
    <row r="1251" spans="6:6" x14ac:dyDescent="0.2">
      <c r="F1251" s="4"/>
    </row>
    <row r="1252" spans="6:6" x14ac:dyDescent="0.2">
      <c r="F1252" s="4"/>
    </row>
    <row r="1253" spans="6:6" x14ac:dyDescent="0.2">
      <c r="F1253" s="4"/>
    </row>
    <row r="1254" spans="6:6" x14ac:dyDescent="0.2">
      <c r="F1254" s="4"/>
    </row>
    <row r="1255" spans="6:6" x14ac:dyDescent="0.2">
      <c r="F1255" s="4"/>
    </row>
    <row r="1256" spans="6:6" x14ac:dyDescent="0.2">
      <c r="F1256" s="4"/>
    </row>
    <row r="1257" spans="6:6" x14ac:dyDescent="0.2">
      <c r="F1257" s="4"/>
    </row>
    <row r="1258" spans="6:6" x14ac:dyDescent="0.2">
      <c r="F1258" s="4"/>
    </row>
    <row r="1259" spans="6:6" x14ac:dyDescent="0.2">
      <c r="F1259" s="4"/>
    </row>
    <row r="1260" spans="6:6" x14ac:dyDescent="0.2">
      <c r="F1260" s="4"/>
    </row>
    <row r="1261" spans="6:6" x14ac:dyDescent="0.2">
      <c r="F1261" s="4"/>
    </row>
    <row r="1262" spans="6:6" x14ac:dyDescent="0.2">
      <c r="F1262" s="4"/>
    </row>
    <row r="1263" spans="6:6" x14ac:dyDescent="0.2">
      <c r="F1263" s="4"/>
    </row>
    <row r="1264" spans="6:6" x14ac:dyDescent="0.2">
      <c r="F1264" s="4"/>
    </row>
    <row r="1265" spans="6:6" x14ac:dyDescent="0.2">
      <c r="F1265" s="4"/>
    </row>
    <row r="1266" spans="6:6" x14ac:dyDescent="0.2">
      <c r="F1266" s="4"/>
    </row>
    <row r="1267" spans="6:6" x14ac:dyDescent="0.2">
      <c r="F1267" s="4"/>
    </row>
    <row r="1268" spans="6:6" x14ac:dyDescent="0.2">
      <c r="F1268" s="4"/>
    </row>
    <row r="1269" spans="6:6" x14ac:dyDescent="0.2">
      <c r="F1269" s="4"/>
    </row>
    <row r="1270" spans="6:6" x14ac:dyDescent="0.2">
      <c r="F1270" s="4"/>
    </row>
    <row r="1271" spans="6:6" x14ac:dyDescent="0.2">
      <c r="F1271" s="4"/>
    </row>
    <row r="1272" spans="6:6" x14ac:dyDescent="0.2">
      <c r="F1272" s="4"/>
    </row>
    <row r="1273" spans="6:6" x14ac:dyDescent="0.2">
      <c r="F1273" s="4"/>
    </row>
    <row r="1274" spans="6:6" x14ac:dyDescent="0.2">
      <c r="F1274" s="4"/>
    </row>
    <row r="1275" spans="6:6" x14ac:dyDescent="0.2">
      <c r="F1275" s="4"/>
    </row>
    <row r="1276" spans="6:6" x14ac:dyDescent="0.2">
      <c r="F1276" s="4"/>
    </row>
    <row r="1277" spans="6:6" x14ac:dyDescent="0.2">
      <c r="F1277" s="4"/>
    </row>
    <row r="1278" spans="6:6" x14ac:dyDescent="0.2">
      <c r="F1278" s="4"/>
    </row>
    <row r="1279" spans="6:6" x14ac:dyDescent="0.2">
      <c r="F1279" s="4"/>
    </row>
    <row r="1280" spans="6:6" x14ac:dyDescent="0.2">
      <c r="F1280" s="4"/>
    </row>
    <row r="1281" spans="6:6" x14ac:dyDescent="0.2">
      <c r="F1281" s="4"/>
    </row>
    <row r="1282" spans="6:6" x14ac:dyDescent="0.2">
      <c r="F1282" s="4"/>
    </row>
    <row r="1283" spans="6:6" x14ac:dyDescent="0.2">
      <c r="F1283" s="4"/>
    </row>
    <row r="1284" spans="6:6" x14ac:dyDescent="0.2">
      <c r="F1284" s="4"/>
    </row>
    <row r="1285" spans="6:6" x14ac:dyDescent="0.2">
      <c r="F1285" s="4"/>
    </row>
    <row r="1286" spans="6:6" x14ac:dyDescent="0.2">
      <c r="F1286" s="4"/>
    </row>
    <row r="1287" spans="6:6" x14ac:dyDescent="0.2">
      <c r="F1287" s="4"/>
    </row>
    <row r="1288" spans="6:6" x14ac:dyDescent="0.2">
      <c r="F1288" s="4"/>
    </row>
    <row r="1289" spans="6:6" x14ac:dyDescent="0.2">
      <c r="F1289" s="4"/>
    </row>
    <row r="1290" spans="6:6" x14ac:dyDescent="0.2">
      <c r="F1290" s="4"/>
    </row>
    <row r="1291" spans="6:6" x14ac:dyDescent="0.2">
      <c r="F1291" s="4"/>
    </row>
    <row r="1292" spans="6:6" x14ac:dyDescent="0.2">
      <c r="F1292" s="4"/>
    </row>
    <row r="1293" spans="6:6" x14ac:dyDescent="0.2">
      <c r="F1293" s="4"/>
    </row>
    <row r="1294" spans="6:6" x14ac:dyDescent="0.2">
      <c r="F1294" s="4"/>
    </row>
    <row r="1295" spans="6:6" x14ac:dyDescent="0.2">
      <c r="F1295" s="4"/>
    </row>
    <row r="1296" spans="6:6" x14ac:dyDescent="0.2">
      <c r="F1296" s="4"/>
    </row>
    <row r="1297" spans="6:6" x14ac:dyDescent="0.2">
      <c r="F1297" s="4"/>
    </row>
    <row r="1298" spans="6:6" x14ac:dyDescent="0.2">
      <c r="F1298" s="4"/>
    </row>
    <row r="1299" spans="6:6" x14ac:dyDescent="0.2">
      <c r="F1299" s="4"/>
    </row>
    <row r="1300" spans="6:6" x14ac:dyDescent="0.2">
      <c r="F1300" s="4"/>
    </row>
    <row r="1301" spans="6:6" x14ac:dyDescent="0.2">
      <c r="F1301" s="4"/>
    </row>
    <row r="1302" spans="6:6" x14ac:dyDescent="0.2">
      <c r="F1302" s="4"/>
    </row>
    <row r="1303" spans="6:6" x14ac:dyDescent="0.2">
      <c r="F1303" s="4"/>
    </row>
    <row r="1304" spans="6:6" x14ac:dyDescent="0.2">
      <c r="F1304" s="4"/>
    </row>
    <row r="1305" spans="6:6" x14ac:dyDescent="0.2">
      <c r="F1305" s="4"/>
    </row>
    <row r="1306" spans="6:6" x14ac:dyDescent="0.2">
      <c r="F1306" s="4"/>
    </row>
    <row r="1307" spans="6:6" x14ac:dyDescent="0.2">
      <c r="F1307" s="4"/>
    </row>
    <row r="1308" spans="6:6" x14ac:dyDescent="0.2">
      <c r="F1308" s="4"/>
    </row>
    <row r="1309" spans="6:6" x14ac:dyDescent="0.2">
      <c r="F1309" s="4"/>
    </row>
    <row r="1310" spans="6:6" x14ac:dyDescent="0.2">
      <c r="F1310" s="4"/>
    </row>
    <row r="1311" spans="6:6" x14ac:dyDescent="0.2">
      <c r="F1311" s="4"/>
    </row>
    <row r="1312" spans="6:6" x14ac:dyDescent="0.2">
      <c r="F1312" s="4"/>
    </row>
    <row r="1313" spans="6:6" x14ac:dyDescent="0.2">
      <c r="F1313" s="4"/>
    </row>
    <row r="1314" spans="6:6" x14ac:dyDescent="0.2">
      <c r="F1314" s="4"/>
    </row>
    <row r="1315" spans="6:6" x14ac:dyDescent="0.2">
      <c r="F1315" s="4"/>
    </row>
    <row r="1316" spans="6:6" x14ac:dyDescent="0.2">
      <c r="F1316" s="4"/>
    </row>
    <row r="1317" spans="6:6" x14ac:dyDescent="0.2">
      <c r="F1317" s="4"/>
    </row>
    <row r="1318" spans="6:6" x14ac:dyDescent="0.2">
      <c r="F1318" s="4"/>
    </row>
    <row r="1319" spans="6:6" x14ac:dyDescent="0.2">
      <c r="F1319" s="4"/>
    </row>
    <row r="1320" spans="6:6" x14ac:dyDescent="0.2">
      <c r="F1320" s="4"/>
    </row>
    <row r="1321" spans="6:6" x14ac:dyDescent="0.2">
      <c r="F1321" s="4"/>
    </row>
    <row r="1322" spans="6:6" x14ac:dyDescent="0.2">
      <c r="F1322" s="4"/>
    </row>
  </sheetData>
  <pageMargins left="0.19685039370078741" right="0.19685039370078741" top="0.19685039370078741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Данные для расчетов</vt:lpstr>
      <vt:lpstr>Расчеты</vt:lpstr>
      <vt:lpstr>Данные для графика</vt:lpstr>
      <vt:lpstr>График</vt:lpstr>
    </vt:vector>
  </TitlesOfParts>
  <Company>Volnpp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tn16641</dc:creator>
  <cp:lastModifiedBy>user</cp:lastModifiedBy>
  <cp:lastPrinted>2019-05-08T11:50:24Z</cp:lastPrinted>
  <dcterms:created xsi:type="dcterms:W3CDTF">2010-05-05T06:34:01Z</dcterms:created>
  <dcterms:modified xsi:type="dcterms:W3CDTF">2020-12-23T07:00:51Z</dcterms:modified>
</cp:coreProperties>
</file>