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hidePivotFieldList="1"/>
  <xr:revisionPtr revIDLastSave="0" documentId="13_ncr:1_{C0734B2C-855F-427D-AFDF-50605C249B8D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ЗП и ФОНД" sheetId="9" r:id="rId1"/>
    <sheet name="Учет" sheetId="1" r:id="rId2"/>
    <sheet name="Справочник клиентов" sheetId="3" r:id="rId3"/>
    <sheet name="Справочники" sheetId="2" r:id="rId4"/>
    <sheet name="Лист1" sheetId="10" r:id="rId5"/>
  </sheets>
  <definedNames>
    <definedName name="Доход">Таблица3[Доход]</definedName>
    <definedName name="Объекты">Таблица2[Объекты]</definedName>
    <definedName name="Расход">Таблица4[Расход]</definedName>
    <definedName name="Спорт">Таблица5[Категория спорта]</definedName>
    <definedName name="ФИО">Таблица7[ФИО]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9" l="1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20" i="9"/>
  <c r="D20" i="9"/>
  <c r="E20" i="9"/>
  <c r="F20" i="9"/>
  <c r="G20" i="9"/>
  <c r="H20" i="9"/>
  <c r="C13" i="9"/>
  <c r="D13" i="9"/>
  <c r="E13" i="9"/>
  <c r="F13" i="9"/>
  <c r="G13" i="9"/>
  <c r="H13" i="9"/>
  <c r="C6" i="9"/>
  <c r="D6" i="9"/>
  <c r="E6" i="9"/>
  <c r="F6" i="9"/>
  <c r="G6" i="9"/>
  <c r="H6" i="9"/>
  <c r="I6" i="9"/>
  <c r="I13" i="9"/>
  <c r="I20" i="9"/>
  <c r="I28" i="9"/>
  <c r="I29" i="9"/>
  <c r="I30" i="9"/>
  <c r="I27" i="9"/>
  <c r="H21" i="1" l="1"/>
  <c r="I21" i="1"/>
  <c r="H18" i="1"/>
  <c r="I18" i="1"/>
  <c r="H15" i="1"/>
  <c r="I15" i="1"/>
  <c r="H28" i="1" l="1"/>
  <c r="H29" i="1"/>
  <c r="H30" i="1"/>
  <c r="H31" i="1"/>
  <c r="H32" i="1"/>
  <c r="H33" i="1"/>
  <c r="H34" i="1"/>
  <c r="I28" i="1"/>
  <c r="I29" i="1"/>
  <c r="I30" i="1"/>
  <c r="I31" i="1"/>
  <c r="I32" i="1"/>
  <c r="I33" i="1"/>
  <c r="I34" i="1"/>
  <c r="H16" i="1"/>
  <c r="H17" i="1"/>
  <c r="H19" i="1"/>
  <c r="H20" i="1"/>
  <c r="H22" i="1"/>
  <c r="H23" i="1"/>
  <c r="H24" i="1"/>
  <c r="H25" i="1"/>
  <c r="H26" i="1"/>
  <c r="H27" i="1"/>
  <c r="I16" i="1"/>
  <c r="I17" i="1"/>
  <c r="I19" i="1"/>
  <c r="I20" i="1"/>
  <c r="I22" i="1"/>
  <c r="I23" i="1"/>
  <c r="I24" i="1"/>
  <c r="I25" i="1"/>
  <c r="I26" i="1"/>
  <c r="I27" i="1"/>
  <c r="H5" i="1"/>
  <c r="H6" i="1"/>
  <c r="H7" i="1"/>
  <c r="H8" i="1"/>
  <c r="H9" i="1"/>
  <c r="H10" i="1"/>
  <c r="H11" i="1"/>
  <c r="H12" i="1"/>
  <c r="H13" i="1"/>
  <c r="H14" i="1"/>
  <c r="I5" i="1"/>
  <c r="I6" i="1"/>
  <c r="I7" i="1"/>
  <c r="I8" i="1"/>
  <c r="I9" i="1"/>
  <c r="I10" i="1"/>
  <c r="I11" i="1"/>
  <c r="I12" i="1"/>
  <c r="I13" i="1"/>
  <c r="I14" i="1"/>
  <c r="H4" i="1"/>
  <c r="I4" i="1"/>
  <c r="H2" i="1" l="1"/>
  <c r="H3" i="1"/>
  <c r="I2" i="1"/>
  <c r="I3" i="1"/>
  <c r="I32" i="9" l="1"/>
  <c r="I31" i="9"/>
  <c r="C31" i="9"/>
  <c r="C32" i="9"/>
  <c r="H32" i="9"/>
  <c r="H31" i="9"/>
  <c r="F31" i="9"/>
  <c r="F32" i="9"/>
  <c r="G31" i="9"/>
  <c r="G32" i="9"/>
  <c r="D32" i="9"/>
  <c r="D31" i="9"/>
  <c r="E31" i="9"/>
  <c r="E32" i="9"/>
  <c r="D34" i="9" l="1"/>
  <c r="F34" i="9"/>
  <c r="C34" i="9"/>
  <c r="E34" i="9"/>
  <c r="G34" i="9"/>
  <c r="H34" i="9"/>
  <c r="I34" i="9"/>
  <c r="C7" i="9" l="1"/>
  <c r="F7" i="9"/>
  <c r="G7" i="9"/>
  <c r="F22" i="9"/>
  <c r="C22" i="9"/>
  <c r="G22" i="9"/>
  <c r="I22" i="9"/>
  <c r="D22" i="9"/>
  <c r="H22" i="9"/>
  <c r="E22" i="9"/>
  <c r="D7" i="9" l="1"/>
  <c r="E7" i="9"/>
  <c r="I7" i="9"/>
  <c r="H7" i="9"/>
  <c r="D3" i="9"/>
  <c r="E3" i="9"/>
  <c r="G3" i="9"/>
  <c r="F3" i="9"/>
  <c r="C3" i="9"/>
  <c r="I3" i="9"/>
  <c r="H3" i="9"/>
  <c r="F21" i="9"/>
  <c r="C21" i="9"/>
  <c r="C24" i="9" s="1"/>
  <c r="I21" i="9"/>
  <c r="H21" i="9"/>
  <c r="D21" i="9"/>
  <c r="E21" i="9"/>
  <c r="E24" i="9" s="1"/>
  <c r="G21" i="9"/>
  <c r="G14" i="9"/>
  <c r="G15" i="9"/>
  <c r="G8" i="9" s="1"/>
  <c r="G10" i="9" s="1"/>
  <c r="I14" i="9"/>
  <c r="I15" i="9"/>
  <c r="I8" i="9" s="1"/>
  <c r="F14" i="9"/>
  <c r="F15" i="9"/>
  <c r="F8" i="9" s="1"/>
  <c r="F10" i="9" s="1"/>
  <c r="H14" i="9"/>
  <c r="H15" i="9"/>
  <c r="H8" i="9" s="1"/>
  <c r="D14" i="9"/>
  <c r="D15" i="9"/>
  <c r="D8" i="9" s="1"/>
  <c r="E14" i="9"/>
  <c r="E15" i="9"/>
  <c r="E8" i="9" s="1"/>
  <c r="C15" i="9"/>
  <c r="C8" i="9" s="1"/>
  <c r="C10" i="9" s="1"/>
  <c r="C14" i="9"/>
  <c r="C39" i="9" l="1"/>
  <c r="D39" i="9" s="1"/>
  <c r="E39" i="9" s="1"/>
  <c r="F39" i="9" s="1"/>
  <c r="G39" i="9" s="1"/>
  <c r="D10" i="9"/>
  <c r="H10" i="9"/>
  <c r="I10" i="9"/>
  <c r="E10" i="9"/>
  <c r="G17" i="9"/>
  <c r="D17" i="9"/>
  <c r="H17" i="9"/>
  <c r="F24" i="9"/>
  <c r="G24" i="9"/>
  <c r="E17" i="9"/>
  <c r="I24" i="9"/>
  <c r="F17" i="9"/>
  <c r="C17" i="9"/>
  <c r="D24" i="9"/>
  <c r="I17" i="9"/>
  <c r="H24" i="9"/>
  <c r="H39" i="9" l="1"/>
  <c r="I39" i="9" s="1"/>
</calcChain>
</file>

<file path=xl/sharedStrings.xml><?xml version="1.0" encoding="utf-8"?>
<sst xmlns="http://schemas.openxmlformats.org/spreadsheetml/2006/main" count="337" uniqueCount="104">
  <si>
    <t>ДОХОДЫ</t>
  </si>
  <si>
    <t>Анна Попова</t>
  </si>
  <si>
    <t>В фонд</t>
  </si>
  <si>
    <t>Тренерский процент</t>
  </si>
  <si>
    <t>Зарплата</t>
  </si>
  <si>
    <t>Павел Попов</t>
  </si>
  <si>
    <t>Руководителю</t>
  </si>
  <si>
    <t>Ольга Елышева</t>
  </si>
  <si>
    <t>Соц.сети</t>
  </si>
  <si>
    <t>Фонд</t>
  </si>
  <si>
    <t>Дата</t>
  </si>
  <si>
    <t>Доходы и расходы</t>
  </si>
  <si>
    <t>Клиент</t>
  </si>
  <si>
    <t>Категория</t>
  </si>
  <si>
    <t>Тренер</t>
  </si>
  <si>
    <t>Сумма</t>
  </si>
  <si>
    <t>Примечание</t>
  </si>
  <si>
    <t>Месяц</t>
  </si>
  <si>
    <t>Год</t>
  </si>
  <si>
    <t>Доход</t>
  </si>
  <si>
    <t>Каменев Максим</t>
  </si>
  <si>
    <t>Белоусова Ирина</t>
  </si>
  <si>
    <t>Хусаенов Ренат</t>
  </si>
  <si>
    <t>Львов Дмитрий</t>
  </si>
  <si>
    <t>Прощаева Лиза</t>
  </si>
  <si>
    <t>Сечена Ксения</t>
  </si>
  <si>
    <t>Фрумес Александр</t>
  </si>
  <si>
    <t>Гречникова Ирина</t>
  </si>
  <si>
    <t>Торопов Сергей</t>
  </si>
  <si>
    <t>Запорожец Генадий</t>
  </si>
  <si>
    <t>Чуенко Денис</t>
  </si>
  <si>
    <t>Чуенко Ольга</t>
  </si>
  <si>
    <t>Хусаенова Динара</t>
  </si>
  <si>
    <t>Перепечкина  Инна</t>
  </si>
  <si>
    <t>Слобода Олеся</t>
  </si>
  <si>
    <t>Кулик Дмитрий</t>
  </si>
  <si>
    <t>Салмина Саша</t>
  </si>
  <si>
    <t>Заводовский Владимир</t>
  </si>
  <si>
    <t>Расковалова Лилия</t>
  </si>
  <si>
    <t>Артемьева Кира</t>
  </si>
  <si>
    <t>Степаненко Сергей</t>
  </si>
  <si>
    <t>Фетисова Юлия</t>
  </si>
  <si>
    <t>Коряков Вадим</t>
  </si>
  <si>
    <t>Лелявский Виталий</t>
  </si>
  <si>
    <t>Сенникова Инна</t>
  </si>
  <si>
    <t>Плешаков Артем</t>
  </si>
  <si>
    <t>Бегма Дмитрий</t>
  </si>
  <si>
    <t>Катигаров Павел</t>
  </si>
  <si>
    <t>Мишукова Дана</t>
  </si>
  <si>
    <t>Белоусов Сергей</t>
  </si>
  <si>
    <t>Богомиякова Инна</t>
  </si>
  <si>
    <t>Хафизова Ольга</t>
  </si>
  <si>
    <t>Хафизов Алексей</t>
  </si>
  <si>
    <t>Тенгилиди Дмитрий</t>
  </si>
  <si>
    <t>Самойленко Ольга</t>
  </si>
  <si>
    <t>Тимофеева Елена</t>
  </si>
  <si>
    <t>Расход</t>
  </si>
  <si>
    <t>Сувенирка</t>
  </si>
  <si>
    <t>№</t>
  </si>
  <si>
    <t>ФИО</t>
  </si>
  <si>
    <t>Возраст</t>
  </si>
  <si>
    <t>Дата рождения</t>
  </si>
  <si>
    <t>Вид спорта</t>
  </si>
  <si>
    <t>Телефон</t>
  </si>
  <si>
    <t>Справка</t>
  </si>
  <si>
    <t>Примичание</t>
  </si>
  <si>
    <t>Бег</t>
  </si>
  <si>
    <t>Курченко Костя</t>
  </si>
  <si>
    <t>Здоровье</t>
  </si>
  <si>
    <t>Триатлон</t>
  </si>
  <si>
    <t>Фирцев Максим</t>
  </si>
  <si>
    <t>Объекты</t>
  </si>
  <si>
    <t>Категория спорта</t>
  </si>
  <si>
    <t>Тренерский состав</t>
  </si>
  <si>
    <t>Мероприятия</t>
  </si>
  <si>
    <t>Персональная тренировка</t>
  </si>
  <si>
    <t>Реклама</t>
  </si>
  <si>
    <t>Видеоанализ</t>
  </si>
  <si>
    <t>Доставка</t>
  </si>
  <si>
    <t>Лыжи</t>
  </si>
  <si>
    <t>Байк Фит</t>
  </si>
  <si>
    <t>Анастасия Токарева</t>
  </si>
  <si>
    <t>Андреев Даниил</t>
  </si>
  <si>
    <t>Бикметов Ренат</t>
  </si>
  <si>
    <t xml:space="preserve">Березняк Артем </t>
  </si>
  <si>
    <t>Романец Ольга</t>
  </si>
  <si>
    <t>Михайлов Виктор</t>
  </si>
  <si>
    <t xml:space="preserve">доходы питание 1800 4600 </t>
  </si>
  <si>
    <t xml:space="preserve">расходы ноябрь шарики 1247 торт 4000 медаль 1200 ТР 4571 </t>
  </si>
  <si>
    <t xml:space="preserve">доходы тейпирование 1400 </t>
  </si>
  <si>
    <t>доходы планирование годовое 2000</t>
  </si>
  <si>
    <t>персоналка 1000</t>
  </si>
  <si>
    <t>Токарева Анастасия</t>
  </si>
  <si>
    <t>групповые 50/50</t>
  </si>
  <si>
    <t>персоналки 30/70</t>
  </si>
  <si>
    <t>минигруппы 70/30</t>
  </si>
  <si>
    <t>Мини группа</t>
  </si>
  <si>
    <t>SMM специалист</t>
  </si>
  <si>
    <t>Training Peaks</t>
  </si>
  <si>
    <t>Буркова Анна</t>
  </si>
  <si>
    <t>Чумаченко Татьяна</t>
  </si>
  <si>
    <t>групповые тренировки</t>
  </si>
  <si>
    <t>персональные тренировки</t>
  </si>
  <si>
    <t>Тренировочный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</si>
</sst>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[$-419]mmmm\ yyyy;@"/>
    <numFmt numFmtId="166" formatCode="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Fill="1" applyBorder="1"/>
    <xf numFmtId="164" fontId="0" fillId="0" borderId="1" xfId="0" applyNumberFormat="1" applyBorder="1"/>
    <xf numFmtId="164" fontId="0" fillId="0" borderId="6" xfId="0" applyNumberFormat="1" applyBorder="1"/>
    <xf numFmtId="14" fontId="0" fillId="0" borderId="11" xfId="0" applyNumberFormat="1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164" fontId="0" fillId="4" borderId="1" xfId="0" applyNumberFormat="1" applyFill="1" applyBorder="1"/>
    <xf numFmtId="0" fontId="0" fillId="4" borderId="0" xfId="0" applyFont="1" applyFill="1" applyBorder="1"/>
    <xf numFmtId="164" fontId="0" fillId="4" borderId="0" xfId="0" applyNumberFormat="1" applyFill="1" applyBorder="1"/>
    <xf numFmtId="0" fontId="0" fillId="3" borderId="0" xfId="0" applyFont="1" applyFill="1" applyBorder="1"/>
    <xf numFmtId="0" fontId="0" fillId="4" borderId="0" xfId="0" applyFill="1" applyBorder="1"/>
    <xf numFmtId="164" fontId="0" fillId="4" borderId="0" xfId="1" applyNumberFormat="1" applyFont="1" applyFill="1" applyBorder="1"/>
    <xf numFmtId="0" fontId="0" fillId="2" borderId="13" xfId="0" applyFill="1" applyBorder="1"/>
    <xf numFmtId="0" fontId="0" fillId="3" borderId="16" xfId="0" applyFont="1" applyFill="1" applyBorder="1"/>
    <xf numFmtId="164" fontId="0" fillId="4" borderId="17" xfId="0" applyNumberFormat="1" applyFill="1" applyBorder="1"/>
    <xf numFmtId="0" fontId="0" fillId="4" borderId="16" xfId="0" applyFont="1" applyFill="1" applyBorder="1"/>
    <xf numFmtId="0" fontId="0" fillId="2" borderId="21" xfId="0" applyFon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5" fontId="3" fillId="0" borderId="0" xfId="0" applyNumberFormat="1" applyFont="1" applyAlignment="1">
      <alignment horizontal="right" vertical="center"/>
    </xf>
    <xf numFmtId="0" fontId="2" fillId="6" borderId="18" xfId="0" applyFont="1" applyFill="1" applyBorder="1"/>
    <xf numFmtId="0" fontId="2" fillId="8" borderId="24" xfId="0" applyFont="1" applyFill="1" applyBorder="1"/>
    <xf numFmtId="164" fontId="3" fillId="7" borderId="25" xfId="0" applyNumberFormat="1" applyFont="1" applyFill="1" applyBorder="1"/>
    <xf numFmtId="164" fontId="3" fillId="7" borderId="26" xfId="0" applyNumberFormat="1" applyFont="1" applyFill="1" applyBorder="1"/>
    <xf numFmtId="0" fontId="2" fillId="7" borderId="24" xfId="0" applyFont="1" applyFill="1" applyBorder="1"/>
    <xf numFmtId="0" fontId="0" fillId="2" borderId="21" xfId="0" applyFill="1" applyBorder="1"/>
    <xf numFmtId="164" fontId="0" fillId="2" borderId="22" xfId="1" applyNumberFormat="1" applyFont="1" applyFill="1" applyBorder="1"/>
    <xf numFmtId="164" fontId="0" fillId="2" borderId="23" xfId="1" applyNumberFormat="1" applyFont="1" applyFill="1" applyBorder="1"/>
    <xf numFmtId="0" fontId="0" fillId="3" borderId="18" xfId="0" applyFont="1" applyFill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0" fillId="5" borderId="21" xfId="0" applyFont="1" applyFill="1" applyBorder="1"/>
    <xf numFmtId="0" fontId="0" fillId="4" borderId="18" xfId="0" applyFont="1" applyFill="1" applyBorder="1"/>
    <xf numFmtId="164" fontId="0" fillId="0" borderId="0" xfId="0" applyNumberFormat="1"/>
    <xf numFmtId="164" fontId="3" fillId="6" borderId="25" xfId="0" applyNumberFormat="1" applyFont="1" applyFill="1" applyBorder="1"/>
    <xf numFmtId="0" fontId="2" fillId="6" borderId="24" xfId="0" applyFont="1" applyFill="1" applyBorder="1"/>
    <xf numFmtId="165" fontId="0" fillId="2" borderId="14" xfId="0" applyNumberFormat="1" applyFill="1" applyBorder="1"/>
    <xf numFmtId="166" fontId="0" fillId="2" borderId="14" xfId="0" applyNumberFormat="1" applyFill="1" applyBorder="1"/>
    <xf numFmtId="165" fontId="0" fillId="2" borderId="15" xfId="0" applyNumberFormat="1" applyFill="1" applyBorder="1"/>
    <xf numFmtId="164" fontId="3" fillId="6" borderId="19" xfId="1" applyNumberFormat="1" applyFont="1" applyFill="1" applyBorder="1"/>
    <xf numFmtId="164" fontId="3" fillId="6" borderId="20" xfId="1" applyNumberFormat="1" applyFont="1" applyFill="1" applyBorder="1"/>
    <xf numFmtId="164" fontId="3" fillId="9" borderId="25" xfId="0" applyNumberFormat="1" applyFont="1" applyFill="1" applyBorder="1"/>
    <xf numFmtId="44" fontId="0" fillId="0" borderId="0" xfId="1" applyFont="1"/>
    <xf numFmtId="44" fontId="0" fillId="0" borderId="0" xfId="0" applyNumberFormat="1"/>
    <xf numFmtId="0" fontId="4" fillId="0" borderId="1" xfId="0" applyNumberFormat="1" applyFont="1" applyBorder="1"/>
    <xf numFmtId="0" fontId="4" fillId="0" borderId="6" xfId="0" applyNumberFormat="1" applyFont="1" applyBorder="1"/>
    <xf numFmtId="0" fontId="3" fillId="10" borderId="21" xfId="0" applyFont="1" applyFill="1" applyBorder="1"/>
    <xf numFmtId="164" fontId="3" fillId="10" borderId="22" xfId="0" applyNumberFormat="1" applyFont="1" applyFill="1" applyBorder="1"/>
    <xf numFmtId="0" fontId="3" fillId="10" borderId="18" xfId="0" applyFont="1" applyFill="1" applyBorder="1"/>
    <xf numFmtId="164" fontId="3" fillId="10" borderId="19" xfId="0" applyNumberFormat="1" applyFont="1" applyFill="1" applyBorder="1"/>
    <xf numFmtId="164" fontId="3" fillId="10" borderId="20" xfId="0" applyNumberFormat="1" applyFont="1" applyFill="1" applyBorder="1"/>
    <xf numFmtId="0" fontId="0" fillId="2" borderId="14" xfId="0" applyFill="1" applyBorder="1"/>
    <xf numFmtId="0" fontId="2" fillId="6" borderId="27" xfId="0" applyFont="1" applyFill="1" applyBorder="1"/>
    <xf numFmtId="0" fontId="0" fillId="2" borderId="28" xfId="0" applyFill="1" applyBorder="1"/>
    <xf numFmtId="0" fontId="0" fillId="3" borderId="2" xfId="0" applyFont="1" applyFill="1" applyBorder="1"/>
    <xf numFmtId="0" fontId="0" fillId="3" borderId="27" xfId="0" applyFont="1" applyFill="1" applyBorder="1"/>
    <xf numFmtId="0" fontId="2" fillId="8" borderId="29" xfId="0" applyFont="1" applyFill="1" applyBorder="1"/>
    <xf numFmtId="0" fontId="0" fillId="5" borderId="28" xfId="0" applyFont="1" applyFill="1" applyBorder="1"/>
    <xf numFmtId="0" fontId="0" fillId="4" borderId="2" xfId="0" applyFont="1" applyFill="1" applyBorder="1"/>
    <xf numFmtId="0" fontId="0" fillId="4" borderId="27" xfId="0" applyFont="1" applyFill="1" applyBorder="1"/>
    <xf numFmtId="0" fontId="2" fillId="7" borderId="29" xfId="0" applyFont="1" applyFill="1" applyBorder="1"/>
    <xf numFmtId="0" fontId="0" fillId="2" borderId="28" xfId="0" applyFont="1" applyFill="1" applyBorder="1"/>
    <xf numFmtId="0" fontId="3" fillId="10" borderId="28" xfId="0" applyFont="1" applyFill="1" applyBorder="1"/>
    <xf numFmtId="0" fontId="3" fillId="10" borderId="27" xfId="0" applyFont="1" applyFill="1" applyBorder="1"/>
    <xf numFmtId="0" fontId="2" fillId="6" borderId="29" xfId="0" applyFont="1" applyFill="1" applyBorder="1"/>
  </cellXfs>
  <cellStyles count="2">
    <cellStyle name="Денежный" xfId="1" builtinId="4"/>
    <cellStyle name="Обычный" xfId="0" builtinId="0"/>
  </cellStyles>
  <dxfs count="57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#,##0.00\ &quot;₽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Учет" displayName="Учет" ref="A1:I34" totalsRowShown="0" headerRowDxfId="56" headerRowBorderDxfId="55" tableBorderDxfId="54" totalsRowBorderDxfId="53">
  <autoFilter ref="A1:I34" xr:uid="{00000000-0009-0000-0100-000001000000}"/>
  <tableColumns count="9">
    <tableColumn id="1" xr3:uid="{00000000-0010-0000-0000-000001000000}" name="Дата" dataDxfId="52" totalsRowDxfId="51"/>
    <tableColumn id="2" xr3:uid="{00000000-0010-0000-0000-000002000000}" name="Доходы и расходы" dataDxfId="50" totalsRowDxfId="49"/>
    <tableColumn id="7" xr3:uid="{00000000-0010-0000-0000-000007000000}" name="Клиент" dataDxfId="48" totalsRowDxfId="47"/>
    <tableColumn id="3" xr3:uid="{00000000-0010-0000-0000-000003000000}" name="Категория" dataDxfId="46" totalsRowDxfId="45"/>
    <tableColumn id="4" xr3:uid="{00000000-0010-0000-0000-000004000000}" name="Тренер" dataDxfId="44" totalsRowDxfId="43"/>
    <tableColumn id="5" xr3:uid="{00000000-0010-0000-0000-000005000000}" name="Сумма" dataDxfId="42" totalsRowDxfId="41"/>
    <tableColumn id="6" xr3:uid="{00000000-0010-0000-0000-000006000000}" name="Примечание" dataDxfId="40" totalsRowDxfId="39"/>
    <tableColumn id="8" xr3:uid="{00000000-0010-0000-0000-000008000000}" name="Месяц" dataDxfId="38" totalsRowDxfId="37">
      <calculatedColumnFormula>TEXT(Учет[[#This Row],[Дата]],"ММММ")</calculatedColumnFormula>
    </tableColumn>
    <tableColumn id="9" xr3:uid="{00000000-0010-0000-0000-000009000000}" name="Год" dataDxfId="36" totalsRowDxfId="35">
      <calculatedColumnFormula>YEAR(Учет[[#This Row],[Дата]])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1:I131" totalsRowShown="0" headerRowDxfId="34" headerRowBorderDxfId="33" tableBorderDxfId="32" totalsRowBorderDxfId="31">
  <autoFilter ref="A1:I131" xr:uid="{00000000-0009-0000-0100-000007000000}"/>
  <tableColumns count="9">
    <tableColumn id="1" xr3:uid="{00000000-0010-0000-0100-000001000000}" name="№" dataDxfId="30"/>
    <tableColumn id="2" xr3:uid="{00000000-0010-0000-0100-000002000000}" name="ФИО" dataDxfId="29"/>
    <tableColumn id="3" xr3:uid="{00000000-0010-0000-0100-000003000000}" name="Возраст" dataDxfId="28"/>
    <tableColumn id="4" xr3:uid="{00000000-0010-0000-0100-000004000000}" name="Дата рождения" dataDxfId="27"/>
    <tableColumn id="5" xr3:uid="{00000000-0010-0000-0100-000005000000}" name="Вид спорта" dataDxfId="26"/>
    <tableColumn id="6" xr3:uid="{00000000-0010-0000-0100-000006000000}" name="Тренер" dataDxfId="25"/>
    <tableColumn id="7" xr3:uid="{00000000-0010-0000-0100-000007000000}" name="Телефон" dataDxfId="24"/>
    <tableColumn id="9" xr3:uid="{00000000-0010-0000-0100-000009000000}" name="Справка" dataDxfId="23"/>
    <tableColumn id="8" xr3:uid="{00000000-0010-0000-0100-000008000000}" name="Примичание" dataDxfId="2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A3" totalsRowShown="0" headerRowBorderDxfId="21" tableBorderDxfId="20" totalsRowBorderDxfId="19">
  <autoFilter ref="A1:A3" xr:uid="{00000000-0009-0000-0100-000002000000}"/>
  <tableColumns count="1">
    <tableColumn id="1" xr3:uid="{00000000-0010-0000-0200-000001000000}" name="Объекты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C1:C6" totalsRowShown="0" dataDxfId="17" headerRowBorderDxfId="18" tableBorderDxfId="16" totalsRowBorderDxfId="15">
  <autoFilter ref="C1:C6" xr:uid="{00000000-0009-0000-0100-000003000000}"/>
  <tableColumns count="1">
    <tableColumn id="1" xr3:uid="{00000000-0010-0000-0300-000001000000}" name="Доход" dataDxfId="1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E1:E6" totalsRowShown="0" dataDxfId="12" headerRowBorderDxfId="13" tableBorderDxfId="11" totalsRowBorderDxfId="10">
  <autoFilter ref="E1:E6" xr:uid="{00000000-0009-0000-0100-000004000000}"/>
  <tableColumns count="1">
    <tableColumn id="1" xr3:uid="{00000000-0010-0000-0400-000001000000}" name="Расход" dataDxfId="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G1:G6" totalsRowShown="0" headerRowDxfId="8" headerRowBorderDxfId="7" tableBorderDxfId="6" totalsRowBorderDxfId="5">
  <autoFilter ref="G1:G6" xr:uid="{00000000-0009-0000-0100-000005000000}"/>
  <tableColumns count="1">
    <tableColumn id="1" xr3:uid="{00000000-0010-0000-0500-000001000000}" name="Категория спорта" dataDxfId="4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ренера" displayName="Тренера" ref="I1:I5" totalsRowShown="0" headerRowBorderDxfId="3" tableBorderDxfId="2" totalsRowBorderDxfId="1">
  <autoFilter ref="I1:I5" xr:uid="{00000000-0009-0000-0100-000006000000}"/>
  <tableColumns count="1">
    <tableColumn id="1" xr3:uid="{00000000-0010-0000-0600-000001000000}" name="Тренерский состав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K24" sqref="K24"/>
    </sheetView>
  </sheetViews>
  <sheetFormatPr defaultColWidth="8.85546875" defaultRowHeight="15" outlineLevelCol="1" x14ac:dyDescent="0.25"/>
  <cols>
    <col min="1" max="2" width="26.42578125" customWidth="1"/>
    <col min="3" max="8" width="15.7109375" customWidth="1" outlineLevel="1"/>
    <col min="9" max="9" width="15.7109375" customWidth="1"/>
    <col min="11" max="11" width="12.85546875" bestFit="1" customWidth="1"/>
    <col min="12" max="12" width="15.42578125" customWidth="1"/>
    <col min="13" max="13" width="10.42578125" bestFit="1" customWidth="1"/>
    <col min="14" max="14" width="12.85546875" customWidth="1"/>
    <col min="15" max="15" width="9.42578125" bestFit="1" customWidth="1"/>
  </cols>
  <sheetData>
    <row r="1" spans="1:15" ht="15.75" thickBot="1" x14ac:dyDescent="0.3">
      <c r="C1" s="36">
        <v>43983</v>
      </c>
      <c r="D1" s="36">
        <v>44013</v>
      </c>
      <c r="E1" s="36">
        <v>44044</v>
      </c>
      <c r="F1" s="36">
        <v>44075</v>
      </c>
      <c r="G1" s="36">
        <v>44105</v>
      </c>
      <c r="H1" s="36">
        <v>44136</v>
      </c>
      <c r="I1" s="36">
        <v>44166</v>
      </c>
    </row>
    <row r="2" spans="1:15" ht="5.0999999999999996" customHeight="1" x14ac:dyDescent="0.25">
      <c r="A2" s="29"/>
      <c r="B2" s="68"/>
      <c r="C2" s="53"/>
      <c r="D2" s="54"/>
      <c r="E2" s="53"/>
      <c r="F2" s="54"/>
      <c r="G2" s="53"/>
      <c r="H2" s="54"/>
      <c r="I2" s="55"/>
    </row>
    <row r="3" spans="1:15" ht="15.75" thickBot="1" x14ac:dyDescent="0.3">
      <c r="A3" s="37" t="s">
        <v>0</v>
      </c>
      <c r="B3" s="69"/>
      <c r="C3" s="56">
        <f t="shared" ref="C3:I3" si="0">C6+C13+C20</f>
        <v>0</v>
      </c>
      <c r="D3" s="56">
        <f t="shared" si="0"/>
        <v>0</v>
      </c>
      <c r="E3" s="56">
        <f t="shared" si="0"/>
        <v>0</v>
      </c>
      <c r="F3" s="56">
        <f t="shared" si="0"/>
        <v>0</v>
      </c>
      <c r="G3" s="56">
        <f t="shared" si="0"/>
        <v>0</v>
      </c>
      <c r="H3" s="56">
        <f t="shared" si="0"/>
        <v>0</v>
      </c>
      <c r="I3" s="57">
        <f t="shared" si="0"/>
        <v>27</v>
      </c>
    </row>
    <row r="4" spans="1:15" ht="15" customHeight="1" thickBot="1" x14ac:dyDescent="0.3">
      <c r="A4" s="27"/>
      <c r="B4" s="27"/>
      <c r="C4" s="28"/>
      <c r="D4" s="28"/>
      <c r="E4" s="28"/>
      <c r="F4" s="28"/>
      <c r="G4" s="28"/>
      <c r="H4" s="28"/>
      <c r="I4" s="28"/>
    </row>
    <row r="5" spans="1:15" ht="5.0999999999999996" customHeight="1" x14ac:dyDescent="0.25">
      <c r="A5" s="42"/>
      <c r="B5" s="70"/>
      <c r="C5" s="43"/>
      <c r="D5" s="43"/>
      <c r="E5" s="43"/>
      <c r="F5" s="43"/>
      <c r="G5" s="43"/>
      <c r="H5" s="43"/>
      <c r="I5" s="44"/>
    </row>
    <row r="6" spans="1:15" x14ac:dyDescent="0.25">
      <c r="A6" s="30" t="s">
        <v>1</v>
      </c>
      <c r="B6" s="71"/>
      <c r="C6" s="23">
        <f>SUMIFS(Учет[Год],Учет[Месяц],$A6,Учет[Примечание],"*"&amp;$B6,Учет[Доходы и расходы],TEXT(C$1,"ММММ"),Учет[Клиент],YEAR(C$1))</f>
        <v>0</v>
      </c>
      <c r="D6" s="23">
        <f>SUMIFS(Учет[Дата],Учет[Год],$A6,Учет[Месяц],"*"&amp;$B6,Учет[Клиент],TEXT(D$1,"ММММ"),Учет[Категория],YEAR(D$1))</f>
        <v>0</v>
      </c>
      <c r="E6" s="23">
        <f>SUMIFS(Учет[Доходы и расходы],Учет[Дата],$A6,Учет[Год],"*"&amp;$B6,Учет[Категория],TEXT(E$1,"ММММ"),Учет[Тренер],YEAR(E$1))</f>
        <v>0</v>
      </c>
      <c r="F6" s="23">
        <f>SUMIFS(Учет[Клиент],Учет[Доходы и расходы],$A6,Учет[Дата],"*"&amp;$B6,Учет[Тренер],TEXT(F$1,"ММММ"),Учет[Сумма],YEAR(F$1))</f>
        <v>0</v>
      </c>
      <c r="G6" s="23">
        <f>SUMIFS(Учет[Категория],Учет[Клиент],$A6,Учет[Доходы и расходы],"*"&amp;$B6,Учет[Сумма],TEXT(G$1,"ММММ"),Учет[Примечание],YEAR(G$1))</f>
        <v>0</v>
      </c>
      <c r="H6" s="23">
        <f>SUMIFS(Учет[Тренер],Учет[Категория],$A6,Учет[Клиент],"*"&amp;$B6,Учет[Примечание],TEXT(H$1,"ММММ"),Учет[Месяц],YEAR(H$1))</f>
        <v>0</v>
      </c>
      <c r="I6" s="31">
        <f>SUMIFS(Учет[Сумма],Учет[Тренер],$A6,Учет[Категория],"*"&amp;$B6,Учет[Месяц],TEXT(I$1,"ММММ"),Учет[Год],YEAR(I$1))</f>
        <v>14</v>
      </c>
    </row>
    <row r="7" spans="1:15" x14ac:dyDescent="0.25">
      <c r="A7" s="30" t="s">
        <v>2</v>
      </c>
      <c r="B7" s="71"/>
      <c r="C7" s="23">
        <f>C6*5/100</f>
        <v>0</v>
      </c>
      <c r="D7" s="23">
        <f t="shared" ref="D7:I7" si="1">D6*5/100</f>
        <v>0</v>
      </c>
      <c r="E7" s="23">
        <f t="shared" si="1"/>
        <v>0</v>
      </c>
      <c r="F7" s="23">
        <f t="shared" si="1"/>
        <v>0</v>
      </c>
      <c r="G7" s="23">
        <f t="shared" si="1"/>
        <v>0</v>
      </c>
      <c r="H7" s="23">
        <f t="shared" si="1"/>
        <v>0</v>
      </c>
      <c r="I7" s="31">
        <f t="shared" si="1"/>
        <v>0.7</v>
      </c>
    </row>
    <row r="8" spans="1:15" ht="15.75" thickBot="1" x14ac:dyDescent="0.3">
      <c r="A8" s="45" t="s">
        <v>3</v>
      </c>
      <c r="B8" s="72"/>
      <c r="C8" s="46">
        <f>C15+C22</f>
        <v>0</v>
      </c>
      <c r="D8" s="46">
        <f t="shared" ref="D8:I8" si="2">D15+D22</f>
        <v>0</v>
      </c>
      <c r="E8" s="46">
        <f t="shared" si="2"/>
        <v>0</v>
      </c>
      <c r="F8" s="46">
        <f t="shared" si="2"/>
        <v>0</v>
      </c>
      <c r="G8" s="46">
        <f t="shared" si="2"/>
        <v>0</v>
      </c>
      <c r="H8" s="46">
        <f t="shared" si="2"/>
        <v>0</v>
      </c>
      <c r="I8" s="47">
        <f t="shared" si="2"/>
        <v>2.8</v>
      </c>
      <c r="L8" s="50"/>
      <c r="M8" s="50"/>
      <c r="N8" s="50"/>
    </row>
    <row r="9" spans="1:15" ht="6.95" customHeight="1" thickBot="1" x14ac:dyDescent="0.3">
      <c r="A9" s="26"/>
      <c r="B9" s="26"/>
      <c r="C9" s="25"/>
      <c r="D9" s="25"/>
      <c r="E9" s="25"/>
      <c r="F9" s="25"/>
      <c r="G9" s="25"/>
      <c r="H9" s="25"/>
      <c r="I9" s="25"/>
    </row>
    <row r="10" spans="1:15" ht="15.75" thickBot="1" x14ac:dyDescent="0.3">
      <c r="A10" s="38" t="s">
        <v>4</v>
      </c>
      <c r="B10" s="73"/>
      <c r="C10" s="58">
        <f t="shared" ref="C10:I10" si="3">(C6-C7)+C8</f>
        <v>0</v>
      </c>
      <c r="D10" s="58">
        <f t="shared" si="3"/>
        <v>0</v>
      </c>
      <c r="E10" s="58">
        <f t="shared" si="3"/>
        <v>0</v>
      </c>
      <c r="F10" s="58">
        <f t="shared" si="3"/>
        <v>0</v>
      </c>
      <c r="G10" s="39">
        <f t="shared" si="3"/>
        <v>0</v>
      </c>
      <c r="H10" s="39">
        <f t="shared" si="3"/>
        <v>0</v>
      </c>
      <c r="I10" s="40">
        <f t="shared" si="3"/>
        <v>16.100000000000001</v>
      </c>
      <c r="L10" s="50"/>
      <c r="M10" s="50"/>
      <c r="N10" s="50"/>
      <c r="O10" s="50"/>
    </row>
    <row r="11" spans="1:15" ht="15" customHeight="1" thickBot="1" x14ac:dyDescent="0.3">
      <c r="A11" s="26"/>
      <c r="B11" s="26"/>
      <c r="C11" s="25"/>
      <c r="D11" s="25"/>
      <c r="E11" s="25"/>
      <c r="F11" s="25"/>
      <c r="G11" s="25"/>
      <c r="H11" s="25"/>
      <c r="I11" s="25"/>
    </row>
    <row r="12" spans="1:15" ht="5.0999999999999996" customHeight="1" x14ac:dyDescent="0.25">
      <c r="A12" s="48"/>
      <c r="B12" s="74"/>
      <c r="C12" s="34"/>
      <c r="D12" s="34"/>
      <c r="E12" s="34"/>
      <c r="F12" s="34"/>
      <c r="G12" s="34"/>
      <c r="H12" s="34"/>
      <c r="I12" s="35"/>
    </row>
    <row r="13" spans="1:15" x14ac:dyDescent="0.25">
      <c r="A13" s="32" t="s">
        <v>5</v>
      </c>
      <c r="B13" s="75"/>
      <c r="C13" s="23">
        <f>SUMIFS(Учет[Год],Учет[Месяц],$A13,Учет[Примечание],"*"&amp;$B13,Учет[Доходы и расходы],TEXT(C$1,"ММММ"),Учет[Клиент],YEAR(C$1))</f>
        <v>0</v>
      </c>
      <c r="D13" s="23">
        <f>SUMIFS(Учет[Дата],Учет[Год],$A13,Учет[Месяц],"*"&amp;$B13,Учет[Клиент],TEXT(D$1,"ММММ"),Учет[Категория],YEAR(D$1))</f>
        <v>0</v>
      </c>
      <c r="E13" s="23">
        <f>SUMIFS(Учет[Доходы и расходы],Учет[Дата],$A13,Учет[Год],"*"&amp;$B13,Учет[Категория],TEXT(E$1,"ММММ"),Учет[Тренер],YEAR(E$1))</f>
        <v>0</v>
      </c>
      <c r="F13" s="23">
        <f>SUMIFS(Учет[Клиент],Учет[Доходы и расходы],$A13,Учет[Дата],"*"&amp;$B13,Учет[Тренер],TEXT(F$1,"ММММ"),Учет[Сумма],YEAR(F$1))</f>
        <v>0</v>
      </c>
      <c r="G13" s="23">
        <f>SUMIFS(Учет[Категория],Учет[Клиент],$A13,Учет[Доходы и расходы],"*"&amp;$B13,Учет[Сумма],TEXT(G$1,"ММММ"),Учет[Примечание],YEAR(G$1))</f>
        <v>0</v>
      </c>
      <c r="H13" s="23">
        <f>SUMIFS(Учет[Тренер],Учет[Категория],$A13,Учет[Клиент],"*"&amp;$B13,Учет[Примечание],TEXT(H$1,"ММММ"),Учет[Месяц],YEAR(H$1))</f>
        <v>0</v>
      </c>
      <c r="I13" s="31">
        <f>SUMIFS(Учет[Сумма],Учет[Тренер],$A13,Учет[Категория],"*"&amp;$B13,Учет[Месяц],TEXT(I$1,"ММММ"),Учет[Год],YEAR(I$1))</f>
        <v>8</v>
      </c>
    </row>
    <row r="14" spans="1:15" x14ac:dyDescent="0.25">
      <c r="A14" s="32" t="s">
        <v>2</v>
      </c>
      <c r="B14" s="75"/>
      <c r="C14" s="23">
        <f>C13*10/100</f>
        <v>0</v>
      </c>
      <c r="D14" s="23">
        <f t="shared" ref="D14:I14" si="4">D13*10/100</f>
        <v>0</v>
      </c>
      <c r="E14" s="23">
        <f t="shared" si="4"/>
        <v>0</v>
      </c>
      <c r="F14" s="23">
        <f t="shared" si="4"/>
        <v>0</v>
      </c>
      <c r="G14" s="23">
        <f t="shared" si="4"/>
        <v>0</v>
      </c>
      <c r="H14" s="23">
        <f t="shared" si="4"/>
        <v>0</v>
      </c>
      <c r="I14" s="31">
        <f t="shared" si="4"/>
        <v>0.8</v>
      </c>
    </row>
    <row r="15" spans="1:15" ht="15.75" thickBot="1" x14ac:dyDescent="0.3">
      <c r="A15" s="49" t="s">
        <v>6</v>
      </c>
      <c r="B15" s="76"/>
      <c r="C15" s="46">
        <f>C13*10/100</f>
        <v>0</v>
      </c>
      <c r="D15" s="46">
        <f t="shared" ref="D15:I15" si="5">D13*10/100</f>
        <v>0</v>
      </c>
      <c r="E15" s="46">
        <f t="shared" si="5"/>
        <v>0</v>
      </c>
      <c r="F15" s="46">
        <f t="shared" si="5"/>
        <v>0</v>
      </c>
      <c r="G15" s="46">
        <f t="shared" si="5"/>
        <v>0</v>
      </c>
      <c r="H15" s="46">
        <f t="shared" si="5"/>
        <v>0</v>
      </c>
      <c r="I15" s="47">
        <f t="shared" si="5"/>
        <v>0.8</v>
      </c>
      <c r="L15" s="50"/>
    </row>
    <row r="16" spans="1:15" ht="6.95" customHeight="1" thickBot="1" x14ac:dyDescent="0.3">
      <c r="A16" s="24"/>
      <c r="B16" s="24"/>
      <c r="C16" s="25"/>
      <c r="D16" s="25"/>
      <c r="E16" s="25"/>
      <c r="F16" s="25"/>
      <c r="G16" s="25"/>
      <c r="H16" s="25"/>
      <c r="I16" s="25"/>
    </row>
    <row r="17" spans="1:9" ht="15.75" thickBot="1" x14ac:dyDescent="0.3">
      <c r="A17" s="41" t="s">
        <v>4</v>
      </c>
      <c r="B17" s="77"/>
      <c r="C17" s="58">
        <f>C13-(C14+C15)</f>
        <v>0</v>
      </c>
      <c r="D17" s="58">
        <f t="shared" ref="D17:I17" si="6">D13-(D14+D15)</f>
        <v>0</v>
      </c>
      <c r="E17" s="58">
        <f t="shared" si="6"/>
        <v>0</v>
      </c>
      <c r="F17" s="58">
        <f t="shared" si="6"/>
        <v>0</v>
      </c>
      <c r="G17" s="39">
        <f t="shared" si="6"/>
        <v>0</v>
      </c>
      <c r="H17" s="39">
        <f t="shared" si="6"/>
        <v>0</v>
      </c>
      <c r="I17" s="40">
        <f t="shared" si="6"/>
        <v>6.4</v>
      </c>
    </row>
    <row r="18" spans="1:9" ht="15" customHeight="1" thickBot="1" x14ac:dyDescent="0.3">
      <c r="A18" s="24"/>
      <c r="B18" s="24"/>
      <c r="C18" s="25"/>
      <c r="D18" s="25"/>
      <c r="E18" s="25"/>
      <c r="F18" s="25"/>
      <c r="G18" s="25"/>
      <c r="H18" s="25"/>
      <c r="I18" s="25"/>
    </row>
    <row r="19" spans="1:9" ht="5.0999999999999996" customHeight="1" x14ac:dyDescent="0.25">
      <c r="A19" s="33"/>
      <c r="B19" s="78"/>
      <c r="C19" s="34"/>
      <c r="D19" s="34"/>
      <c r="E19" s="34"/>
      <c r="F19" s="34"/>
      <c r="G19" s="34"/>
      <c r="H19" s="34"/>
      <c r="I19" s="35"/>
    </row>
    <row r="20" spans="1:9" x14ac:dyDescent="0.25">
      <c r="A20" s="30" t="s">
        <v>7</v>
      </c>
      <c r="B20" s="71"/>
      <c r="C20" s="23">
        <f>SUMIFS(Учет[Год],Учет[Месяц],$A20,Учет[Примечание],"*"&amp;$B20,Учет[Доходы и расходы],TEXT(C$1,"ММММ"),Учет[Клиент],YEAR(C$1))</f>
        <v>0</v>
      </c>
      <c r="D20" s="23">
        <f>SUMIFS(Учет[Дата],Учет[Год],$A20,Учет[Месяц],"*"&amp;$B20,Учет[Клиент],TEXT(D$1,"ММММ"),Учет[Категория],YEAR(D$1))</f>
        <v>0</v>
      </c>
      <c r="E20" s="23">
        <f>SUMIFS(Учет[Доходы и расходы],Учет[Дата],$A20,Учет[Год],"*"&amp;$B20,Учет[Категория],TEXT(E$1,"ММММ"),Учет[Тренер],YEAR(E$1))</f>
        <v>0</v>
      </c>
      <c r="F20" s="23">
        <f>SUMIFS(Учет[Клиент],Учет[Доходы и расходы],$A20,Учет[Дата],"*"&amp;$B20,Учет[Тренер],TEXT(F$1,"ММММ"),Учет[Сумма],YEAR(F$1))</f>
        <v>0</v>
      </c>
      <c r="G20" s="23">
        <f>SUMIFS(Учет[Категория],Учет[Клиент],$A20,Учет[Доходы и расходы],"*"&amp;$B20,Учет[Сумма],TEXT(G$1,"ММММ"),Учет[Примечание],YEAR(G$1))</f>
        <v>0</v>
      </c>
      <c r="H20" s="23">
        <f>SUMIFS(Учет[Тренер],Учет[Категория],$A20,Учет[Клиент],"*"&amp;$B20,Учет[Примечание],TEXT(H$1,"ММММ"),Учет[Месяц],YEAR(H$1))</f>
        <v>0</v>
      </c>
      <c r="I20" s="31">
        <f>SUMIFS(Учет[Сумма],Учет[Тренер],$A20,Учет[Категория],"*"&amp;$B20,Учет[Месяц],TEXT(I$1,"ММММ"),Учет[Год],YEAR(I$1))</f>
        <v>5</v>
      </c>
    </row>
    <row r="21" spans="1:9" x14ac:dyDescent="0.25">
      <c r="A21" s="32" t="s">
        <v>2</v>
      </c>
      <c r="B21" s="75"/>
      <c r="C21" s="23">
        <f>C20*10/100</f>
        <v>0</v>
      </c>
      <c r="D21" s="23">
        <f t="shared" ref="D21" si="7">D20*10/100</f>
        <v>0</v>
      </c>
      <c r="E21" s="23">
        <f t="shared" ref="E21" si="8">E20*10/100</f>
        <v>0</v>
      </c>
      <c r="F21" s="23">
        <f t="shared" ref="F21" si="9">F20*10/100</f>
        <v>0</v>
      </c>
      <c r="G21" s="23">
        <f t="shared" ref="G21" si="10">G20*10/100</f>
        <v>0</v>
      </c>
      <c r="H21" s="23">
        <f t="shared" ref="H21" si="11">H20*10/100</f>
        <v>0</v>
      </c>
      <c r="I21" s="31">
        <f t="shared" ref="I21" si="12">I20*10/100</f>
        <v>0.5</v>
      </c>
    </row>
    <row r="22" spans="1:9" ht="15.75" thickBot="1" x14ac:dyDescent="0.3">
      <c r="A22" s="49" t="s">
        <v>6</v>
      </c>
      <c r="B22" s="76"/>
      <c r="C22" s="46">
        <f>C20*40/100</f>
        <v>0</v>
      </c>
      <c r="D22" s="46">
        <f t="shared" ref="D22:I22" si="13">D20*40/100</f>
        <v>0</v>
      </c>
      <c r="E22" s="46">
        <f t="shared" si="13"/>
        <v>0</v>
      </c>
      <c r="F22" s="46">
        <f t="shared" si="13"/>
        <v>0</v>
      </c>
      <c r="G22" s="46">
        <f t="shared" si="13"/>
        <v>0</v>
      </c>
      <c r="H22" s="46">
        <f t="shared" si="13"/>
        <v>0</v>
      </c>
      <c r="I22" s="47">
        <f t="shared" si="13"/>
        <v>2</v>
      </c>
    </row>
    <row r="23" spans="1:9" ht="6.95" customHeight="1" thickBot="1" x14ac:dyDescent="0.3">
      <c r="A23" s="24"/>
      <c r="B23" s="24"/>
      <c r="C23" s="25"/>
      <c r="D23" s="25"/>
      <c r="E23" s="25"/>
      <c r="F23" s="25"/>
      <c r="G23" s="25"/>
      <c r="H23" s="25"/>
      <c r="I23" s="25"/>
    </row>
    <row r="24" spans="1:9" ht="15.75" thickBot="1" x14ac:dyDescent="0.3">
      <c r="A24" s="41" t="s">
        <v>4</v>
      </c>
      <c r="B24" s="77"/>
      <c r="C24" s="58">
        <f>C20-(C21+C22)</f>
        <v>0</v>
      </c>
      <c r="D24" s="58">
        <f t="shared" ref="D24" si="14">D20-(D21+D22)</f>
        <v>0</v>
      </c>
      <c r="E24" s="58">
        <f t="shared" ref="E24" si="15">E20-(E21+E22)</f>
        <v>0</v>
      </c>
      <c r="F24" s="58">
        <f t="shared" ref="F24" si="16">F20-(F21+F22)</f>
        <v>0</v>
      </c>
      <c r="G24" s="39">
        <f t="shared" ref="G24" si="17">G20-(G21+G22)</f>
        <v>0</v>
      </c>
      <c r="H24" s="39">
        <f t="shared" ref="H24" si="18">H20-(H21+H22)</f>
        <v>0</v>
      </c>
      <c r="I24" s="40">
        <f t="shared" ref="I24" si="19">I20-(I21+I22)</f>
        <v>2.5</v>
      </c>
    </row>
    <row r="25" spans="1:9" ht="15.75" thickBot="1" x14ac:dyDescent="0.3"/>
    <row r="26" spans="1:9" ht="4.5" customHeight="1" x14ac:dyDescent="0.25">
      <c r="A26" s="33"/>
      <c r="B26" s="78"/>
      <c r="C26" s="34"/>
      <c r="D26" s="34"/>
      <c r="E26" s="34"/>
      <c r="F26" s="34"/>
      <c r="G26" s="34"/>
      <c r="H26" s="34"/>
      <c r="I26" s="35"/>
    </row>
    <row r="27" spans="1:9" x14ac:dyDescent="0.25">
      <c r="A27" s="30" t="s">
        <v>81</v>
      </c>
      <c r="B27" s="71" t="s">
        <v>103</v>
      </c>
      <c r="C27" s="23">
        <f>SUMIFS(Учет[Год],Учет[Месяц],$A27,Учет[Примечание],"*"&amp;$B27,Учет[Доходы и расходы],TEXT(C$1,"ММММ"),Учет[Клиент],YEAR(C$1))</f>
        <v>0</v>
      </c>
      <c r="D27" s="23">
        <f>SUMIFS(Учет[Дата],Учет[Год],$A27,Учет[Месяц],"*"&amp;$B27,Учет[Клиент],TEXT(D$1,"ММММ"),Учет[Категория],YEAR(D$1))</f>
        <v>0</v>
      </c>
      <c r="E27" s="23">
        <f>SUMIFS(Учет[Доходы и расходы],Учет[Дата],$A27,Учет[Год],"*"&amp;$B27,Учет[Категория],TEXT(E$1,"ММММ"),Учет[Тренер],YEAR(E$1))</f>
        <v>0</v>
      </c>
      <c r="F27" s="23">
        <f>SUMIFS(Учет[Клиент],Учет[Доходы и расходы],$A27,Учет[Дата],"*"&amp;$B27,Учет[Тренер],TEXT(F$1,"ММММ"),Учет[Сумма],YEAR(F$1))</f>
        <v>0</v>
      </c>
      <c r="G27" s="23">
        <f>SUMIFS(Учет[Категория],Учет[Клиент],$A27,Учет[Доходы и расходы],"*"&amp;$B27,Учет[Сумма],TEXT(G$1,"ММММ"),Учет[Примечание],YEAR(G$1))</f>
        <v>0</v>
      </c>
      <c r="H27" s="23">
        <f>SUMIFS(Учет[Тренер],Учет[Категория],$A27,Учет[Клиент],"*"&amp;$B27,Учет[Примечание],TEXT(H$1,"ММММ"),Учет[Месяц],YEAR(H$1))</f>
        <v>0</v>
      </c>
      <c r="I27" s="31">
        <f>SUMIFS(Учет[Сумма],Учет[Тренер],$A27,Учет[Категория],"*"&amp;$B27,Учет[Месяц],TEXT(I$1,"ММММ"),Учет[Год],YEAR(I$1))</f>
        <v>1</v>
      </c>
    </row>
    <row r="28" spans="1:9" x14ac:dyDescent="0.25">
      <c r="A28" s="30" t="s">
        <v>81</v>
      </c>
      <c r="B28" s="71" t="s">
        <v>102</v>
      </c>
      <c r="C28" s="23">
        <f>SUMIFS(Учет[Год],Учет[Месяц],$A28,Учет[Примечание],"*"&amp;$B28,Учет[Доходы и расходы],TEXT(C$1,"ММММ"),Учет[Клиент],YEAR(C$1))</f>
        <v>0</v>
      </c>
      <c r="D28" s="23">
        <f>SUMIFS(Учет[Дата],Учет[Год],$A28,Учет[Месяц],"*"&amp;$B28,Учет[Клиент],TEXT(D$1,"ММММ"),Учет[Категория],YEAR(D$1))</f>
        <v>0</v>
      </c>
      <c r="E28" s="23">
        <f>SUMIFS(Учет[Доходы и расходы],Учет[Дата],$A28,Учет[Год],"*"&amp;$B28,Учет[Категория],TEXT(E$1,"ММММ"),Учет[Тренер],YEAR(E$1))</f>
        <v>0</v>
      </c>
      <c r="F28" s="23">
        <f>SUMIFS(Учет[Клиент],Учет[Доходы и расходы],$A28,Учет[Дата],"*"&amp;$B28,Учет[Тренер],TEXT(F$1,"ММММ"),Учет[Сумма],YEAR(F$1))</f>
        <v>0</v>
      </c>
      <c r="G28" s="23">
        <f>SUMIFS(Учет[Категория],Учет[Клиент],$A28,Учет[Доходы и расходы],"*"&amp;$B28,Учет[Сумма],TEXT(G$1,"ММММ"),Учет[Примечание],YEAR(G$1))</f>
        <v>0</v>
      </c>
      <c r="H28" s="23">
        <f>SUMIFS(Учет[Тренер],Учет[Категория],$A28,Учет[Клиент],"*"&amp;$B28,Учет[Примечание],TEXT(H$1,"ММММ"),Учет[Месяц],YEAR(H$1))</f>
        <v>0</v>
      </c>
      <c r="I28" s="31">
        <f>SUMIFS(Учет[Сумма],Учет[Тренер],$A28,Учет[Категория],"*"&amp;$B28,Учет[Месяц],TEXT(I$1,"ММММ"),Учет[Год],YEAR(I$1))</f>
        <v>0</v>
      </c>
    </row>
    <row r="29" spans="1:9" x14ac:dyDescent="0.25">
      <c r="A29" s="30" t="s">
        <v>81</v>
      </c>
      <c r="B29" s="71" t="s">
        <v>96</v>
      </c>
      <c r="C29" s="23">
        <f>SUMIFS(Учет[Год],Учет[Месяц],$A29,Учет[Примечание],"*"&amp;$B29,Учет[Доходы и расходы],TEXT(C$1,"ММММ"),Учет[Клиент],YEAR(C$1))</f>
        <v>0</v>
      </c>
      <c r="D29" s="23">
        <f>SUMIFS(Учет[Дата],Учет[Год],$A29,Учет[Месяц],"*"&amp;$B29,Учет[Клиент],TEXT(D$1,"ММММ"),Учет[Категория],YEAR(D$1))</f>
        <v>0</v>
      </c>
      <c r="E29" s="23">
        <f>SUMIFS(Учет[Доходы и расходы],Учет[Дата],$A29,Учет[Год],"*"&amp;$B29,Учет[Категория],TEXT(E$1,"ММММ"),Учет[Тренер],YEAR(E$1))</f>
        <v>0</v>
      </c>
      <c r="F29" s="23">
        <f>SUMIFS(Учет[Клиент],Учет[Доходы и расходы],$A29,Учет[Дата],"*"&amp;$B29,Учет[Тренер],TEXT(F$1,"ММММ"),Учет[Сумма],YEAR(F$1))</f>
        <v>0</v>
      </c>
      <c r="G29" s="23">
        <f>SUMIFS(Учет[Категория],Учет[Клиент],$A29,Учет[Доходы и расходы],"*"&amp;$B29,Учет[Сумма],TEXT(G$1,"ММММ"),Учет[Примечание],YEAR(G$1))</f>
        <v>0</v>
      </c>
      <c r="H29" s="23">
        <f>SUMIFS(Учет[Тренер],Учет[Категория],$A29,Учет[Клиент],"*"&amp;$B29,Учет[Примечание],TEXT(H$1,"ММММ"),Учет[Месяц],YEAR(H$1))</f>
        <v>0</v>
      </c>
      <c r="I29" s="31">
        <f>SUMIFS(Учет[Сумма],Учет[Тренер],$A29,Учет[Категория],"*"&amp;$B29,Учет[Месяц],TEXT(I$1,"ММММ"),Учет[Год],YEAR(I$1))</f>
        <v>2</v>
      </c>
    </row>
    <row r="30" spans="1:9" x14ac:dyDescent="0.25">
      <c r="A30" s="30" t="s">
        <v>81</v>
      </c>
      <c r="B30" s="71" t="s">
        <v>101</v>
      </c>
      <c r="C30" s="23">
        <f>SUMIFS(Учет[Год],Учет[Месяц],$A30,Учет[Примечание],"*"&amp;$B30,Учет[Доходы и расходы],TEXT(C$1,"ММММ"),Учет[Клиент],YEAR(C$1))</f>
        <v>0</v>
      </c>
      <c r="D30" s="23">
        <f>SUMIFS(Учет[Дата],Учет[Год],$A30,Учет[Месяц],"*"&amp;$B30,Учет[Клиент],TEXT(D$1,"ММММ"),Учет[Категория],YEAR(D$1))</f>
        <v>0</v>
      </c>
      <c r="E30" s="23">
        <f>SUMIFS(Учет[Доходы и расходы],Учет[Дата],$A30,Учет[Год],"*"&amp;$B30,Учет[Категория],TEXT(E$1,"ММММ"),Учет[Тренер],YEAR(E$1))</f>
        <v>0</v>
      </c>
      <c r="F30" s="23">
        <f>SUMIFS(Учет[Клиент],Учет[Доходы и расходы],$A30,Учет[Дата],"*"&amp;$B30,Учет[Тренер],TEXT(F$1,"ММММ"),Учет[Сумма],YEAR(F$1))</f>
        <v>0</v>
      </c>
      <c r="G30" s="23">
        <f>SUMIFS(Учет[Категория],Учет[Клиент],$A30,Учет[Доходы и расходы],"*"&amp;$B30,Учет[Сумма],TEXT(G$1,"ММММ"),Учет[Примечание],YEAR(G$1))</f>
        <v>0</v>
      </c>
      <c r="H30" s="23">
        <f>SUMIFS(Учет[Тренер],Учет[Категория],$A30,Учет[Клиент],"*"&amp;$B30,Учет[Примечание],TEXT(H$1,"ММММ"),Учет[Месяц],YEAR(H$1))</f>
        <v>0</v>
      </c>
      <c r="I30" s="31">
        <f>SUMIFS(Учет[Сумма],Учет[Тренер],$A30,Учет[Категория],"*"&amp;$B30,Учет[Месяц],TEXT(I$1,"ММММ"),Учет[Год],YEAR(I$1))</f>
        <v>0</v>
      </c>
    </row>
    <row r="31" spans="1:9" x14ac:dyDescent="0.25">
      <c r="A31" s="32" t="s">
        <v>2</v>
      </c>
      <c r="B31" s="75"/>
      <c r="C31" s="23">
        <f>C27*10/100</f>
        <v>0</v>
      </c>
      <c r="D31" s="23">
        <f t="shared" ref="D31:I31" si="20">D27*10/100</f>
        <v>0</v>
      </c>
      <c r="E31" s="23">
        <f t="shared" si="20"/>
        <v>0</v>
      </c>
      <c r="F31" s="23">
        <f t="shared" si="20"/>
        <v>0</v>
      </c>
      <c r="G31" s="23">
        <f t="shared" si="20"/>
        <v>0</v>
      </c>
      <c r="H31" s="23">
        <f t="shared" si="20"/>
        <v>0</v>
      </c>
      <c r="I31" s="31">
        <f t="shared" si="20"/>
        <v>0.1</v>
      </c>
    </row>
    <row r="32" spans="1:9" ht="15.75" thickBot="1" x14ac:dyDescent="0.3">
      <c r="A32" s="49" t="s">
        <v>6</v>
      </c>
      <c r="B32" s="76"/>
      <c r="C32" s="46">
        <f>C27*40/100</f>
        <v>0</v>
      </c>
      <c r="D32" s="46">
        <f t="shared" ref="D32:I32" si="21">D27*40/100</f>
        <v>0</v>
      </c>
      <c r="E32" s="46">
        <f t="shared" si="21"/>
        <v>0</v>
      </c>
      <c r="F32" s="46">
        <f t="shared" si="21"/>
        <v>0</v>
      </c>
      <c r="G32" s="46">
        <f t="shared" si="21"/>
        <v>0</v>
      </c>
      <c r="H32" s="46">
        <f t="shared" si="21"/>
        <v>0</v>
      </c>
      <c r="I32" s="47">
        <f t="shared" si="21"/>
        <v>0.4</v>
      </c>
    </row>
    <row r="33" spans="1:9" ht="15.75" thickBot="1" x14ac:dyDescent="0.3">
      <c r="A33" s="24"/>
      <c r="B33" s="24"/>
      <c r="C33" s="25"/>
      <c r="D33" s="25"/>
      <c r="E33" s="25"/>
      <c r="F33" s="25"/>
      <c r="G33" s="25"/>
      <c r="H33" s="25"/>
      <c r="I33" s="25"/>
    </row>
    <row r="34" spans="1:9" ht="15.75" thickBot="1" x14ac:dyDescent="0.3">
      <c r="A34" s="41" t="s">
        <v>4</v>
      </c>
      <c r="B34" s="77"/>
      <c r="C34" s="58">
        <f>C27-(C31+C32)</f>
        <v>0</v>
      </c>
      <c r="D34" s="58">
        <f t="shared" ref="D34:I34" si="22">D27-(D31+D32)</f>
        <v>0</v>
      </c>
      <c r="E34" s="58">
        <f t="shared" si="22"/>
        <v>0</v>
      </c>
      <c r="F34" s="58">
        <f t="shared" si="22"/>
        <v>0</v>
      </c>
      <c r="G34" s="39">
        <f t="shared" si="22"/>
        <v>0</v>
      </c>
      <c r="H34" s="39">
        <f t="shared" si="22"/>
        <v>0</v>
      </c>
      <c r="I34" s="40">
        <f t="shared" si="22"/>
        <v>0.5</v>
      </c>
    </row>
    <row r="35" spans="1:9" ht="15.75" thickBot="1" x14ac:dyDescent="0.3"/>
    <row r="36" spans="1:9" ht="15.75" thickBot="1" x14ac:dyDescent="0.3">
      <c r="A36" s="63" t="s">
        <v>97</v>
      </c>
      <c r="B36" s="79"/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1:9" ht="15.75" thickBot="1" x14ac:dyDescent="0.3">
      <c r="A37" s="65" t="s">
        <v>98</v>
      </c>
      <c r="B37" s="80"/>
      <c r="C37" s="66"/>
      <c r="D37" s="66"/>
      <c r="E37" s="66"/>
      <c r="F37" s="66"/>
      <c r="G37" s="66"/>
      <c r="H37" s="64">
        <v>0</v>
      </c>
      <c r="I37" s="67"/>
    </row>
    <row r="38" spans="1:9" ht="15.75" thickBot="1" x14ac:dyDescent="0.3"/>
    <row r="39" spans="1:9" ht="15.75" thickBot="1" x14ac:dyDescent="0.3">
      <c r="A39" s="52" t="s">
        <v>9</v>
      </c>
      <c r="B39" s="81"/>
      <c r="C39" s="51">
        <f>C7+C14+C21</f>
        <v>0</v>
      </c>
      <c r="D39" s="51">
        <f>D7+D14+D21+C39-D36</f>
        <v>0</v>
      </c>
      <c r="E39" s="51">
        <f>E7+E14+E21+D39-E36</f>
        <v>0</v>
      </c>
      <c r="F39" s="51">
        <f>F7+F14+F21+E39-F36</f>
        <v>0</v>
      </c>
      <c r="G39" s="51">
        <f>G7+G14+G21+F39-G36</f>
        <v>0</v>
      </c>
      <c r="H39" s="51">
        <f>H7+H14+H21+G39-H36-H37</f>
        <v>0</v>
      </c>
      <c r="I39" s="51">
        <f>I7+I14+I21+H39-I36</f>
        <v>2</v>
      </c>
    </row>
    <row r="41" spans="1:9" x14ac:dyDescent="0.25">
      <c r="F41" s="59"/>
      <c r="G41" s="60"/>
    </row>
    <row r="42" spans="1:9" x14ac:dyDescent="0.25">
      <c r="A42" t="s">
        <v>92</v>
      </c>
    </row>
    <row r="43" spans="1:9" x14ac:dyDescent="0.25">
      <c r="A43" t="s">
        <v>93</v>
      </c>
    </row>
    <row r="44" spans="1:9" x14ac:dyDescent="0.25">
      <c r="A44" t="s">
        <v>95</v>
      </c>
    </row>
    <row r="45" spans="1:9" x14ac:dyDescent="0.25">
      <c r="A45" t="s">
        <v>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activeCell="D29" sqref="D29"/>
    </sheetView>
  </sheetViews>
  <sheetFormatPr defaultColWidth="8.85546875" defaultRowHeight="15" x14ac:dyDescent="0.25"/>
  <cols>
    <col min="1" max="1" width="10.7109375" customWidth="1"/>
    <col min="2" max="2" width="13.42578125" customWidth="1"/>
    <col min="3" max="3" width="22.85546875" customWidth="1"/>
    <col min="4" max="4" width="29.42578125" customWidth="1"/>
    <col min="5" max="5" width="21.28515625" customWidth="1"/>
    <col min="6" max="6" width="11" customWidth="1"/>
    <col min="7" max="7" width="22.85546875" customWidth="1"/>
    <col min="12" max="12" width="15.140625" customWidth="1"/>
  </cols>
  <sheetData>
    <row r="1" spans="1:9" x14ac:dyDescent="0.25">
      <c r="A1" s="12" t="s">
        <v>10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13" t="s">
        <v>16</v>
      </c>
      <c r="H1" s="8" t="s">
        <v>17</v>
      </c>
      <c r="I1" s="8" t="s">
        <v>18</v>
      </c>
    </row>
    <row r="2" spans="1:9" x14ac:dyDescent="0.25">
      <c r="A2" s="20">
        <v>44166</v>
      </c>
      <c r="B2" s="2" t="s">
        <v>19</v>
      </c>
      <c r="C2" s="2" t="s">
        <v>21</v>
      </c>
      <c r="D2" s="2" t="s">
        <v>103</v>
      </c>
      <c r="E2" s="2" t="s">
        <v>1</v>
      </c>
      <c r="F2" s="18">
        <v>1</v>
      </c>
      <c r="G2" s="21"/>
      <c r="H2" s="61" t="str">
        <f>TEXT(Учет[[#This Row],[Дата]],"ММММ")</f>
        <v>Декабрь</v>
      </c>
      <c r="I2" s="61">
        <f>YEAR(Учет[[#This Row],[Дата]])</f>
        <v>2020</v>
      </c>
    </row>
    <row r="3" spans="1:9" x14ac:dyDescent="0.25">
      <c r="A3" s="20">
        <v>44166</v>
      </c>
      <c r="B3" s="2" t="s">
        <v>19</v>
      </c>
      <c r="C3" s="2" t="s">
        <v>20</v>
      </c>
      <c r="D3" s="2" t="s">
        <v>103</v>
      </c>
      <c r="E3" s="2" t="s">
        <v>1</v>
      </c>
      <c r="F3" s="18">
        <v>1</v>
      </c>
      <c r="G3" s="21"/>
      <c r="H3" s="61" t="str">
        <f>TEXT(Учет[[#This Row],[Дата]],"ММММ")</f>
        <v>Декабрь</v>
      </c>
      <c r="I3" s="61">
        <f>YEAR(Учет[[#This Row],[Дата]])</f>
        <v>2020</v>
      </c>
    </row>
    <row r="4" spans="1:9" x14ac:dyDescent="0.25">
      <c r="A4" s="20">
        <v>44166</v>
      </c>
      <c r="B4" s="2" t="s">
        <v>19</v>
      </c>
      <c r="C4" s="2" t="s">
        <v>22</v>
      </c>
      <c r="D4" s="2" t="s">
        <v>103</v>
      </c>
      <c r="E4" s="2" t="s">
        <v>1</v>
      </c>
      <c r="F4" s="18">
        <v>1</v>
      </c>
      <c r="G4" s="21"/>
      <c r="H4" s="61" t="str">
        <f>TEXT(Учет[[#This Row],[Дата]],"ММММ")</f>
        <v>Декабрь</v>
      </c>
      <c r="I4" s="61">
        <f>YEAR(Учет[[#This Row],[Дата]])</f>
        <v>2020</v>
      </c>
    </row>
    <row r="5" spans="1:9" x14ac:dyDescent="0.25">
      <c r="A5" s="20">
        <v>44166</v>
      </c>
      <c r="B5" s="2" t="s">
        <v>19</v>
      </c>
      <c r="C5" s="2" t="s">
        <v>23</v>
      </c>
      <c r="D5" s="2" t="s">
        <v>103</v>
      </c>
      <c r="E5" s="2" t="s">
        <v>1</v>
      </c>
      <c r="F5" s="18">
        <v>1</v>
      </c>
      <c r="G5" s="21"/>
      <c r="H5" s="61" t="str">
        <f>TEXT(Учет[[#This Row],[Дата]],"ММММ")</f>
        <v>Декабрь</v>
      </c>
      <c r="I5" s="61">
        <f>YEAR(Учет[[#This Row],[Дата]])</f>
        <v>2020</v>
      </c>
    </row>
    <row r="6" spans="1:9" x14ac:dyDescent="0.25">
      <c r="A6" s="20">
        <v>44166</v>
      </c>
      <c r="B6" s="2" t="s">
        <v>19</v>
      </c>
      <c r="C6" s="2" t="s">
        <v>25</v>
      </c>
      <c r="D6" s="2" t="s">
        <v>103</v>
      </c>
      <c r="E6" s="2" t="s">
        <v>1</v>
      </c>
      <c r="F6" s="18">
        <v>1</v>
      </c>
      <c r="G6" s="21"/>
      <c r="H6" s="61" t="str">
        <f>TEXT(Учет[[#This Row],[Дата]],"ММММ")</f>
        <v>Декабрь</v>
      </c>
      <c r="I6" s="61">
        <f>YEAR(Учет[[#This Row],[Дата]])</f>
        <v>2020</v>
      </c>
    </row>
    <row r="7" spans="1:9" x14ac:dyDescent="0.25">
      <c r="A7" s="20">
        <v>44166</v>
      </c>
      <c r="B7" s="2" t="s">
        <v>19</v>
      </c>
      <c r="C7" s="2" t="s">
        <v>29</v>
      </c>
      <c r="D7" s="2" t="s">
        <v>103</v>
      </c>
      <c r="E7" s="2" t="s">
        <v>1</v>
      </c>
      <c r="F7" s="18">
        <v>1</v>
      </c>
      <c r="G7" s="21"/>
      <c r="H7" s="61" t="str">
        <f>TEXT(Учет[[#This Row],[Дата]],"ММММ")</f>
        <v>Декабрь</v>
      </c>
      <c r="I7" s="61">
        <f>YEAR(Учет[[#This Row],[Дата]])</f>
        <v>2020</v>
      </c>
    </row>
    <row r="8" spans="1:9" x14ac:dyDescent="0.25">
      <c r="A8" s="20">
        <v>44166</v>
      </c>
      <c r="B8" s="2" t="s">
        <v>19</v>
      </c>
      <c r="C8" s="2" t="s">
        <v>30</v>
      </c>
      <c r="D8" s="2" t="s">
        <v>103</v>
      </c>
      <c r="E8" s="2" t="s">
        <v>1</v>
      </c>
      <c r="F8" s="18">
        <v>1</v>
      </c>
      <c r="G8" s="21"/>
      <c r="H8" s="61" t="str">
        <f>TEXT(Учет[[#This Row],[Дата]],"ММММ")</f>
        <v>Декабрь</v>
      </c>
      <c r="I8" s="61">
        <f>YEAR(Учет[[#This Row],[Дата]])</f>
        <v>2020</v>
      </c>
    </row>
    <row r="9" spans="1:9" x14ac:dyDescent="0.25">
      <c r="A9" s="20">
        <v>44166</v>
      </c>
      <c r="B9" s="2" t="s">
        <v>19</v>
      </c>
      <c r="C9" s="2" t="s">
        <v>31</v>
      </c>
      <c r="D9" s="2" t="s">
        <v>103</v>
      </c>
      <c r="E9" s="2" t="s">
        <v>1</v>
      </c>
      <c r="F9" s="18">
        <v>1</v>
      </c>
      <c r="G9" s="21"/>
      <c r="H9" s="61" t="str">
        <f>TEXT(Учет[[#This Row],[Дата]],"ММММ")</f>
        <v>Декабрь</v>
      </c>
      <c r="I9" s="61">
        <f>YEAR(Учет[[#This Row],[Дата]])</f>
        <v>2020</v>
      </c>
    </row>
    <row r="10" spans="1:9" x14ac:dyDescent="0.25">
      <c r="A10" s="20">
        <v>44166</v>
      </c>
      <c r="B10" s="2" t="s">
        <v>19</v>
      </c>
      <c r="C10" s="2" t="s">
        <v>35</v>
      </c>
      <c r="D10" s="2" t="s">
        <v>103</v>
      </c>
      <c r="E10" s="2" t="s">
        <v>1</v>
      </c>
      <c r="F10" s="18">
        <v>1</v>
      </c>
      <c r="G10" s="21"/>
      <c r="H10" s="61" t="str">
        <f>TEXT(Учет[[#This Row],[Дата]],"ММММ")</f>
        <v>Декабрь</v>
      </c>
      <c r="I10" s="61">
        <f>YEAR(Учет[[#This Row],[Дата]])</f>
        <v>2020</v>
      </c>
    </row>
    <row r="11" spans="1:9" x14ac:dyDescent="0.25">
      <c r="A11" s="20">
        <v>44166</v>
      </c>
      <c r="B11" s="2" t="s">
        <v>19</v>
      </c>
      <c r="C11" s="2" t="s">
        <v>37</v>
      </c>
      <c r="D11" s="2" t="s">
        <v>103</v>
      </c>
      <c r="E11" s="2" t="s">
        <v>1</v>
      </c>
      <c r="F11" s="18">
        <v>1</v>
      </c>
      <c r="G11" s="21"/>
      <c r="H11" s="61" t="str">
        <f>TEXT(Учет[[#This Row],[Дата]],"ММММ")</f>
        <v>Декабрь</v>
      </c>
      <c r="I11" s="61">
        <f>YEAR(Учет[[#This Row],[Дата]])</f>
        <v>2020</v>
      </c>
    </row>
    <row r="12" spans="1:9" x14ac:dyDescent="0.25">
      <c r="A12" s="20">
        <v>44166</v>
      </c>
      <c r="B12" s="2" t="s">
        <v>19</v>
      </c>
      <c r="C12" s="2" t="s">
        <v>49</v>
      </c>
      <c r="D12" s="2" t="s">
        <v>103</v>
      </c>
      <c r="E12" s="2" t="s">
        <v>1</v>
      </c>
      <c r="F12" s="18">
        <v>1</v>
      </c>
      <c r="G12" s="21"/>
      <c r="H12" s="61" t="str">
        <f>TEXT(Учет[[#This Row],[Дата]],"ММММ")</f>
        <v>Декабрь</v>
      </c>
      <c r="I12" s="61">
        <f>YEAR(Учет[[#This Row],[Дата]])</f>
        <v>2020</v>
      </c>
    </row>
    <row r="13" spans="1:9" x14ac:dyDescent="0.25">
      <c r="A13" s="20">
        <v>44166</v>
      </c>
      <c r="B13" s="2" t="s">
        <v>19</v>
      </c>
      <c r="C13" s="2" t="s">
        <v>54</v>
      </c>
      <c r="D13" s="2" t="s">
        <v>103</v>
      </c>
      <c r="E13" s="2" t="s">
        <v>1</v>
      </c>
      <c r="F13" s="18">
        <v>1</v>
      </c>
      <c r="G13" s="21"/>
      <c r="H13" s="61" t="str">
        <f>TEXT(Учет[[#This Row],[Дата]],"ММММ")</f>
        <v>Декабрь</v>
      </c>
      <c r="I13" s="61">
        <f>YEAR(Учет[[#This Row],[Дата]])</f>
        <v>2020</v>
      </c>
    </row>
    <row r="14" spans="1:9" x14ac:dyDescent="0.25">
      <c r="A14" s="20">
        <v>44166</v>
      </c>
      <c r="B14" s="2" t="s">
        <v>19</v>
      </c>
      <c r="C14" s="7" t="s">
        <v>28</v>
      </c>
      <c r="D14" s="2" t="s">
        <v>103</v>
      </c>
      <c r="E14" s="2" t="s">
        <v>1</v>
      </c>
      <c r="F14" s="18">
        <v>1</v>
      </c>
      <c r="G14" s="22"/>
      <c r="H14" s="62" t="str">
        <f>TEXT(Учет[[#This Row],[Дата]],"ММММ")</f>
        <v>Декабрь</v>
      </c>
      <c r="I14" s="62">
        <f>YEAR(Учет[[#This Row],[Дата]])</f>
        <v>2020</v>
      </c>
    </row>
    <row r="15" spans="1:9" x14ac:dyDescent="0.25">
      <c r="A15" s="20">
        <v>44166</v>
      </c>
      <c r="B15" s="2" t="s">
        <v>19</v>
      </c>
      <c r="C15" s="7" t="s">
        <v>100</v>
      </c>
      <c r="D15" s="2" t="s">
        <v>103</v>
      </c>
      <c r="E15" s="2" t="s">
        <v>1</v>
      </c>
      <c r="F15" s="18">
        <v>1</v>
      </c>
      <c r="G15" s="22"/>
      <c r="H15" s="62" t="str">
        <f>TEXT(Учет[[#This Row],[Дата]],"ММММ")</f>
        <v>Декабрь</v>
      </c>
      <c r="I15" s="62">
        <f>YEAR(Учет[[#This Row],[Дата]])</f>
        <v>2020</v>
      </c>
    </row>
    <row r="16" spans="1:9" x14ac:dyDescent="0.25">
      <c r="A16" s="20">
        <v>44166</v>
      </c>
      <c r="B16" s="2" t="s">
        <v>19</v>
      </c>
      <c r="C16" s="2" t="s">
        <v>40</v>
      </c>
      <c r="D16" s="2" t="s">
        <v>103</v>
      </c>
      <c r="E16" s="2" t="s">
        <v>5</v>
      </c>
      <c r="F16" s="18">
        <v>1</v>
      </c>
      <c r="G16" s="21"/>
      <c r="H16" s="61" t="str">
        <f>TEXT(Учет[[#This Row],[Дата]],"ММММ")</f>
        <v>Декабрь</v>
      </c>
      <c r="I16" s="61">
        <f>YEAR(Учет[[#This Row],[Дата]])</f>
        <v>2020</v>
      </c>
    </row>
    <row r="17" spans="1:9" x14ac:dyDescent="0.25">
      <c r="A17" s="20">
        <v>44166</v>
      </c>
      <c r="B17" s="2" t="s">
        <v>19</v>
      </c>
      <c r="C17" s="2" t="s">
        <v>45</v>
      </c>
      <c r="D17" s="2" t="s">
        <v>103</v>
      </c>
      <c r="E17" s="2" t="s">
        <v>5</v>
      </c>
      <c r="F17" s="18">
        <v>1</v>
      </c>
      <c r="G17" s="21"/>
      <c r="H17" s="61" t="str">
        <f>TEXT(Учет[[#This Row],[Дата]],"ММММ")</f>
        <v>Декабрь</v>
      </c>
      <c r="I17" s="61">
        <f>YEAR(Учет[[#This Row],[Дата]])</f>
        <v>2020</v>
      </c>
    </row>
    <row r="18" spans="1:9" x14ac:dyDescent="0.25">
      <c r="A18" s="20">
        <v>44166</v>
      </c>
      <c r="B18" s="2" t="s">
        <v>19</v>
      </c>
      <c r="C18" s="2" t="s">
        <v>46</v>
      </c>
      <c r="D18" s="2" t="s">
        <v>103</v>
      </c>
      <c r="E18" s="2" t="s">
        <v>5</v>
      </c>
      <c r="F18" s="18">
        <v>1</v>
      </c>
      <c r="G18" s="21"/>
      <c r="H18" s="61" t="str">
        <f>TEXT(Учет[[#This Row],[Дата]],"ММММ")</f>
        <v>Декабрь</v>
      </c>
      <c r="I18" s="61">
        <f>YEAR(Учет[[#This Row],[Дата]])</f>
        <v>2020</v>
      </c>
    </row>
    <row r="19" spans="1:9" x14ac:dyDescent="0.25">
      <c r="A19" s="20">
        <v>44166</v>
      </c>
      <c r="B19" s="2" t="s">
        <v>19</v>
      </c>
      <c r="C19" s="2" t="s">
        <v>53</v>
      </c>
      <c r="D19" s="2" t="s">
        <v>103</v>
      </c>
      <c r="E19" s="2" t="s">
        <v>5</v>
      </c>
      <c r="F19" s="18">
        <v>1</v>
      </c>
      <c r="G19" s="21"/>
      <c r="H19" s="61" t="str">
        <f>TEXT(Учет[[#This Row],[Дата]],"ММММ")</f>
        <v>Декабрь</v>
      </c>
      <c r="I19" s="61">
        <f>YEAR(Учет[[#This Row],[Дата]])</f>
        <v>2020</v>
      </c>
    </row>
    <row r="20" spans="1:9" x14ac:dyDescent="0.25">
      <c r="A20" s="20">
        <v>44166</v>
      </c>
      <c r="B20" s="2" t="s">
        <v>19</v>
      </c>
      <c r="C20" s="2" t="s">
        <v>70</v>
      </c>
      <c r="D20" s="2" t="s">
        <v>103</v>
      </c>
      <c r="E20" s="2" t="s">
        <v>5</v>
      </c>
      <c r="F20" s="18">
        <v>1</v>
      </c>
      <c r="G20" s="21"/>
      <c r="H20" s="61" t="str">
        <f>TEXT(Учет[[#This Row],[Дата]],"ММММ")</f>
        <v>Декабрь</v>
      </c>
      <c r="I20" s="61">
        <f>YEAR(Учет[[#This Row],[Дата]])</f>
        <v>2020</v>
      </c>
    </row>
    <row r="21" spans="1:9" x14ac:dyDescent="0.25">
      <c r="A21" s="20">
        <v>44166</v>
      </c>
      <c r="B21" s="2" t="s">
        <v>19</v>
      </c>
      <c r="C21" s="2" t="s">
        <v>99</v>
      </c>
      <c r="D21" s="2" t="s">
        <v>103</v>
      </c>
      <c r="E21" s="2" t="s">
        <v>5</v>
      </c>
      <c r="F21" s="18">
        <v>1</v>
      </c>
      <c r="G21" s="21"/>
      <c r="H21" s="61" t="str">
        <f>TEXT(Учет[[#This Row],[Дата]],"ММММ")</f>
        <v>Декабрь</v>
      </c>
      <c r="I21" s="61">
        <f>YEAR(Учет[[#This Row],[Дата]])</f>
        <v>2020</v>
      </c>
    </row>
    <row r="22" spans="1:9" x14ac:dyDescent="0.25">
      <c r="A22" s="20">
        <v>44166</v>
      </c>
      <c r="B22" s="2" t="s">
        <v>19</v>
      </c>
      <c r="C22" s="2" t="s">
        <v>82</v>
      </c>
      <c r="D22" s="2" t="s">
        <v>103</v>
      </c>
      <c r="E22" s="2" t="s">
        <v>5</v>
      </c>
      <c r="F22" s="18">
        <v>1</v>
      </c>
      <c r="G22" s="21"/>
      <c r="H22" s="61" t="str">
        <f>TEXT(Учет[[#This Row],[Дата]],"ММММ")</f>
        <v>Декабрь</v>
      </c>
      <c r="I22" s="61">
        <f>YEAR(Учет[[#This Row],[Дата]])</f>
        <v>2020</v>
      </c>
    </row>
    <row r="23" spans="1:9" x14ac:dyDescent="0.25">
      <c r="A23" s="20">
        <v>44166</v>
      </c>
      <c r="B23" s="2" t="s">
        <v>19</v>
      </c>
      <c r="C23" s="2" t="s">
        <v>83</v>
      </c>
      <c r="D23" s="2" t="s">
        <v>103</v>
      </c>
      <c r="E23" s="2" t="s">
        <v>5</v>
      </c>
      <c r="F23" s="18">
        <v>1</v>
      </c>
      <c r="G23" s="21"/>
      <c r="H23" s="61" t="str">
        <f>TEXT(Учет[[#This Row],[Дата]],"ММММ")</f>
        <v>Декабрь</v>
      </c>
      <c r="I23" s="61">
        <f>YEAR(Учет[[#This Row],[Дата]])</f>
        <v>2020</v>
      </c>
    </row>
    <row r="24" spans="1:9" x14ac:dyDescent="0.25">
      <c r="A24" s="20">
        <v>44166</v>
      </c>
      <c r="B24" s="2" t="s">
        <v>19</v>
      </c>
      <c r="C24" s="2" t="s">
        <v>51</v>
      </c>
      <c r="D24" s="2" t="s">
        <v>103</v>
      </c>
      <c r="E24" s="2" t="s">
        <v>7</v>
      </c>
      <c r="F24" s="18">
        <v>1</v>
      </c>
      <c r="G24" s="21"/>
      <c r="H24" s="61" t="str">
        <f>TEXT(Учет[[#This Row],[Дата]],"ММММ")</f>
        <v>Декабрь</v>
      </c>
      <c r="I24" s="61">
        <f>YEAR(Учет[[#This Row],[Дата]])</f>
        <v>2020</v>
      </c>
    </row>
    <row r="25" spans="1:9" x14ac:dyDescent="0.25">
      <c r="A25" s="20">
        <v>44166</v>
      </c>
      <c r="B25" s="2" t="s">
        <v>19</v>
      </c>
      <c r="C25" s="2" t="s">
        <v>52</v>
      </c>
      <c r="D25" s="2" t="s">
        <v>103</v>
      </c>
      <c r="E25" s="2" t="s">
        <v>7</v>
      </c>
      <c r="F25" s="18">
        <v>1</v>
      </c>
      <c r="G25" s="21"/>
      <c r="H25" s="61" t="str">
        <f>TEXT(Учет[[#This Row],[Дата]],"ММММ")</f>
        <v>Декабрь</v>
      </c>
      <c r="I25" s="61">
        <f>YEAR(Учет[[#This Row],[Дата]])</f>
        <v>2020</v>
      </c>
    </row>
    <row r="26" spans="1:9" x14ac:dyDescent="0.25">
      <c r="A26" s="20">
        <v>44166</v>
      </c>
      <c r="B26" s="2" t="s">
        <v>19</v>
      </c>
      <c r="C26" s="2" t="s">
        <v>84</v>
      </c>
      <c r="D26" s="2" t="s">
        <v>103</v>
      </c>
      <c r="E26" s="2" t="s">
        <v>7</v>
      </c>
      <c r="F26" s="18">
        <v>1</v>
      </c>
      <c r="G26" s="21"/>
      <c r="H26" s="61" t="str">
        <f>TEXT(Учет[[#This Row],[Дата]],"ММММ")</f>
        <v>Декабрь</v>
      </c>
      <c r="I26" s="61">
        <f>YEAR(Учет[[#This Row],[Дата]])</f>
        <v>2020</v>
      </c>
    </row>
    <row r="27" spans="1:9" x14ac:dyDescent="0.25">
      <c r="A27" s="20">
        <v>44166</v>
      </c>
      <c r="B27" s="2" t="s">
        <v>19</v>
      </c>
      <c r="C27" s="7" t="s">
        <v>55</v>
      </c>
      <c r="D27" s="2" t="s">
        <v>103</v>
      </c>
      <c r="E27" s="7" t="s">
        <v>7</v>
      </c>
      <c r="F27" s="18">
        <v>1</v>
      </c>
      <c r="G27" s="22"/>
      <c r="H27" s="62" t="str">
        <f>TEXT(Учет[[#This Row],[Дата]],"ММММ")</f>
        <v>Декабрь</v>
      </c>
      <c r="I27" s="62">
        <f>YEAR(Учет[[#This Row],[Дата]])</f>
        <v>2020</v>
      </c>
    </row>
    <row r="28" spans="1:9" x14ac:dyDescent="0.25">
      <c r="A28" s="20">
        <v>44166</v>
      </c>
      <c r="B28" s="2" t="s">
        <v>19</v>
      </c>
      <c r="C28" s="2" t="s">
        <v>32</v>
      </c>
      <c r="D28" s="2" t="s">
        <v>103</v>
      </c>
      <c r="E28" s="2" t="s">
        <v>7</v>
      </c>
      <c r="F28" s="18">
        <v>1</v>
      </c>
      <c r="G28" s="21"/>
      <c r="H28" s="61" t="str">
        <f>TEXT(Учет[[#This Row],[Дата]],"ММММ")</f>
        <v>Декабрь</v>
      </c>
      <c r="I28" s="61">
        <f>YEAR(Учет[[#This Row],[Дата]])</f>
        <v>2020</v>
      </c>
    </row>
    <row r="29" spans="1:9" x14ac:dyDescent="0.25">
      <c r="A29" s="20">
        <v>44166</v>
      </c>
      <c r="B29" s="2" t="s">
        <v>19</v>
      </c>
      <c r="C29" s="2" t="s">
        <v>86</v>
      </c>
      <c r="D29" s="2" t="s">
        <v>103</v>
      </c>
      <c r="E29" s="2" t="s">
        <v>81</v>
      </c>
      <c r="F29" s="18">
        <v>1</v>
      </c>
      <c r="G29" s="21"/>
      <c r="H29" s="61" t="str">
        <f>TEXT(Учет[[#This Row],[Дата]],"ММММ")</f>
        <v>Декабрь</v>
      </c>
      <c r="I29" s="61">
        <f>YEAR(Учет[[#This Row],[Дата]])</f>
        <v>2020</v>
      </c>
    </row>
    <row r="30" spans="1:9" x14ac:dyDescent="0.25">
      <c r="A30" s="20">
        <v>44166</v>
      </c>
      <c r="B30" s="2" t="s">
        <v>19</v>
      </c>
      <c r="C30" s="2" t="s">
        <v>51</v>
      </c>
      <c r="D30" s="2" t="s">
        <v>96</v>
      </c>
      <c r="E30" s="2" t="s">
        <v>81</v>
      </c>
      <c r="F30" s="18">
        <v>2</v>
      </c>
      <c r="G30" s="21"/>
      <c r="H30" s="61" t="str">
        <f>TEXT(Учет[[#This Row],[Дата]],"ММММ")</f>
        <v>Декабрь</v>
      </c>
      <c r="I30" s="61">
        <f>YEAR(Учет[[#This Row],[Дата]])</f>
        <v>2020</v>
      </c>
    </row>
    <row r="31" spans="1:9" x14ac:dyDescent="0.25">
      <c r="A31" s="3"/>
      <c r="B31" s="2"/>
      <c r="C31" s="2"/>
      <c r="D31" s="2"/>
      <c r="E31" s="2"/>
      <c r="F31" s="18"/>
      <c r="G31" s="21"/>
      <c r="H31" s="61" t="str">
        <f>TEXT(Учет[[#This Row],[Дата]],"ММММ")</f>
        <v>Январь</v>
      </c>
      <c r="I31" s="61">
        <f>YEAR(Учет[[#This Row],[Дата]])</f>
        <v>1900</v>
      </c>
    </row>
    <row r="32" spans="1:9" x14ac:dyDescent="0.25">
      <c r="A32" s="3"/>
      <c r="B32" s="2"/>
      <c r="C32" s="2"/>
      <c r="D32" s="2"/>
      <c r="E32" s="2"/>
      <c r="F32" s="18"/>
      <c r="G32" s="21"/>
      <c r="H32" s="61" t="str">
        <f>TEXT(Учет[[#This Row],[Дата]],"ММММ")</f>
        <v>Январь</v>
      </c>
      <c r="I32" s="61">
        <f>YEAR(Учет[[#This Row],[Дата]])</f>
        <v>1900</v>
      </c>
    </row>
    <row r="33" spans="1:9" x14ac:dyDescent="0.25">
      <c r="A33" s="3"/>
      <c r="B33" s="2"/>
      <c r="C33" s="2"/>
      <c r="D33" s="2"/>
      <c r="E33" s="2"/>
      <c r="F33" s="18"/>
      <c r="G33" s="21"/>
      <c r="H33" s="61" t="str">
        <f>TEXT(Учет[[#This Row],[Дата]],"ММММ")</f>
        <v>Январь</v>
      </c>
      <c r="I33" s="61">
        <f>YEAR(Учет[[#This Row],[Дата]])</f>
        <v>1900</v>
      </c>
    </row>
    <row r="34" spans="1:9" x14ac:dyDescent="0.25">
      <c r="A34" s="15"/>
      <c r="B34" s="7"/>
      <c r="C34" s="7"/>
      <c r="D34" s="7"/>
      <c r="E34" s="7"/>
      <c r="F34" s="19"/>
      <c r="G34" s="22"/>
      <c r="H34" s="62" t="str">
        <f>TEXT(Учет[[#This Row],[Дата]],"ММММ")</f>
        <v>Январь</v>
      </c>
      <c r="I34" s="62">
        <f>YEAR(Учет[[#This Row],[Дата]])</f>
        <v>1900</v>
      </c>
    </row>
  </sheetData>
  <dataValidations count="4">
    <dataValidation type="list" allowBlank="1" showInputMessage="1" showErrorMessage="1" sqref="B2:B34" xr:uid="{00000000-0002-0000-0100-000000000000}">
      <formula1>INDIRECT("Объекты")</formula1>
    </dataValidation>
    <dataValidation type="list" allowBlank="1" showInputMessage="1" showErrorMessage="1" sqref="C2:C34" xr:uid="{00000000-0002-0000-0100-000001000000}">
      <formula1>INDIRECT("ФИО")</formula1>
    </dataValidation>
    <dataValidation type="list" allowBlank="1" showInputMessage="1" showErrorMessage="1" sqref="E2:E34" xr:uid="{00000000-0002-0000-0100-000002000000}">
      <formula1>INDIRECT("Тренера")</formula1>
    </dataValidation>
    <dataValidation type="list" allowBlank="1" showInputMessage="1" showErrorMessage="1" sqref="D1:D1048576" xr:uid="{00000000-0002-0000-0100-000003000000}">
      <formula1>INDIRECT("Доход")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1"/>
  <sheetViews>
    <sheetView topLeftCell="A10" workbookViewId="0">
      <selection activeCell="F48" sqref="F48"/>
    </sheetView>
  </sheetViews>
  <sheetFormatPr defaultColWidth="8.85546875" defaultRowHeight="15" x14ac:dyDescent="0.25"/>
  <cols>
    <col min="1" max="1" width="5.28515625" customWidth="1"/>
    <col min="2" max="2" width="23.28515625" customWidth="1"/>
    <col min="3" max="3" width="10.140625" customWidth="1"/>
    <col min="4" max="4" width="17.140625" customWidth="1"/>
    <col min="5" max="5" width="13.140625" customWidth="1"/>
    <col min="6" max="6" width="21.7109375" customWidth="1"/>
    <col min="7" max="8" width="16.42578125" customWidth="1"/>
    <col min="9" max="9" width="17.42578125" customWidth="1"/>
  </cols>
  <sheetData>
    <row r="1" spans="1:9" x14ac:dyDescent="0.25">
      <c r="A1" s="12" t="s">
        <v>58</v>
      </c>
      <c r="B1" s="8" t="s">
        <v>59</v>
      </c>
      <c r="C1" s="8" t="s">
        <v>60</v>
      </c>
      <c r="D1" s="8" t="s">
        <v>61</v>
      </c>
      <c r="E1" s="8" t="s">
        <v>62</v>
      </c>
      <c r="F1" s="13" t="s">
        <v>14</v>
      </c>
      <c r="G1" s="8" t="s">
        <v>63</v>
      </c>
      <c r="H1" s="8" t="s">
        <v>64</v>
      </c>
      <c r="I1" s="8" t="s">
        <v>65</v>
      </c>
    </row>
    <row r="2" spans="1:9" x14ac:dyDescent="0.25">
      <c r="A2" s="3">
        <v>1</v>
      </c>
      <c r="B2" s="9" t="s">
        <v>21</v>
      </c>
      <c r="C2" s="2"/>
      <c r="D2" s="2"/>
      <c r="E2" s="2" t="s">
        <v>66</v>
      </c>
      <c r="F2" s="14" t="s">
        <v>1</v>
      </c>
      <c r="G2" s="8"/>
      <c r="H2" s="8"/>
      <c r="I2" s="8"/>
    </row>
    <row r="3" spans="1:9" x14ac:dyDescent="0.25">
      <c r="A3" s="3">
        <v>2</v>
      </c>
      <c r="B3" s="9" t="s">
        <v>20</v>
      </c>
      <c r="C3" s="2"/>
      <c r="D3" s="2"/>
      <c r="E3" s="2" t="s">
        <v>66</v>
      </c>
      <c r="F3" s="14" t="s">
        <v>1</v>
      </c>
      <c r="G3" s="2"/>
      <c r="H3" s="2"/>
      <c r="I3" s="2"/>
    </row>
    <row r="4" spans="1:9" x14ac:dyDescent="0.25">
      <c r="A4" s="3">
        <v>3</v>
      </c>
      <c r="B4" s="9" t="s">
        <v>67</v>
      </c>
      <c r="C4" s="2"/>
      <c r="D4" s="2"/>
      <c r="E4" s="2" t="s">
        <v>66</v>
      </c>
      <c r="F4" s="14" t="s">
        <v>1</v>
      </c>
      <c r="G4" s="2"/>
      <c r="H4" s="2"/>
      <c r="I4" s="2"/>
    </row>
    <row r="5" spans="1:9" x14ac:dyDescent="0.25">
      <c r="A5" s="3">
        <v>4</v>
      </c>
      <c r="B5" s="9" t="s">
        <v>22</v>
      </c>
      <c r="C5" s="2"/>
      <c r="D5" s="2"/>
      <c r="E5" s="2" t="s">
        <v>66</v>
      </c>
      <c r="F5" s="14" t="s">
        <v>1</v>
      </c>
      <c r="G5" s="2"/>
      <c r="H5" s="2"/>
      <c r="I5" s="2"/>
    </row>
    <row r="6" spans="1:9" x14ac:dyDescent="0.25">
      <c r="A6" s="3">
        <v>5</v>
      </c>
      <c r="B6" s="9" t="s">
        <v>23</v>
      </c>
      <c r="C6" s="2"/>
      <c r="D6" s="2"/>
      <c r="E6" s="2" t="s">
        <v>66</v>
      </c>
      <c r="F6" s="14" t="s">
        <v>1</v>
      </c>
      <c r="G6" s="2"/>
      <c r="H6" s="2"/>
      <c r="I6" s="2"/>
    </row>
    <row r="7" spans="1:9" x14ac:dyDescent="0.25">
      <c r="A7" s="3">
        <v>6</v>
      </c>
      <c r="B7" s="9" t="s">
        <v>24</v>
      </c>
      <c r="C7" s="2"/>
      <c r="D7" s="2"/>
      <c r="E7" s="2" t="s">
        <v>66</v>
      </c>
      <c r="F7" s="14" t="s">
        <v>1</v>
      </c>
      <c r="G7" s="2"/>
      <c r="H7" s="2"/>
      <c r="I7" s="2"/>
    </row>
    <row r="8" spans="1:9" x14ac:dyDescent="0.25">
      <c r="A8" s="3">
        <v>7</v>
      </c>
      <c r="B8" s="9" t="s">
        <v>25</v>
      </c>
      <c r="C8" s="2"/>
      <c r="D8" s="2"/>
      <c r="E8" s="2" t="s">
        <v>66</v>
      </c>
      <c r="F8" s="14" t="s">
        <v>1</v>
      </c>
      <c r="G8" s="2"/>
      <c r="H8" s="2"/>
      <c r="I8" s="2"/>
    </row>
    <row r="9" spans="1:9" x14ac:dyDescent="0.25">
      <c r="A9" s="3">
        <v>8</v>
      </c>
      <c r="B9" s="9" t="s">
        <v>26</v>
      </c>
      <c r="C9" s="2"/>
      <c r="D9" s="2"/>
      <c r="E9" s="2" t="s">
        <v>66</v>
      </c>
      <c r="F9" s="14" t="s">
        <v>1</v>
      </c>
      <c r="G9" s="2"/>
      <c r="H9" s="2"/>
      <c r="I9" s="2"/>
    </row>
    <row r="10" spans="1:9" x14ac:dyDescent="0.25">
      <c r="A10" s="3">
        <v>9</v>
      </c>
      <c r="B10" s="9" t="s">
        <v>27</v>
      </c>
      <c r="C10" s="2"/>
      <c r="D10" s="2"/>
      <c r="E10" s="2" t="s">
        <v>66</v>
      </c>
      <c r="F10" s="14" t="s">
        <v>1</v>
      </c>
      <c r="G10" s="2"/>
      <c r="H10" s="2"/>
      <c r="I10" s="2"/>
    </row>
    <row r="11" spans="1:9" x14ac:dyDescent="0.25">
      <c r="A11" s="3">
        <v>10</v>
      </c>
      <c r="B11" s="9" t="s">
        <v>28</v>
      </c>
      <c r="C11" s="2"/>
      <c r="D11" s="2"/>
      <c r="E11" s="2" t="s">
        <v>66</v>
      </c>
      <c r="F11" s="14" t="s">
        <v>1</v>
      </c>
      <c r="G11" s="2"/>
      <c r="H11" s="2"/>
      <c r="I11" s="2"/>
    </row>
    <row r="12" spans="1:9" x14ac:dyDescent="0.25">
      <c r="A12" s="3">
        <v>11</v>
      </c>
      <c r="B12" s="9" t="s">
        <v>29</v>
      </c>
      <c r="C12" s="2"/>
      <c r="D12" s="2"/>
      <c r="E12" s="2" t="s">
        <v>66</v>
      </c>
      <c r="F12" s="14" t="s">
        <v>1</v>
      </c>
      <c r="G12" s="2"/>
      <c r="H12" s="2"/>
      <c r="I12" s="2"/>
    </row>
    <row r="13" spans="1:9" x14ac:dyDescent="0.25">
      <c r="A13" s="3">
        <v>12</v>
      </c>
      <c r="B13" s="9" t="s">
        <v>30</v>
      </c>
      <c r="C13" s="2"/>
      <c r="D13" s="2"/>
      <c r="E13" s="2" t="s">
        <v>66</v>
      </c>
      <c r="F13" s="14" t="s">
        <v>1</v>
      </c>
      <c r="G13" s="2"/>
      <c r="H13" s="2"/>
      <c r="I13" s="2"/>
    </row>
    <row r="14" spans="1:9" x14ac:dyDescent="0.25">
      <c r="A14" s="3">
        <v>13</v>
      </c>
      <c r="B14" s="9" t="s">
        <v>31</v>
      </c>
      <c r="C14" s="2"/>
      <c r="D14" s="2"/>
      <c r="E14" s="2" t="s">
        <v>66</v>
      </c>
      <c r="F14" s="14" t="s">
        <v>1</v>
      </c>
      <c r="G14" s="2"/>
      <c r="H14" s="2"/>
      <c r="I14" s="2"/>
    </row>
    <row r="15" spans="1:9" x14ac:dyDescent="0.25">
      <c r="A15" s="3">
        <v>14</v>
      </c>
      <c r="B15" s="9" t="s">
        <v>33</v>
      </c>
      <c r="C15" s="2"/>
      <c r="D15" s="2"/>
      <c r="E15" s="2" t="s">
        <v>66</v>
      </c>
      <c r="F15" s="14" t="s">
        <v>1</v>
      </c>
      <c r="G15" s="2"/>
      <c r="H15" s="2"/>
      <c r="I15" s="2"/>
    </row>
    <row r="16" spans="1:9" x14ac:dyDescent="0.25">
      <c r="A16" s="3">
        <v>15</v>
      </c>
      <c r="B16" s="9" t="s">
        <v>32</v>
      </c>
      <c r="C16" s="2"/>
      <c r="D16" s="2"/>
      <c r="E16" s="2" t="s">
        <v>66</v>
      </c>
      <c r="F16" s="14" t="s">
        <v>1</v>
      </c>
      <c r="G16" s="2"/>
      <c r="H16" s="2"/>
      <c r="I16" s="2"/>
    </row>
    <row r="17" spans="1:9" x14ac:dyDescent="0.25">
      <c r="A17" s="3">
        <v>16</v>
      </c>
      <c r="B17" s="9" t="s">
        <v>34</v>
      </c>
      <c r="C17" s="2"/>
      <c r="D17" s="2"/>
      <c r="E17" s="2" t="s">
        <v>66</v>
      </c>
      <c r="F17" s="14" t="s">
        <v>1</v>
      </c>
      <c r="G17" s="2"/>
      <c r="H17" s="2"/>
      <c r="I17" s="2"/>
    </row>
    <row r="18" spans="1:9" x14ac:dyDescent="0.25">
      <c r="A18" s="3">
        <v>17</v>
      </c>
      <c r="B18" s="9" t="s">
        <v>35</v>
      </c>
      <c r="C18" s="2"/>
      <c r="D18" s="2"/>
      <c r="E18" s="2" t="s">
        <v>66</v>
      </c>
      <c r="F18" s="14" t="s">
        <v>1</v>
      </c>
      <c r="G18" s="2"/>
      <c r="H18" s="2"/>
      <c r="I18" s="2"/>
    </row>
    <row r="19" spans="1:9" x14ac:dyDescent="0.25">
      <c r="A19" s="3">
        <v>18</v>
      </c>
      <c r="B19" s="9" t="s">
        <v>36</v>
      </c>
      <c r="C19" s="2"/>
      <c r="D19" s="2"/>
      <c r="E19" s="2" t="s">
        <v>66</v>
      </c>
      <c r="F19" s="14" t="s">
        <v>1</v>
      </c>
      <c r="G19" s="2"/>
      <c r="H19" s="2"/>
      <c r="I19" s="2"/>
    </row>
    <row r="20" spans="1:9" x14ac:dyDescent="0.25">
      <c r="A20" s="3">
        <v>19</v>
      </c>
      <c r="B20" s="9" t="s">
        <v>37</v>
      </c>
      <c r="C20" s="2"/>
      <c r="D20" s="2"/>
      <c r="E20" s="2" t="s">
        <v>66</v>
      </c>
      <c r="F20" s="14" t="s">
        <v>1</v>
      </c>
      <c r="G20" s="2"/>
      <c r="H20" s="2"/>
      <c r="I20" s="2"/>
    </row>
    <row r="21" spans="1:9" x14ac:dyDescent="0.25">
      <c r="A21" s="3">
        <v>20</v>
      </c>
      <c r="B21" s="9" t="s">
        <v>38</v>
      </c>
      <c r="C21" s="2"/>
      <c r="D21" s="2"/>
      <c r="E21" s="2" t="s">
        <v>66</v>
      </c>
      <c r="F21" s="14" t="s">
        <v>1</v>
      </c>
      <c r="G21" s="2"/>
      <c r="H21" s="2"/>
      <c r="I21" s="2"/>
    </row>
    <row r="22" spans="1:9" x14ac:dyDescent="0.25">
      <c r="A22" s="3">
        <v>21</v>
      </c>
      <c r="B22" s="9" t="s">
        <v>48</v>
      </c>
      <c r="C22" s="2"/>
      <c r="D22" s="2"/>
      <c r="E22" s="2" t="s">
        <v>66</v>
      </c>
      <c r="F22" s="14" t="s">
        <v>1</v>
      </c>
      <c r="G22" s="2"/>
      <c r="H22" s="2"/>
      <c r="I22" s="2"/>
    </row>
    <row r="23" spans="1:9" x14ac:dyDescent="0.25">
      <c r="A23" s="3">
        <v>22</v>
      </c>
      <c r="B23" s="9" t="s">
        <v>49</v>
      </c>
      <c r="C23" s="2"/>
      <c r="D23" s="2"/>
      <c r="E23" s="2" t="s">
        <v>66</v>
      </c>
      <c r="F23" s="14" t="s">
        <v>1</v>
      </c>
      <c r="G23" s="2"/>
      <c r="H23" s="2"/>
      <c r="I23" s="2"/>
    </row>
    <row r="24" spans="1:9" x14ac:dyDescent="0.25">
      <c r="A24" s="3">
        <v>23</v>
      </c>
      <c r="B24" s="9" t="s">
        <v>50</v>
      </c>
      <c r="C24" s="2"/>
      <c r="D24" s="2"/>
      <c r="E24" s="2" t="s">
        <v>66</v>
      </c>
      <c r="F24" s="14" t="s">
        <v>1</v>
      </c>
      <c r="G24" s="2"/>
      <c r="H24" s="2"/>
      <c r="I24" s="2"/>
    </row>
    <row r="25" spans="1:9" x14ac:dyDescent="0.25">
      <c r="A25" s="3">
        <v>24</v>
      </c>
      <c r="B25" s="9" t="s">
        <v>39</v>
      </c>
      <c r="C25" s="2"/>
      <c r="D25" s="2"/>
      <c r="E25" s="2" t="s">
        <v>66</v>
      </c>
      <c r="F25" s="14" t="s">
        <v>1</v>
      </c>
      <c r="G25" s="2"/>
      <c r="H25" s="2"/>
      <c r="I25" s="2"/>
    </row>
    <row r="26" spans="1:9" x14ac:dyDescent="0.25">
      <c r="A26" s="3">
        <v>25</v>
      </c>
      <c r="B26" s="9" t="s">
        <v>40</v>
      </c>
      <c r="C26" s="2"/>
      <c r="D26" s="2"/>
      <c r="E26" s="2" t="s">
        <v>66</v>
      </c>
      <c r="F26" s="14" t="s">
        <v>5</v>
      </c>
      <c r="G26" s="2"/>
      <c r="H26" s="2"/>
      <c r="I26" s="2"/>
    </row>
    <row r="27" spans="1:9" x14ac:dyDescent="0.25">
      <c r="A27" s="3">
        <v>26</v>
      </c>
      <c r="B27" s="9" t="s">
        <v>41</v>
      </c>
      <c r="C27" s="2"/>
      <c r="D27" s="2"/>
      <c r="E27" s="2" t="s">
        <v>68</v>
      </c>
      <c r="F27" s="14" t="s">
        <v>5</v>
      </c>
      <c r="G27" s="2"/>
      <c r="H27" s="2"/>
      <c r="I27" s="2"/>
    </row>
    <row r="28" spans="1:9" x14ac:dyDescent="0.25">
      <c r="A28" s="3">
        <v>27</v>
      </c>
      <c r="B28" s="9" t="s">
        <v>42</v>
      </c>
      <c r="C28" s="2"/>
      <c r="D28" s="2"/>
      <c r="E28" s="2" t="s">
        <v>68</v>
      </c>
      <c r="F28" s="14" t="s">
        <v>5</v>
      </c>
      <c r="G28" s="2"/>
      <c r="H28" s="2"/>
      <c r="I28" s="2"/>
    </row>
    <row r="29" spans="1:9" x14ac:dyDescent="0.25">
      <c r="A29" s="3">
        <v>28</v>
      </c>
      <c r="B29" s="9" t="s">
        <v>43</v>
      </c>
      <c r="C29" s="2"/>
      <c r="D29" s="2"/>
      <c r="E29" s="2" t="s">
        <v>69</v>
      </c>
      <c r="F29" s="14" t="s">
        <v>5</v>
      </c>
      <c r="G29" s="2"/>
      <c r="H29" s="2"/>
      <c r="I29" s="2"/>
    </row>
    <row r="30" spans="1:9" x14ac:dyDescent="0.25">
      <c r="A30" s="3">
        <v>29</v>
      </c>
      <c r="B30" s="9" t="s">
        <v>44</v>
      </c>
      <c r="C30" s="2"/>
      <c r="D30" s="2"/>
      <c r="E30" s="2" t="s">
        <v>69</v>
      </c>
      <c r="F30" s="14" t="s">
        <v>5</v>
      </c>
      <c r="G30" s="2"/>
      <c r="H30" s="2"/>
      <c r="I30" s="2"/>
    </row>
    <row r="31" spans="1:9" x14ac:dyDescent="0.25">
      <c r="A31" s="3">
        <v>30</v>
      </c>
      <c r="B31" s="9" t="s">
        <v>45</v>
      </c>
      <c r="C31" s="2"/>
      <c r="D31" s="2"/>
      <c r="E31" s="2" t="s">
        <v>69</v>
      </c>
      <c r="F31" s="14" t="s">
        <v>5</v>
      </c>
      <c r="G31" s="2"/>
      <c r="H31" s="2"/>
      <c r="I31" s="2"/>
    </row>
    <row r="32" spans="1:9" x14ac:dyDescent="0.25">
      <c r="A32" s="3">
        <v>31</v>
      </c>
      <c r="B32" s="9" t="s">
        <v>46</v>
      </c>
      <c r="C32" s="2"/>
      <c r="D32" s="2"/>
      <c r="E32" s="2" t="s">
        <v>69</v>
      </c>
      <c r="F32" s="14" t="s">
        <v>5</v>
      </c>
      <c r="G32" s="2"/>
      <c r="H32" s="2"/>
      <c r="I32" s="2"/>
    </row>
    <row r="33" spans="1:9" x14ac:dyDescent="0.25">
      <c r="A33" s="3">
        <v>32</v>
      </c>
      <c r="B33" s="9" t="s">
        <v>47</v>
      </c>
      <c r="C33" s="2"/>
      <c r="D33" s="2"/>
      <c r="E33" s="2" t="s">
        <v>68</v>
      </c>
      <c r="F33" s="14" t="s">
        <v>5</v>
      </c>
      <c r="G33" s="2"/>
      <c r="H33" s="2"/>
      <c r="I33" s="2"/>
    </row>
    <row r="34" spans="1:9" x14ac:dyDescent="0.25">
      <c r="A34" s="3">
        <v>33</v>
      </c>
      <c r="B34" s="9" t="s">
        <v>53</v>
      </c>
      <c r="C34" s="2"/>
      <c r="D34" s="2"/>
      <c r="E34" s="2" t="s">
        <v>69</v>
      </c>
      <c r="F34" s="14" t="s">
        <v>5</v>
      </c>
      <c r="G34" s="2"/>
      <c r="H34" s="2"/>
      <c r="I34" s="2"/>
    </row>
    <row r="35" spans="1:9" x14ac:dyDescent="0.25">
      <c r="A35" s="3">
        <v>34</v>
      </c>
      <c r="B35" s="9" t="s">
        <v>51</v>
      </c>
      <c r="C35" s="2"/>
      <c r="D35" s="2"/>
      <c r="E35" s="2" t="s">
        <v>66</v>
      </c>
      <c r="F35" s="14" t="s">
        <v>7</v>
      </c>
      <c r="G35" s="2"/>
      <c r="H35" s="2"/>
      <c r="I35" s="2"/>
    </row>
    <row r="36" spans="1:9" x14ac:dyDescent="0.25">
      <c r="A36" s="3">
        <v>35</v>
      </c>
      <c r="B36" s="9" t="s">
        <v>52</v>
      </c>
      <c r="C36" s="2"/>
      <c r="D36" s="2"/>
      <c r="E36" s="2" t="s">
        <v>66</v>
      </c>
      <c r="F36" s="14" t="s">
        <v>7</v>
      </c>
      <c r="G36" s="2"/>
      <c r="H36" s="2"/>
      <c r="I36" s="2"/>
    </row>
    <row r="37" spans="1:9" x14ac:dyDescent="0.25">
      <c r="A37" s="15">
        <v>36</v>
      </c>
      <c r="B37" s="17" t="s">
        <v>84</v>
      </c>
      <c r="C37" s="7"/>
      <c r="D37" s="7"/>
      <c r="E37" s="7" t="s">
        <v>66</v>
      </c>
      <c r="F37" s="16" t="s">
        <v>7</v>
      </c>
      <c r="G37" s="7"/>
      <c r="H37" s="7"/>
      <c r="I37" s="7"/>
    </row>
    <row r="38" spans="1:9" x14ac:dyDescent="0.25">
      <c r="A38" s="15">
        <v>37</v>
      </c>
      <c r="B38" s="17" t="s">
        <v>54</v>
      </c>
      <c r="C38" s="7"/>
      <c r="D38" s="7"/>
      <c r="E38" s="7" t="s">
        <v>66</v>
      </c>
      <c r="F38" s="16" t="s">
        <v>1</v>
      </c>
      <c r="G38" s="7"/>
      <c r="H38" s="7"/>
      <c r="I38" s="7"/>
    </row>
    <row r="39" spans="1:9" x14ac:dyDescent="0.25">
      <c r="A39" s="15">
        <v>38</v>
      </c>
      <c r="B39" s="17" t="s">
        <v>70</v>
      </c>
      <c r="C39" s="7"/>
      <c r="D39" s="7"/>
      <c r="E39" s="7" t="s">
        <v>66</v>
      </c>
      <c r="F39" s="16" t="s">
        <v>5</v>
      </c>
      <c r="G39" s="7"/>
      <c r="H39" s="7"/>
      <c r="I39" s="7"/>
    </row>
    <row r="40" spans="1:9" x14ac:dyDescent="0.25">
      <c r="A40" s="15">
        <v>39</v>
      </c>
      <c r="B40" s="17" t="s">
        <v>55</v>
      </c>
      <c r="C40" s="7"/>
      <c r="D40" s="7"/>
      <c r="E40" s="7" t="s">
        <v>66</v>
      </c>
      <c r="F40" s="16" t="s">
        <v>7</v>
      </c>
      <c r="G40" s="7"/>
      <c r="H40" s="7"/>
      <c r="I40" s="7"/>
    </row>
    <row r="41" spans="1:9" x14ac:dyDescent="0.25">
      <c r="A41" s="15">
        <v>40</v>
      </c>
      <c r="B41" s="17" t="s">
        <v>70</v>
      </c>
      <c r="C41" s="7"/>
      <c r="D41" s="7"/>
      <c r="E41" s="7" t="s">
        <v>66</v>
      </c>
      <c r="F41" s="16" t="s">
        <v>5</v>
      </c>
      <c r="G41" s="7"/>
      <c r="H41" s="7"/>
      <c r="I41" s="7"/>
    </row>
    <row r="42" spans="1:9" x14ac:dyDescent="0.25">
      <c r="A42" s="15">
        <v>41</v>
      </c>
      <c r="B42" s="17" t="s">
        <v>82</v>
      </c>
      <c r="C42" s="7"/>
      <c r="D42" s="7"/>
      <c r="E42" s="7" t="s">
        <v>66</v>
      </c>
      <c r="F42" s="16" t="s">
        <v>5</v>
      </c>
      <c r="G42" s="7"/>
      <c r="H42" s="7"/>
      <c r="I42" s="7"/>
    </row>
    <row r="43" spans="1:9" x14ac:dyDescent="0.25">
      <c r="A43" s="15">
        <v>42</v>
      </c>
      <c r="B43" s="17" t="s">
        <v>83</v>
      </c>
      <c r="C43" s="7"/>
      <c r="D43" s="7"/>
      <c r="E43" s="7" t="s">
        <v>66</v>
      </c>
      <c r="F43" s="16" t="s">
        <v>5</v>
      </c>
      <c r="G43" s="7"/>
      <c r="H43" s="7"/>
      <c r="I43" s="7"/>
    </row>
    <row r="44" spans="1:9" x14ac:dyDescent="0.25">
      <c r="A44" s="15">
        <v>43</v>
      </c>
      <c r="B44" s="17" t="s">
        <v>85</v>
      </c>
      <c r="C44" s="7"/>
      <c r="D44" s="7"/>
      <c r="E44" s="7" t="s">
        <v>66</v>
      </c>
      <c r="F44" s="16" t="s">
        <v>7</v>
      </c>
      <c r="G44" s="7"/>
      <c r="H44" s="7"/>
      <c r="I44" s="7"/>
    </row>
    <row r="45" spans="1:9" x14ac:dyDescent="0.25">
      <c r="A45" s="15">
        <v>44</v>
      </c>
      <c r="B45" s="17" t="s">
        <v>86</v>
      </c>
      <c r="C45" s="2"/>
      <c r="D45" s="2"/>
      <c r="E45" s="2" t="s">
        <v>79</v>
      </c>
      <c r="F45" s="14" t="s">
        <v>81</v>
      </c>
      <c r="G45" s="2"/>
      <c r="H45" s="2"/>
      <c r="I45" s="2"/>
    </row>
    <row r="46" spans="1:9" x14ac:dyDescent="0.25">
      <c r="A46" s="15">
        <v>45</v>
      </c>
      <c r="B46" s="17" t="s">
        <v>99</v>
      </c>
      <c r="C46" s="2"/>
      <c r="D46" s="2"/>
      <c r="E46" s="2" t="s">
        <v>69</v>
      </c>
      <c r="F46" s="14" t="s">
        <v>5</v>
      </c>
      <c r="G46" s="2"/>
      <c r="H46" s="2"/>
      <c r="I46" s="2"/>
    </row>
    <row r="47" spans="1:9" x14ac:dyDescent="0.25">
      <c r="A47" s="15">
        <v>46</v>
      </c>
      <c r="B47" s="17" t="s">
        <v>100</v>
      </c>
      <c r="C47" s="2"/>
      <c r="D47" s="2"/>
      <c r="E47" s="2" t="s">
        <v>66</v>
      </c>
      <c r="F47" s="14" t="s">
        <v>1</v>
      </c>
      <c r="G47" s="2"/>
      <c r="H47" s="2"/>
      <c r="I47" s="2"/>
    </row>
    <row r="48" spans="1:9" x14ac:dyDescent="0.25">
      <c r="A48" s="15">
        <v>47</v>
      </c>
      <c r="B48" s="17" t="s">
        <v>99</v>
      </c>
      <c r="C48" s="2"/>
      <c r="D48" s="2"/>
      <c r="E48" s="2" t="s">
        <v>66</v>
      </c>
      <c r="F48" s="14" t="s">
        <v>1</v>
      </c>
      <c r="G48" s="2"/>
      <c r="H48" s="2"/>
      <c r="I48" s="2"/>
    </row>
    <row r="49" spans="1:9" x14ac:dyDescent="0.25">
      <c r="A49" s="15">
        <v>48</v>
      </c>
      <c r="B49" s="17"/>
      <c r="C49" s="2"/>
      <c r="D49" s="2"/>
      <c r="E49" s="2"/>
      <c r="F49" s="14"/>
      <c r="G49" s="2"/>
      <c r="H49" s="2"/>
      <c r="I49" s="2"/>
    </row>
    <row r="50" spans="1:9" x14ac:dyDescent="0.25">
      <c r="A50" s="15">
        <v>49</v>
      </c>
      <c r="B50" s="17"/>
      <c r="C50" s="2"/>
      <c r="D50" s="2"/>
      <c r="E50" s="2"/>
      <c r="F50" s="14"/>
      <c r="G50" s="2"/>
      <c r="H50" s="2"/>
      <c r="I50" s="2"/>
    </row>
    <row r="51" spans="1:9" x14ac:dyDescent="0.25">
      <c r="A51" s="15">
        <v>50</v>
      </c>
      <c r="B51" s="17"/>
      <c r="C51" s="2"/>
      <c r="D51" s="2"/>
      <c r="E51" s="2"/>
      <c r="F51" s="14"/>
      <c r="G51" s="2"/>
      <c r="H51" s="2"/>
      <c r="I51" s="2"/>
    </row>
    <row r="52" spans="1:9" x14ac:dyDescent="0.25">
      <c r="A52" s="15">
        <v>51</v>
      </c>
      <c r="B52" s="17"/>
      <c r="C52" s="2"/>
      <c r="D52" s="2"/>
      <c r="E52" s="2"/>
      <c r="F52" s="14"/>
      <c r="G52" s="2"/>
      <c r="H52" s="2"/>
      <c r="I52" s="2"/>
    </row>
    <row r="53" spans="1:9" x14ac:dyDescent="0.25">
      <c r="A53" s="15">
        <v>52</v>
      </c>
      <c r="B53" s="17"/>
      <c r="C53" s="2"/>
      <c r="D53" s="2"/>
      <c r="E53" s="2"/>
      <c r="F53" s="14"/>
      <c r="G53" s="2"/>
      <c r="H53" s="2"/>
      <c r="I53" s="2"/>
    </row>
    <row r="54" spans="1:9" x14ac:dyDescent="0.25">
      <c r="A54" s="15">
        <v>53</v>
      </c>
      <c r="B54" s="17"/>
      <c r="C54" s="2"/>
      <c r="D54" s="2"/>
      <c r="E54" s="2"/>
      <c r="F54" s="14"/>
      <c r="G54" s="2"/>
      <c r="H54" s="2"/>
      <c r="I54" s="2"/>
    </row>
    <row r="55" spans="1:9" x14ac:dyDescent="0.25">
      <c r="A55" s="15">
        <v>54</v>
      </c>
      <c r="B55" s="17"/>
      <c r="C55" s="2"/>
      <c r="D55" s="2"/>
      <c r="E55" s="2"/>
      <c r="F55" s="14"/>
      <c r="G55" s="2"/>
      <c r="H55" s="2"/>
      <c r="I55" s="2"/>
    </row>
    <row r="56" spans="1:9" x14ac:dyDescent="0.25">
      <c r="A56" s="15">
        <v>55</v>
      </c>
      <c r="B56" s="17"/>
      <c r="C56" s="2"/>
      <c r="D56" s="2"/>
      <c r="E56" s="2"/>
      <c r="F56" s="14"/>
      <c r="G56" s="2"/>
      <c r="H56" s="2"/>
      <c r="I56" s="2"/>
    </row>
    <row r="57" spans="1:9" x14ac:dyDescent="0.25">
      <c r="A57" s="15">
        <v>56</v>
      </c>
      <c r="B57" s="17"/>
      <c r="C57" s="2"/>
      <c r="D57" s="2"/>
      <c r="E57" s="2"/>
      <c r="F57" s="14"/>
      <c r="G57" s="2"/>
      <c r="H57" s="2"/>
      <c r="I57" s="2"/>
    </row>
    <row r="58" spans="1:9" x14ac:dyDescent="0.25">
      <c r="A58" s="15">
        <v>57</v>
      </c>
      <c r="B58" s="17"/>
      <c r="C58" s="2"/>
      <c r="D58" s="2"/>
      <c r="E58" s="2"/>
      <c r="F58" s="14"/>
      <c r="G58" s="2"/>
      <c r="H58" s="2"/>
      <c r="I58" s="2"/>
    </row>
    <row r="59" spans="1:9" x14ac:dyDescent="0.25">
      <c r="A59" s="15">
        <v>58</v>
      </c>
      <c r="B59" s="17"/>
      <c r="C59" s="2"/>
      <c r="D59" s="2"/>
      <c r="E59" s="2"/>
      <c r="F59" s="14"/>
      <c r="G59" s="2"/>
      <c r="H59" s="2"/>
      <c r="I59" s="2"/>
    </row>
    <row r="60" spans="1:9" x14ac:dyDescent="0.25">
      <c r="A60" s="15">
        <v>59</v>
      </c>
      <c r="B60" s="17"/>
      <c r="C60" s="2"/>
      <c r="D60" s="2"/>
      <c r="E60" s="2"/>
      <c r="F60" s="14"/>
      <c r="G60" s="2"/>
      <c r="H60" s="2"/>
      <c r="I60" s="2"/>
    </row>
    <row r="61" spans="1:9" x14ac:dyDescent="0.25">
      <c r="A61" s="15">
        <v>60</v>
      </c>
      <c r="B61" s="17"/>
      <c r="C61" s="2"/>
      <c r="D61" s="2"/>
      <c r="E61" s="2"/>
      <c r="F61" s="14"/>
      <c r="G61" s="2"/>
      <c r="H61" s="2"/>
      <c r="I61" s="2"/>
    </row>
    <row r="62" spans="1:9" x14ac:dyDescent="0.25">
      <c r="A62" s="15">
        <v>61</v>
      </c>
      <c r="B62" s="17"/>
      <c r="C62" s="2"/>
      <c r="D62" s="2"/>
      <c r="E62" s="2"/>
      <c r="F62" s="14"/>
      <c r="G62" s="2"/>
      <c r="H62" s="2"/>
      <c r="I62" s="2"/>
    </row>
    <row r="63" spans="1:9" x14ac:dyDescent="0.25">
      <c r="A63" s="15">
        <v>62</v>
      </c>
      <c r="B63" s="17"/>
      <c r="C63" s="2"/>
      <c r="D63" s="2"/>
      <c r="E63" s="2"/>
      <c r="F63" s="14"/>
      <c r="G63" s="2"/>
      <c r="H63" s="2"/>
      <c r="I63" s="2"/>
    </row>
    <row r="64" spans="1:9" x14ac:dyDescent="0.25">
      <c r="A64" s="15">
        <v>63</v>
      </c>
      <c r="B64" s="17"/>
      <c r="C64" s="2"/>
      <c r="D64" s="2"/>
      <c r="E64" s="2"/>
      <c r="F64" s="14"/>
      <c r="G64" s="2"/>
      <c r="H64" s="2"/>
      <c r="I64" s="2"/>
    </row>
    <row r="65" spans="1:9" x14ac:dyDescent="0.25">
      <c r="A65" s="15">
        <v>64</v>
      </c>
      <c r="B65" s="17"/>
      <c r="C65" s="2"/>
      <c r="D65" s="2"/>
      <c r="E65" s="2"/>
      <c r="F65" s="14"/>
      <c r="G65" s="2"/>
      <c r="H65" s="2"/>
      <c r="I65" s="2"/>
    </row>
    <row r="66" spans="1:9" x14ac:dyDescent="0.25">
      <c r="A66" s="15">
        <v>65</v>
      </c>
      <c r="B66" s="17"/>
      <c r="C66" s="2"/>
      <c r="D66" s="2"/>
      <c r="E66" s="2"/>
      <c r="F66" s="14"/>
      <c r="G66" s="2"/>
      <c r="H66" s="2"/>
      <c r="I66" s="2"/>
    </row>
    <row r="67" spans="1:9" x14ac:dyDescent="0.25">
      <c r="A67" s="15">
        <v>66</v>
      </c>
      <c r="B67" s="17"/>
      <c r="C67" s="2"/>
      <c r="D67" s="2"/>
      <c r="E67" s="2"/>
      <c r="F67" s="14"/>
      <c r="G67" s="2"/>
      <c r="H67" s="2"/>
      <c r="I67" s="2"/>
    </row>
    <row r="68" spans="1:9" x14ac:dyDescent="0.25">
      <c r="A68" s="15">
        <v>67</v>
      </c>
      <c r="B68" s="17"/>
      <c r="C68" s="2"/>
      <c r="D68" s="2"/>
      <c r="E68" s="2"/>
      <c r="F68" s="14"/>
      <c r="G68" s="2"/>
      <c r="H68" s="2"/>
      <c r="I68" s="2"/>
    </row>
    <row r="69" spans="1:9" x14ac:dyDescent="0.25">
      <c r="A69" s="15">
        <v>68</v>
      </c>
      <c r="B69" s="9"/>
      <c r="C69" s="2"/>
      <c r="D69" s="2"/>
      <c r="E69" s="2"/>
      <c r="F69" s="14"/>
      <c r="G69" s="2"/>
      <c r="H69" s="2"/>
      <c r="I69" s="2"/>
    </row>
    <row r="70" spans="1:9" x14ac:dyDescent="0.25">
      <c r="A70" s="15">
        <v>69</v>
      </c>
      <c r="B70" s="9"/>
      <c r="C70" s="2"/>
      <c r="D70" s="2"/>
      <c r="E70" s="2"/>
      <c r="F70" s="14"/>
      <c r="G70" s="2"/>
      <c r="H70" s="2"/>
      <c r="I70" s="2"/>
    </row>
    <row r="71" spans="1:9" x14ac:dyDescent="0.25">
      <c r="A71" s="15">
        <v>70</v>
      </c>
      <c r="B71" s="9"/>
      <c r="C71" s="2"/>
      <c r="D71" s="2"/>
      <c r="E71" s="2"/>
      <c r="F71" s="14"/>
      <c r="G71" s="2"/>
      <c r="H71" s="2"/>
      <c r="I71" s="2"/>
    </row>
    <row r="72" spans="1:9" x14ac:dyDescent="0.25">
      <c r="A72" s="15">
        <v>71</v>
      </c>
      <c r="B72" s="9"/>
      <c r="C72" s="2"/>
      <c r="D72" s="2"/>
      <c r="E72" s="2"/>
      <c r="F72" s="14"/>
      <c r="G72" s="2"/>
      <c r="H72" s="2"/>
      <c r="I72" s="2"/>
    </row>
    <row r="73" spans="1:9" x14ac:dyDescent="0.25">
      <c r="A73" s="15">
        <v>72</v>
      </c>
      <c r="B73" s="9"/>
      <c r="C73" s="2"/>
      <c r="D73" s="2"/>
      <c r="E73" s="2"/>
      <c r="F73" s="14"/>
      <c r="G73" s="2"/>
      <c r="H73" s="2"/>
      <c r="I73" s="2"/>
    </row>
    <row r="74" spans="1:9" x14ac:dyDescent="0.25">
      <c r="A74" s="15">
        <v>73</v>
      </c>
      <c r="B74" s="9"/>
      <c r="C74" s="2"/>
      <c r="D74" s="2"/>
      <c r="E74" s="2"/>
      <c r="F74" s="14"/>
      <c r="G74" s="2"/>
      <c r="H74" s="2"/>
      <c r="I74" s="2"/>
    </row>
    <row r="75" spans="1:9" x14ac:dyDescent="0.25">
      <c r="A75" s="15">
        <v>74</v>
      </c>
      <c r="B75" s="9"/>
      <c r="C75" s="2"/>
      <c r="D75" s="2"/>
      <c r="E75" s="2"/>
      <c r="F75" s="14"/>
      <c r="G75" s="2"/>
      <c r="H75" s="2"/>
      <c r="I75" s="2"/>
    </row>
    <row r="76" spans="1:9" x14ac:dyDescent="0.25">
      <c r="A76" s="15">
        <v>75</v>
      </c>
      <c r="B76" s="9"/>
      <c r="C76" s="2"/>
      <c r="D76" s="2"/>
      <c r="E76" s="2"/>
      <c r="F76" s="14"/>
      <c r="G76" s="2"/>
      <c r="H76" s="2"/>
      <c r="I76" s="2"/>
    </row>
    <row r="77" spans="1:9" x14ac:dyDescent="0.25">
      <c r="A77" s="15">
        <v>76</v>
      </c>
      <c r="B77" s="9"/>
      <c r="C77" s="2"/>
      <c r="D77" s="2"/>
      <c r="E77" s="2"/>
      <c r="F77" s="14"/>
      <c r="G77" s="2"/>
      <c r="H77" s="2"/>
      <c r="I77" s="2"/>
    </row>
    <row r="78" spans="1:9" x14ac:dyDescent="0.25">
      <c r="A78" s="15">
        <v>77</v>
      </c>
      <c r="B78" s="9"/>
      <c r="C78" s="2"/>
      <c r="D78" s="2"/>
      <c r="E78" s="2"/>
      <c r="F78" s="14"/>
      <c r="G78" s="2"/>
      <c r="H78" s="2"/>
      <c r="I78" s="2"/>
    </row>
    <row r="79" spans="1:9" x14ac:dyDescent="0.25">
      <c r="A79" s="15">
        <v>78</v>
      </c>
      <c r="B79" s="9"/>
      <c r="C79" s="2"/>
      <c r="D79" s="2"/>
      <c r="E79" s="2"/>
      <c r="F79" s="14"/>
      <c r="G79" s="2"/>
      <c r="H79" s="2"/>
      <c r="I79" s="2"/>
    </row>
    <row r="80" spans="1:9" x14ac:dyDescent="0.25">
      <c r="A80" s="15">
        <v>79</v>
      </c>
      <c r="B80" s="9"/>
      <c r="C80" s="2"/>
      <c r="D80" s="2"/>
      <c r="E80" s="2"/>
      <c r="F80" s="14"/>
      <c r="G80" s="2"/>
      <c r="H80" s="2"/>
      <c r="I80" s="2"/>
    </row>
    <row r="81" spans="1:9" x14ac:dyDescent="0.25">
      <c r="A81" s="15">
        <v>80</v>
      </c>
      <c r="B81" s="9"/>
      <c r="C81" s="2"/>
      <c r="D81" s="2"/>
      <c r="E81" s="2"/>
      <c r="F81" s="14"/>
      <c r="G81" s="2"/>
      <c r="H81" s="2"/>
      <c r="I81" s="2"/>
    </row>
    <row r="82" spans="1:9" x14ac:dyDescent="0.25">
      <c r="A82" s="15">
        <v>81</v>
      </c>
      <c r="B82" s="9"/>
      <c r="C82" s="2"/>
      <c r="D82" s="2"/>
      <c r="E82" s="2"/>
      <c r="F82" s="14"/>
      <c r="G82" s="2"/>
      <c r="H82" s="2"/>
      <c r="I82" s="2"/>
    </row>
    <row r="83" spans="1:9" x14ac:dyDescent="0.25">
      <c r="A83" s="15">
        <v>82</v>
      </c>
      <c r="B83" s="9"/>
      <c r="C83" s="2"/>
      <c r="D83" s="2"/>
      <c r="E83" s="2"/>
      <c r="F83" s="14"/>
      <c r="G83" s="2"/>
      <c r="H83" s="2"/>
      <c r="I83" s="2"/>
    </row>
    <row r="84" spans="1:9" x14ac:dyDescent="0.25">
      <c r="A84" s="15">
        <v>83</v>
      </c>
      <c r="B84" s="9"/>
      <c r="C84" s="2"/>
      <c r="D84" s="2"/>
      <c r="E84" s="2"/>
      <c r="F84" s="14"/>
      <c r="G84" s="2"/>
      <c r="H84" s="2"/>
      <c r="I84" s="2"/>
    </row>
    <row r="85" spans="1:9" x14ac:dyDescent="0.25">
      <c r="A85" s="15">
        <v>84</v>
      </c>
      <c r="B85" s="9"/>
      <c r="C85" s="2"/>
      <c r="D85" s="2"/>
      <c r="E85" s="2"/>
      <c r="F85" s="14"/>
      <c r="G85" s="2"/>
      <c r="H85" s="2"/>
      <c r="I85" s="2"/>
    </row>
    <row r="86" spans="1:9" x14ac:dyDescent="0.25">
      <c r="A86" s="15">
        <v>85</v>
      </c>
      <c r="B86" s="9"/>
      <c r="C86" s="2"/>
      <c r="D86" s="2"/>
      <c r="E86" s="2"/>
      <c r="F86" s="14"/>
      <c r="G86" s="2"/>
      <c r="H86" s="2"/>
      <c r="I86" s="2"/>
    </row>
    <row r="87" spans="1:9" x14ac:dyDescent="0.25">
      <c r="A87" s="15">
        <v>86</v>
      </c>
      <c r="B87" s="9"/>
      <c r="C87" s="2"/>
      <c r="D87" s="2"/>
      <c r="E87" s="2"/>
      <c r="F87" s="14"/>
      <c r="G87" s="2"/>
      <c r="H87" s="2"/>
      <c r="I87" s="2"/>
    </row>
    <row r="88" spans="1:9" x14ac:dyDescent="0.25">
      <c r="A88" s="15">
        <v>87</v>
      </c>
      <c r="B88" s="9"/>
      <c r="C88" s="2"/>
      <c r="D88" s="2"/>
      <c r="E88" s="2"/>
      <c r="F88" s="14"/>
      <c r="G88" s="2"/>
      <c r="H88" s="2"/>
      <c r="I88" s="2"/>
    </row>
    <row r="89" spans="1:9" x14ac:dyDescent="0.25">
      <c r="A89" s="15">
        <v>88</v>
      </c>
      <c r="B89" s="9"/>
      <c r="C89" s="2"/>
      <c r="D89" s="2"/>
      <c r="E89" s="2"/>
      <c r="F89" s="14"/>
      <c r="G89" s="2"/>
      <c r="H89" s="2"/>
      <c r="I89" s="2"/>
    </row>
    <row r="90" spans="1:9" x14ac:dyDescent="0.25">
      <c r="A90" s="15">
        <v>89</v>
      </c>
      <c r="B90" s="9"/>
      <c r="C90" s="2"/>
      <c r="D90" s="2"/>
      <c r="E90" s="2"/>
      <c r="F90" s="14"/>
      <c r="G90" s="2"/>
      <c r="H90" s="2"/>
      <c r="I90" s="2"/>
    </row>
    <row r="91" spans="1:9" x14ac:dyDescent="0.25">
      <c r="A91" s="15">
        <v>90</v>
      </c>
      <c r="B91" s="9"/>
      <c r="C91" s="2"/>
      <c r="D91" s="2"/>
      <c r="E91" s="2"/>
      <c r="F91" s="14"/>
      <c r="G91" s="2"/>
      <c r="H91" s="2"/>
      <c r="I91" s="2"/>
    </row>
    <row r="92" spans="1:9" x14ac:dyDescent="0.25">
      <c r="A92" s="15">
        <v>91</v>
      </c>
      <c r="B92" s="9"/>
      <c r="C92" s="2"/>
      <c r="D92" s="2"/>
      <c r="E92" s="2"/>
      <c r="F92" s="14"/>
      <c r="G92" s="2"/>
      <c r="H92" s="2"/>
      <c r="I92" s="2"/>
    </row>
    <row r="93" spans="1:9" x14ac:dyDescent="0.25">
      <c r="A93" s="15">
        <v>92</v>
      </c>
      <c r="B93" s="9"/>
      <c r="C93" s="2"/>
      <c r="D93" s="2"/>
      <c r="E93" s="2"/>
      <c r="F93" s="14"/>
      <c r="G93" s="2"/>
      <c r="H93" s="2"/>
      <c r="I93" s="2"/>
    </row>
    <row r="94" spans="1:9" x14ac:dyDescent="0.25">
      <c r="A94" s="15">
        <v>93</v>
      </c>
      <c r="B94" s="9"/>
      <c r="C94" s="2"/>
      <c r="D94" s="2"/>
      <c r="E94" s="2"/>
      <c r="F94" s="14"/>
      <c r="G94" s="2"/>
      <c r="H94" s="2"/>
      <c r="I94" s="2"/>
    </row>
    <row r="95" spans="1:9" x14ac:dyDescent="0.25">
      <c r="A95" s="15">
        <v>94</v>
      </c>
      <c r="B95" s="9"/>
      <c r="C95" s="2"/>
      <c r="D95" s="2"/>
      <c r="E95" s="2"/>
      <c r="F95" s="14"/>
      <c r="G95" s="2"/>
      <c r="H95" s="2"/>
      <c r="I95" s="2"/>
    </row>
    <row r="96" spans="1:9" x14ac:dyDescent="0.25">
      <c r="A96" s="15">
        <v>95</v>
      </c>
      <c r="B96" s="9"/>
      <c r="C96" s="2"/>
      <c r="D96" s="2"/>
      <c r="E96" s="2"/>
      <c r="F96" s="14"/>
      <c r="G96" s="2"/>
      <c r="H96" s="2"/>
      <c r="I96" s="2"/>
    </row>
    <row r="97" spans="1:9" x14ac:dyDescent="0.25">
      <c r="A97" s="15">
        <v>96</v>
      </c>
      <c r="B97" s="9"/>
      <c r="C97" s="2"/>
      <c r="D97" s="2"/>
      <c r="E97" s="2"/>
      <c r="F97" s="14"/>
      <c r="G97" s="2"/>
      <c r="H97" s="2"/>
      <c r="I97" s="2"/>
    </row>
    <row r="98" spans="1:9" x14ac:dyDescent="0.25">
      <c r="A98" s="15">
        <v>97</v>
      </c>
      <c r="B98" s="9"/>
      <c r="C98" s="2"/>
      <c r="D98" s="2"/>
      <c r="E98" s="2"/>
      <c r="F98" s="14"/>
      <c r="G98" s="2"/>
      <c r="H98" s="2"/>
      <c r="I98" s="2"/>
    </row>
    <row r="99" spans="1:9" x14ac:dyDescent="0.25">
      <c r="A99" s="15">
        <v>98</v>
      </c>
      <c r="B99" s="9"/>
      <c r="C99" s="2"/>
      <c r="D99" s="2"/>
      <c r="E99" s="2"/>
      <c r="F99" s="14"/>
      <c r="G99" s="2"/>
      <c r="H99" s="2"/>
      <c r="I99" s="2"/>
    </row>
    <row r="100" spans="1:9" x14ac:dyDescent="0.25">
      <c r="A100" s="15">
        <v>99</v>
      </c>
      <c r="B100" s="9"/>
      <c r="C100" s="2"/>
      <c r="D100" s="2"/>
      <c r="E100" s="2"/>
      <c r="F100" s="14"/>
      <c r="G100" s="2"/>
      <c r="H100" s="2"/>
      <c r="I100" s="2"/>
    </row>
    <row r="101" spans="1:9" x14ac:dyDescent="0.25">
      <c r="A101" s="15">
        <v>100</v>
      </c>
      <c r="B101" s="9"/>
      <c r="C101" s="2"/>
      <c r="D101" s="2"/>
      <c r="E101" s="2"/>
      <c r="F101" s="14"/>
      <c r="G101" s="2"/>
      <c r="H101" s="2"/>
      <c r="I101" s="2"/>
    </row>
    <row r="102" spans="1:9" x14ac:dyDescent="0.25">
      <c r="A102" s="15">
        <v>101</v>
      </c>
      <c r="B102" s="9"/>
      <c r="C102" s="2"/>
      <c r="D102" s="2"/>
      <c r="E102" s="2"/>
      <c r="F102" s="14"/>
      <c r="G102" s="2"/>
      <c r="H102" s="2"/>
      <c r="I102" s="2"/>
    </row>
    <row r="103" spans="1:9" x14ac:dyDescent="0.25">
      <c r="A103" s="15">
        <v>102</v>
      </c>
      <c r="B103" s="9"/>
      <c r="C103" s="2"/>
      <c r="D103" s="2"/>
      <c r="E103" s="2"/>
      <c r="F103" s="14"/>
      <c r="G103" s="2"/>
      <c r="H103" s="2"/>
      <c r="I103" s="2"/>
    </row>
    <row r="104" spans="1:9" x14ac:dyDescent="0.25">
      <c r="A104" s="15">
        <v>103</v>
      </c>
      <c r="B104" s="9"/>
      <c r="C104" s="2"/>
      <c r="D104" s="2"/>
      <c r="E104" s="2"/>
      <c r="F104" s="14"/>
      <c r="G104" s="2"/>
      <c r="H104" s="2"/>
      <c r="I104" s="2"/>
    </row>
    <row r="105" spans="1:9" x14ac:dyDescent="0.25">
      <c r="A105" s="15">
        <v>104</v>
      </c>
      <c r="B105" s="9"/>
      <c r="C105" s="2"/>
      <c r="D105" s="2"/>
      <c r="E105" s="2"/>
      <c r="F105" s="14"/>
      <c r="G105" s="2"/>
      <c r="H105" s="2"/>
      <c r="I105" s="2"/>
    </row>
    <row r="106" spans="1:9" x14ac:dyDescent="0.25">
      <c r="A106" s="15">
        <v>105</v>
      </c>
      <c r="B106" s="9"/>
      <c r="C106" s="2"/>
      <c r="D106" s="2"/>
      <c r="E106" s="2"/>
      <c r="F106" s="14"/>
      <c r="G106" s="2"/>
      <c r="H106" s="2"/>
      <c r="I106" s="2"/>
    </row>
    <row r="107" spans="1:9" x14ac:dyDescent="0.25">
      <c r="A107" s="15">
        <v>106</v>
      </c>
      <c r="B107" s="9"/>
      <c r="C107" s="2"/>
      <c r="D107" s="2"/>
      <c r="E107" s="2"/>
      <c r="F107" s="14"/>
      <c r="G107" s="2"/>
      <c r="H107" s="2"/>
      <c r="I107" s="2"/>
    </row>
    <row r="108" spans="1:9" x14ac:dyDescent="0.25">
      <c r="A108" s="15">
        <v>107</v>
      </c>
      <c r="B108" s="9"/>
      <c r="C108" s="2"/>
      <c r="D108" s="2"/>
      <c r="E108" s="2"/>
      <c r="F108" s="14"/>
      <c r="G108" s="2"/>
      <c r="H108" s="2"/>
      <c r="I108" s="2"/>
    </row>
    <row r="109" spans="1:9" x14ac:dyDescent="0.25">
      <c r="A109" s="15">
        <v>108</v>
      </c>
      <c r="B109" s="9"/>
      <c r="C109" s="2"/>
      <c r="D109" s="2"/>
      <c r="E109" s="2"/>
      <c r="F109" s="14"/>
      <c r="G109" s="2"/>
      <c r="H109" s="2"/>
      <c r="I109" s="2"/>
    </row>
    <row r="110" spans="1:9" x14ac:dyDescent="0.25">
      <c r="A110" s="15">
        <v>109</v>
      </c>
      <c r="B110" s="9"/>
      <c r="C110" s="2"/>
      <c r="D110" s="2"/>
      <c r="E110" s="2"/>
      <c r="F110" s="14"/>
      <c r="G110" s="2"/>
      <c r="H110" s="2"/>
      <c r="I110" s="2"/>
    </row>
    <row r="111" spans="1:9" x14ac:dyDescent="0.25">
      <c r="A111" s="15">
        <v>110</v>
      </c>
      <c r="B111" s="9"/>
      <c r="C111" s="2"/>
      <c r="D111" s="2"/>
      <c r="E111" s="2"/>
      <c r="F111" s="14"/>
      <c r="G111" s="2"/>
      <c r="H111" s="2"/>
      <c r="I111" s="2"/>
    </row>
    <row r="112" spans="1:9" x14ac:dyDescent="0.25">
      <c r="A112" s="15">
        <v>111</v>
      </c>
      <c r="B112" s="9"/>
      <c r="C112" s="2"/>
      <c r="D112" s="2"/>
      <c r="E112" s="2"/>
      <c r="F112" s="14"/>
      <c r="G112" s="2"/>
      <c r="H112" s="2"/>
      <c r="I112" s="2"/>
    </row>
    <row r="113" spans="1:9" x14ac:dyDescent="0.25">
      <c r="A113" s="15">
        <v>112</v>
      </c>
      <c r="B113" s="9"/>
      <c r="C113" s="2"/>
      <c r="D113" s="2"/>
      <c r="E113" s="2"/>
      <c r="F113" s="14"/>
      <c r="G113" s="2"/>
      <c r="H113" s="2"/>
      <c r="I113" s="2"/>
    </row>
    <row r="114" spans="1:9" x14ac:dyDescent="0.25">
      <c r="A114" s="15">
        <v>113</v>
      </c>
      <c r="B114" s="9"/>
      <c r="C114" s="2"/>
      <c r="D114" s="2"/>
      <c r="E114" s="2"/>
      <c r="F114" s="14"/>
      <c r="G114" s="2"/>
      <c r="H114" s="2"/>
      <c r="I114" s="2"/>
    </row>
    <row r="115" spans="1:9" x14ac:dyDescent="0.25">
      <c r="A115" s="15">
        <v>114</v>
      </c>
      <c r="B115" s="9"/>
      <c r="C115" s="2"/>
      <c r="D115" s="2"/>
      <c r="E115" s="2"/>
      <c r="F115" s="14"/>
      <c r="G115" s="2"/>
      <c r="H115" s="2"/>
      <c r="I115" s="2"/>
    </row>
    <row r="116" spans="1:9" x14ac:dyDescent="0.25">
      <c r="A116" s="15">
        <v>115</v>
      </c>
      <c r="B116" s="9"/>
      <c r="C116" s="2"/>
      <c r="D116" s="2"/>
      <c r="E116" s="2"/>
      <c r="F116" s="14"/>
      <c r="G116" s="2"/>
      <c r="H116" s="2"/>
      <c r="I116" s="2"/>
    </row>
    <row r="117" spans="1:9" x14ac:dyDescent="0.25">
      <c r="A117" s="15">
        <v>116</v>
      </c>
      <c r="B117" s="9"/>
      <c r="C117" s="2"/>
      <c r="D117" s="2"/>
      <c r="E117" s="2"/>
      <c r="F117" s="14"/>
      <c r="G117" s="2"/>
      <c r="H117" s="2"/>
      <c r="I117" s="2"/>
    </row>
    <row r="118" spans="1:9" x14ac:dyDescent="0.25">
      <c r="A118" s="15">
        <v>117</v>
      </c>
      <c r="B118" s="9"/>
      <c r="C118" s="2"/>
      <c r="D118" s="2"/>
      <c r="E118" s="2"/>
      <c r="F118" s="14"/>
      <c r="G118" s="2"/>
      <c r="H118" s="2"/>
      <c r="I118" s="2"/>
    </row>
    <row r="119" spans="1:9" x14ac:dyDescent="0.25">
      <c r="A119" s="15">
        <v>118</v>
      </c>
      <c r="B119" s="9"/>
      <c r="C119" s="2"/>
      <c r="D119" s="2"/>
      <c r="E119" s="2"/>
      <c r="F119" s="14"/>
      <c r="G119" s="2"/>
      <c r="H119" s="2"/>
      <c r="I119" s="2"/>
    </row>
    <row r="120" spans="1:9" x14ac:dyDescent="0.25">
      <c r="A120" s="15">
        <v>119</v>
      </c>
      <c r="B120" s="9"/>
      <c r="C120" s="2"/>
      <c r="D120" s="2"/>
      <c r="E120" s="2"/>
      <c r="F120" s="14"/>
      <c r="G120" s="2"/>
      <c r="H120" s="2"/>
      <c r="I120" s="2"/>
    </row>
    <row r="121" spans="1:9" x14ac:dyDescent="0.25">
      <c r="A121" s="15">
        <v>120</v>
      </c>
      <c r="B121" s="9"/>
      <c r="C121" s="2"/>
      <c r="D121" s="2"/>
      <c r="E121" s="2"/>
      <c r="F121" s="14"/>
      <c r="G121" s="2"/>
      <c r="H121" s="2"/>
      <c r="I121" s="2"/>
    </row>
    <row r="122" spans="1:9" x14ac:dyDescent="0.25">
      <c r="A122" s="15">
        <v>121</v>
      </c>
      <c r="B122" s="9"/>
      <c r="C122" s="2"/>
      <c r="D122" s="2"/>
      <c r="E122" s="2"/>
      <c r="F122" s="14"/>
      <c r="G122" s="2"/>
      <c r="H122" s="2"/>
      <c r="I122" s="2"/>
    </row>
    <row r="123" spans="1:9" x14ac:dyDescent="0.25">
      <c r="A123" s="15">
        <v>122</v>
      </c>
      <c r="B123" s="9"/>
      <c r="C123" s="2"/>
      <c r="D123" s="2"/>
      <c r="E123" s="2"/>
      <c r="F123" s="14"/>
      <c r="G123" s="2"/>
      <c r="H123" s="2"/>
      <c r="I123" s="2"/>
    </row>
    <row r="124" spans="1:9" x14ac:dyDescent="0.25">
      <c r="A124" s="15">
        <v>123</v>
      </c>
      <c r="B124" s="9"/>
      <c r="C124" s="2"/>
      <c r="D124" s="2"/>
      <c r="E124" s="2"/>
      <c r="F124" s="14"/>
      <c r="G124" s="2"/>
      <c r="H124" s="2"/>
      <c r="I124" s="2"/>
    </row>
    <row r="125" spans="1:9" x14ac:dyDescent="0.25">
      <c r="A125" s="15">
        <v>124</v>
      </c>
      <c r="B125" s="9"/>
      <c r="C125" s="2"/>
      <c r="D125" s="2"/>
      <c r="E125" s="2"/>
      <c r="F125" s="14"/>
      <c r="G125" s="2"/>
      <c r="H125" s="2"/>
      <c r="I125" s="2"/>
    </row>
    <row r="126" spans="1:9" x14ac:dyDescent="0.25">
      <c r="A126" s="15">
        <v>125</v>
      </c>
      <c r="B126" s="9"/>
      <c r="C126" s="2"/>
      <c r="D126" s="2"/>
      <c r="E126" s="2"/>
      <c r="F126" s="14"/>
      <c r="G126" s="2"/>
      <c r="H126" s="2"/>
      <c r="I126" s="2"/>
    </row>
    <row r="127" spans="1:9" x14ac:dyDescent="0.25">
      <c r="A127" s="15">
        <v>126</v>
      </c>
      <c r="B127" s="9"/>
      <c r="C127" s="2"/>
      <c r="D127" s="2"/>
      <c r="E127" s="2"/>
      <c r="F127" s="14"/>
      <c r="G127" s="2"/>
      <c r="H127" s="2"/>
      <c r="I127" s="2"/>
    </row>
    <row r="128" spans="1:9" x14ac:dyDescent="0.25">
      <c r="A128" s="15">
        <v>127</v>
      </c>
      <c r="B128" s="9"/>
      <c r="C128" s="2"/>
      <c r="D128" s="2"/>
      <c r="E128" s="2"/>
      <c r="F128" s="14"/>
      <c r="G128" s="2"/>
      <c r="H128" s="2"/>
      <c r="I128" s="2"/>
    </row>
    <row r="129" spans="1:9" x14ac:dyDescent="0.25">
      <c r="A129" s="15">
        <v>128</v>
      </c>
      <c r="B129" s="9"/>
      <c r="C129" s="2"/>
      <c r="D129" s="2"/>
      <c r="E129" s="2"/>
      <c r="F129" s="14"/>
      <c r="G129" s="2"/>
      <c r="H129" s="2"/>
      <c r="I129" s="2"/>
    </row>
    <row r="130" spans="1:9" x14ac:dyDescent="0.25">
      <c r="A130" s="15">
        <v>129</v>
      </c>
      <c r="B130" s="9"/>
      <c r="C130" s="2"/>
      <c r="D130" s="2"/>
      <c r="E130" s="2"/>
      <c r="F130" s="14"/>
      <c r="G130" s="2"/>
      <c r="H130" s="2"/>
      <c r="I130" s="2"/>
    </row>
    <row r="131" spans="1:9" x14ac:dyDescent="0.25">
      <c r="A131" s="15">
        <v>130</v>
      </c>
      <c r="B131" s="9"/>
      <c r="C131" s="2"/>
      <c r="D131" s="2"/>
      <c r="E131" s="2"/>
      <c r="F131" s="14"/>
      <c r="G131" s="2"/>
      <c r="H131" s="2"/>
      <c r="I131" s="2"/>
    </row>
  </sheetData>
  <dataValidations count="2">
    <dataValidation type="list" allowBlank="1" showInputMessage="1" showErrorMessage="1" sqref="E2:E131" xr:uid="{00000000-0002-0000-0200-000000000000}">
      <formula1>INDIRECT("Спорт")</formula1>
    </dataValidation>
    <dataValidation type="list" allowBlank="1" showInputMessage="1" showErrorMessage="1" sqref="F2:F131" xr:uid="{00000000-0002-0000-0200-000001000000}">
      <formula1>INDIRECT("Тренера")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C13" sqref="C13"/>
    </sheetView>
  </sheetViews>
  <sheetFormatPr defaultColWidth="8.85546875" defaultRowHeight="15" x14ac:dyDescent="0.25"/>
  <cols>
    <col min="1" max="1" width="11.28515625" customWidth="1"/>
    <col min="3" max="3" width="29" customWidth="1"/>
    <col min="5" max="5" width="15.42578125" customWidth="1"/>
    <col min="7" max="7" width="19" customWidth="1"/>
    <col min="9" max="9" width="20.140625" customWidth="1"/>
  </cols>
  <sheetData>
    <row r="1" spans="1:9" x14ac:dyDescent="0.25">
      <c r="A1" s="5" t="s">
        <v>71</v>
      </c>
      <c r="C1" s="5" t="s">
        <v>19</v>
      </c>
      <c r="E1" s="5" t="s">
        <v>56</v>
      </c>
      <c r="G1" s="5" t="s">
        <v>72</v>
      </c>
      <c r="I1" s="5" t="s">
        <v>73</v>
      </c>
    </row>
    <row r="2" spans="1:9" x14ac:dyDescent="0.25">
      <c r="A2" s="4" t="s">
        <v>19</v>
      </c>
      <c r="C2" s="10" t="s">
        <v>103</v>
      </c>
      <c r="D2" s="1"/>
      <c r="E2" s="10" t="s">
        <v>74</v>
      </c>
      <c r="G2" s="4" t="s">
        <v>66</v>
      </c>
      <c r="I2" s="4" t="s">
        <v>1</v>
      </c>
    </row>
    <row r="3" spans="1:9" x14ac:dyDescent="0.25">
      <c r="A3" s="6" t="s">
        <v>56</v>
      </c>
      <c r="C3" s="10" t="s">
        <v>75</v>
      </c>
      <c r="D3" s="1"/>
      <c r="E3" s="11" t="s">
        <v>76</v>
      </c>
      <c r="G3" s="4" t="s">
        <v>69</v>
      </c>
      <c r="I3" s="4" t="s">
        <v>5</v>
      </c>
    </row>
    <row r="4" spans="1:9" x14ac:dyDescent="0.25">
      <c r="C4" s="10" t="s">
        <v>77</v>
      </c>
      <c r="D4" s="1"/>
      <c r="E4" s="11" t="s">
        <v>78</v>
      </c>
      <c r="G4" s="4" t="s">
        <v>79</v>
      </c>
      <c r="I4" s="6" t="s">
        <v>7</v>
      </c>
    </row>
    <row r="5" spans="1:9" x14ac:dyDescent="0.25">
      <c r="C5" s="10" t="s">
        <v>80</v>
      </c>
      <c r="D5" s="1"/>
      <c r="E5" s="11" t="s">
        <v>57</v>
      </c>
      <c r="G5" s="6" t="s">
        <v>68</v>
      </c>
      <c r="I5" s="6" t="s">
        <v>81</v>
      </c>
    </row>
    <row r="6" spans="1:9" x14ac:dyDescent="0.25">
      <c r="C6" s="11" t="s">
        <v>96</v>
      </c>
      <c r="D6" s="1"/>
      <c r="E6" s="11" t="s">
        <v>8</v>
      </c>
      <c r="G6" s="6" t="s">
        <v>79</v>
      </c>
    </row>
    <row r="7" spans="1:9" x14ac:dyDescent="0.25">
      <c r="D7" s="1"/>
      <c r="E7" s="1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defaultRowHeight="15" x14ac:dyDescent="0.25"/>
  <cols>
    <col min="1" max="1" width="109.85546875" customWidth="1"/>
  </cols>
  <sheetData>
    <row r="1" spans="1:1" x14ac:dyDescent="0.25">
      <c r="A1" t="s">
        <v>88</v>
      </c>
    </row>
    <row r="2" spans="1:1" x14ac:dyDescent="0.25">
      <c r="A2" t="s">
        <v>87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ЗП и ФОНД</vt:lpstr>
      <vt:lpstr>Учет</vt:lpstr>
      <vt:lpstr>Справочник клиентов</vt:lpstr>
      <vt:lpstr>Справочники</vt:lpstr>
      <vt:lpstr>Лист1</vt:lpstr>
      <vt:lpstr>Доход</vt:lpstr>
      <vt:lpstr>Объекты</vt:lpstr>
      <vt:lpstr>Расход</vt:lpstr>
      <vt:lpstr>Спорт</vt:lpstr>
      <vt:lpstr>ФИО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2020-12-26T17:42:13Z</dcterms:modified>
  <cp:category/>
  <cp:contentStatus/>
</cp:coreProperties>
</file>