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730" windowHeight="11760"/>
  </bookViews>
  <sheets>
    <sheet name="Январь" sheetId="1" r:id="rId1"/>
  </sheets>
  <definedNames>
    <definedName name="_xlnm._FilterDatabase" localSheetId="0" hidden="1">Январь!$A$1:$S$11</definedName>
    <definedName name="Выбор">#REF!</definedName>
    <definedName name="Завершено">#REF!</definedName>
    <definedName name="к">#REF!</definedName>
    <definedName name="Решение">#REF!</definedName>
    <definedName name="Список">Январь!#REF!</definedName>
    <definedName name="Список2">#REF!</definedName>
    <definedName name="Статус">#REF!</definedName>
    <definedName name="Статус2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N3" i="1" s="1"/>
  <c r="F3" i="1"/>
  <c r="G3" i="1" s="1"/>
  <c r="H3" i="1" s="1"/>
  <c r="I3" i="1" s="1"/>
  <c r="E4" i="1"/>
  <c r="N4" i="1" s="1"/>
  <c r="F4" i="1"/>
  <c r="G4" i="1" s="1"/>
  <c r="H4" i="1" s="1"/>
  <c r="I4" i="1" s="1"/>
  <c r="E5" i="1"/>
  <c r="R5" i="1" s="1"/>
  <c r="F5" i="1"/>
  <c r="G5" i="1" s="1"/>
  <c r="H5" i="1" s="1"/>
  <c r="I5" i="1" s="1"/>
  <c r="E6" i="1"/>
  <c r="R6" i="1" s="1"/>
  <c r="F6" i="1"/>
  <c r="L6" i="1" s="1"/>
  <c r="M6" i="1" s="1"/>
  <c r="E7" i="1"/>
  <c r="N7" i="1" s="1"/>
  <c r="F7" i="1"/>
  <c r="J7" i="1" s="1"/>
  <c r="K7" i="1" s="1"/>
  <c r="E8" i="1"/>
  <c r="N8" i="1" s="1"/>
  <c r="F8" i="1"/>
  <c r="G8" i="1" s="1"/>
  <c r="H8" i="1" s="1"/>
  <c r="I8" i="1" s="1"/>
  <c r="E9" i="1"/>
  <c r="F9" i="1"/>
  <c r="G9" i="1" s="1"/>
  <c r="H9" i="1" s="1"/>
  <c r="I9" i="1" s="1"/>
  <c r="E10" i="1"/>
  <c r="P10" i="1" s="1"/>
  <c r="F10" i="1"/>
  <c r="L10" i="1" s="1"/>
  <c r="M10" i="1" s="1"/>
  <c r="E11" i="1"/>
  <c r="N11" i="1" s="1"/>
  <c r="F11" i="1"/>
  <c r="J11" i="1" s="1"/>
  <c r="K11" i="1" s="1"/>
  <c r="Q6" i="1" l="1"/>
  <c r="P7" i="1"/>
  <c r="Q7" i="1" s="1"/>
  <c r="R9" i="1"/>
  <c r="P6" i="1"/>
  <c r="N9" i="1"/>
  <c r="G7" i="1"/>
  <c r="H7" i="1" s="1"/>
  <c r="I7" i="1" s="1"/>
  <c r="O7" i="1" s="1"/>
  <c r="U7" i="1" s="1"/>
  <c r="L7" i="1"/>
  <c r="M7" i="1" s="1"/>
  <c r="G6" i="1"/>
  <c r="H6" i="1" s="1"/>
  <c r="I6" i="1" s="1"/>
  <c r="S6" i="1" s="1"/>
  <c r="U6" i="1" s="1"/>
  <c r="N6" i="1"/>
  <c r="L4" i="1"/>
  <c r="M4" i="1" s="1"/>
  <c r="J3" i="1"/>
  <c r="K3" i="1" s="1"/>
  <c r="S3" i="1"/>
  <c r="O6" i="1"/>
  <c r="L8" i="1"/>
  <c r="M8" i="1" s="1"/>
  <c r="Q9" i="1"/>
  <c r="S7" i="1"/>
  <c r="N5" i="1"/>
  <c r="O9" i="1"/>
  <c r="O5" i="1"/>
  <c r="J8" i="1"/>
  <c r="K8" i="1" s="1"/>
  <c r="J4" i="1"/>
  <c r="K4" i="1" s="1"/>
  <c r="P3" i="1"/>
  <c r="Q3" i="1" s="1"/>
  <c r="O8" i="1"/>
  <c r="O4" i="1"/>
  <c r="L3" i="1"/>
  <c r="M3" i="1" s="1"/>
  <c r="O3" i="1"/>
  <c r="S11" i="1"/>
  <c r="L11" i="1"/>
  <c r="M11" i="1" s="1"/>
  <c r="G11" i="1"/>
  <c r="H11" i="1" s="1"/>
  <c r="I11" i="1" s="1"/>
  <c r="O11" i="1"/>
  <c r="P11" i="1"/>
  <c r="Q11" i="1" s="1"/>
  <c r="S10" i="1"/>
  <c r="N10" i="1"/>
  <c r="R10" i="1"/>
  <c r="J10" i="1"/>
  <c r="K10" i="1" s="1"/>
  <c r="Q10" i="1"/>
  <c r="G10" i="1"/>
  <c r="H10" i="1" s="1"/>
  <c r="I10" i="1" s="1"/>
  <c r="O10" i="1" s="1"/>
  <c r="J9" i="1"/>
  <c r="K9" i="1" s="1"/>
  <c r="J5" i="1"/>
  <c r="K5" i="1" s="1"/>
  <c r="P8" i="1"/>
  <c r="Q8" i="1" s="1"/>
  <c r="P4" i="1"/>
  <c r="Q4" i="1" s="1"/>
  <c r="R11" i="1"/>
  <c r="P9" i="1"/>
  <c r="L9" i="1"/>
  <c r="M9" i="1" s="1"/>
  <c r="S8" i="1"/>
  <c r="R7" i="1"/>
  <c r="P5" i="1"/>
  <c r="Q5" i="1" s="1"/>
  <c r="L5" i="1"/>
  <c r="M5" i="1" s="1"/>
  <c r="R3" i="1"/>
  <c r="J6" i="1"/>
  <c r="K6" i="1" s="1"/>
  <c r="S9" i="1"/>
  <c r="R8" i="1"/>
  <c r="S5" i="1"/>
  <c r="R4" i="1"/>
  <c r="S4" i="1" s="1"/>
  <c r="E2" i="1"/>
  <c r="F2" i="1"/>
  <c r="U4" i="1" l="1"/>
  <c r="U11" i="1"/>
  <c r="U9" i="1"/>
  <c r="U5" i="1"/>
  <c r="G2" i="1"/>
  <c r="J2" i="1"/>
  <c r="K2" i="1" s="1"/>
  <c r="L2" i="1"/>
  <c r="U8" i="1"/>
  <c r="U10" i="1"/>
  <c r="U3" i="1"/>
  <c r="O2" i="1"/>
  <c r="H2" i="1"/>
  <c r="I2" i="1" s="1"/>
  <c r="S2" i="1"/>
  <c r="R2" i="1"/>
  <c r="P2" i="1"/>
  <c r="Q2" i="1" s="1"/>
  <c r="N2" i="1"/>
  <c r="M2" i="1"/>
  <c r="U2" i="1" l="1"/>
</calcChain>
</file>

<file path=xl/sharedStrings.xml><?xml version="1.0" encoding="utf-8"?>
<sst xmlns="http://schemas.openxmlformats.org/spreadsheetml/2006/main" count="25" uniqueCount="25">
  <si>
    <t>День недели</t>
  </si>
  <si>
    <t>пт</t>
  </si>
  <si>
    <t>сб</t>
  </si>
  <si>
    <t>вс</t>
  </si>
  <si>
    <t>02.01.21 10:00</t>
  </si>
  <si>
    <t>04.01.21 16:00</t>
  </si>
  <si>
    <t>05.01.21 10:00</t>
  </si>
  <si>
    <t>06.01.21 10:00</t>
  </si>
  <si>
    <t>04.01.21 12:43</t>
  </si>
  <si>
    <t>До 15:00</t>
  </si>
  <si>
    <t>После 15:00</t>
  </si>
  <si>
    <t>03.01.21 16:00</t>
  </si>
  <si>
    <t>Дата/ время происшествия</t>
  </si>
  <si>
    <t>Дата/время регистрации происшествия</t>
  </si>
  <si>
    <t>№ происшествия</t>
  </si>
  <si>
    <t>Время на обработку</t>
  </si>
  <si>
    <t>08.01.21 18:20</t>
  </si>
  <si>
    <t>04.01.21 19:43</t>
  </si>
  <si>
    <t>№</t>
  </si>
  <si>
    <t>04.01.21 15:02</t>
  </si>
  <si>
    <t>08.01.21 15:02</t>
  </si>
  <si>
    <t>03.01.21 15:12</t>
  </si>
  <si>
    <t>10.01.21 18:00</t>
  </si>
  <si>
    <t>09.01.21 14:59</t>
  </si>
  <si>
    <t>11.01.21 16:59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</si>
</sst>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\ h:mm;@"/>
    <numFmt numFmtId="165" formatCode="h:mm;@"/>
  </numFmts>
  <fonts count="5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2" fillId="0" borderId="1" xfId="1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164" fontId="0" fillId="0" borderId="1" xfId="0" applyNumberFormat="1" applyFont="1" applyBorder="1" applyAlignment="1">
      <alignment horizontal="left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164" fontId="0" fillId="0" borderId="0" xfId="0" applyNumberFormat="1" applyFont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3" fillId="0" borderId="0" xfId="0" applyNumberFormat="1" applyFont="1" applyAlignment="1">
      <alignment horizontal="left"/>
    </xf>
    <xf numFmtId="20" fontId="0" fillId="0" borderId="0" xfId="0" applyNumberFormat="1" applyFont="1" applyAlignment="1">
      <alignment horizontal="left"/>
    </xf>
    <xf numFmtId="0" fontId="0" fillId="3" borderId="1" xfId="0" applyNumberFormat="1" applyFont="1" applyFill="1" applyBorder="1" applyAlignment="1">
      <alignment horizontal="left"/>
    </xf>
    <xf numFmtId="165" fontId="0" fillId="3" borderId="1" xfId="0" applyNumberFormat="1" applyFont="1" applyFill="1" applyBorder="1" applyAlignment="1">
      <alignment horizontal="left"/>
    </xf>
    <xf numFmtId="164" fontId="0" fillId="3" borderId="1" xfId="0" applyNumberFormat="1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left"/>
    </xf>
    <xf numFmtId="165" fontId="2" fillId="3" borderId="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H16" sqref="H16"/>
    </sheetView>
  </sheetViews>
  <sheetFormatPr defaultRowHeight="13.5" customHeight="1" x14ac:dyDescent="0.25"/>
  <cols>
    <col min="1" max="1" width="9.140625" style="4"/>
    <col min="2" max="2" width="17.7109375" style="15" customWidth="1"/>
    <col min="3" max="3" width="15.85546875" style="7" customWidth="1"/>
    <col min="4" max="4" width="15.140625" style="1" customWidth="1"/>
    <col min="5" max="5" width="16.140625" style="11" customWidth="1"/>
    <col min="6" max="6" width="14.85546875" style="12" customWidth="1"/>
    <col min="7" max="7" width="14.140625" style="12" customWidth="1"/>
    <col min="8" max="8" width="6.42578125" style="10" customWidth="1"/>
    <col min="9" max="9" width="6.85546875" style="16" customWidth="1"/>
    <col min="10" max="10" width="16.28515625" style="16" customWidth="1"/>
    <col min="11" max="11" width="13.42578125" style="4" customWidth="1"/>
    <col min="12" max="12" width="13.28515625" style="12" customWidth="1"/>
    <col min="13" max="13" width="13.28515625" style="4" customWidth="1"/>
    <col min="14" max="14" width="14.42578125" style="12" customWidth="1"/>
    <col min="15" max="15" width="15.85546875" style="4" customWidth="1"/>
    <col min="16" max="16" width="19.7109375" style="12" customWidth="1"/>
    <col min="17" max="17" width="14.28515625" style="4" customWidth="1"/>
    <col min="18" max="18" width="15" style="12" customWidth="1"/>
    <col min="19" max="19" width="9.140625" style="4" customWidth="1"/>
    <col min="20" max="20" width="4.28515625" style="4" customWidth="1"/>
    <col min="21" max="21" width="13.7109375" style="4" customWidth="1"/>
    <col min="22" max="16384" width="9.140625" style="4"/>
  </cols>
  <sheetData>
    <row r="1" spans="1:22" ht="58.5" customHeight="1" x14ac:dyDescent="0.25">
      <c r="A1" s="26" t="s">
        <v>18</v>
      </c>
      <c r="B1" s="14" t="s">
        <v>12</v>
      </c>
      <c r="C1" s="8" t="s">
        <v>13</v>
      </c>
      <c r="D1" s="9" t="s">
        <v>14</v>
      </c>
      <c r="E1" s="18" t="s">
        <v>0</v>
      </c>
      <c r="F1" s="19">
        <v>0.625</v>
      </c>
      <c r="G1" s="20"/>
      <c r="H1" s="19"/>
      <c r="I1" s="21"/>
      <c r="J1" s="25">
        <v>0.70833333333333337</v>
      </c>
      <c r="K1" s="22" t="s">
        <v>9</v>
      </c>
      <c r="L1" s="19">
        <v>1.5</v>
      </c>
      <c r="M1" s="22" t="s">
        <v>10</v>
      </c>
      <c r="N1" s="19">
        <v>3.7083333333333335</v>
      </c>
      <c r="O1" s="22" t="s">
        <v>1</v>
      </c>
      <c r="P1" s="19">
        <v>2.7083333333333335</v>
      </c>
      <c r="Q1" s="22" t="s">
        <v>2</v>
      </c>
      <c r="R1" s="19">
        <v>1.7083333333333333</v>
      </c>
      <c r="S1" s="22" t="s">
        <v>3</v>
      </c>
      <c r="T1" s="22"/>
      <c r="U1" s="23" t="s">
        <v>15</v>
      </c>
      <c r="V1" s="17"/>
    </row>
    <row r="2" spans="1:22" ht="15" customHeight="1" x14ac:dyDescent="0.25">
      <c r="A2" s="27">
        <v>1</v>
      </c>
      <c r="B2" s="13" t="s">
        <v>4</v>
      </c>
      <c r="C2" s="13" t="s">
        <v>19</v>
      </c>
      <c r="D2" s="2">
        <v>454557867</v>
      </c>
      <c r="E2" s="18">
        <f>IF(B2="","",WEEKDAY(B2))</f>
        <v>7</v>
      </c>
      <c r="F2" s="20">
        <f>IF(B2="","",_xlfn.NUMBERVALUE(LEFT(B2,8)))</f>
        <v>44198</v>
      </c>
      <c r="G2" s="20">
        <f>$F$1+F2</f>
        <v>44198.625</v>
      </c>
      <c r="H2" s="19" t="str">
        <f>IF(G2="","",IF(B2="","",IFERROR(TEXT(G2-B2,"[ч]:мм"),TEXT(B2-G2,"-[ч]:мм"))))</f>
        <v>5:00</v>
      </c>
      <c r="I2" s="21" t="str">
        <f>IF(LEFT(H2,1)="-","15:00","")</f>
        <v/>
      </c>
      <c r="J2" s="24">
        <f>$J$1+F2</f>
        <v>44198.708333333336</v>
      </c>
      <c r="K2" s="22" t="str">
        <f>IF(C2="","",IF(J2="","",IFERROR(TEXT(C2-J2,"[ч]:мм"),TEXT(J2-C2,"-[ч]:мм"))))</f>
        <v>46:02</v>
      </c>
      <c r="L2" s="20">
        <f>$L$1+F2</f>
        <v>44199.5</v>
      </c>
      <c r="M2" s="22" t="str">
        <f>IF(C2="","",IF(L2="","",IFERROR(TEXT(C2-L2,"[ч]:мм"),TEXT(L2-C2,"-[ч]:мм"))))</f>
        <v>27:02</v>
      </c>
      <c r="N2" s="20" t="str">
        <f>IF(E2=6,F2+$N$1,"")</f>
        <v/>
      </c>
      <c r="O2" s="22" t="str">
        <f>IF(E2=6,IF(I2="",K2,IF(C2="","",IF(N2="","",IFERROR(TEXT(C2-N2,"[ч]:мм"),TEXT(N2-C2,"-[ч]:мм"))))),"")</f>
        <v/>
      </c>
      <c r="P2" s="20">
        <f>IF(E2=7,F2+$P$1,"")</f>
        <v>44200.708333333336</v>
      </c>
      <c r="Q2" s="22" t="str">
        <f>IF(E2=7,IF(C2="","",IF(P2="","",IFERROR(TEXT(C2-P2,"[ч]:мм"),TEXT(P2-C2,"-[ч]:мм")))),"")</f>
        <v>-1:58</v>
      </c>
      <c r="R2" s="20" t="str">
        <f>IF(E2=1,F2+$R$1,"")</f>
        <v/>
      </c>
      <c r="S2" s="22" t="str">
        <f>IF(E2=1,IF(I2="","",IF(C2="","",IF(R2="","",IFERROR(TEXT(C2-R2,"[ч]:мм"),TEXT(R2-C2,"-[ч]:мм"))))),"")</f>
        <v/>
      </c>
      <c r="T2" s="22"/>
      <c r="U2" s="28" t="str">
        <f>IF(B2="","",IF(C2="","",IF(E2=6,O2,IF(E2=7,Q2,IF(E2=1,S2,IF(I2="",K2,M2))))))</f>
        <v>-1:58</v>
      </c>
    </row>
    <row r="3" spans="1:22" ht="15" customHeight="1" x14ac:dyDescent="0.25">
      <c r="A3" s="27">
        <v>2</v>
      </c>
      <c r="B3" s="13" t="s">
        <v>6</v>
      </c>
      <c r="C3" s="6">
        <v>44201.59375</v>
      </c>
      <c r="D3" s="5">
        <v>76383626</v>
      </c>
      <c r="E3" s="18">
        <f t="shared" ref="E3:E11" si="0">IF(B3="","",WEEKDAY(B3))</f>
        <v>3</v>
      </c>
      <c r="F3" s="20">
        <f t="shared" ref="F3:F11" si="1">IF(B3="","",_xlfn.NUMBERVALUE(LEFT(B3,8)))</f>
        <v>44201</v>
      </c>
      <c r="G3" s="20">
        <f t="shared" ref="G3:G11" si="2">$F$1+F3</f>
        <v>44201.625</v>
      </c>
      <c r="H3" s="19" t="str">
        <f t="shared" ref="H3:H11" si="3">IF(G3="","",IF(B3="","",IFERROR(TEXT(G3-B3,"[ч]:мм"),TEXT(B3-G3,"-[ч]:мм"))))</f>
        <v>5:00</v>
      </c>
      <c r="I3" s="21" t="str">
        <f t="shared" ref="I3:I11" si="4">IF(LEFT(H3,1)="-","15:00","")</f>
        <v/>
      </c>
      <c r="J3" s="24">
        <f t="shared" ref="J3:J11" si="5">$J$1+F3</f>
        <v>44201.708333333336</v>
      </c>
      <c r="K3" s="22" t="str">
        <f t="shared" ref="K3:K11" si="6">IF(C3="","",IF(J3="","",IFERROR(TEXT(C3-J3,"[ч]:мм"),TEXT(J3-C3,"-[ч]:мм"))))</f>
        <v>-2:45</v>
      </c>
      <c r="L3" s="20">
        <f t="shared" ref="L3:L11" si="7">$L$1+F3</f>
        <v>44202.5</v>
      </c>
      <c r="M3" s="22" t="str">
        <f t="shared" ref="M3:M11" si="8">IF(C3="","",IF(L3="","",IFERROR(TEXT(C3-L3,"[ч]:мм"),TEXT(L3-C3,"-[ч]:мм"))))</f>
        <v>-21:45</v>
      </c>
      <c r="N3" s="20" t="str">
        <f t="shared" ref="N3:N11" si="9">IF(E3=6,F3+$N$1,"")</f>
        <v/>
      </c>
      <c r="O3" s="22" t="str">
        <f t="shared" ref="O3:O11" si="10">IF(E3=6,IF(I3="",K3,IF(C3="","",IF(N3="","",IFERROR(TEXT(C3-N3,"[ч]:мм"),TEXT(N3-C3,"-[ч]:мм"))))),"")</f>
        <v/>
      </c>
      <c r="P3" s="20" t="str">
        <f t="shared" ref="P3:P11" si="11">IF(E3=7,F3+$P$1,"")</f>
        <v/>
      </c>
      <c r="Q3" s="22" t="str">
        <f t="shared" ref="Q3:Q11" si="12">IF(E3=7,IF(C3="","",IF(P3="","",IFERROR(TEXT(C3-P3,"[ч]:мм"),TEXT(P3-C3,"-[ч]:мм")))),"")</f>
        <v/>
      </c>
      <c r="R3" s="20" t="str">
        <f t="shared" ref="R3:R11" si="13">IF(E3=1,F3+$R$1,"")</f>
        <v/>
      </c>
      <c r="S3" s="22" t="str">
        <f t="shared" ref="S3:S11" si="14">IF(E3=1,IF(I3="","",IF(C3="","",IF(R3="","",IFERROR(TEXT(C3-R3,"[ч]:мм"),TEXT(R3-C3,"-[ч]:мм"))))),"")</f>
        <v/>
      </c>
      <c r="T3" s="22"/>
      <c r="U3" s="28" t="str">
        <f t="shared" ref="U3:U11" si="15">IF(B3="","",IF(C3="","",IF(E3=6,O3,IF(E3=7,Q3,IF(E3=1,S3,IF(I3="",K3,M3))))))</f>
        <v>-2:45</v>
      </c>
    </row>
    <row r="4" spans="1:22" ht="15" customHeight="1" x14ac:dyDescent="0.25">
      <c r="A4" s="27">
        <v>3</v>
      </c>
      <c r="B4" s="13" t="s">
        <v>16</v>
      </c>
      <c r="C4" s="6">
        <v>44207.765972222223</v>
      </c>
      <c r="D4" s="5">
        <v>455768</v>
      </c>
      <c r="E4" s="18">
        <f t="shared" si="0"/>
        <v>6</v>
      </c>
      <c r="F4" s="20">
        <f t="shared" si="1"/>
        <v>44204</v>
      </c>
      <c r="G4" s="20">
        <f t="shared" si="2"/>
        <v>44204.625</v>
      </c>
      <c r="H4" s="19" t="str">
        <f t="shared" si="3"/>
        <v>-3:20</v>
      </c>
      <c r="I4" s="21" t="str">
        <f t="shared" si="4"/>
        <v>15:00</v>
      </c>
      <c r="J4" s="24">
        <f t="shared" si="5"/>
        <v>44204.708333333336</v>
      </c>
      <c r="K4" s="22" t="str">
        <f t="shared" si="6"/>
        <v>73:23</v>
      </c>
      <c r="L4" s="20">
        <f t="shared" si="7"/>
        <v>44205.5</v>
      </c>
      <c r="M4" s="22" t="str">
        <f t="shared" si="8"/>
        <v>54:23</v>
      </c>
      <c r="N4" s="20">
        <f t="shared" si="9"/>
        <v>44207.708333333336</v>
      </c>
      <c r="O4" s="22" t="str">
        <f t="shared" si="10"/>
        <v>1:23</v>
      </c>
      <c r="P4" s="20" t="str">
        <f t="shared" si="11"/>
        <v/>
      </c>
      <c r="Q4" s="22" t="str">
        <f t="shared" si="12"/>
        <v/>
      </c>
      <c r="R4" s="20" t="str">
        <f t="shared" si="13"/>
        <v/>
      </c>
      <c r="S4" s="22" t="str">
        <f t="shared" si="14"/>
        <v/>
      </c>
      <c r="T4" s="22"/>
      <c r="U4" s="28" t="str">
        <f t="shared" si="15"/>
        <v>1:23</v>
      </c>
    </row>
    <row r="5" spans="1:22" ht="15" customHeight="1" x14ac:dyDescent="0.25">
      <c r="A5" s="27">
        <v>4</v>
      </c>
      <c r="B5" s="13" t="s">
        <v>22</v>
      </c>
      <c r="C5" s="6">
        <v>44207.468055555553</v>
      </c>
      <c r="D5" s="5">
        <v>453758</v>
      </c>
      <c r="E5" s="18">
        <f t="shared" si="0"/>
        <v>1</v>
      </c>
      <c r="F5" s="20">
        <f t="shared" si="1"/>
        <v>44206</v>
      </c>
      <c r="G5" s="20">
        <f t="shared" si="2"/>
        <v>44206.625</v>
      </c>
      <c r="H5" s="19" t="str">
        <f t="shared" si="3"/>
        <v>-3:00</v>
      </c>
      <c r="I5" s="21" t="str">
        <f t="shared" si="4"/>
        <v>15:00</v>
      </c>
      <c r="J5" s="24">
        <f t="shared" si="5"/>
        <v>44206.708333333336</v>
      </c>
      <c r="K5" s="22" t="str">
        <f t="shared" si="6"/>
        <v>18:14</v>
      </c>
      <c r="L5" s="20">
        <f t="shared" si="7"/>
        <v>44207.5</v>
      </c>
      <c r="M5" s="22" t="str">
        <f t="shared" si="8"/>
        <v>-0:46</v>
      </c>
      <c r="N5" s="20" t="str">
        <f t="shared" si="9"/>
        <v/>
      </c>
      <c r="O5" s="22" t="str">
        <f t="shared" si="10"/>
        <v/>
      </c>
      <c r="P5" s="20" t="str">
        <f t="shared" si="11"/>
        <v/>
      </c>
      <c r="Q5" s="22" t="str">
        <f t="shared" si="12"/>
        <v/>
      </c>
      <c r="R5" s="20">
        <f t="shared" si="13"/>
        <v>44207.708333333336</v>
      </c>
      <c r="S5" s="22" t="str">
        <f t="shared" si="14"/>
        <v>-5:46</v>
      </c>
      <c r="T5" s="22"/>
      <c r="U5" s="28" t="str">
        <f t="shared" si="15"/>
        <v>-5:46</v>
      </c>
    </row>
    <row r="6" spans="1:22" ht="15" customHeight="1" x14ac:dyDescent="0.25">
      <c r="A6" s="27">
        <v>5</v>
      </c>
      <c r="B6" s="13" t="s">
        <v>21</v>
      </c>
      <c r="C6" s="13" t="s">
        <v>17</v>
      </c>
      <c r="D6" s="3">
        <v>344545</v>
      </c>
      <c r="E6" s="18">
        <f t="shared" si="0"/>
        <v>1</v>
      </c>
      <c r="F6" s="20">
        <f t="shared" si="1"/>
        <v>44199</v>
      </c>
      <c r="G6" s="20">
        <f t="shared" si="2"/>
        <v>44199.625</v>
      </c>
      <c r="H6" s="19" t="str">
        <f t="shared" si="3"/>
        <v>-0:12</v>
      </c>
      <c r="I6" s="21" t="str">
        <f>IF(LEFT(H6,1)="-","15:00","")</f>
        <v>15:00</v>
      </c>
      <c r="J6" s="24">
        <f t="shared" si="5"/>
        <v>44199.708333333336</v>
      </c>
      <c r="K6" s="22" t="str">
        <f t="shared" si="6"/>
        <v>26:43</v>
      </c>
      <c r="L6" s="20">
        <f t="shared" si="7"/>
        <v>44200.5</v>
      </c>
      <c r="M6" s="22" t="str">
        <f t="shared" si="8"/>
        <v>7:43</v>
      </c>
      <c r="N6" s="20" t="str">
        <f t="shared" si="9"/>
        <v/>
      </c>
      <c r="O6" s="22" t="str">
        <f t="shared" si="10"/>
        <v/>
      </c>
      <c r="P6" s="20" t="str">
        <f t="shared" si="11"/>
        <v/>
      </c>
      <c r="Q6" s="22" t="str">
        <f t="shared" si="12"/>
        <v/>
      </c>
      <c r="R6" s="20">
        <f t="shared" si="13"/>
        <v>44200.708333333336</v>
      </c>
      <c r="S6" s="22" t="str">
        <f t="shared" si="14"/>
        <v>2:43</v>
      </c>
      <c r="T6" s="22"/>
      <c r="U6" s="28" t="str">
        <f t="shared" si="15"/>
        <v>2:43</v>
      </c>
    </row>
    <row r="7" spans="1:22" ht="15" customHeight="1" x14ac:dyDescent="0.25">
      <c r="A7" s="27">
        <v>6</v>
      </c>
      <c r="B7" s="13" t="s">
        <v>20</v>
      </c>
      <c r="C7" s="6">
        <v>44207.668749999997</v>
      </c>
      <c r="D7" s="5">
        <v>232111</v>
      </c>
      <c r="E7" s="18">
        <f t="shared" si="0"/>
        <v>6</v>
      </c>
      <c r="F7" s="20">
        <f t="shared" si="1"/>
        <v>44204</v>
      </c>
      <c r="G7" s="20">
        <f t="shared" si="2"/>
        <v>44204.625</v>
      </c>
      <c r="H7" s="19" t="str">
        <f t="shared" si="3"/>
        <v>-0:02</v>
      </c>
      <c r="I7" s="21" t="str">
        <f t="shared" si="4"/>
        <v>15:00</v>
      </c>
      <c r="J7" s="24">
        <f t="shared" si="5"/>
        <v>44204.708333333336</v>
      </c>
      <c r="K7" s="22" t="str">
        <f t="shared" si="6"/>
        <v>71:03</v>
      </c>
      <c r="L7" s="20">
        <f t="shared" si="7"/>
        <v>44205.5</v>
      </c>
      <c r="M7" s="22" t="str">
        <f t="shared" si="8"/>
        <v>52:03</v>
      </c>
      <c r="N7" s="20">
        <f t="shared" si="9"/>
        <v>44207.708333333336</v>
      </c>
      <c r="O7" s="22" t="str">
        <f t="shared" si="10"/>
        <v>-0:57</v>
      </c>
      <c r="P7" s="20" t="str">
        <f t="shared" si="11"/>
        <v/>
      </c>
      <c r="Q7" s="22" t="str">
        <f t="shared" si="12"/>
        <v/>
      </c>
      <c r="R7" s="20" t="str">
        <f t="shared" si="13"/>
        <v/>
      </c>
      <c r="S7" s="22" t="str">
        <f t="shared" si="14"/>
        <v/>
      </c>
      <c r="T7" s="22"/>
      <c r="U7" s="28" t="str">
        <f t="shared" si="15"/>
        <v>-0:57</v>
      </c>
    </row>
    <row r="8" spans="1:22" ht="15" customHeight="1" x14ac:dyDescent="0.25">
      <c r="A8" s="27">
        <v>7</v>
      </c>
      <c r="B8" s="13" t="s">
        <v>23</v>
      </c>
      <c r="C8" s="13" t="s">
        <v>24</v>
      </c>
      <c r="D8" s="3">
        <v>165994</v>
      </c>
      <c r="E8" s="18">
        <f t="shared" si="0"/>
        <v>7</v>
      </c>
      <c r="F8" s="20">
        <f t="shared" si="1"/>
        <v>44205</v>
      </c>
      <c r="G8" s="20">
        <f t="shared" si="2"/>
        <v>44205.625</v>
      </c>
      <c r="H8" s="19" t="str">
        <f t="shared" si="3"/>
        <v>0:01</v>
      </c>
      <c r="I8" s="21" t="str">
        <f t="shared" si="4"/>
        <v/>
      </c>
      <c r="J8" s="24">
        <f t="shared" si="5"/>
        <v>44205.708333333336</v>
      </c>
      <c r="K8" s="22" t="str">
        <f t="shared" si="6"/>
        <v>47:59</v>
      </c>
      <c r="L8" s="20">
        <f t="shared" si="7"/>
        <v>44206.5</v>
      </c>
      <c r="M8" s="22" t="str">
        <f t="shared" si="8"/>
        <v>28:59</v>
      </c>
      <c r="N8" s="20" t="str">
        <f t="shared" si="9"/>
        <v/>
      </c>
      <c r="O8" s="22" t="str">
        <f t="shared" si="10"/>
        <v/>
      </c>
      <c r="P8" s="20">
        <f t="shared" si="11"/>
        <v>44207.708333333336</v>
      </c>
      <c r="Q8" s="22" t="str">
        <f t="shared" si="12"/>
        <v>-0:01</v>
      </c>
      <c r="R8" s="20" t="str">
        <f t="shared" si="13"/>
        <v/>
      </c>
      <c r="S8" s="22" t="str">
        <f t="shared" si="14"/>
        <v/>
      </c>
      <c r="T8" s="22"/>
      <c r="U8" s="28" t="str">
        <f t="shared" si="15"/>
        <v>-0:01</v>
      </c>
    </row>
    <row r="9" spans="1:22" ht="15" customHeight="1" x14ac:dyDescent="0.25">
      <c r="A9" s="27">
        <v>8</v>
      </c>
      <c r="B9" s="13" t="s">
        <v>11</v>
      </c>
      <c r="C9" s="13" t="s">
        <v>8</v>
      </c>
      <c r="D9" s="2">
        <v>45454</v>
      </c>
      <c r="E9" s="18">
        <f t="shared" si="0"/>
        <v>1</v>
      </c>
      <c r="F9" s="20">
        <f t="shared" si="1"/>
        <v>44199</v>
      </c>
      <c r="G9" s="20">
        <f t="shared" si="2"/>
        <v>44199.625</v>
      </c>
      <c r="H9" s="19" t="str">
        <f t="shared" si="3"/>
        <v>-1:00</v>
      </c>
      <c r="I9" s="21" t="str">
        <f t="shared" si="4"/>
        <v>15:00</v>
      </c>
      <c r="J9" s="24">
        <f t="shared" si="5"/>
        <v>44199.708333333336</v>
      </c>
      <c r="K9" s="22" t="str">
        <f t="shared" si="6"/>
        <v>19:43</v>
      </c>
      <c r="L9" s="20">
        <f t="shared" si="7"/>
        <v>44200.5</v>
      </c>
      <c r="M9" s="22" t="str">
        <f t="shared" si="8"/>
        <v>0:43</v>
      </c>
      <c r="N9" s="20" t="str">
        <f t="shared" si="9"/>
        <v/>
      </c>
      <c r="O9" s="22" t="str">
        <f t="shared" si="10"/>
        <v/>
      </c>
      <c r="P9" s="20" t="str">
        <f t="shared" si="11"/>
        <v/>
      </c>
      <c r="Q9" s="22" t="str">
        <f t="shared" si="12"/>
        <v/>
      </c>
      <c r="R9" s="20">
        <f t="shared" si="13"/>
        <v>44200.708333333336</v>
      </c>
      <c r="S9" s="22" t="str">
        <f t="shared" si="14"/>
        <v>-4:17</v>
      </c>
      <c r="T9" s="22"/>
      <c r="U9" s="28" t="str">
        <f t="shared" si="15"/>
        <v>-4:17</v>
      </c>
    </row>
    <row r="10" spans="1:22" ht="15" customHeight="1" x14ac:dyDescent="0.25">
      <c r="A10" s="27">
        <v>9</v>
      </c>
      <c r="B10" s="13" t="s">
        <v>5</v>
      </c>
      <c r="C10" s="6">
        <v>44201.673611111109</v>
      </c>
      <c r="D10" s="5">
        <v>3457</v>
      </c>
      <c r="E10" s="18">
        <f t="shared" si="0"/>
        <v>2</v>
      </c>
      <c r="F10" s="20">
        <f t="shared" si="1"/>
        <v>44200</v>
      </c>
      <c r="G10" s="20">
        <f t="shared" si="2"/>
        <v>44200.625</v>
      </c>
      <c r="H10" s="19" t="str">
        <f t="shared" si="3"/>
        <v>-1:00</v>
      </c>
      <c r="I10" s="21" t="str">
        <f>IF(LEFT(H10,1)="-","15:00","")</f>
        <v>15:00</v>
      </c>
      <c r="J10" s="24">
        <f t="shared" si="5"/>
        <v>44200.708333333336</v>
      </c>
      <c r="K10" s="22" t="str">
        <f t="shared" si="6"/>
        <v>23:10</v>
      </c>
      <c r="L10" s="20">
        <f t="shared" si="7"/>
        <v>44201.5</v>
      </c>
      <c r="M10" s="22" t="str">
        <f t="shared" si="8"/>
        <v>4:10</v>
      </c>
      <c r="N10" s="20" t="str">
        <f t="shared" si="9"/>
        <v/>
      </c>
      <c r="O10" s="22" t="str">
        <f t="shared" si="10"/>
        <v/>
      </c>
      <c r="P10" s="20" t="str">
        <f t="shared" si="11"/>
        <v/>
      </c>
      <c r="Q10" s="22" t="str">
        <f t="shared" si="12"/>
        <v/>
      </c>
      <c r="R10" s="20" t="str">
        <f t="shared" si="13"/>
        <v/>
      </c>
      <c r="S10" s="22" t="str">
        <f t="shared" si="14"/>
        <v/>
      </c>
      <c r="T10" s="22"/>
      <c r="U10" s="28" t="str">
        <f t="shared" si="15"/>
        <v>4:10</v>
      </c>
    </row>
    <row r="11" spans="1:22" ht="15" customHeight="1" x14ac:dyDescent="0.25">
      <c r="A11" s="27">
        <v>10</v>
      </c>
      <c r="B11" s="13" t="s">
        <v>7</v>
      </c>
      <c r="C11" s="6">
        <v>44203.552777777775</v>
      </c>
      <c r="D11" s="5">
        <v>2553</v>
      </c>
      <c r="E11" s="18">
        <f t="shared" si="0"/>
        <v>4</v>
      </c>
      <c r="F11" s="20">
        <f t="shared" si="1"/>
        <v>44202</v>
      </c>
      <c r="G11" s="20">
        <f t="shared" si="2"/>
        <v>44202.625</v>
      </c>
      <c r="H11" s="19" t="str">
        <f t="shared" si="3"/>
        <v>5:00</v>
      </c>
      <c r="I11" s="21" t="str">
        <f t="shared" si="4"/>
        <v/>
      </c>
      <c r="J11" s="24">
        <f t="shared" si="5"/>
        <v>44202.708333333336</v>
      </c>
      <c r="K11" s="22" t="str">
        <f t="shared" si="6"/>
        <v>20:16</v>
      </c>
      <c r="L11" s="20">
        <f t="shared" si="7"/>
        <v>44203.5</v>
      </c>
      <c r="M11" s="22" t="str">
        <f t="shared" si="8"/>
        <v>1:16</v>
      </c>
      <c r="N11" s="20" t="str">
        <f t="shared" si="9"/>
        <v/>
      </c>
      <c r="O11" s="22" t="str">
        <f t="shared" si="10"/>
        <v/>
      </c>
      <c r="P11" s="20" t="str">
        <f t="shared" si="11"/>
        <v/>
      </c>
      <c r="Q11" s="22" t="str">
        <f t="shared" si="12"/>
        <v/>
      </c>
      <c r="R11" s="20" t="str">
        <f t="shared" si="13"/>
        <v/>
      </c>
      <c r="S11" s="22" t="str">
        <f t="shared" si="14"/>
        <v/>
      </c>
      <c r="T11" s="22"/>
      <c r="U11" s="28" t="str">
        <f t="shared" si="15"/>
        <v>20:16</v>
      </c>
    </row>
  </sheetData>
  <autoFilter ref="A1:S11"/>
  <conditionalFormatting sqref="U2:U11">
    <cfRule type="containsBlanks" dxfId="1" priority="2">
      <formula>LEN(TRIM(U2))=0</formula>
    </cfRule>
  </conditionalFormatting>
  <pageMargins left="0.7" right="0.7" top="0.75" bottom="0.75" header="0.3" footer="0.3"/>
  <pageSetup paperSize="9" orientation="portrait" r:id="rId1"/>
  <customProperties>
    <customPr name="IbpWorksheetKeyString_GU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Text" priority="3" operator="notContains" id="{2D218EEA-F331-44D2-872A-829E0D21BB56}">
            <xm:f>ISERROR(SEARCH("-",U2))</xm:f>
            <xm:f>"-"</xm:f>
            <x14:dxf>
              <fill>
                <patternFill>
                  <bgColor rgb="FFFF0000"/>
                </patternFill>
              </fill>
            </x14:dxf>
          </x14:cfRule>
          <xm:sqref>U2:U11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Аркадий Юрьевич Бирюков</dc:creator>
  <cp:lastModifiedBy>User</cp:lastModifiedBy>
  <dcterms:created xsi:type="dcterms:W3CDTF">2020-09-30T12:41:38Z</dcterms:created>
  <dcterms:modified xsi:type="dcterms:W3CDTF">2021-01-04T20:35:24Z</dcterms:modified>
</cp:coreProperties>
</file>