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480" yWindow="120" windowWidth="27795" windowHeight="12585" activeTab="1"/>
  </bookViews>
  <sheets>
    <sheet name="Лист1" sheetId="1" r:id="rId1"/>
    <sheet name="Решение" sheetId="2" r:id="rId2"/>
    <sheet name="Лист3" sheetId="3" r:id="rId3"/>
  </sheets>
  <definedNames>
    <definedName name="solver_adj" localSheetId="0" hidden="1">Лист1!$B$66:$E$66</definedName>
    <definedName name="solver_cvg" localSheetId="0" hidden="1">0.0001</definedName>
    <definedName name="solver_drv" localSheetId="0" hidden="1">2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Лист1!$B$66:$E$66</definedName>
    <definedName name="solver_lhs2" localSheetId="0" hidden="1">Лист1!$B$66:$E$66</definedName>
    <definedName name="solver_lhs3" localSheetId="0" hidden="1">Лист1!$F$68</definedName>
    <definedName name="solver_lhs4" localSheetId="0" hidden="1">Лист1!$F$69</definedName>
    <definedName name="solver_lhs5" localSheetId="0" hidden="1">Лист1!$F$70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5</definedName>
    <definedName name="solver_nwt" localSheetId="0" hidden="1">1</definedName>
    <definedName name="solver_opt" localSheetId="0" hidden="1">Лист1!$F$67</definedName>
    <definedName name="solver_pre" localSheetId="0" hidden="1">0.000001</definedName>
    <definedName name="solver_rbv" localSheetId="0" hidden="1">2</definedName>
    <definedName name="solver_rel1" localSheetId="0" hidden="1">4</definedName>
    <definedName name="solver_rel2" localSheetId="0" hidden="1">3</definedName>
    <definedName name="solver_rel3" localSheetId="0" hidden="1">1</definedName>
    <definedName name="solver_rel4" localSheetId="0" hidden="1">1</definedName>
    <definedName name="solver_rel5" localSheetId="0" hidden="1">1</definedName>
    <definedName name="solver_rhs1" localSheetId="0" hidden="1">целое</definedName>
    <definedName name="solver_rhs2" localSheetId="0" hidden="1">0</definedName>
    <definedName name="solver_rhs3" localSheetId="0" hidden="1">Лист1!$G$68</definedName>
    <definedName name="solver_rhs4" localSheetId="0" hidden="1">Лист1!$G$69</definedName>
    <definedName name="solver_rhs5" localSheetId="0" hidden="1">Лист1!$G$70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44525"/>
</workbook>
</file>

<file path=xl/calcChain.xml><?xml version="1.0" encoding="utf-8"?>
<calcChain xmlns="http://schemas.openxmlformats.org/spreadsheetml/2006/main">
  <c r="H25" i="2" l="1"/>
  <c r="H27" i="2"/>
  <c r="H29" i="2"/>
  <c r="F29" i="2"/>
  <c r="F27" i="2"/>
  <c r="F25" i="2"/>
  <c r="D25" i="2"/>
  <c r="B25" i="2"/>
  <c r="B27" i="2"/>
  <c r="B29" i="2"/>
  <c r="D29" i="2"/>
  <c r="D27" i="2"/>
  <c r="K23" i="2"/>
  <c r="H26" i="2" l="1"/>
  <c r="H28" i="2"/>
  <c r="H30" i="2"/>
  <c r="F30" i="2"/>
  <c r="F28" i="2"/>
  <c r="F26" i="2"/>
  <c r="D26" i="2"/>
  <c r="D30" i="2"/>
  <c r="D28" i="2"/>
  <c r="B26" i="2"/>
  <c r="B28" i="2"/>
  <c r="B30" i="2"/>
  <c r="H20" i="2" l="1"/>
  <c r="F20" i="2"/>
  <c r="D20" i="2"/>
  <c r="B20" i="2"/>
  <c r="J18" i="2"/>
  <c r="J16" i="2"/>
  <c r="J14" i="2"/>
  <c r="J29" i="2" l="1"/>
  <c r="J27" i="2"/>
  <c r="H31" i="2"/>
  <c r="F31" i="2"/>
  <c r="B31" i="2"/>
  <c r="F53" i="1"/>
  <c r="H18" i="2"/>
  <c r="F18" i="2"/>
  <c r="D18" i="2"/>
  <c r="B18" i="2"/>
  <c r="H16" i="2"/>
  <c r="F16" i="2"/>
  <c r="D16" i="2"/>
  <c r="B16" i="2"/>
  <c r="H14" i="2"/>
  <c r="F14" i="2"/>
  <c r="D14" i="2"/>
  <c r="B14" i="2"/>
  <c r="B15" i="1"/>
  <c r="J15" i="1"/>
  <c r="H19" i="2"/>
  <c r="F19" i="2"/>
  <c r="D19" i="2"/>
  <c r="B19" i="2"/>
  <c r="H17" i="2"/>
  <c r="F17" i="2"/>
  <c r="D17" i="2"/>
  <c r="B17" i="2"/>
  <c r="H15" i="2"/>
  <c r="F15" i="2"/>
  <c r="D15" i="2"/>
  <c r="B15" i="2"/>
  <c r="K12" i="2"/>
  <c r="J9" i="2"/>
  <c r="J20" i="2" l="1"/>
  <c r="F68" i="1"/>
  <c r="F69" i="1"/>
  <c r="F70" i="1"/>
  <c r="F67" i="1"/>
  <c r="H61" i="1" l="1"/>
  <c r="E62" i="1"/>
  <c r="E61" i="1"/>
  <c r="E60" i="1"/>
  <c r="F52" i="1"/>
  <c r="D62" i="1"/>
  <c r="D61" i="1"/>
  <c r="D60" i="1"/>
  <c r="C62" i="1"/>
  <c r="C61" i="1"/>
  <c r="C60" i="1"/>
  <c r="B62" i="1"/>
  <c r="B61" i="1"/>
  <c r="B60" i="1"/>
  <c r="J53" i="1"/>
  <c r="K48" i="1"/>
  <c r="D56" i="1" s="1"/>
  <c r="C51" i="1"/>
  <c r="D52" i="1"/>
  <c r="I55" i="1"/>
  <c r="G55" i="1"/>
  <c r="E55" i="1"/>
  <c r="C55" i="1"/>
  <c r="B56" i="1" s="1"/>
  <c r="I53" i="1"/>
  <c r="G53" i="1"/>
  <c r="F54" i="1" s="1"/>
  <c r="E53" i="1"/>
  <c r="C53" i="1"/>
  <c r="I51" i="1"/>
  <c r="G51" i="1"/>
  <c r="E51" i="1"/>
  <c r="D54" i="1" l="1"/>
  <c r="D57" i="1" s="1"/>
  <c r="B52" i="1"/>
  <c r="B54" i="1"/>
  <c r="H54" i="1"/>
  <c r="F56" i="1"/>
  <c r="H56" i="1"/>
  <c r="J55" i="1" s="1"/>
  <c r="F42" i="1"/>
  <c r="H44" i="1"/>
  <c r="H42" i="1"/>
  <c r="H40" i="1"/>
  <c r="F44" i="1"/>
  <c r="F40" i="1"/>
  <c r="D44" i="1"/>
  <c r="D42" i="1"/>
  <c r="B42" i="1"/>
  <c r="B40" i="1"/>
  <c r="H32" i="1"/>
  <c r="H30" i="1"/>
  <c r="H28" i="1"/>
  <c r="F28" i="1"/>
  <c r="F30" i="1"/>
  <c r="F32" i="1"/>
  <c r="D32" i="1"/>
  <c r="D30" i="1"/>
  <c r="B30" i="1"/>
  <c r="B28" i="1"/>
  <c r="D28" i="1"/>
  <c r="D40" i="1"/>
  <c r="K36" i="1"/>
  <c r="I43" i="1"/>
  <c r="G43" i="1"/>
  <c r="E43" i="1"/>
  <c r="C43" i="1"/>
  <c r="I41" i="1"/>
  <c r="G41" i="1"/>
  <c r="E41" i="1"/>
  <c r="C41" i="1"/>
  <c r="I39" i="1"/>
  <c r="G39" i="1"/>
  <c r="E39" i="1"/>
  <c r="C39" i="1"/>
  <c r="K24" i="1"/>
  <c r="I31" i="1"/>
  <c r="G31" i="1"/>
  <c r="E31" i="1"/>
  <c r="C31" i="1"/>
  <c r="I29" i="1"/>
  <c r="G29" i="1"/>
  <c r="E29" i="1"/>
  <c r="C29" i="1"/>
  <c r="I27" i="1"/>
  <c r="G27" i="1"/>
  <c r="E27" i="1"/>
  <c r="C27" i="1"/>
  <c r="C15" i="1"/>
  <c r="H55" i="1" l="1"/>
  <c r="D55" i="1"/>
  <c r="B55" i="1"/>
  <c r="H57" i="1"/>
  <c r="F57" i="1"/>
  <c r="F55" i="1" s="1"/>
  <c r="B57" i="1"/>
  <c r="J51" i="1"/>
  <c r="J41" i="1"/>
  <c r="H45" i="1"/>
  <c r="F45" i="1"/>
  <c r="H33" i="1"/>
  <c r="F33" i="1"/>
  <c r="D45" i="1"/>
  <c r="J29" i="1"/>
  <c r="D33" i="1"/>
  <c r="J27" i="1"/>
  <c r="I19" i="1"/>
  <c r="I17" i="1"/>
  <c r="I15" i="1"/>
  <c r="G19" i="1"/>
  <c r="G17" i="1"/>
  <c r="G15" i="1"/>
  <c r="E19" i="1"/>
  <c r="E17" i="1"/>
  <c r="E15" i="1"/>
  <c r="C19" i="1"/>
  <c r="C17" i="1"/>
  <c r="J9" i="1"/>
  <c r="H53" i="1" l="1"/>
  <c r="B53" i="1"/>
  <c r="D53" i="1"/>
  <c r="H51" i="1"/>
  <c r="D51" i="1"/>
  <c r="F51" i="1"/>
  <c r="B51" i="1"/>
  <c r="D41" i="1"/>
  <c r="F41" i="1"/>
  <c r="D29" i="1"/>
  <c r="J39" i="1"/>
  <c r="K12" i="1"/>
  <c r="H18" i="1" l="1"/>
  <c r="F18" i="1"/>
  <c r="D18" i="1"/>
  <c r="B16" i="1"/>
  <c r="D20" i="1"/>
  <c r="B32" i="1"/>
  <c r="H16" i="1"/>
  <c r="F16" i="1"/>
  <c r="D16" i="1"/>
  <c r="H20" i="1"/>
  <c r="F20" i="1"/>
  <c r="B18" i="1"/>
  <c r="B44" i="1"/>
  <c r="B20" i="1"/>
  <c r="J19" i="1" s="1"/>
  <c r="B45" i="1" l="1"/>
  <c r="J43" i="1"/>
  <c r="F43" i="1" s="1"/>
  <c r="J31" i="1"/>
  <c r="B33" i="1"/>
  <c r="H21" i="1"/>
  <c r="B21" i="1"/>
  <c r="F21" i="1"/>
  <c r="J17" i="1"/>
  <c r="D21" i="1"/>
  <c r="H19" i="1" l="1"/>
  <c r="H31" i="1"/>
  <c r="H41" i="1"/>
  <c r="H27" i="1"/>
  <c r="H29" i="1"/>
  <c r="H43" i="1"/>
  <c r="H39" i="1"/>
  <c r="F19" i="1"/>
  <c r="F31" i="1"/>
  <c r="F29" i="1"/>
  <c r="F27" i="1"/>
  <c r="F39" i="1"/>
  <c r="D19" i="1"/>
  <c r="D31" i="1"/>
  <c r="D43" i="1"/>
  <c r="D27" i="1"/>
  <c r="D39" i="1"/>
  <c r="B41" i="1"/>
  <c r="B31" i="1"/>
  <c r="B43" i="1"/>
  <c r="B27" i="1"/>
  <c r="B29" i="1"/>
  <c r="B39" i="1"/>
  <c r="H17" i="1"/>
  <c r="D17" i="1"/>
  <c r="F17" i="1"/>
  <c r="F15" i="1"/>
  <c r="H15" i="1"/>
  <c r="D15" i="1"/>
  <c r="B19" i="1"/>
  <c r="B17" i="1"/>
  <c r="J25" i="2"/>
  <c r="J31" i="2" s="1"/>
  <c r="D31" i="2"/>
</calcChain>
</file>

<file path=xl/sharedStrings.xml><?xml version="1.0" encoding="utf-8"?>
<sst xmlns="http://schemas.openxmlformats.org/spreadsheetml/2006/main" count="51" uniqueCount="21">
  <si>
    <t>Пункты назначения</t>
  </si>
  <si>
    <t>Исходные пункты</t>
  </si>
  <si>
    <t>Спрос</t>
  </si>
  <si>
    <t>Предложение</t>
  </si>
  <si>
    <t>ШАГ 1</t>
  </si>
  <si>
    <t>Минимум:</t>
  </si>
  <si>
    <t>ШАГ 2</t>
  </si>
  <si>
    <t>ШАГ 3</t>
  </si>
  <si>
    <t>F =</t>
  </si>
  <si>
    <t>ШАГ 4</t>
  </si>
  <si>
    <t>Переменные</t>
  </si>
  <si>
    <t>ЦФ</t>
  </si>
  <si>
    <t>Ограничение 1</t>
  </si>
  <si>
    <t>Ограничение 2</t>
  </si>
  <si>
    <t>Ограничение 3</t>
  </si>
  <si>
    <t>x1</t>
  </si>
  <si>
    <t>x2</t>
  </si>
  <si>
    <t>x3</t>
  </si>
  <si>
    <t>x4</t>
  </si>
  <si>
    <t>правая часть</t>
  </si>
  <si>
    <t>Минимум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</si>
</sst>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7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0" borderId="7" xfId="0" applyFont="1" applyBorder="1" applyAlignment="1"/>
    <xf numFmtId="0" fontId="1" fillId="0" borderId="2" xfId="0" applyFont="1" applyBorder="1" applyAlignment="1"/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opLeftCell="A37" zoomScale="120" zoomScaleNormal="120" workbookViewId="0">
      <selection activeCell="B55" sqref="B55"/>
    </sheetView>
  </sheetViews>
  <sheetFormatPr defaultRowHeight="15" x14ac:dyDescent="0.25"/>
  <cols>
    <col min="1" max="1" width="14.85546875" customWidth="1"/>
    <col min="2" max="20" width="12.7109375" customWidth="1"/>
  </cols>
  <sheetData>
    <row r="1" spans="1:11" x14ac:dyDescent="0.25">
      <c r="A1" s="53" t="s">
        <v>1</v>
      </c>
      <c r="B1" s="46" t="s">
        <v>0</v>
      </c>
      <c r="C1" s="46"/>
      <c r="D1" s="46"/>
      <c r="E1" s="46"/>
      <c r="F1" s="46"/>
      <c r="G1" s="46"/>
      <c r="H1" s="46"/>
      <c r="I1" s="46"/>
      <c r="J1" s="45" t="s">
        <v>3</v>
      </c>
      <c r="K1" s="45"/>
    </row>
    <row r="2" spans="1:11" x14ac:dyDescent="0.25">
      <c r="A2" s="53"/>
      <c r="B2" s="45">
        <v>1</v>
      </c>
      <c r="C2" s="45"/>
      <c r="D2" s="45">
        <v>2</v>
      </c>
      <c r="E2" s="45"/>
      <c r="F2" s="45">
        <v>3</v>
      </c>
      <c r="G2" s="45"/>
      <c r="H2" s="45">
        <v>4</v>
      </c>
      <c r="I2" s="45"/>
      <c r="J2" s="45"/>
      <c r="K2" s="45"/>
    </row>
    <row r="3" spans="1:11" x14ac:dyDescent="0.25">
      <c r="A3" s="45">
        <v>1</v>
      </c>
      <c r="B3" s="2"/>
      <c r="C3" s="1">
        <v>10</v>
      </c>
      <c r="D3" s="2"/>
      <c r="E3" s="1">
        <v>2</v>
      </c>
      <c r="F3" s="5"/>
      <c r="G3" s="6">
        <v>20</v>
      </c>
      <c r="H3" s="5"/>
      <c r="I3" s="6">
        <v>11</v>
      </c>
      <c r="J3" s="46"/>
      <c r="K3" s="46"/>
    </row>
    <row r="4" spans="1:11" x14ac:dyDescent="0.25">
      <c r="A4" s="45"/>
      <c r="B4" s="4"/>
      <c r="C4" s="3"/>
      <c r="D4" s="4"/>
      <c r="E4" s="3"/>
      <c r="F4" s="7"/>
      <c r="G4" s="8"/>
      <c r="H4" s="7"/>
      <c r="I4" s="8"/>
      <c r="J4" s="46">
        <v>15</v>
      </c>
      <c r="K4" s="46"/>
    </row>
    <row r="5" spans="1:11" x14ac:dyDescent="0.25">
      <c r="A5" s="45">
        <v>2</v>
      </c>
      <c r="B5" s="2"/>
      <c r="C5" s="1">
        <v>12</v>
      </c>
      <c r="D5" s="2"/>
      <c r="E5" s="1">
        <v>7</v>
      </c>
      <c r="F5" s="5"/>
      <c r="G5" s="6">
        <v>9</v>
      </c>
      <c r="H5" s="5"/>
      <c r="I5" s="6">
        <v>20</v>
      </c>
      <c r="J5" s="46"/>
      <c r="K5" s="46"/>
    </row>
    <row r="6" spans="1:11" x14ac:dyDescent="0.25">
      <c r="A6" s="45"/>
      <c r="B6" s="4"/>
      <c r="C6" s="3"/>
      <c r="D6" s="4"/>
      <c r="E6" s="3"/>
      <c r="F6" s="7"/>
      <c r="G6" s="8"/>
      <c r="H6" s="7"/>
      <c r="I6" s="8"/>
      <c r="J6" s="46">
        <v>25</v>
      </c>
      <c r="K6" s="46"/>
    </row>
    <row r="7" spans="1:11" x14ac:dyDescent="0.25">
      <c r="A7" s="45">
        <v>3</v>
      </c>
      <c r="B7" s="2"/>
      <c r="C7" s="1">
        <v>0</v>
      </c>
      <c r="D7" s="2"/>
      <c r="E7" s="1">
        <v>14</v>
      </c>
      <c r="F7" s="5"/>
      <c r="G7" s="6">
        <v>16</v>
      </c>
      <c r="H7" s="5"/>
      <c r="I7" s="6">
        <v>18</v>
      </c>
      <c r="J7" s="46"/>
      <c r="K7" s="46"/>
    </row>
    <row r="8" spans="1:11" x14ac:dyDescent="0.25">
      <c r="A8" s="45"/>
      <c r="B8" s="9"/>
      <c r="C8" s="10"/>
      <c r="D8" s="9"/>
      <c r="E8" s="10"/>
      <c r="F8" s="11"/>
      <c r="G8" s="12"/>
      <c r="H8" s="11"/>
      <c r="I8" s="12"/>
      <c r="J8" s="46">
        <v>5</v>
      </c>
      <c r="K8" s="46"/>
    </row>
    <row r="9" spans="1:11" x14ac:dyDescent="0.25">
      <c r="A9" s="45" t="s">
        <v>2</v>
      </c>
      <c r="B9" s="46"/>
      <c r="C9" s="46"/>
      <c r="D9" s="46"/>
      <c r="E9" s="46"/>
      <c r="F9" s="46"/>
      <c r="G9" s="46"/>
      <c r="H9" s="46"/>
      <c r="I9" s="46"/>
      <c r="J9" s="47">
        <f>SUM(J3:K8)-SUM(B10:I10)</f>
        <v>0</v>
      </c>
      <c r="K9" s="48"/>
    </row>
    <row r="10" spans="1:11" x14ac:dyDescent="0.25">
      <c r="A10" s="45"/>
      <c r="B10" s="46">
        <v>5</v>
      </c>
      <c r="C10" s="46"/>
      <c r="D10" s="46">
        <v>15</v>
      </c>
      <c r="E10" s="46"/>
      <c r="F10" s="46">
        <v>15</v>
      </c>
      <c r="G10" s="46"/>
      <c r="H10" s="46">
        <v>10</v>
      </c>
      <c r="I10" s="46"/>
      <c r="J10" s="49"/>
      <c r="K10" s="50"/>
    </row>
    <row r="12" spans="1:11" x14ac:dyDescent="0.25">
      <c r="A12" s="54" t="s">
        <v>4</v>
      </c>
      <c r="B12" s="55"/>
      <c r="C12" s="55"/>
      <c r="D12" s="55"/>
      <c r="E12" s="55"/>
      <c r="F12" s="55"/>
      <c r="G12" s="55"/>
      <c r="H12" s="55"/>
      <c r="I12" s="55"/>
      <c r="J12" s="16" t="s">
        <v>5</v>
      </c>
      <c r="K12" s="17">
        <f>MIN(C15,E15,G15,I15,C17,E17,G17,I17,C19,E19,G19,I19)</f>
        <v>0</v>
      </c>
    </row>
    <row r="13" spans="1:11" ht="15" customHeight="1" x14ac:dyDescent="0.25">
      <c r="A13" s="53" t="s">
        <v>1</v>
      </c>
      <c r="B13" s="46" t="s">
        <v>0</v>
      </c>
      <c r="C13" s="46"/>
      <c r="D13" s="46"/>
      <c r="E13" s="46"/>
      <c r="F13" s="46"/>
      <c r="G13" s="46"/>
      <c r="H13" s="46"/>
      <c r="I13" s="46"/>
      <c r="J13" s="45" t="s">
        <v>3</v>
      </c>
      <c r="K13" s="45"/>
    </row>
    <row r="14" spans="1:11" x14ac:dyDescent="0.25">
      <c r="A14" s="53"/>
      <c r="B14" s="45">
        <v>1</v>
      </c>
      <c r="C14" s="45"/>
      <c r="D14" s="45">
        <v>2</v>
      </c>
      <c r="E14" s="45"/>
      <c r="F14" s="45">
        <v>3</v>
      </c>
      <c r="G14" s="45"/>
      <c r="H14" s="45">
        <v>4</v>
      </c>
      <c r="I14" s="45"/>
      <c r="J14" s="45"/>
      <c r="K14" s="45"/>
    </row>
    <row r="15" spans="1:11" x14ac:dyDescent="0.25">
      <c r="A15" s="45">
        <v>1</v>
      </c>
      <c r="B15" s="2" t="str">
        <f>IF(OR($J15=0,B$21=0),"нет","да")</f>
        <v>нет</v>
      </c>
      <c r="C15" s="1">
        <f>$C$3</f>
        <v>10</v>
      </c>
      <c r="D15" s="2" t="str">
        <f>IF(OR($J15=0,D$21=0),"нет","да")</f>
        <v>да</v>
      </c>
      <c r="E15" s="1">
        <f>$E$3</f>
        <v>2</v>
      </c>
      <c r="F15" s="5" t="str">
        <f>IF(OR($J15=0,F$21=0),"нет","да")</f>
        <v>да</v>
      </c>
      <c r="G15" s="6">
        <f>$G$3</f>
        <v>20</v>
      </c>
      <c r="H15" s="5" t="str">
        <f>IF(OR($J15=0,H$21=0),"нет","да")</f>
        <v>да</v>
      </c>
      <c r="I15" s="6">
        <f>$I$3</f>
        <v>11</v>
      </c>
      <c r="J15" s="51">
        <f>IF(B16+D16+F16+H16&gt;0,J16-(MIN(J16,F22)),J16)</f>
        <v>15</v>
      </c>
      <c r="K15" s="52"/>
    </row>
    <row r="16" spans="1:11" x14ac:dyDescent="0.25">
      <c r="A16" s="45"/>
      <c r="B16" s="4">
        <f>IF($K$12=C15,MIN(J16,B22),0)</f>
        <v>0</v>
      </c>
      <c r="C16" s="3"/>
      <c r="D16" s="4">
        <f>IF($K$12=E15,MIN(J16,F22),0)</f>
        <v>0</v>
      </c>
      <c r="E16" s="3"/>
      <c r="F16" s="7">
        <f>IF($K$12=G15,MIN(J16,F22),0)</f>
        <v>0</v>
      </c>
      <c r="G16" s="8"/>
      <c r="H16" s="7">
        <f>IF($K$12=I15,MIN(J16,H22),0)</f>
        <v>0</v>
      </c>
      <c r="I16" s="8"/>
      <c r="J16" s="51">
        <v>15</v>
      </c>
      <c r="K16" s="52"/>
    </row>
    <row r="17" spans="1:11" x14ac:dyDescent="0.25">
      <c r="A17" s="45">
        <v>2</v>
      </c>
      <c r="B17" s="2" t="str">
        <f>IF(OR($J17=0,B$21=0),"нет","да")</f>
        <v>нет</v>
      </c>
      <c r="C17" s="1">
        <f>$C$5</f>
        <v>12</v>
      </c>
      <c r="D17" s="2" t="str">
        <f>IF(OR($J17=0,D$21=0),"нет","да")</f>
        <v>да</v>
      </c>
      <c r="E17" s="1">
        <f>$E$5</f>
        <v>7</v>
      </c>
      <c r="F17" s="5" t="str">
        <f>IF(OR($J17=0,F$21=0),"нет","да")</f>
        <v>да</v>
      </c>
      <c r="G17" s="6">
        <f>$G$5</f>
        <v>9</v>
      </c>
      <c r="H17" s="5" t="str">
        <f>IF(OR($J17=0,H$21=0),"нет","да")</f>
        <v>да</v>
      </c>
      <c r="I17" s="6">
        <f>$I$5</f>
        <v>20</v>
      </c>
      <c r="J17" s="46">
        <f>IF(B18+D18+F18+H18&gt;0,J18-(MIN(J18,D22)),J18)</f>
        <v>25</v>
      </c>
      <c r="K17" s="46"/>
    </row>
    <row r="18" spans="1:11" x14ac:dyDescent="0.25">
      <c r="A18" s="45"/>
      <c r="B18" s="4">
        <f>IF($K$12=C17,MIN(J18,B22),0)</f>
        <v>0</v>
      </c>
      <c r="C18" s="3"/>
      <c r="D18" s="4">
        <f>IF($K$12=E17,MIN(J18,D22),0)</f>
        <v>0</v>
      </c>
      <c r="E18" s="3"/>
      <c r="F18" s="7">
        <f>IF($K$12=G17,MIN(J18,F22),0)</f>
        <v>0</v>
      </c>
      <c r="G18" s="8"/>
      <c r="H18" s="7">
        <f>IF($K$12=I17,MIN(J18,H22),0)</f>
        <v>0</v>
      </c>
      <c r="I18" s="8"/>
      <c r="J18" s="46">
        <v>25</v>
      </c>
      <c r="K18" s="46"/>
    </row>
    <row r="19" spans="1:11" x14ac:dyDescent="0.25">
      <c r="A19" s="45">
        <v>3</v>
      </c>
      <c r="B19" s="2" t="str">
        <f>IF(OR($J19=0,B$21=0),"нет","да")</f>
        <v>нет</v>
      </c>
      <c r="C19" s="1">
        <f>$C$7</f>
        <v>0</v>
      </c>
      <c r="D19" s="2" t="str">
        <f>IF(OR($J19=0,D$21=0),"нет","да")</f>
        <v>нет</v>
      </c>
      <c r="E19" s="1">
        <f>$E$7</f>
        <v>14</v>
      </c>
      <c r="F19" s="5" t="str">
        <f>IF(OR($J19=0,F$21=0),"нет","да")</f>
        <v>нет</v>
      </c>
      <c r="G19" s="6">
        <f>$G$7</f>
        <v>16</v>
      </c>
      <c r="H19" s="5" t="str">
        <f>IF(OR($J19=0,H$21=0),"нет","да")</f>
        <v>нет</v>
      </c>
      <c r="I19" s="6">
        <f>$I$7</f>
        <v>18</v>
      </c>
      <c r="J19" s="46">
        <f>IF(B20+D20+F20+H20&gt;0,J20-(MIN(J20,B22)),J20)</f>
        <v>0</v>
      </c>
      <c r="K19" s="46"/>
    </row>
    <row r="20" spans="1:11" x14ac:dyDescent="0.25">
      <c r="A20" s="45"/>
      <c r="B20" s="9">
        <f>IF($K$12=C19,MIN(J20,B22),0)</f>
        <v>5</v>
      </c>
      <c r="C20" s="10"/>
      <c r="D20" s="9">
        <f>IF($K$12=E19,MIN(J20,D22),0)</f>
        <v>0</v>
      </c>
      <c r="E20" s="10"/>
      <c r="F20" s="11">
        <f>IF($K$12=G19,MIN(J20,F22),0)</f>
        <v>0</v>
      </c>
      <c r="G20" s="12"/>
      <c r="H20" s="11">
        <f>IF($K$12=I19,MIN(J20,H22),0)</f>
        <v>0</v>
      </c>
      <c r="I20" s="12"/>
      <c r="J20" s="46">
        <v>5</v>
      </c>
      <c r="K20" s="46"/>
    </row>
    <row r="21" spans="1:11" x14ac:dyDescent="0.25">
      <c r="A21" s="45" t="s">
        <v>2</v>
      </c>
      <c r="B21" s="46">
        <f>IF(B16+B18+B20&gt;0,B22-MIN(J20,B22),B22)</f>
        <v>0</v>
      </c>
      <c r="C21" s="46"/>
      <c r="D21" s="46">
        <f t="shared" ref="D21" si="0">IF(D16+D18+D20&gt;0,D22-MIN(L20,D22),D22)</f>
        <v>15</v>
      </c>
      <c r="E21" s="46"/>
      <c r="F21" s="46">
        <f t="shared" ref="F21" si="1">IF(F16+F18+F20&gt;0,F22-MIN(N20,F22),F22)</f>
        <v>15</v>
      </c>
      <c r="G21" s="46"/>
      <c r="H21" s="46">
        <f t="shared" ref="H21" si="2">IF(H16+H18+H20&gt;0,H22-MIN(P20,H22),H22)</f>
        <v>10</v>
      </c>
      <c r="I21" s="46"/>
      <c r="J21" s="47"/>
      <c r="K21" s="48"/>
    </row>
    <row r="22" spans="1:11" x14ac:dyDescent="0.25">
      <c r="A22" s="45"/>
      <c r="B22" s="46">
        <v>5</v>
      </c>
      <c r="C22" s="46"/>
      <c r="D22" s="46">
        <v>15</v>
      </c>
      <c r="E22" s="46"/>
      <c r="F22" s="46">
        <v>15</v>
      </c>
      <c r="G22" s="46"/>
      <c r="H22" s="46">
        <v>10</v>
      </c>
      <c r="I22" s="46"/>
      <c r="J22" s="49"/>
      <c r="K22" s="50"/>
    </row>
    <row r="24" spans="1:11" x14ac:dyDescent="0.25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16" t="s">
        <v>5</v>
      </c>
      <c r="K24" s="17">
        <f>MIN(E27,G27,I27,E29,G29,I29)</f>
        <v>2</v>
      </c>
    </row>
    <row r="25" spans="1:11" x14ac:dyDescent="0.25">
      <c r="A25" s="53" t="s">
        <v>1</v>
      </c>
      <c r="B25" s="46" t="s">
        <v>0</v>
      </c>
      <c r="C25" s="46"/>
      <c r="D25" s="46"/>
      <c r="E25" s="46"/>
      <c r="F25" s="46"/>
      <c r="G25" s="46"/>
      <c r="H25" s="46"/>
      <c r="I25" s="46"/>
      <c r="J25" s="45" t="s">
        <v>3</v>
      </c>
      <c r="K25" s="45"/>
    </row>
    <row r="26" spans="1:11" x14ac:dyDescent="0.25">
      <c r="A26" s="53"/>
      <c r="B26" s="45">
        <v>1</v>
      </c>
      <c r="C26" s="45"/>
      <c r="D26" s="45">
        <v>2</v>
      </c>
      <c r="E26" s="45"/>
      <c r="F26" s="45">
        <v>3</v>
      </c>
      <c r="G26" s="45"/>
      <c r="H26" s="45">
        <v>4</v>
      </c>
      <c r="I26" s="45"/>
      <c r="J26" s="45"/>
      <c r="K26" s="45"/>
    </row>
    <row r="27" spans="1:11" x14ac:dyDescent="0.25">
      <c r="A27" s="45">
        <v>1</v>
      </c>
      <c r="B27" s="20" t="str">
        <f>IF(OR($J27=0,B$21=0),"нет","да")</f>
        <v>нет</v>
      </c>
      <c r="C27" s="14">
        <f>$C$3</f>
        <v>10</v>
      </c>
      <c r="D27" s="2" t="str">
        <f>IF(OR($J27=0,D$21=0),"нет","да")</f>
        <v>нет</v>
      </c>
      <c r="E27" s="14">
        <f>$E$3</f>
        <v>2</v>
      </c>
      <c r="F27" s="5" t="str">
        <f>IF(OR($J27=0,F$21=0),"нет","да")</f>
        <v>нет</v>
      </c>
      <c r="G27" s="13">
        <f>$G$3</f>
        <v>20</v>
      </c>
      <c r="H27" s="5" t="str">
        <f>IF(OR($J27=0,H$21=0),"нет","да")</f>
        <v>нет</v>
      </c>
      <c r="I27" s="13">
        <f>$I$3</f>
        <v>11</v>
      </c>
      <c r="J27" s="51">
        <f>IF(B28+D28+F28+H28&gt;0,J28-(MIN(J28,F34)),J28)</f>
        <v>0</v>
      </c>
      <c r="K27" s="52"/>
    </row>
    <row r="28" spans="1:11" x14ac:dyDescent="0.25">
      <c r="A28" s="45"/>
      <c r="B28" s="21">
        <f>IF($K$24=C27,MIN(J28,B34),0)</f>
        <v>0</v>
      </c>
      <c r="C28" s="3"/>
      <c r="D28" s="19">
        <f>IF($K$24=E27,MIN(J28,D34),0)</f>
        <v>15</v>
      </c>
      <c r="E28" s="3"/>
      <c r="F28" s="7">
        <f>IF($K$24=G27,MIN(J28,F34),0)</f>
        <v>0</v>
      </c>
      <c r="G28" s="15"/>
      <c r="H28" s="7">
        <f>IF($K$24=I27,MIN(J28,H34),0)</f>
        <v>0</v>
      </c>
      <c r="I28" s="15"/>
      <c r="J28" s="51">
        <v>15</v>
      </c>
      <c r="K28" s="52"/>
    </row>
    <row r="29" spans="1:11" x14ac:dyDescent="0.25">
      <c r="A29" s="45">
        <v>2</v>
      </c>
      <c r="B29" s="2" t="str">
        <f>IF(OR($J29=0,B$21=0),"нет","да")</f>
        <v>нет</v>
      </c>
      <c r="C29" s="14">
        <f>$C$5</f>
        <v>12</v>
      </c>
      <c r="D29" s="2" t="str">
        <f>IF(OR($J29=0,D33=0),"нет","да")</f>
        <v>нет</v>
      </c>
      <c r="E29" s="14">
        <f>$E$5</f>
        <v>7</v>
      </c>
      <c r="F29" s="5" t="str">
        <f>IF(OR($J29=0,F$21=0),"нет","да")</f>
        <v>да</v>
      </c>
      <c r="G29" s="13">
        <f>$G$5</f>
        <v>9</v>
      </c>
      <c r="H29" s="5" t="str">
        <f>IF(OR($J29=0,H$21=0),"нет","да")</f>
        <v>да</v>
      </c>
      <c r="I29" s="13">
        <f>$I$5</f>
        <v>20</v>
      </c>
      <c r="J29" s="46">
        <f>IF(B30+D30+F30+H30&gt;0,J30-(MIN(J30,D34)),J30)</f>
        <v>25</v>
      </c>
      <c r="K29" s="46"/>
    </row>
    <row r="30" spans="1:11" x14ac:dyDescent="0.25">
      <c r="A30" s="45"/>
      <c r="B30" s="19">
        <f>IF($K$24=C29,MIN(J30,B34),0)</f>
        <v>0</v>
      </c>
      <c r="C30" s="3"/>
      <c r="D30" s="19">
        <f>IF($K$24=E29,MIN(J30,D34),0)</f>
        <v>0</v>
      </c>
      <c r="E30" s="3"/>
      <c r="F30" s="7">
        <f>IF($K$24=G29,MIN(J30,F34),0)</f>
        <v>0</v>
      </c>
      <c r="G30" s="15"/>
      <c r="H30" s="7">
        <f>IF($K$24=I29,MIN(J30,H34),0)</f>
        <v>0</v>
      </c>
      <c r="I30" s="15"/>
      <c r="J30" s="46">
        <v>25</v>
      </c>
      <c r="K30" s="46"/>
    </row>
    <row r="31" spans="1:11" x14ac:dyDescent="0.25">
      <c r="A31" s="45">
        <v>3</v>
      </c>
      <c r="B31" s="2" t="str">
        <f>IF(OR($J31=0,B$21=0),"нет","да")</f>
        <v>нет</v>
      </c>
      <c r="C31" s="14">
        <f>$C$7</f>
        <v>0</v>
      </c>
      <c r="D31" s="2" t="str">
        <f>IF(OR($J31=0,D$21=0),"нет","да")</f>
        <v>нет</v>
      </c>
      <c r="E31" s="14">
        <f>$E$7</f>
        <v>14</v>
      </c>
      <c r="F31" s="5" t="str">
        <f>IF(OR($J31=0,F$21=0),"нет","да")</f>
        <v>нет</v>
      </c>
      <c r="G31" s="13">
        <f>$G$7</f>
        <v>16</v>
      </c>
      <c r="H31" s="5" t="str">
        <f>IF(OR($J31=0,H$21=0),"нет","да")</f>
        <v>нет</v>
      </c>
      <c r="I31" s="13">
        <f>$I$7</f>
        <v>18</v>
      </c>
      <c r="J31" s="46">
        <f>IF(B32+D32+F32+H32&gt;0,J32-(MIN(J32,B34)),J32)</f>
        <v>0</v>
      </c>
      <c r="K31" s="46"/>
    </row>
    <row r="32" spans="1:11" x14ac:dyDescent="0.25">
      <c r="A32" s="45"/>
      <c r="B32" s="9">
        <f>IF($K$12=C31,MIN(J32,B34),0)</f>
        <v>5</v>
      </c>
      <c r="C32" s="18"/>
      <c r="D32" s="9">
        <f>IF($K$24=E31,MIN(J32,D34),0)</f>
        <v>0</v>
      </c>
      <c r="E32" s="18"/>
      <c r="F32" s="11">
        <f>IF($K$24=G31,MIN(J32,F34),0)</f>
        <v>0</v>
      </c>
      <c r="G32" s="12"/>
      <c r="H32" s="11">
        <f>IF($K$24=I31,MIN(J32,H34),0)</f>
        <v>0</v>
      </c>
      <c r="I32" s="12"/>
      <c r="J32" s="46">
        <v>5</v>
      </c>
      <c r="K32" s="46"/>
    </row>
    <row r="33" spans="1:11" x14ac:dyDescent="0.25">
      <c r="A33" s="45" t="s">
        <v>2</v>
      </c>
      <c r="B33" s="46">
        <f>IF(B28+B30+B32&gt;0,B34-MIN(J32,B34),B34)</f>
        <v>0</v>
      </c>
      <c r="C33" s="46"/>
      <c r="D33" s="46">
        <f t="shared" ref="D33" si="3">IF(D28+D30+D32&gt;0,D34-MIN(L32,D34),D34)</f>
        <v>0</v>
      </c>
      <c r="E33" s="46"/>
      <c r="F33" s="46">
        <f t="shared" ref="F33" si="4">IF(F28+F30+F32&gt;0,F34-MIN(N32,F34),F34)</f>
        <v>15</v>
      </c>
      <c r="G33" s="46"/>
      <c r="H33" s="46">
        <f t="shared" ref="H33" si="5">IF(H28+H30+H32&gt;0,H34-MIN(P32,H34),H34)</f>
        <v>10</v>
      </c>
      <c r="I33" s="46"/>
      <c r="J33" s="47"/>
      <c r="K33" s="48"/>
    </row>
    <row r="34" spans="1:11" x14ac:dyDescent="0.25">
      <c r="A34" s="45"/>
      <c r="B34" s="46">
        <v>5</v>
      </c>
      <c r="C34" s="46"/>
      <c r="D34" s="46">
        <v>15</v>
      </c>
      <c r="E34" s="46"/>
      <c r="F34" s="46">
        <v>15</v>
      </c>
      <c r="G34" s="46"/>
      <c r="H34" s="46">
        <v>10</v>
      </c>
      <c r="I34" s="46"/>
      <c r="J34" s="49"/>
      <c r="K34" s="50"/>
    </row>
    <row r="36" spans="1:11" x14ac:dyDescent="0.25">
      <c r="A36" s="54" t="s">
        <v>7</v>
      </c>
      <c r="B36" s="55"/>
      <c r="C36" s="55"/>
      <c r="D36" s="55"/>
      <c r="E36" s="55"/>
      <c r="F36" s="55"/>
      <c r="G36" s="55"/>
      <c r="H36" s="55"/>
      <c r="I36" s="55"/>
      <c r="J36" s="16" t="s">
        <v>5</v>
      </c>
      <c r="K36" s="17">
        <f>MIN(G41,I41)</f>
        <v>9</v>
      </c>
    </row>
    <row r="37" spans="1:11" x14ac:dyDescent="0.25">
      <c r="A37" s="53" t="s">
        <v>1</v>
      </c>
      <c r="B37" s="46" t="s">
        <v>0</v>
      </c>
      <c r="C37" s="46"/>
      <c r="D37" s="46"/>
      <c r="E37" s="46"/>
      <c r="F37" s="46"/>
      <c r="G37" s="46"/>
      <c r="H37" s="46"/>
      <c r="I37" s="46"/>
      <c r="J37" s="45" t="s">
        <v>3</v>
      </c>
      <c r="K37" s="45"/>
    </row>
    <row r="38" spans="1:11" x14ac:dyDescent="0.25">
      <c r="A38" s="53"/>
      <c r="B38" s="45">
        <v>1</v>
      </c>
      <c r="C38" s="45"/>
      <c r="D38" s="45">
        <v>2</v>
      </c>
      <c r="E38" s="45"/>
      <c r="F38" s="45">
        <v>3</v>
      </c>
      <c r="G38" s="45"/>
      <c r="H38" s="45">
        <v>4</v>
      </c>
      <c r="I38" s="45"/>
      <c r="J38" s="45"/>
      <c r="K38" s="45"/>
    </row>
    <row r="39" spans="1:11" x14ac:dyDescent="0.25">
      <c r="A39" s="45">
        <v>1</v>
      </c>
      <c r="B39" s="20" t="str">
        <f>IF(OR($J39=0,B$21=0),"нет","да")</f>
        <v>нет</v>
      </c>
      <c r="C39" s="14">
        <f>$C$3</f>
        <v>10</v>
      </c>
      <c r="D39" s="2" t="str">
        <f>IF(OR($J39=0,D$21=0),"нет","да")</f>
        <v>нет</v>
      </c>
      <c r="E39" s="14">
        <f>$E$3</f>
        <v>2</v>
      </c>
      <c r="F39" s="5" t="str">
        <f>IF(OR($J39=0,F$21=0),"нет","да")</f>
        <v>нет</v>
      </c>
      <c r="G39" s="13">
        <f>$G$3</f>
        <v>20</v>
      </c>
      <c r="H39" s="5" t="str">
        <f>IF(OR($J39=0,H$21=0),"нет","да")</f>
        <v>нет</v>
      </c>
      <c r="I39" s="13">
        <f>$I$3</f>
        <v>11</v>
      </c>
      <c r="J39" s="51">
        <f>IF(B40+D40+F40+H40&gt;0,J40-(MIN(J40,F46)),J40)</f>
        <v>0</v>
      </c>
      <c r="K39" s="52"/>
    </row>
    <row r="40" spans="1:11" x14ac:dyDescent="0.25">
      <c r="A40" s="45"/>
      <c r="B40" s="21">
        <f>IF(K36=C39,MIN(J40,B46),0)</f>
        <v>0</v>
      </c>
      <c r="C40" s="3"/>
      <c r="D40" s="19">
        <f>IF(K24=E39,MIN(J40,D46),0)</f>
        <v>15</v>
      </c>
      <c r="E40" s="3"/>
      <c r="F40" s="7">
        <f>IF(K36=G39,MIN(J40,F46),0)</f>
        <v>0</v>
      </c>
      <c r="G40" s="15"/>
      <c r="H40" s="7">
        <f>IF(K36=I39,MIN(J40,H46),0)</f>
        <v>0</v>
      </c>
      <c r="I40" s="15"/>
      <c r="J40" s="51">
        <v>15</v>
      </c>
      <c r="K40" s="52"/>
    </row>
    <row r="41" spans="1:11" x14ac:dyDescent="0.25">
      <c r="A41" s="45">
        <v>2</v>
      </c>
      <c r="B41" s="2" t="str">
        <f>IF(OR($J41=0,B$21=0),"нет","да")</f>
        <v>нет</v>
      </c>
      <c r="C41" s="14">
        <f>$C$5</f>
        <v>12</v>
      </c>
      <c r="D41" s="2" t="str">
        <f>IF(OR($J41=0,D45=0),"нет","да")</f>
        <v>нет</v>
      </c>
      <c r="E41" s="14">
        <f>$E$5</f>
        <v>7</v>
      </c>
      <c r="F41" s="5" t="str">
        <f>IF(OR($J41=0,F$45=0),"нет","да")</f>
        <v>нет</v>
      </c>
      <c r="G41" s="13">
        <f>$G$5</f>
        <v>9</v>
      </c>
      <c r="H41" s="5" t="str">
        <f>IF(OR($J41=0,H$21=0),"нет","да")</f>
        <v>да</v>
      </c>
      <c r="I41" s="13">
        <f>$I$5</f>
        <v>20</v>
      </c>
      <c r="J41" s="46">
        <f>IF(B42+D42+F42+H42&gt;0,J42-(MIN(J42,D46)),J42)</f>
        <v>10</v>
      </c>
      <c r="K41" s="46"/>
    </row>
    <row r="42" spans="1:11" x14ac:dyDescent="0.25">
      <c r="A42" s="45"/>
      <c r="B42" s="19">
        <f>IF(K36=C41,MIN(J42,B46),0)</f>
        <v>0</v>
      </c>
      <c r="C42" s="3"/>
      <c r="D42" s="19">
        <f>IF(K36=E41,MIN(J42,D46),0)</f>
        <v>0</v>
      </c>
      <c r="E42" s="3"/>
      <c r="F42" s="7">
        <f>IF($K$36=G41,MIN(J42,F46),0)</f>
        <v>15</v>
      </c>
      <c r="G42" s="15"/>
      <c r="H42" s="7">
        <f>IF(K36=I41,MIN(J42,H46),0)</f>
        <v>0</v>
      </c>
      <c r="I42" s="15"/>
      <c r="J42" s="46">
        <v>25</v>
      </c>
      <c r="K42" s="46"/>
    </row>
    <row r="43" spans="1:11" x14ac:dyDescent="0.25">
      <c r="A43" s="45">
        <v>3</v>
      </c>
      <c r="B43" s="2" t="str">
        <f>IF(OR($J43=0,B$21=0),"нет","да")</f>
        <v>нет</v>
      </c>
      <c r="C43" s="14">
        <f>$C$7</f>
        <v>0</v>
      </c>
      <c r="D43" s="2" t="str">
        <f>IF(OR($J43=0,D$21=0),"нет","да")</f>
        <v>нет</v>
      </c>
      <c r="E43" s="14">
        <f>$E$7</f>
        <v>14</v>
      </c>
      <c r="F43" s="5" t="str">
        <f>IF(OR($J43=0,F45=0),"нет","да")</f>
        <v>нет</v>
      </c>
      <c r="G43" s="13">
        <f>$G$7</f>
        <v>16</v>
      </c>
      <c r="H43" s="5" t="str">
        <f>IF(OR($J43=0,H$21=0),"нет","да")</f>
        <v>нет</v>
      </c>
      <c r="I43" s="13">
        <f>$I$7</f>
        <v>18</v>
      </c>
      <c r="J43" s="46">
        <f>IF(B44+D44+F44+H44&gt;0,J44-(MIN(J44,B46)),J44)</f>
        <v>0</v>
      </c>
      <c r="K43" s="46"/>
    </row>
    <row r="44" spans="1:11" x14ac:dyDescent="0.25">
      <c r="A44" s="45"/>
      <c r="B44" s="9">
        <f>IF($K$12=C43,MIN(J44,B46),0)</f>
        <v>5</v>
      </c>
      <c r="C44" s="18"/>
      <c r="D44" s="9">
        <f>IF(K36=E43,MIN(J44,D46),0)</f>
        <v>0</v>
      </c>
      <c r="E44" s="18"/>
      <c r="F44" s="11">
        <f>IF(K36=G43,MIN(J44,F46),0)</f>
        <v>0</v>
      </c>
      <c r="G44" s="12"/>
      <c r="H44" s="11">
        <f>IF(K36=I43,MIN(J44,H46),0)</f>
        <v>0</v>
      </c>
      <c r="I44" s="12"/>
      <c r="J44" s="46">
        <v>5</v>
      </c>
      <c r="K44" s="46"/>
    </row>
    <row r="45" spans="1:11" x14ac:dyDescent="0.25">
      <c r="A45" s="45" t="s">
        <v>2</v>
      </c>
      <c r="B45" s="46">
        <f>IF(B40+B42+B44&gt;0,B46-MIN(J44,B46),B46)</f>
        <v>0</v>
      </c>
      <c r="C45" s="46"/>
      <c r="D45" s="46">
        <f t="shared" ref="D45" si="6">IF(D40+D42+D44&gt;0,D46-MIN(L44,D46),D46)</f>
        <v>0</v>
      </c>
      <c r="E45" s="46"/>
      <c r="F45" s="46">
        <f t="shared" ref="F45" si="7">IF(F40+F42+F44&gt;0,F46-MIN(N44,F46),F46)</f>
        <v>0</v>
      </c>
      <c r="G45" s="46"/>
      <c r="H45" s="46">
        <f t="shared" ref="H45" si="8">IF(H40+H42+H44&gt;0,H46-MIN(P44,H46),H46)</f>
        <v>10</v>
      </c>
      <c r="I45" s="46"/>
      <c r="J45" s="47"/>
      <c r="K45" s="48"/>
    </row>
    <row r="46" spans="1:11" x14ac:dyDescent="0.25">
      <c r="A46" s="45"/>
      <c r="B46" s="46">
        <v>5</v>
      </c>
      <c r="C46" s="46"/>
      <c r="D46" s="46">
        <v>15</v>
      </c>
      <c r="E46" s="46"/>
      <c r="F46" s="46">
        <v>15</v>
      </c>
      <c r="G46" s="46"/>
      <c r="H46" s="46">
        <v>10</v>
      </c>
      <c r="I46" s="46"/>
      <c r="J46" s="49"/>
      <c r="K46" s="50"/>
    </row>
    <row r="48" spans="1:11" x14ac:dyDescent="0.25">
      <c r="A48" s="54" t="s">
        <v>9</v>
      </c>
      <c r="B48" s="55"/>
      <c r="C48" s="55"/>
      <c r="D48" s="55"/>
      <c r="E48" s="55"/>
      <c r="F48" s="55"/>
      <c r="G48" s="55"/>
      <c r="H48" s="55"/>
      <c r="I48" s="55"/>
      <c r="J48" s="16" t="s">
        <v>5</v>
      </c>
      <c r="K48" s="17">
        <f>I53</f>
        <v>20</v>
      </c>
    </row>
    <row r="49" spans="1:11" x14ac:dyDescent="0.25">
      <c r="A49" s="53" t="s">
        <v>1</v>
      </c>
      <c r="B49" s="46" t="s">
        <v>0</v>
      </c>
      <c r="C49" s="46"/>
      <c r="D49" s="46"/>
      <c r="E49" s="46"/>
      <c r="F49" s="46"/>
      <c r="G49" s="46"/>
      <c r="H49" s="46"/>
      <c r="I49" s="46"/>
      <c r="J49" s="45" t="s">
        <v>3</v>
      </c>
      <c r="K49" s="45"/>
    </row>
    <row r="50" spans="1:11" x14ac:dyDescent="0.25">
      <c r="A50" s="53"/>
      <c r="B50" s="45">
        <v>1</v>
      </c>
      <c r="C50" s="45"/>
      <c r="D50" s="45">
        <v>2</v>
      </c>
      <c r="E50" s="45"/>
      <c r="F50" s="45">
        <v>3</v>
      </c>
      <c r="G50" s="45"/>
      <c r="H50" s="45">
        <v>4</v>
      </c>
      <c r="I50" s="45"/>
      <c r="J50" s="45"/>
      <c r="K50" s="45"/>
    </row>
    <row r="51" spans="1:11" x14ac:dyDescent="0.25">
      <c r="A51" s="45">
        <v>1</v>
      </c>
      <c r="B51" s="20" t="str">
        <f>IF(OR($J51=0,B$21=0),"нет","да")</f>
        <v>нет</v>
      </c>
      <c r="C51" s="22">
        <f>$C$3</f>
        <v>10</v>
      </c>
      <c r="D51" s="2" t="str">
        <f>IF(OR($J51=0,D$21=0),"нет","да")</f>
        <v>нет</v>
      </c>
      <c r="E51" s="22">
        <f>$E$3</f>
        <v>2</v>
      </c>
      <c r="F51" s="5" t="str">
        <f>IF(OR($J51=0,F$21=0),"нет","да")</f>
        <v>нет</v>
      </c>
      <c r="G51" s="23">
        <f>$G$3</f>
        <v>20</v>
      </c>
      <c r="H51" s="5" t="str">
        <f>IF(OR($J51=0,H$21=0),"нет","да")</f>
        <v>нет</v>
      </c>
      <c r="I51" s="23">
        <f>$I$3</f>
        <v>11</v>
      </c>
      <c r="J51" s="51">
        <f>IF(B52+D52+F52+H52&gt;0,J52-(MIN(J52,F58)),J52)</f>
        <v>0</v>
      </c>
      <c r="K51" s="52"/>
    </row>
    <row r="52" spans="1:11" x14ac:dyDescent="0.25">
      <c r="A52" s="45"/>
      <c r="B52" s="21">
        <f>IF(K48=C51,MIN(J52,B58),0)</f>
        <v>0</v>
      </c>
      <c r="C52" s="3"/>
      <c r="D52" s="26">
        <f>D40</f>
        <v>15</v>
      </c>
      <c r="E52" s="3"/>
      <c r="F52" s="7">
        <f>F40</f>
        <v>0</v>
      </c>
      <c r="G52" s="28"/>
      <c r="H52" s="7">
        <v>0</v>
      </c>
      <c r="I52" s="28"/>
      <c r="J52" s="51">
        <v>15</v>
      </c>
      <c r="K52" s="52"/>
    </row>
    <row r="53" spans="1:11" x14ac:dyDescent="0.25">
      <c r="A53" s="45">
        <v>2</v>
      </c>
      <c r="B53" s="2" t="str">
        <f>IF(OR($J53=0,B$21=0),"нет","да")</f>
        <v>нет</v>
      </c>
      <c r="C53" s="22">
        <f>$C$5</f>
        <v>12</v>
      </c>
      <c r="D53" s="2" t="str">
        <f>IF(OR($J53=0,D57=0),"нет","да")</f>
        <v>нет</v>
      </c>
      <c r="E53" s="22">
        <f>$E$5</f>
        <v>7</v>
      </c>
      <c r="F53" s="5" t="str">
        <f>IF(OR($J53=0,F$45=0),"нет","да")</f>
        <v>нет</v>
      </c>
      <c r="G53" s="23">
        <f>$G$5</f>
        <v>9</v>
      </c>
      <c r="H53" s="5" t="str">
        <f>IF(OR($J53=0,H$21=0),"нет","да")</f>
        <v>нет</v>
      </c>
      <c r="I53" s="23">
        <f>$I$5</f>
        <v>20</v>
      </c>
      <c r="J53" s="46">
        <f>IF(B54+D54+F54+H54&gt;0,J54-(B54+D54+F54+H54),J54)</f>
        <v>0</v>
      </c>
      <c r="K53" s="46"/>
    </row>
    <row r="54" spans="1:11" x14ac:dyDescent="0.25">
      <c r="A54" s="45"/>
      <c r="B54" s="26">
        <f>IF(K48=C53,MIN(J54,B58),0)</f>
        <v>0</v>
      </c>
      <c r="C54" s="3"/>
      <c r="D54" s="26">
        <f>IF(K48=E53,MIN(J54,D58),0)</f>
        <v>0</v>
      </c>
      <c r="E54" s="3"/>
      <c r="F54" s="7">
        <f>IF($K$36=G53,MIN(J54,F58),0)</f>
        <v>15</v>
      </c>
      <c r="G54" s="28"/>
      <c r="H54" s="7">
        <f>IF(K48=I53,MIN(J54,H58),0)</f>
        <v>10</v>
      </c>
      <c r="I54" s="28"/>
      <c r="J54" s="46">
        <v>25</v>
      </c>
      <c r="K54" s="46"/>
    </row>
    <row r="55" spans="1:11" x14ac:dyDescent="0.25">
      <c r="A55" s="45">
        <v>3</v>
      </c>
      <c r="B55" s="2" t="str">
        <f>IF(OR($J55=0,B$21=0),"нет","да")</f>
        <v>нет</v>
      </c>
      <c r="C55" s="22">
        <f>$C$7</f>
        <v>0</v>
      </c>
      <c r="D55" s="2" t="str">
        <f>IF(OR($J55=0,D$21=0),"нет","да")</f>
        <v>нет</v>
      </c>
      <c r="E55" s="22">
        <f>$E$7</f>
        <v>14</v>
      </c>
      <c r="F55" s="5" t="str">
        <f>IF(OR($J55=0,F57=0),"нет","да")</f>
        <v>нет</v>
      </c>
      <c r="G55" s="23">
        <f>$G$7</f>
        <v>16</v>
      </c>
      <c r="H55" s="5" t="str">
        <f>IF(OR($J55=0,H$21=0),"нет","да")</f>
        <v>нет</v>
      </c>
      <c r="I55" s="23">
        <f>$I$7</f>
        <v>18</v>
      </c>
      <c r="J55" s="46">
        <f>IF(B56+D56+F56+H56&gt;0,J56-(MIN(J56,B58)),J56)</f>
        <v>0</v>
      </c>
      <c r="K55" s="46"/>
    </row>
    <row r="56" spans="1:11" x14ac:dyDescent="0.25">
      <c r="A56" s="45"/>
      <c r="B56" s="9">
        <f>IF($K$12=C55,MIN(J56,B58),0)</f>
        <v>5</v>
      </c>
      <c r="C56" s="25"/>
      <c r="D56" s="9">
        <f>IF(K48=E55,MIN(J56,D58),0)</f>
        <v>0</v>
      </c>
      <c r="E56" s="25"/>
      <c r="F56" s="11">
        <f>IF(K48=G55,MIN(J56,F58),0)</f>
        <v>0</v>
      </c>
      <c r="G56" s="12"/>
      <c r="H56" s="11">
        <f>IF(K48=I55,MIN(J56,H58),0)</f>
        <v>0</v>
      </c>
      <c r="I56" s="12"/>
      <c r="J56" s="46">
        <v>5</v>
      </c>
      <c r="K56" s="46"/>
    </row>
    <row r="57" spans="1:11" x14ac:dyDescent="0.25">
      <c r="A57" s="45" t="s">
        <v>2</v>
      </c>
      <c r="B57" s="46">
        <f>IF(B52+B54+B56&gt;0,B58-MIN(J56,B58),B58)</f>
        <v>0</v>
      </c>
      <c r="C57" s="46"/>
      <c r="D57" s="46">
        <f t="shared" ref="D57" si="9">IF(D52+D54+D56&gt;0,D58-MIN(L56,D58),D58)</f>
        <v>0</v>
      </c>
      <c r="E57" s="46"/>
      <c r="F57" s="46">
        <f t="shared" ref="F57" si="10">IF(F52+F54+F56&gt;0,F58-MIN(N56,F58),F58)</f>
        <v>0</v>
      </c>
      <c r="G57" s="46"/>
      <c r="H57" s="46">
        <f t="shared" ref="H57" si="11">IF(H52+H54+H56&gt;0,H58-MIN(P56,H58),H58)</f>
        <v>0</v>
      </c>
      <c r="I57" s="46"/>
      <c r="J57" s="47"/>
      <c r="K57" s="48"/>
    </row>
    <row r="58" spans="1:11" x14ac:dyDescent="0.25">
      <c r="A58" s="45"/>
      <c r="B58" s="46">
        <v>5</v>
      </c>
      <c r="C58" s="46"/>
      <c r="D58" s="46">
        <v>15</v>
      </c>
      <c r="E58" s="46"/>
      <c r="F58" s="46">
        <v>15</v>
      </c>
      <c r="G58" s="46"/>
      <c r="H58" s="46">
        <v>10</v>
      </c>
      <c r="I58" s="46"/>
      <c r="J58" s="49"/>
      <c r="K58" s="50"/>
    </row>
    <row r="60" spans="1:11" x14ac:dyDescent="0.25">
      <c r="B60" s="24">
        <f>B52</f>
        <v>0</v>
      </c>
      <c r="C60" s="29">
        <f>D52</f>
        <v>15</v>
      </c>
      <c r="D60" s="29">
        <f>F52</f>
        <v>0</v>
      </c>
      <c r="E60" s="25">
        <f>H52</f>
        <v>0</v>
      </c>
    </row>
    <row r="61" spans="1:11" x14ac:dyDescent="0.25">
      <c r="B61" s="9">
        <f>B54</f>
        <v>0</v>
      </c>
      <c r="C61" s="20">
        <f>D54</f>
        <v>0</v>
      </c>
      <c r="D61" s="20">
        <f>F54</f>
        <v>15</v>
      </c>
      <c r="E61" s="30">
        <f>H54</f>
        <v>10</v>
      </c>
      <c r="G61" s="31" t="s">
        <v>8</v>
      </c>
      <c r="H61" s="32">
        <f>B52*C51+B54*C53+B56*C55+D52*E51+D54*E53+D56*E55+F52*G51+F54*G53+F56*G55+H52*I51+H54*I53+H56*I55</f>
        <v>365</v>
      </c>
    </row>
    <row r="62" spans="1:11" x14ac:dyDescent="0.25">
      <c r="B62" s="26">
        <f>B56</f>
        <v>5</v>
      </c>
      <c r="C62" s="21">
        <f>D56</f>
        <v>0</v>
      </c>
      <c r="D62" s="21">
        <f>F56</f>
        <v>0</v>
      </c>
      <c r="E62" s="27">
        <f>H56</f>
        <v>0</v>
      </c>
    </row>
    <row r="65" spans="1:7" x14ac:dyDescent="0.25">
      <c r="A65" s="33"/>
      <c r="B65" s="33" t="s">
        <v>15</v>
      </c>
      <c r="C65" s="33" t="s">
        <v>16</v>
      </c>
      <c r="D65" s="33" t="s">
        <v>17</v>
      </c>
      <c r="E65" s="33" t="s">
        <v>18</v>
      </c>
      <c r="F65" s="33"/>
      <c r="G65" s="33" t="s">
        <v>19</v>
      </c>
    </row>
    <row r="66" spans="1:7" x14ac:dyDescent="0.25">
      <c r="A66" s="33" t="s">
        <v>10</v>
      </c>
      <c r="B66" s="34">
        <v>1</v>
      </c>
      <c r="C66" s="34">
        <v>1</v>
      </c>
      <c r="D66" s="34">
        <v>1</v>
      </c>
      <c r="E66" s="34">
        <v>1</v>
      </c>
      <c r="F66" s="33"/>
      <c r="G66" s="33"/>
    </row>
    <row r="67" spans="1:7" x14ac:dyDescent="0.25">
      <c r="A67" s="33" t="s">
        <v>11</v>
      </c>
      <c r="B67" s="33">
        <v>5</v>
      </c>
      <c r="C67" s="33">
        <v>15</v>
      </c>
      <c r="D67" s="33">
        <v>15</v>
      </c>
      <c r="E67" s="33">
        <v>10</v>
      </c>
      <c r="F67" s="34">
        <f>SUMPRODUCT($B$66:$E$66,B67:E67)</f>
        <v>45</v>
      </c>
      <c r="G67" s="33"/>
    </row>
    <row r="68" spans="1:7" x14ac:dyDescent="0.25">
      <c r="A68" s="33" t="s">
        <v>12</v>
      </c>
      <c r="B68" s="33">
        <v>0</v>
      </c>
      <c r="C68" s="33">
        <v>15</v>
      </c>
      <c r="D68" s="33">
        <v>0</v>
      </c>
      <c r="E68" s="33">
        <v>0</v>
      </c>
      <c r="F68" s="34">
        <f t="shared" ref="F68:F70" si="12">SUMPRODUCT($B$66:$E$66,B68:E68)</f>
        <v>15</v>
      </c>
      <c r="G68" s="33">
        <v>15</v>
      </c>
    </row>
    <row r="69" spans="1:7" x14ac:dyDescent="0.25">
      <c r="A69" s="33" t="s">
        <v>13</v>
      </c>
      <c r="B69" s="33">
        <v>0</v>
      </c>
      <c r="C69" s="33">
        <v>0</v>
      </c>
      <c r="D69" s="33">
        <v>15</v>
      </c>
      <c r="E69" s="33">
        <v>10</v>
      </c>
      <c r="F69" s="34">
        <f t="shared" si="12"/>
        <v>25</v>
      </c>
      <c r="G69" s="33">
        <v>25</v>
      </c>
    </row>
    <row r="70" spans="1:7" x14ac:dyDescent="0.25">
      <c r="A70" s="33" t="s">
        <v>14</v>
      </c>
      <c r="B70" s="33">
        <v>5</v>
      </c>
      <c r="C70" s="33">
        <v>0</v>
      </c>
      <c r="D70" s="33">
        <v>0</v>
      </c>
      <c r="E70" s="33">
        <v>0</v>
      </c>
      <c r="F70" s="34">
        <f t="shared" si="12"/>
        <v>5</v>
      </c>
      <c r="G70" s="33">
        <v>5</v>
      </c>
    </row>
  </sheetData>
  <mergeCells count="134">
    <mergeCell ref="A53:A54"/>
    <mergeCell ref="J53:K53"/>
    <mergeCell ref="J54:K54"/>
    <mergeCell ref="A55:A56"/>
    <mergeCell ref="J55:K55"/>
    <mergeCell ref="J56:K56"/>
    <mergeCell ref="A57:A58"/>
    <mergeCell ref="B57:C57"/>
    <mergeCell ref="D57:E57"/>
    <mergeCell ref="F57:G57"/>
    <mergeCell ref="H57:I57"/>
    <mergeCell ref="J57:K58"/>
    <mergeCell ref="B58:C58"/>
    <mergeCell ref="D58:E58"/>
    <mergeCell ref="F58:G58"/>
    <mergeCell ref="H58:I58"/>
    <mergeCell ref="A48:I48"/>
    <mergeCell ref="A49:A50"/>
    <mergeCell ref="B49:I49"/>
    <mergeCell ref="J49:K50"/>
    <mergeCell ref="B50:C50"/>
    <mergeCell ref="D50:E50"/>
    <mergeCell ref="F50:G50"/>
    <mergeCell ref="H50:I50"/>
    <mergeCell ref="A51:A52"/>
    <mergeCell ref="J51:K51"/>
    <mergeCell ref="J52:K52"/>
    <mergeCell ref="A43:A44"/>
    <mergeCell ref="J43:K43"/>
    <mergeCell ref="J44:K44"/>
    <mergeCell ref="A45:A46"/>
    <mergeCell ref="B45:C45"/>
    <mergeCell ref="D45:E45"/>
    <mergeCell ref="F45:G45"/>
    <mergeCell ref="H45:I45"/>
    <mergeCell ref="J45:K46"/>
    <mergeCell ref="B46:C46"/>
    <mergeCell ref="D46:E46"/>
    <mergeCell ref="F46:G46"/>
    <mergeCell ref="H46:I46"/>
    <mergeCell ref="A39:A40"/>
    <mergeCell ref="J39:K39"/>
    <mergeCell ref="J40:K40"/>
    <mergeCell ref="A41:A42"/>
    <mergeCell ref="J41:K41"/>
    <mergeCell ref="J42:K42"/>
    <mergeCell ref="A36:I36"/>
    <mergeCell ref="A37:A38"/>
    <mergeCell ref="B37:I37"/>
    <mergeCell ref="J37:K38"/>
    <mergeCell ref="B38:C38"/>
    <mergeCell ref="D38:E38"/>
    <mergeCell ref="F38:G38"/>
    <mergeCell ref="H38:I38"/>
    <mergeCell ref="A31:A32"/>
    <mergeCell ref="J31:K31"/>
    <mergeCell ref="J32:K32"/>
    <mergeCell ref="A33:A34"/>
    <mergeCell ref="B33:C33"/>
    <mergeCell ref="D33:E33"/>
    <mergeCell ref="F33:G33"/>
    <mergeCell ref="H33:I33"/>
    <mergeCell ref="J33:K34"/>
    <mergeCell ref="B34:C34"/>
    <mergeCell ref="D34:E34"/>
    <mergeCell ref="F34:G34"/>
    <mergeCell ref="H34:I34"/>
    <mergeCell ref="A27:A28"/>
    <mergeCell ref="J27:K27"/>
    <mergeCell ref="J28:K28"/>
    <mergeCell ref="A29:A30"/>
    <mergeCell ref="J29:K29"/>
    <mergeCell ref="J30:K30"/>
    <mergeCell ref="J7:K7"/>
    <mergeCell ref="J8:K8"/>
    <mergeCell ref="A12:I12"/>
    <mergeCell ref="A24:I24"/>
    <mergeCell ref="A25:A26"/>
    <mergeCell ref="B25:I25"/>
    <mergeCell ref="J25:K26"/>
    <mergeCell ref="B26:C26"/>
    <mergeCell ref="D26:E26"/>
    <mergeCell ref="F26:G26"/>
    <mergeCell ref="H26:I26"/>
    <mergeCell ref="H9:I9"/>
    <mergeCell ref="H10:I10"/>
    <mergeCell ref="J9:K10"/>
    <mergeCell ref="A9:A10"/>
    <mergeCell ref="B9:C9"/>
    <mergeCell ref="B10:C10"/>
    <mergeCell ref="D9:E9"/>
    <mergeCell ref="J3:K3"/>
    <mergeCell ref="J4:K4"/>
    <mergeCell ref="J5:K5"/>
    <mergeCell ref="J6:K6"/>
    <mergeCell ref="B1:I1"/>
    <mergeCell ref="J1:K2"/>
    <mergeCell ref="D2:E2"/>
    <mergeCell ref="F2:G2"/>
    <mergeCell ref="H2:I2"/>
    <mergeCell ref="A1:A2"/>
    <mergeCell ref="A3:A4"/>
    <mergeCell ref="A5:A6"/>
    <mergeCell ref="A7:A8"/>
    <mergeCell ref="B2:C2"/>
    <mergeCell ref="D14:E14"/>
    <mergeCell ref="F14:G14"/>
    <mergeCell ref="H14:I14"/>
    <mergeCell ref="A15:A16"/>
    <mergeCell ref="D10:E10"/>
    <mergeCell ref="F9:G9"/>
    <mergeCell ref="F10:G10"/>
    <mergeCell ref="J15:K15"/>
    <mergeCell ref="J16:K16"/>
    <mergeCell ref="A13:A14"/>
    <mergeCell ref="B13:I13"/>
    <mergeCell ref="J13:K14"/>
    <mergeCell ref="B14:C14"/>
    <mergeCell ref="A17:A18"/>
    <mergeCell ref="J17:K17"/>
    <mergeCell ref="J18:K18"/>
    <mergeCell ref="A19:A20"/>
    <mergeCell ref="J19:K19"/>
    <mergeCell ref="J20:K20"/>
    <mergeCell ref="A21:A22"/>
    <mergeCell ref="B21:C21"/>
    <mergeCell ref="D21:E21"/>
    <mergeCell ref="F21:G21"/>
    <mergeCell ref="H21:I21"/>
    <mergeCell ref="J21:K22"/>
    <mergeCell ref="B22:C22"/>
    <mergeCell ref="D22:E22"/>
    <mergeCell ref="F22:G22"/>
    <mergeCell ref="H22:I22"/>
  </mergeCells>
  <pageMargins left="0.7" right="0.7" top="0.75" bottom="0.75" header="0.3" footer="0.3"/>
  <pageSetup paperSize="9" orientation="portrait" horizontalDpi="1200" verticalDpi="1200" r:id="rId1"/>
  <ignoredErrors>
    <ignoredError sqref="G15 E15 C15 C27 E27 G27 E39:G39 C39 G20 G18 G16 E20 E18 E16 D19 D17 F17 F19 H19 B19 B20:C20 H17 B17 C18 C16 G17 G19 E19 E17 C17 C19 B16 D20 B18 D16 D18 F16 F18 F20 H16 H18 H20 G29 G31 E31 E29 C31 C29 B28:H28 B30:H30 B29 D29 B32:H32 B31 D31 F29 F31 H31 H29 G40 E40 G44 E44 C40:C43 G41 E41 E43 B40 B44:D44 B42:B43 H42:H43 B41 F41 H41 D40 D42:D43 D41 F44 H44 F40 H40 E42 G42 G43 B54:I56 C51:I51 B52:E52 I52 G52 B53:E53 G53:I5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2"/>
  <sheetViews>
    <sheetView tabSelected="1" topLeftCell="A10" zoomScale="130" zoomScaleNormal="130" workbookViewId="0">
      <selection activeCell="R27" sqref="R27"/>
    </sheetView>
  </sheetViews>
  <sheetFormatPr defaultRowHeight="15" x14ac:dyDescent="0.25"/>
  <cols>
    <col min="1" max="1" width="10.7109375" customWidth="1"/>
    <col min="10" max="10" width="10.140625" customWidth="1"/>
  </cols>
  <sheetData>
    <row r="1" spans="1:14" x14ac:dyDescent="0.25">
      <c r="A1" s="53" t="s">
        <v>1</v>
      </c>
      <c r="B1" s="46" t="s">
        <v>0</v>
      </c>
      <c r="C1" s="46"/>
      <c r="D1" s="46"/>
      <c r="E1" s="46"/>
      <c r="F1" s="46"/>
      <c r="G1" s="46"/>
      <c r="H1" s="46"/>
      <c r="I1" s="46"/>
      <c r="J1" s="45" t="s">
        <v>3</v>
      </c>
      <c r="K1" s="45"/>
      <c r="L1" s="56">
        <v>0</v>
      </c>
      <c r="M1" s="56"/>
      <c r="N1" s="56"/>
    </row>
    <row r="2" spans="1:14" x14ac:dyDescent="0.25">
      <c r="A2" s="53"/>
      <c r="B2" s="45">
        <v>1</v>
      </c>
      <c r="C2" s="45"/>
      <c r="D2" s="45">
        <v>2</v>
      </c>
      <c r="E2" s="45"/>
      <c r="F2" s="45">
        <v>3</v>
      </c>
      <c r="G2" s="45"/>
      <c r="H2" s="45">
        <v>4</v>
      </c>
      <c r="I2" s="45"/>
      <c r="J2" s="45"/>
      <c r="K2" s="45"/>
      <c r="L2" s="56"/>
      <c r="M2" s="56"/>
      <c r="N2" s="56"/>
    </row>
    <row r="3" spans="1:14" x14ac:dyDescent="0.25">
      <c r="A3" s="45">
        <v>1</v>
      </c>
      <c r="B3" s="2"/>
      <c r="C3" s="35">
        <v>10</v>
      </c>
      <c r="D3" s="2"/>
      <c r="E3" s="35">
        <v>2</v>
      </c>
      <c r="F3" s="5"/>
      <c r="G3" s="36">
        <v>20</v>
      </c>
      <c r="H3" s="5"/>
      <c r="I3" s="36">
        <v>11</v>
      </c>
      <c r="J3" s="46"/>
      <c r="K3" s="46"/>
      <c r="L3" s="56"/>
      <c r="M3" s="56"/>
      <c r="N3" s="56"/>
    </row>
    <row r="4" spans="1:14" x14ac:dyDescent="0.25">
      <c r="A4" s="45"/>
      <c r="B4" s="38"/>
      <c r="C4" s="3"/>
      <c r="D4" s="38"/>
      <c r="E4" s="3"/>
      <c r="F4" s="7"/>
      <c r="G4" s="39"/>
      <c r="H4" s="7"/>
      <c r="I4" s="39"/>
      <c r="J4" s="46">
        <v>15</v>
      </c>
      <c r="K4" s="46"/>
      <c r="L4" s="56"/>
      <c r="M4" s="56"/>
      <c r="N4" s="56"/>
    </row>
    <row r="5" spans="1:14" x14ac:dyDescent="0.25">
      <c r="A5" s="45">
        <v>2</v>
      </c>
      <c r="B5" s="2"/>
      <c r="C5" s="35">
        <v>12</v>
      </c>
      <c r="D5" s="2"/>
      <c r="E5" s="35">
        <v>7</v>
      </c>
      <c r="F5" s="5"/>
      <c r="G5" s="36">
        <v>9</v>
      </c>
      <c r="H5" s="5"/>
      <c r="I5" s="36">
        <v>20</v>
      </c>
      <c r="J5" s="46"/>
      <c r="K5" s="46"/>
      <c r="L5" s="56"/>
      <c r="M5" s="56"/>
      <c r="N5" s="56"/>
    </row>
    <row r="6" spans="1:14" x14ac:dyDescent="0.25">
      <c r="A6" s="45"/>
      <c r="B6" s="38"/>
      <c r="C6" s="3"/>
      <c r="D6" s="38"/>
      <c r="E6" s="3"/>
      <c r="F6" s="7"/>
      <c r="G6" s="39"/>
      <c r="H6" s="7"/>
      <c r="I6" s="39"/>
      <c r="J6" s="46">
        <v>25</v>
      </c>
      <c r="K6" s="46"/>
      <c r="L6" s="56"/>
      <c r="M6" s="56"/>
      <c r="N6" s="56"/>
    </row>
    <row r="7" spans="1:14" x14ac:dyDescent="0.25">
      <c r="A7" s="45">
        <v>3</v>
      </c>
      <c r="B7" s="2"/>
      <c r="C7" s="35">
        <v>0</v>
      </c>
      <c r="D7" s="2"/>
      <c r="E7" s="35">
        <v>14</v>
      </c>
      <c r="F7" s="5"/>
      <c r="G7" s="36">
        <v>16</v>
      </c>
      <c r="H7" s="5"/>
      <c r="I7" s="36">
        <v>18</v>
      </c>
      <c r="J7" s="46"/>
      <c r="K7" s="46"/>
      <c r="L7" s="56"/>
      <c r="M7" s="56"/>
      <c r="N7" s="56"/>
    </row>
    <row r="8" spans="1:14" x14ac:dyDescent="0.25">
      <c r="A8" s="45"/>
      <c r="B8" s="9"/>
      <c r="C8" s="37"/>
      <c r="D8" s="9"/>
      <c r="E8" s="37"/>
      <c r="F8" s="11"/>
      <c r="G8" s="12"/>
      <c r="H8" s="11"/>
      <c r="I8" s="12"/>
      <c r="J8" s="46">
        <v>5</v>
      </c>
      <c r="K8" s="46"/>
      <c r="L8" s="56"/>
      <c r="M8" s="56"/>
      <c r="N8" s="56"/>
    </row>
    <row r="9" spans="1:14" x14ac:dyDescent="0.25">
      <c r="A9" s="45" t="s">
        <v>2</v>
      </c>
      <c r="B9" s="46"/>
      <c r="C9" s="46"/>
      <c r="D9" s="46"/>
      <c r="E9" s="46"/>
      <c r="F9" s="46"/>
      <c r="G9" s="46"/>
      <c r="H9" s="46"/>
      <c r="I9" s="46"/>
      <c r="J9" s="47">
        <f>SUM(J3:K8)-SUM(B10:I10)</f>
        <v>0</v>
      </c>
      <c r="K9" s="48"/>
      <c r="L9" s="56"/>
      <c r="M9" s="56"/>
      <c r="N9" s="56"/>
    </row>
    <row r="10" spans="1:14" x14ac:dyDescent="0.25">
      <c r="A10" s="45"/>
      <c r="B10" s="46">
        <v>5</v>
      </c>
      <c r="C10" s="46"/>
      <c r="D10" s="46">
        <v>15</v>
      </c>
      <c r="E10" s="46"/>
      <c r="F10" s="46">
        <v>15</v>
      </c>
      <c r="G10" s="46"/>
      <c r="H10" s="46">
        <v>10</v>
      </c>
      <c r="I10" s="46"/>
      <c r="J10" s="49"/>
      <c r="K10" s="50"/>
      <c r="L10" s="56"/>
      <c r="M10" s="56"/>
      <c r="N10" s="56"/>
    </row>
    <row r="12" spans="1:14" x14ac:dyDescent="0.25">
      <c r="A12" s="53" t="s">
        <v>1</v>
      </c>
      <c r="B12" s="46" t="s">
        <v>0</v>
      </c>
      <c r="C12" s="46"/>
      <c r="D12" s="46"/>
      <c r="E12" s="46"/>
      <c r="F12" s="46"/>
      <c r="G12" s="46"/>
      <c r="H12" s="46"/>
      <c r="I12" s="46"/>
      <c r="J12" s="45" t="s">
        <v>20</v>
      </c>
      <c r="K12" s="45">
        <f>MIN(C14,E14,G14,I14,C16,E16,G16,I16,C18,E18,G18,I18)</f>
        <v>0</v>
      </c>
      <c r="L12" s="56">
        <v>1</v>
      </c>
      <c r="M12" s="56"/>
      <c r="N12" s="56"/>
    </row>
    <row r="13" spans="1:14" x14ac:dyDescent="0.25">
      <c r="A13" s="53"/>
      <c r="B13" s="45">
        <v>1</v>
      </c>
      <c r="C13" s="45"/>
      <c r="D13" s="45">
        <v>2</v>
      </c>
      <c r="E13" s="45"/>
      <c r="F13" s="45">
        <v>3</v>
      </c>
      <c r="G13" s="45"/>
      <c r="H13" s="45">
        <v>4</v>
      </c>
      <c r="I13" s="45"/>
      <c r="J13" s="45"/>
      <c r="K13" s="45"/>
      <c r="L13" s="56"/>
      <c r="M13" s="56"/>
      <c r="N13" s="56"/>
    </row>
    <row r="14" spans="1:14" x14ac:dyDescent="0.25">
      <c r="A14" s="45">
        <v>1</v>
      </c>
      <c r="B14" s="2" t="str">
        <f>IF(OR(J14=0,B20=0),"нет","да")</f>
        <v>нет</v>
      </c>
      <c r="C14" s="35">
        <v>10</v>
      </c>
      <c r="D14" s="2" t="str">
        <f>IF(OR(J14=0,D20=0),"нет","да")</f>
        <v>да</v>
      </c>
      <c r="E14" s="35">
        <v>2</v>
      </c>
      <c r="F14" s="2" t="str">
        <f>IF(OR(J14=0,F20=0),"нет","да")</f>
        <v>да</v>
      </c>
      <c r="G14" s="36">
        <v>20</v>
      </c>
      <c r="H14" s="2" t="str">
        <f>IF(OR(J14=0,H20=0),"нет","да")</f>
        <v>да</v>
      </c>
      <c r="I14" s="36">
        <v>11</v>
      </c>
      <c r="J14" s="46">
        <f>IF(B15&gt;0,J4-MIN(J15,B21),IF(D15&gt;0,J4-MIN(J15,D21),IF(F15&gt;0,J4-MIN(J15,F21),IF(H15&gt;0,J4-MIN(J15,H21),J4))))</f>
        <v>15</v>
      </c>
      <c r="K14" s="46"/>
      <c r="L14" s="56"/>
      <c r="M14" s="56"/>
      <c r="N14" s="56"/>
    </row>
    <row r="15" spans="1:14" x14ac:dyDescent="0.25">
      <c r="A15" s="45"/>
      <c r="B15" s="38">
        <f>IF(C14=K12,MIN(B21,J15),0)</f>
        <v>0</v>
      </c>
      <c r="C15" s="3"/>
      <c r="D15" s="38">
        <f>IF(E14=K12,MIN(D21,J15),0)</f>
        <v>0</v>
      </c>
      <c r="E15" s="3"/>
      <c r="F15" s="38">
        <f>IF(G14=K12,MIN(F21,J15),0)</f>
        <v>0</v>
      </c>
      <c r="G15" s="39"/>
      <c r="H15" s="38">
        <f>IF(I14=K12,MIN(H21,J15),0)</f>
        <v>0</v>
      </c>
      <c r="I15" s="39"/>
      <c r="J15" s="46">
        <v>15</v>
      </c>
      <c r="K15" s="46"/>
      <c r="L15" s="56"/>
      <c r="M15" s="56"/>
      <c r="N15" s="56"/>
    </row>
    <row r="16" spans="1:14" x14ac:dyDescent="0.25">
      <c r="A16" s="45">
        <v>2</v>
      </c>
      <c r="B16" s="2" t="str">
        <f>IF(OR(J16=0,B20=0),"нет","да")</f>
        <v>нет</v>
      </c>
      <c r="C16" s="35">
        <v>12</v>
      </c>
      <c r="D16" s="2" t="str">
        <f>IF(OR(J16=0,D20=0),"нет","да")</f>
        <v>да</v>
      </c>
      <c r="E16" s="35">
        <v>7</v>
      </c>
      <c r="F16" s="2" t="str">
        <f>IF(OR(J16=0,F20=0),"нет","да")</f>
        <v>да</v>
      </c>
      <c r="G16" s="36">
        <v>9</v>
      </c>
      <c r="H16" s="2" t="str">
        <f>IF(OR(J16=0,H20=0),"нет","да")</f>
        <v>да</v>
      </c>
      <c r="I16" s="36">
        <v>20</v>
      </c>
      <c r="J16" s="46">
        <f>IF(B17&gt;0,J6-MIN(J17,B21),IF(D17&gt;0,J6-MIN(J17,D21),IF(F17&gt;0,J6-MIN(J17,F21),IF(H17&gt;0,J6-MIN(J17,H21),J6))))</f>
        <v>25</v>
      </c>
      <c r="K16" s="46"/>
      <c r="L16" s="56"/>
      <c r="M16" s="56"/>
      <c r="N16" s="56"/>
    </row>
    <row r="17" spans="1:14" x14ac:dyDescent="0.25">
      <c r="A17" s="45"/>
      <c r="B17" s="38">
        <f>IF(C16=K12,MIN(B21,J17),0)</f>
        <v>0</v>
      </c>
      <c r="C17" s="3"/>
      <c r="D17" s="38">
        <f>IF(E16=K12,MIN(D21,J17),0)</f>
        <v>0</v>
      </c>
      <c r="E17" s="3"/>
      <c r="F17" s="38">
        <f>IF(G16=K12,MIN(F21,J17),0)</f>
        <v>0</v>
      </c>
      <c r="G17" s="39"/>
      <c r="H17" s="38">
        <f>IF(I16=K12,MIN(H21,J17),0)</f>
        <v>0</v>
      </c>
      <c r="I17" s="39"/>
      <c r="J17" s="46">
        <v>25</v>
      </c>
      <c r="K17" s="46"/>
      <c r="L17" s="56"/>
      <c r="M17" s="56"/>
      <c r="N17" s="56"/>
    </row>
    <row r="18" spans="1:14" x14ac:dyDescent="0.25">
      <c r="A18" s="45">
        <v>3</v>
      </c>
      <c r="B18" s="2" t="str">
        <f>IF(OR(J18=0,B20=0),"нет","да")</f>
        <v>нет</v>
      </c>
      <c r="C18" s="35">
        <v>0</v>
      </c>
      <c r="D18" s="2" t="str">
        <f>IF(OR(J18=0,D20=0),"нет","да")</f>
        <v>нет</v>
      </c>
      <c r="E18" s="35">
        <v>14</v>
      </c>
      <c r="F18" s="2" t="str">
        <f>IF(OR(J18=0,F20=0),"нет","да")</f>
        <v>нет</v>
      </c>
      <c r="G18" s="36">
        <v>16</v>
      </c>
      <c r="H18" s="2" t="str">
        <f>IF(OR(J18=0,H20=0),"нет","да")</f>
        <v>нет</v>
      </c>
      <c r="I18" s="36">
        <v>18</v>
      </c>
      <c r="J18" s="46">
        <f>IF(B19&gt;0,J8-MIN(J19,B21),IF(D19&gt;0,J8-MIN(J19,D21),IF(F19&gt;0,J8-MIN(J19,F21),IF(H19&gt;0,J8-MIN(J19,H21),J8))))</f>
        <v>0</v>
      </c>
      <c r="K18" s="46"/>
      <c r="L18" s="56"/>
      <c r="M18" s="56"/>
      <c r="N18" s="56"/>
    </row>
    <row r="19" spans="1:14" x14ac:dyDescent="0.25">
      <c r="A19" s="45"/>
      <c r="B19" s="38">
        <f>IF(C18=K12,MIN(B21,J19),0)</f>
        <v>5</v>
      </c>
      <c r="C19" s="37"/>
      <c r="D19" s="38">
        <f>IF(E18=K12,MIN(D21,J19),0)</f>
        <v>0</v>
      </c>
      <c r="E19" s="37"/>
      <c r="F19" s="38">
        <f>IF(G18=K12,MIN(F21,J19),0)</f>
        <v>0</v>
      </c>
      <c r="G19" s="12"/>
      <c r="H19" s="38">
        <f>IF(I18=K12,MIN(H21,J19),0)</f>
        <v>0</v>
      </c>
      <c r="I19" s="12"/>
      <c r="J19" s="46">
        <v>5</v>
      </c>
      <c r="K19" s="46"/>
      <c r="L19" s="56"/>
      <c r="M19" s="56"/>
      <c r="N19" s="56"/>
    </row>
    <row r="20" spans="1:14" x14ac:dyDescent="0.25">
      <c r="A20" s="45" t="s">
        <v>2</v>
      </c>
      <c r="B20" s="46">
        <f>IF(B15&gt;0,B10-MIN(J15,B21),IF(B17&gt;0,B10-MIN(J17,B21),IF(B19&gt;0,B10-MIN(J19,B21),B10)))</f>
        <v>0</v>
      </c>
      <c r="C20" s="46"/>
      <c r="D20" s="46">
        <f>IF(D15&gt;0,D10-MIN(J15,D21),IF(D17&gt;0,D10-MIN(J17,D21),IF(D19&gt;0,D10-MIN(J19,D21),D10)))</f>
        <v>15</v>
      </c>
      <c r="E20" s="46"/>
      <c r="F20" s="46">
        <f>IF(F15&gt;0,F10-MIN(J15,F21),IF(F17&gt;0,F10-MIN(J17,F21),IF(F19&gt;0,F10-MIN(J19,F21),F10)))</f>
        <v>15</v>
      </c>
      <c r="G20" s="46"/>
      <c r="H20" s="46">
        <f>IF(H15&gt;0,H10-MIN(J15,H21),IF(H17&gt;0,H10-MIN(J17,H21),IF(H19&gt;0,H10-MIN(J19,H21),H10)))</f>
        <v>10</v>
      </c>
      <c r="I20" s="46"/>
      <c r="J20" s="47">
        <f>SUM(J14:K19)-SUM(B21:I21)</f>
        <v>40</v>
      </c>
      <c r="K20" s="48"/>
      <c r="L20" s="56"/>
      <c r="M20" s="56"/>
      <c r="N20" s="56"/>
    </row>
    <row r="21" spans="1:14" x14ac:dyDescent="0.25">
      <c r="A21" s="45"/>
      <c r="B21" s="46">
        <v>5</v>
      </c>
      <c r="C21" s="46"/>
      <c r="D21" s="46">
        <v>15</v>
      </c>
      <c r="E21" s="46"/>
      <c r="F21" s="46">
        <v>15</v>
      </c>
      <c r="G21" s="46"/>
      <c r="H21" s="46">
        <v>10</v>
      </c>
      <c r="I21" s="46"/>
      <c r="J21" s="49"/>
      <c r="K21" s="50"/>
      <c r="L21" s="56"/>
      <c r="M21" s="56"/>
      <c r="N21" s="56"/>
    </row>
    <row r="23" spans="1:14" x14ac:dyDescent="0.25">
      <c r="A23" s="53" t="s">
        <v>1</v>
      </c>
      <c r="B23" s="46" t="s">
        <v>0</v>
      </c>
      <c r="C23" s="46"/>
      <c r="D23" s="46"/>
      <c r="E23" s="46"/>
      <c r="F23" s="46"/>
      <c r="G23" s="46"/>
      <c r="H23" s="46"/>
      <c r="I23" s="46"/>
      <c r="J23" s="45" t="s">
        <v>20</v>
      </c>
      <c r="K23" s="45">
        <f>SMALL((C25,E25,G25,I25,C27,E27,G27,I27,C29,E29,G29,I29),2)</f>
        <v>2</v>
      </c>
      <c r="L23" s="56">
        <v>2</v>
      </c>
      <c r="M23" s="56"/>
      <c r="N23" s="56"/>
    </row>
    <row r="24" spans="1:14" x14ac:dyDescent="0.25">
      <c r="A24" s="53"/>
      <c r="B24" s="45">
        <v>1</v>
      </c>
      <c r="C24" s="45"/>
      <c r="D24" s="45">
        <v>2</v>
      </c>
      <c r="E24" s="45"/>
      <c r="F24" s="45">
        <v>3</v>
      </c>
      <c r="G24" s="45"/>
      <c r="H24" s="45">
        <v>4</v>
      </c>
      <c r="I24" s="45"/>
      <c r="J24" s="45"/>
      <c r="K24" s="45"/>
      <c r="L24" s="56"/>
      <c r="M24" s="56"/>
      <c r="N24" s="56"/>
    </row>
    <row r="25" spans="1:14" x14ac:dyDescent="0.25">
      <c r="A25" s="45">
        <v>1</v>
      </c>
      <c r="B25" s="2" t="str">
        <f>IF(OR(J25=0,B31=0,B14="нет"),"нет","да")</f>
        <v>нет</v>
      </c>
      <c r="C25" s="40">
        <v>10</v>
      </c>
      <c r="D25" s="2" t="str">
        <f>IF(OR(J25=0,D31=0,D14="нет"),"нет","да")</f>
        <v>нет</v>
      </c>
      <c r="E25" s="40">
        <v>2</v>
      </c>
      <c r="F25" s="2" t="str">
        <f>IF(OR(J25=0,F31=0,F14="нет"),"нет","да")</f>
        <v>нет</v>
      </c>
      <c r="G25" s="41">
        <v>20</v>
      </c>
      <c r="H25" s="2" t="str">
        <f>IF(OR(J25=0,H31=0,H14="нет"),"нет","да")</f>
        <v>нет</v>
      </c>
      <c r="I25" s="41">
        <v>11</v>
      </c>
      <c r="J25" s="46">
        <f>IF(B26&gt;0,J15-MIN(J26,B32),IF(D26&gt;0,J15-MIN(J26,D32),IF(F26&gt;0,J15-MIN(J26,F32),IF(H26&gt;0,J15-MIN(J26,H32),J14))))</f>
        <v>0</v>
      </c>
      <c r="K25" s="46"/>
      <c r="L25" s="56"/>
      <c r="M25" s="56"/>
      <c r="N25" s="56"/>
    </row>
    <row r="26" spans="1:14" x14ac:dyDescent="0.25">
      <c r="A26" s="45"/>
      <c r="B26" s="43">
        <f>IF(C25=K19,MIN(B28,J26),B15)</f>
        <v>0</v>
      </c>
      <c r="C26" s="3"/>
      <c r="D26" s="43">
        <f>IF(E25=K23,MIN(D32,J26),D15)</f>
        <v>15</v>
      </c>
      <c r="E26" s="3"/>
      <c r="F26" s="43">
        <f>IF(G25=K23,MIN(F28,J26),F15)</f>
        <v>0</v>
      </c>
      <c r="G26" s="44"/>
      <c r="H26" s="43">
        <f>IF(I25=K23,MIN(H28,J26),H15)</f>
        <v>0</v>
      </c>
      <c r="I26" s="44"/>
      <c r="J26" s="46">
        <v>15</v>
      </c>
      <c r="K26" s="46"/>
      <c r="L26" s="56"/>
      <c r="M26" s="56"/>
      <c r="N26" s="56"/>
    </row>
    <row r="27" spans="1:14" x14ac:dyDescent="0.25">
      <c r="A27" s="45">
        <v>2</v>
      </c>
      <c r="B27" s="2" t="str">
        <f>IF(OR(J27=0,B31=0,B16="нет"),"нет","да")</f>
        <v>нет</v>
      </c>
      <c r="C27" s="40">
        <v>12</v>
      </c>
      <c r="D27" s="2" t="str">
        <f>IF(OR(J27=0,D31=0,D16="нет"),"нет","да")</f>
        <v>нет</v>
      </c>
      <c r="E27" s="40">
        <v>7</v>
      </c>
      <c r="F27" s="2" t="str">
        <f>IF(OR(J27=0,F31=0,F16="нет"),"нет","да")</f>
        <v>да</v>
      </c>
      <c r="G27" s="41">
        <v>9</v>
      </c>
      <c r="H27" s="2" t="str">
        <f>IF(OR(J27=0,H31=0,H16="нет"),"нет","да")</f>
        <v>да</v>
      </c>
      <c r="I27" s="41">
        <v>20</v>
      </c>
      <c r="J27" s="46">
        <f>IF(B28&gt;0,J17-MIN(J28,B34),IF(D28&gt;0,J17-MIN(J28,D34),IF(F28&gt;0,J17-MIN(J28,F34),IF(H28&gt;0,J17-MIN(J28,H34),J16))))</f>
        <v>25</v>
      </c>
      <c r="K27" s="46"/>
      <c r="L27" s="56"/>
      <c r="M27" s="56"/>
      <c r="N27" s="56"/>
    </row>
    <row r="28" spans="1:14" x14ac:dyDescent="0.25">
      <c r="A28" s="45"/>
      <c r="B28" s="43">
        <f>IF(C27=K21,MIN(B30,J28),B17)</f>
        <v>0</v>
      </c>
      <c r="C28" s="3"/>
      <c r="D28" s="43">
        <f>IF(E27=K23,MIN(D30,J28),D17)</f>
        <v>0</v>
      </c>
      <c r="E28" s="3"/>
      <c r="F28" s="43">
        <f>IF(G27=K23,MIN(F30,J28),F17)</f>
        <v>0</v>
      </c>
      <c r="G28" s="44"/>
      <c r="H28" s="43">
        <f>IF(I27=K23,MIN(H30,J28),H17)</f>
        <v>0</v>
      </c>
      <c r="I28" s="44"/>
      <c r="J28" s="46">
        <v>25</v>
      </c>
      <c r="K28" s="46"/>
      <c r="L28" s="56"/>
      <c r="M28" s="56"/>
      <c r="N28" s="56"/>
    </row>
    <row r="29" spans="1:14" x14ac:dyDescent="0.25">
      <c r="A29" s="45">
        <v>3</v>
      </c>
      <c r="B29" s="2" t="str">
        <f>IF(OR(J29=0,B31=0,B18="нет"),"нет","да")</f>
        <v>нет</v>
      </c>
      <c r="C29" s="40">
        <v>0</v>
      </c>
      <c r="D29" s="2" t="str">
        <f>IF(AND(OR(L29=0,D31=0),D18="нет"),"нет","да")</f>
        <v>нет</v>
      </c>
      <c r="E29" s="40">
        <v>14</v>
      </c>
      <c r="F29" s="2" t="str">
        <f>IF(OR(J29=0,F31=0,F18="нет"),"нет","да")</f>
        <v>нет</v>
      </c>
      <c r="G29" s="41">
        <v>16</v>
      </c>
      <c r="H29" s="2" t="str">
        <f>IF(OR(J29=0,H31=0,H18="нет"),"нет","да")</f>
        <v>нет</v>
      </c>
      <c r="I29" s="41">
        <v>18</v>
      </c>
      <c r="J29" s="46">
        <f>IF(B30&gt;0,J19-MIN(J30,B36),IF(D30&gt;0,J19-MIN(J30,D36),IF(F30&gt;0,J19-MIN(J30,F36),IF(H30&gt;0,J19-MIN(J30,H36),J18))))</f>
        <v>0</v>
      </c>
      <c r="K29" s="46"/>
      <c r="L29" s="56"/>
      <c r="M29" s="56"/>
      <c r="N29" s="56"/>
    </row>
    <row r="30" spans="1:14" x14ac:dyDescent="0.25">
      <c r="A30" s="45"/>
      <c r="B30" s="43">
        <f>IF(C29=K23,MIN(B32,J30),B19)</f>
        <v>5</v>
      </c>
      <c r="C30" s="42"/>
      <c r="D30" s="43">
        <f>IF(E29=K23,MIN(D32,J30),D19)</f>
        <v>0</v>
      </c>
      <c r="E30" s="42"/>
      <c r="F30" s="43">
        <f>IF(G29=K23,MIN(F32,J30),F19)</f>
        <v>0</v>
      </c>
      <c r="G30" s="12"/>
      <c r="H30" s="43">
        <f>IF(I29=K23,MIN(H32,J30),H19)</f>
        <v>0</v>
      </c>
      <c r="I30" s="12"/>
      <c r="J30" s="46">
        <v>5</v>
      </c>
      <c r="K30" s="46"/>
      <c r="L30" s="56"/>
      <c r="M30" s="56"/>
      <c r="N30" s="56"/>
    </row>
    <row r="31" spans="1:14" x14ac:dyDescent="0.25">
      <c r="A31" s="45" t="s">
        <v>2</v>
      </c>
      <c r="B31" s="46">
        <f>IF(B26&gt;0,B21-MIN(J26,B32),IF(B28&gt;0,B21-MIN(J28,B32),IF(B30&gt;0,B21-MIN(J30,B32),B20)))</f>
        <v>0</v>
      </c>
      <c r="C31" s="46"/>
      <c r="D31" s="46">
        <f>IF(D26&gt;0,D21-MIN(L26,D32),IF(D28&gt;0,D21-MIN(L28,D32),IF(D30&gt;0,D21-MIN(L30,D32),D20)))</f>
        <v>0</v>
      </c>
      <c r="E31" s="46"/>
      <c r="F31" s="46">
        <f>IF(F26&gt;0,F21-MIN(N26,F32),IF(F28&gt;0,F21-MIN(N28,F32),IF(F30&gt;0,F21-MIN(N30,F32),F20)))</f>
        <v>15</v>
      </c>
      <c r="G31" s="46"/>
      <c r="H31" s="46">
        <f>IF(H26&gt;0,H21-MIN(P26,H32),IF(H28&gt;0,H21-MIN(P28,H32),IF(H30&gt;0,H21-MIN(P30,H32),H20)))</f>
        <v>10</v>
      </c>
      <c r="I31" s="46"/>
      <c r="J31" s="47">
        <f>SUM(J25:K30)-SUM(B32:I32)</f>
        <v>25</v>
      </c>
      <c r="K31" s="48"/>
      <c r="L31" s="56"/>
      <c r="M31" s="56"/>
      <c r="N31" s="56"/>
    </row>
    <row r="32" spans="1:14" x14ac:dyDescent="0.25">
      <c r="A32" s="45"/>
      <c r="B32" s="46">
        <v>5</v>
      </c>
      <c r="C32" s="46"/>
      <c r="D32" s="46">
        <v>15</v>
      </c>
      <c r="E32" s="46"/>
      <c r="F32" s="46">
        <v>15</v>
      </c>
      <c r="G32" s="46"/>
      <c r="H32" s="46">
        <v>10</v>
      </c>
      <c r="I32" s="46"/>
      <c r="J32" s="49"/>
      <c r="K32" s="50"/>
      <c r="L32" s="56"/>
      <c r="M32" s="56"/>
      <c r="N32" s="56"/>
    </row>
  </sheetData>
  <mergeCells count="83">
    <mergeCell ref="L23:N32"/>
    <mergeCell ref="A29:A30"/>
    <mergeCell ref="J29:K29"/>
    <mergeCell ref="J30:K30"/>
    <mergeCell ref="A31:A32"/>
    <mergeCell ref="B31:C31"/>
    <mergeCell ref="D31:E31"/>
    <mergeCell ref="F31:G31"/>
    <mergeCell ref="H31:I31"/>
    <mergeCell ref="J31:K32"/>
    <mergeCell ref="B32:C32"/>
    <mergeCell ref="D32:E32"/>
    <mergeCell ref="F32:G32"/>
    <mergeCell ref="H32:I32"/>
    <mergeCell ref="A25:A26"/>
    <mergeCell ref="J25:K25"/>
    <mergeCell ref="J26:K26"/>
    <mergeCell ref="A27:A28"/>
    <mergeCell ref="J27:K27"/>
    <mergeCell ref="J28:K28"/>
    <mergeCell ref="A23:A24"/>
    <mergeCell ref="B23:I23"/>
    <mergeCell ref="J23:J24"/>
    <mergeCell ref="K23:K24"/>
    <mergeCell ref="B24:C24"/>
    <mergeCell ref="D24:E24"/>
    <mergeCell ref="F24:G24"/>
    <mergeCell ref="H24:I24"/>
    <mergeCell ref="D21:E21"/>
    <mergeCell ref="F21:G21"/>
    <mergeCell ref="H21:I21"/>
    <mergeCell ref="J12:J13"/>
    <mergeCell ref="K12:K13"/>
    <mergeCell ref="J16:K16"/>
    <mergeCell ref="J17:K17"/>
    <mergeCell ref="L1:N10"/>
    <mergeCell ref="L12:N21"/>
    <mergeCell ref="A18:A19"/>
    <mergeCell ref="J18:K18"/>
    <mergeCell ref="J19:K19"/>
    <mergeCell ref="A20:A21"/>
    <mergeCell ref="B20:C20"/>
    <mergeCell ref="D20:E20"/>
    <mergeCell ref="F20:G20"/>
    <mergeCell ref="H20:I20"/>
    <mergeCell ref="J20:K21"/>
    <mergeCell ref="B21:C21"/>
    <mergeCell ref="A14:A15"/>
    <mergeCell ref="J14:K14"/>
    <mergeCell ref="J15:K15"/>
    <mergeCell ref="A16:A17"/>
    <mergeCell ref="A12:A13"/>
    <mergeCell ref="B12:I12"/>
    <mergeCell ref="B13:C13"/>
    <mergeCell ref="D13:E13"/>
    <mergeCell ref="F13:G13"/>
    <mergeCell ref="H13:I13"/>
    <mergeCell ref="A7:A8"/>
    <mergeCell ref="J7:K7"/>
    <mergeCell ref="J8:K8"/>
    <mergeCell ref="A9:A10"/>
    <mergeCell ref="B9:C9"/>
    <mergeCell ref="D9:E9"/>
    <mergeCell ref="F9:G9"/>
    <mergeCell ref="H9:I9"/>
    <mergeCell ref="J9:K10"/>
    <mergeCell ref="B10:C10"/>
    <mergeCell ref="D10:E10"/>
    <mergeCell ref="F10:G10"/>
    <mergeCell ref="H10:I10"/>
    <mergeCell ref="A3:A4"/>
    <mergeCell ref="J3:K3"/>
    <mergeCell ref="J4:K4"/>
    <mergeCell ref="A5:A6"/>
    <mergeCell ref="J5:K5"/>
    <mergeCell ref="J6:K6"/>
    <mergeCell ref="A1:A2"/>
    <mergeCell ref="B1:I1"/>
    <mergeCell ref="J1:K2"/>
    <mergeCell ref="B2:C2"/>
    <mergeCell ref="D2:E2"/>
    <mergeCell ref="F2:G2"/>
    <mergeCell ref="H2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Решение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2020-12-01T03:50:56Z</dcterms:created>
  <dcterms:modified xsi:type="dcterms:W3CDTF">2021-01-21T09:12:35Z</dcterms:modified>
</cp:coreProperties>
</file>