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100"/>
  </bookViews>
  <sheets>
    <sheet name="Лист1" sheetId="1" r:id="rId1"/>
  </sheets>
  <definedNames>
    <definedName name="общ.тр">Лист1!$B$8</definedName>
    <definedName name="пил?">Лист1!$P$2:$P$3</definedName>
    <definedName name="сред">Лист1!$B$9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E4" i="1"/>
  <c r="E5" i="1"/>
  <c r="O5" i="1" s="1"/>
  <c r="E6" i="1"/>
  <c r="G6" i="1" s="1"/>
  <c r="E7" i="1"/>
  <c r="G7" i="1" s="1"/>
  <c r="E3" i="1"/>
  <c r="G5" i="1"/>
  <c r="O4" i="1"/>
  <c r="O3" i="1"/>
  <c r="B9" i="1"/>
  <c r="O7" i="1" l="1"/>
  <c r="G3" i="1"/>
  <c r="G4" i="1"/>
  <c r="O6" i="1"/>
  <c r="M2" i="1"/>
  <c r="F7" i="1"/>
  <c r="L2" i="1"/>
  <c r="K2" i="1"/>
  <c r="J2" i="1"/>
  <c r="I2" i="1"/>
  <c r="F6" i="1"/>
  <c r="F5" i="1"/>
  <c r="F4" i="1"/>
  <c r="F3" i="1"/>
  <c r="J9" i="1" l="1" a="1"/>
  <c r="J9" i="1" s="1"/>
  <c r="J10" i="1" s="1"/>
  <c r="F13" i="1" a="1"/>
  <c r="F13" i="1" s="1"/>
  <c r="G13" i="1" s="1"/>
  <c r="O8" i="1"/>
  <c r="H9" i="1" a="1"/>
  <c r="H9" i="1" s="1"/>
  <c r="H10" i="1" s="1"/>
  <c r="F11" i="1" a="1"/>
  <c r="F11" i="1" s="1"/>
  <c r="G11" i="1" s="1"/>
  <c r="F14" i="1" a="1"/>
  <c r="F14" i="1" s="1"/>
  <c r="G14" i="1" s="1"/>
  <c r="K9" i="1" a="1"/>
  <c r="K9" i="1" s="1"/>
  <c r="K10" i="1" s="1"/>
  <c r="F15" i="1" a="1"/>
  <c r="F15" i="1" s="1"/>
  <c r="G15" i="1" s="1"/>
  <c r="I9" i="1" a="1"/>
  <c r="I9" i="1" s="1"/>
  <c r="I10" i="1" s="1"/>
  <c r="F12" i="1" a="1"/>
  <c r="F12" i="1" s="1"/>
  <c r="G12" i="1" s="1"/>
  <c r="L9" i="1" a="1"/>
  <c r="L9" i="1" s="1"/>
  <c r="L10" i="1" s="1"/>
  <c r="H11" i="1" l="1"/>
  <c r="I11" i="1" s="1"/>
  <c r="J11" i="1" s="1"/>
  <c r="H12" i="1"/>
  <c r="H13" i="1" s="1"/>
  <c r="I12" i="1" l="1"/>
  <c r="I13" i="1" s="1"/>
  <c r="J12" i="1"/>
  <c r="K11" i="1"/>
  <c r="L11" i="1" s="1"/>
  <c r="H14" i="1"/>
  <c r="H15" i="1" s="1"/>
  <c r="N4" i="1"/>
  <c r="J8" i="1"/>
  <c r="I8" i="1"/>
  <c r="N3" i="1"/>
  <c r="K12" i="1" l="1"/>
  <c r="L12" i="1" s="1"/>
  <c r="J13" i="1"/>
  <c r="I14" i="1"/>
  <c r="I15" i="1" s="1"/>
  <c r="K13" i="1" l="1"/>
  <c r="L13" i="1" s="1"/>
  <c r="J14" i="1"/>
  <c r="K14" i="1" s="1"/>
  <c r="L14" i="1" s="1"/>
  <c r="N5" i="1"/>
  <c r="K8" i="1"/>
  <c r="J15" i="1" l="1"/>
  <c r="K15" i="1" s="1"/>
  <c r="L8" i="1"/>
  <c r="N6" i="1"/>
  <c r="L15" i="1" l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Коэффициент, учитывающий выпивку и можно веганов.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Кто сколько должен вложить или забрать</t>
        </r>
      </text>
    </comment>
  </commentList>
</comments>
</file>

<file path=xl/sharedStrings.xml><?xml version="1.0" encoding="utf-8"?>
<sst xmlns="http://schemas.openxmlformats.org/spreadsheetml/2006/main" count="32" uniqueCount="19">
  <si>
    <t>нет</t>
  </si>
  <si>
    <t>список</t>
  </si>
  <si>
    <t>сумма:</t>
  </si>
  <si>
    <t>среднее на пьющих:</t>
  </si>
  <si>
    <t>да</t>
  </si>
  <si>
    <t>долг:</t>
  </si>
  <si>
    <t>сумма трат</t>
  </si>
  <si>
    <t>МАКС(0;МИН((сред-$F3-СУММ($G3:G3))*(ЕСЛИ($C3="нет";0;1));общ.тр-сред-СУММ(H$2:H2)))</t>
  </si>
  <si>
    <t>Иван</t>
  </si>
  <si>
    <t>Петр</t>
  </si>
  <si>
    <t>Семен</t>
  </si>
  <si>
    <t>Саша</t>
  </si>
  <si>
    <t>Оля</t>
  </si>
  <si>
    <t>пил?</t>
  </si>
  <si>
    <t>потратил</t>
  </si>
  <si>
    <t>кто</t>
  </si>
  <si>
    <t>Должники</t>
  </si>
  <si>
    <t>Получатели</t>
  </si>
  <si>
    <t>Веган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</si>
</sst>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;\-0.00;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/>
    <xf numFmtId="0" fontId="0" fillId="4" borderId="0" xfId="0" applyFill="1" applyAlignment="1">
      <alignment horizontal="center"/>
    </xf>
    <xf numFmtId="0" fontId="1" fillId="4" borderId="1" xfId="1" applyFill="1"/>
    <xf numFmtId="0" fontId="0" fillId="5" borderId="2" xfId="0" applyFill="1" applyBorder="1"/>
    <xf numFmtId="0" fontId="0" fillId="3" borderId="2" xfId="0" applyFill="1" applyBorder="1"/>
    <xf numFmtId="166" fontId="0" fillId="0" borderId="0" xfId="0" applyNumberFormat="1"/>
    <xf numFmtId="166" fontId="0" fillId="0" borderId="3" xfId="0" applyNumberFormat="1" applyBorder="1"/>
    <xf numFmtId="166" fontId="0" fillId="0" borderId="4" xfId="0" applyNumberFormat="1" applyBorder="1"/>
    <xf numFmtId="166" fontId="0" fillId="4" borderId="2" xfId="0" applyNumberForma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15"/>
  <sheetViews>
    <sheetView tabSelected="1" zoomScale="175" zoomScaleNormal="175" workbookViewId="0">
      <selection activeCell="G4" sqref="G4:G7"/>
    </sheetView>
  </sheetViews>
  <sheetFormatPr defaultRowHeight="15" x14ac:dyDescent="0.25"/>
  <cols>
    <col min="1" max="1" width="20" bestFit="1" customWidth="1"/>
    <col min="2" max="2" width="9.42578125" bestFit="1" customWidth="1"/>
    <col min="6" max="6" width="10.5703125" bestFit="1" customWidth="1"/>
    <col min="7" max="7" width="11.85546875" bestFit="1" customWidth="1"/>
  </cols>
  <sheetData>
    <row r="1" spans="1:16" ht="28.9" customHeight="1" x14ac:dyDescent="0.25">
      <c r="A1" s="8" t="s">
        <v>15</v>
      </c>
      <c r="B1" s="8" t="s">
        <v>14</v>
      </c>
      <c r="C1" s="8" t="s">
        <v>13</v>
      </c>
      <c r="D1" s="8" t="s">
        <v>18</v>
      </c>
      <c r="G1" s="4" t="s">
        <v>6</v>
      </c>
      <c r="H1" s="7"/>
      <c r="I1" s="7"/>
      <c r="J1" s="7"/>
      <c r="K1" s="7"/>
      <c r="L1" s="7"/>
      <c r="M1" s="5"/>
      <c r="P1" t="s">
        <v>1</v>
      </c>
    </row>
    <row r="2" spans="1:16" x14ac:dyDescent="0.25">
      <c r="A2" s="8"/>
      <c r="B2" s="8"/>
      <c r="C2" s="8"/>
      <c r="D2" s="8"/>
      <c r="F2" s="3"/>
      <c r="G2" s="3"/>
      <c r="H2" s="3"/>
      <c r="I2" s="3" t="str">
        <f>A3</f>
        <v>Иван</v>
      </c>
      <c r="J2" s="3" t="str">
        <f>A4</f>
        <v>Петр</v>
      </c>
      <c r="K2" s="3" t="str">
        <f>A5</f>
        <v>Семен</v>
      </c>
      <c r="L2" s="3" t="str">
        <f>A6</f>
        <v>Саша</v>
      </c>
      <c r="M2" s="3" t="str">
        <f>A7</f>
        <v>Оля</v>
      </c>
      <c r="P2" t="s">
        <v>4</v>
      </c>
    </row>
    <row r="3" spans="1:16" x14ac:dyDescent="0.25">
      <c r="A3" t="s">
        <v>8</v>
      </c>
      <c r="B3">
        <v>3000</v>
      </c>
      <c r="C3" s="6" t="s">
        <v>4</v>
      </c>
      <c r="D3" s="6" t="s">
        <v>0</v>
      </c>
      <c r="E3" s="11">
        <f>1+(C3="да")/2-(D3="да")/5</f>
        <v>1.5</v>
      </c>
      <c r="F3" s="3" t="str">
        <f>A3</f>
        <v>Иван</v>
      </c>
      <c r="G3" s="12">
        <f>$B3-E3*SUM(B$3:B$7)/SUM(E$3:E$7)</f>
        <v>1706.8965517241379</v>
      </c>
      <c r="H3" s="3" t="s">
        <v>5</v>
      </c>
      <c r="I3" s="3"/>
      <c r="J3" s="3"/>
      <c r="K3" s="3"/>
      <c r="L3" s="3"/>
      <c r="M3" s="3"/>
      <c r="N3">
        <f>SUM(I3:L3)</f>
        <v>0</v>
      </c>
      <c r="O3">
        <f>E3*SUM(B$3:B$7)/SUM(E$3:E$7)</f>
        <v>1293.1034482758621</v>
      </c>
      <c r="P3" t="s">
        <v>0</v>
      </c>
    </row>
    <row r="4" spans="1:16" x14ac:dyDescent="0.25">
      <c r="A4" t="s">
        <v>9</v>
      </c>
      <c r="B4">
        <v>1000</v>
      </c>
      <c r="C4" s="6" t="s">
        <v>4</v>
      </c>
      <c r="D4" s="6" t="s">
        <v>0</v>
      </c>
      <c r="E4" s="11">
        <f t="shared" ref="E4:E7" si="0">1+(C4="да")/2-(D4="да")/5</f>
        <v>1.5</v>
      </c>
      <c r="F4" s="3" t="str">
        <f>A4</f>
        <v>Петр</v>
      </c>
      <c r="G4" s="12">
        <f t="shared" ref="G4:G7" si="1">$B4-E4*SUM(B$3:B$7)/SUM(E$3:E$7)</f>
        <v>-293.10344827586209</v>
      </c>
      <c r="H4" s="3" t="s">
        <v>5</v>
      </c>
      <c r="I4" s="3"/>
      <c r="J4" s="3"/>
      <c r="K4" s="3"/>
      <c r="L4" s="3"/>
      <c r="M4" s="3"/>
      <c r="N4">
        <f>SUM(I4:L4)+G4</f>
        <v>-293.10344827586209</v>
      </c>
      <c r="O4">
        <f t="shared" ref="O4:O7" si="2">E4*SUM(B$3:B$7)/SUM(E$3:E$7)</f>
        <v>1293.1034482758621</v>
      </c>
    </row>
    <row r="5" spans="1:16" x14ac:dyDescent="0.25">
      <c r="A5" t="s">
        <v>10</v>
      </c>
      <c r="B5">
        <v>500</v>
      </c>
      <c r="C5" s="6" t="s">
        <v>0</v>
      </c>
      <c r="D5" s="6" t="s">
        <v>0</v>
      </c>
      <c r="E5" s="11">
        <f t="shared" si="0"/>
        <v>1</v>
      </c>
      <c r="F5" s="3" t="str">
        <f>A5</f>
        <v>Семен</v>
      </c>
      <c r="G5" s="12">
        <f t="shared" si="1"/>
        <v>-362.06896551724139</v>
      </c>
      <c r="H5" s="3" t="s">
        <v>5</v>
      </c>
      <c r="I5" s="3"/>
      <c r="J5" s="3"/>
      <c r="K5" s="3"/>
      <c r="L5" s="3"/>
      <c r="M5" s="3"/>
      <c r="N5">
        <f>SUM(I5:L5)+G5</f>
        <v>-362.06896551724139</v>
      </c>
      <c r="O5">
        <f t="shared" si="2"/>
        <v>862.06896551724139</v>
      </c>
    </row>
    <row r="6" spans="1:16" x14ac:dyDescent="0.25">
      <c r="A6" t="s">
        <v>11</v>
      </c>
      <c r="B6">
        <v>500</v>
      </c>
      <c r="C6" s="6" t="s">
        <v>0</v>
      </c>
      <c r="D6" s="6" t="s">
        <v>0</v>
      </c>
      <c r="E6" s="11">
        <f t="shared" si="0"/>
        <v>1</v>
      </c>
      <c r="F6" s="3" t="str">
        <f>A6</f>
        <v>Саша</v>
      </c>
      <c r="G6" s="12">
        <f t="shared" si="1"/>
        <v>-362.06896551724139</v>
      </c>
      <c r="H6" s="3" t="s">
        <v>5</v>
      </c>
      <c r="I6" s="3"/>
      <c r="J6" s="3"/>
      <c r="K6" s="3"/>
      <c r="L6" s="3"/>
      <c r="M6" s="3"/>
      <c r="N6">
        <f>SUM(I6:L6)+G6</f>
        <v>-362.06896551724139</v>
      </c>
      <c r="O6">
        <f t="shared" si="2"/>
        <v>862.06896551724139</v>
      </c>
    </row>
    <row r="7" spans="1:16" x14ac:dyDescent="0.25">
      <c r="A7" t="s">
        <v>12</v>
      </c>
      <c r="C7" s="6"/>
      <c r="D7" s="6" t="s">
        <v>4</v>
      </c>
      <c r="E7" s="11">
        <f t="shared" si="0"/>
        <v>0.8</v>
      </c>
      <c r="F7" s="3" t="str">
        <f>A7</f>
        <v>Оля</v>
      </c>
      <c r="G7" s="12">
        <f t="shared" si="1"/>
        <v>-689.65517241379314</v>
      </c>
      <c r="H7" s="3" t="s">
        <v>5</v>
      </c>
      <c r="I7" s="3"/>
      <c r="J7" s="3"/>
      <c r="K7" s="3"/>
      <c r="L7" s="3"/>
      <c r="M7" s="3"/>
      <c r="O7">
        <f t="shared" si="2"/>
        <v>689.65517241379314</v>
      </c>
    </row>
    <row r="8" spans="1:16" x14ac:dyDescent="0.25">
      <c r="A8" s="1" t="s">
        <v>2</v>
      </c>
      <c r="B8" s="2">
        <f>SUM(B3:B7)</f>
        <v>5000</v>
      </c>
      <c r="I8">
        <f>SUM(I3:I6)</f>
        <v>0</v>
      </c>
      <c r="J8">
        <f>SUM(J3:J6)</f>
        <v>0</v>
      </c>
      <c r="K8">
        <f>SUM(K3:K6)</f>
        <v>0</v>
      </c>
      <c r="L8">
        <f>SUM(L3:L6)</f>
        <v>0</v>
      </c>
      <c r="O8" s="9">
        <f>SUM(O3:O7)</f>
        <v>5000</v>
      </c>
    </row>
    <row r="9" spans="1:16" x14ac:dyDescent="0.25">
      <c r="A9" s="1" t="s">
        <v>3</v>
      </c>
      <c r="B9" s="2">
        <f>ROUNDUP(SUM(B3:B6)/(COUNTIF(C3:C6,"да")),0)</f>
        <v>2500</v>
      </c>
      <c r="G9" s="13" t="s">
        <v>17</v>
      </c>
      <c r="H9" s="13" t="str">
        <f t="array" ref="H9">IF(LARGE($G3:$G7,COLUMN(A9))&gt;0,INDEX($F3:$F7,MATCH(LARGE($G3:$G7+ROW($G3:$G7)%%%,COLUMN(A9)),$G3:$G7+ROW($G3:$G7)%%%,)),"")</f>
        <v>Иван</v>
      </c>
      <c r="I9" s="13" t="str">
        <f t="array" ref="I9">IF(LARGE($G3:$G7,COLUMN(B9))&gt;0,INDEX($F3:$F7,MATCH(LARGE($G3:$G7+ROW($G3:$G7)%%%,COLUMN(B9)),$G3:$G7+ROW($G3:$G7)%%%,)),"")</f>
        <v/>
      </c>
      <c r="J9" s="13" t="str">
        <f t="array" ref="J9">IF(LARGE($G3:$G7,COLUMN(C9))&gt;0,INDEX($F3:$F7,MATCH(LARGE($G3:$G7+ROW($G3:$G7)%%%,COLUMN(C9)),$G3:$G7+ROW($G3:$G7)%%%,)),"")</f>
        <v/>
      </c>
      <c r="K9" s="13" t="str">
        <f t="array" ref="K9">IF(LARGE($G3:$G7,COLUMN(D9))&gt;0,INDEX($F3:$F7,MATCH(LARGE($G3:$G7+ROW($G3:$G7)%%%,COLUMN(D9)),$G3:$G7+ROW($G3:$G7)%%%,)),"")</f>
        <v/>
      </c>
      <c r="L9" s="13" t="str">
        <f t="array" ref="L9">IF(LARGE($G3:$G7,COLUMN(E9))&gt;0,INDEX($F3:$F7,MATCH(LARGE($G3:$G7+ROW($G3:$G7)%%%,COLUMN(E9)),$G3:$G7+ROW($G3:$G7)%%%,)),"")</f>
        <v/>
      </c>
    </row>
    <row r="10" spans="1:16" x14ac:dyDescent="0.25">
      <c r="F10" s="14" t="s">
        <v>16</v>
      </c>
      <c r="G10" s="15"/>
      <c r="H10" s="16">
        <f>SUMPRODUCT(($F3:$F7=H9)*$G3:$G7)</f>
        <v>1706.8965517241379</v>
      </c>
      <c r="I10" s="16">
        <f t="shared" ref="I10:L10" si="3">SUMPRODUCT(($F3:$F7=I9)*$G3:$G7)</f>
        <v>0</v>
      </c>
      <c r="J10" s="16">
        <f t="shared" si="3"/>
        <v>0</v>
      </c>
      <c r="K10" s="16">
        <f t="shared" si="3"/>
        <v>0</v>
      </c>
      <c r="L10" s="16">
        <f t="shared" si="3"/>
        <v>0</v>
      </c>
      <c r="O10" t="s">
        <v>7</v>
      </c>
    </row>
    <row r="11" spans="1:16" x14ac:dyDescent="0.25">
      <c r="F11" s="14" t="str">
        <f t="array" ref="F11">IF(SMALL(G$3:G$7,ROW(F1))&lt;0,INDEX(F$3:F$7,MATCH(SMALL(G$3:G$7+ROW(G$3:G$7)%%%,ROW(F1)),G$3:G$7+ROW(G$3:G$7)%%%,)),"")</f>
        <v>Оля</v>
      </c>
      <c r="G11" s="17">
        <f>-SUMPRODUCT((F$3:F$7=F11)*G$3:G$7)</f>
        <v>689.65517241379314</v>
      </c>
      <c r="H11" s="18">
        <f>MIN($G11*2-SUM($G11:G11),H$10*2-SUM(H$10:H10))</f>
        <v>689.65517241379314</v>
      </c>
      <c r="I11" s="18">
        <f>MIN($G11*2-SUM($G11:H11),I$10*2-SUM(I$10:I10))</f>
        <v>0</v>
      </c>
      <c r="J11" s="18">
        <f>MIN($G11*2-SUM($G11:I11),J$10*2-SUM(J$10:J10))</f>
        <v>0</v>
      </c>
      <c r="K11" s="18">
        <f>MIN($G11*2-SUM($G11:J11),K$10*2-SUM(K$10:K10))</f>
        <v>0</v>
      </c>
      <c r="L11" s="18">
        <f>MIN($G11*2-SUM($G11:K11),L$10*2-SUM(L$10:L10))</f>
        <v>0</v>
      </c>
    </row>
    <row r="12" spans="1:16" x14ac:dyDescent="0.25">
      <c r="F12" s="14" t="str">
        <f t="array" ref="F12">IF(SMALL(G$3:G$7,ROW(F2))&lt;0,INDEX(F$3:F$7,MATCH(SMALL(G$3:G$7+ROW(G$3:G$7)%%%,ROW(F2)),G$3:G$7+ROW(G$3:G$7)%%%,)),"")</f>
        <v>Семен</v>
      </c>
      <c r="G12" s="17">
        <f t="shared" ref="G12:G15" si="4">-SUMPRODUCT((F$3:F$7=F12)*G$3:G$7)</f>
        <v>362.06896551724139</v>
      </c>
      <c r="H12" s="18">
        <f>MIN($G12*2-SUM($G12:G12),H$10*2-SUM(H$10:H11))</f>
        <v>362.06896551724139</v>
      </c>
      <c r="I12" s="18">
        <f>MIN($G12*2-SUM($G12:H12),I$10*2-SUM(I$10:I11))</f>
        <v>0</v>
      </c>
      <c r="J12" s="18">
        <f>MIN($G12*2-SUM($G12:I12),J$10*2-SUM(J$10:J11))</f>
        <v>0</v>
      </c>
      <c r="K12" s="18">
        <f>MIN($G12*2-SUM($G12:J12),K$10*2-SUM(K$10:K11))</f>
        <v>0</v>
      </c>
      <c r="L12" s="18">
        <f>MIN($G12*2-SUM($G12:K12),L$10*2-SUM(L$10:L11))</f>
        <v>0</v>
      </c>
    </row>
    <row r="13" spans="1:16" x14ac:dyDescent="0.25">
      <c r="F13" s="14" t="str">
        <f t="array" ref="F13">IF(SMALL(G$3:G$7,ROW(F3))&lt;0,INDEX(F$3:F$7,MATCH(SMALL(G$3:G$7+ROW(G$3:G$7)%%%,ROW(F3)),G$3:G$7+ROW(G$3:G$7)%%%,)),"")</f>
        <v>Саша</v>
      </c>
      <c r="G13" s="17">
        <f t="shared" si="4"/>
        <v>362.06896551724139</v>
      </c>
      <c r="H13" s="18">
        <f>MIN($G13*2-SUM($G13:G13),H$10*2-SUM(H$10:H12))</f>
        <v>362.06896551724139</v>
      </c>
      <c r="I13" s="18">
        <f>MIN($G13*2-SUM($G13:H13),I$10*2-SUM(I$10:I12))</f>
        <v>0</v>
      </c>
      <c r="J13" s="18">
        <f>MIN($G13*2-SUM($G13:I13),J$10*2-SUM(J$10:J12))</f>
        <v>0</v>
      </c>
      <c r="K13" s="18">
        <f>MIN($G13*2-SUM($G13:J13),K$10*2-SUM(K$10:K12))</f>
        <v>0</v>
      </c>
      <c r="L13" s="18">
        <f>MIN($G13*2-SUM($G13:K13),L$10*2-SUM(L$10:L12))</f>
        <v>0</v>
      </c>
    </row>
    <row r="14" spans="1:16" x14ac:dyDescent="0.25">
      <c r="F14" s="14" t="str">
        <f t="array" ref="F14">IF(SMALL(G$3:G$7,ROW(F4))&lt;0,INDEX(F$3:F$7,MATCH(SMALL(G$3:G$7+ROW(G$3:G$7)%%%,ROW(F4)),G$3:G$7+ROW(G$3:G$7)%%%,)),"")</f>
        <v>Петр</v>
      </c>
      <c r="G14" s="17">
        <f t="shared" si="4"/>
        <v>293.10344827586209</v>
      </c>
      <c r="H14" s="18">
        <f>MIN($G14*2-SUM($G14:G14),H$10*2-SUM(H$10:H13))</f>
        <v>293.10344827586187</v>
      </c>
      <c r="I14" s="18">
        <f>MIN($G14*2-SUM($G14:H14),I$10*2-SUM(I$10:I13))</f>
        <v>0</v>
      </c>
      <c r="J14" s="18">
        <f>MIN($G14*2-SUM($G14:I14),J$10*2-SUM(J$10:J13))</f>
        <v>0</v>
      </c>
      <c r="K14" s="18">
        <f>MIN($G14*2-SUM($G14:J14),K$10*2-SUM(K$10:K13))</f>
        <v>0</v>
      </c>
      <c r="L14" s="18">
        <f>MIN($G14*2-SUM($G14:K14),L$10*2-SUM(L$10:L13))</f>
        <v>0</v>
      </c>
      <c r="M14" s="10"/>
      <c r="N14" s="10"/>
      <c r="O14" s="10"/>
    </row>
    <row r="15" spans="1:16" x14ac:dyDescent="0.25">
      <c r="F15" s="14" t="str">
        <f t="array" ref="F15">IF(SMALL(G$3:G$7,ROW(F5))&lt;0,INDEX(F$3:F$7,MATCH(SMALL(G$3:G$7+ROW(G$3:G$7)%%%,ROW(F5)),G$3:G$7+ROW(G$3:G$7)%%%,)),"")</f>
        <v/>
      </c>
      <c r="G15" s="17">
        <f t="shared" si="4"/>
        <v>0</v>
      </c>
      <c r="H15" s="18">
        <f>MIN($G15*2-SUM($G15:G15),H$10*2-SUM(H$10:H14))</f>
        <v>0</v>
      </c>
      <c r="I15" s="18">
        <f>MIN($G15*2-SUM($G15:H15),I$10*2-SUM(I$10:I14))</f>
        <v>0</v>
      </c>
      <c r="J15" s="18">
        <f>MIN($G15*2-SUM($G15:I15),J$10*2-SUM(J$10:J14))</f>
        <v>0</v>
      </c>
      <c r="K15" s="18">
        <f>MIN($G15*2-SUM($G15:J15),K$10*2-SUM(K$10:K14))</f>
        <v>0</v>
      </c>
      <c r="L15" s="18">
        <f>MIN($G15*2-SUM($G15:K15),L$10*2-SUM(L$10:L14))</f>
        <v>0</v>
      </c>
    </row>
  </sheetData>
  <mergeCells count="5">
    <mergeCell ref="H1:L1"/>
    <mergeCell ref="A1:A2"/>
    <mergeCell ref="B1:B2"/>
    <mergeCell ref="C1:C2"/>
    <mergeCell ref="D1:D2"/>
  </mergeCells>
  <dataValidations count="1">
    <dataValidation type="list" allowBlank="1" showInputMessage="1" showErrorMessage="1" sqref="C3:D7">
      <formula1>пил?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общ.тр</vt:lpstr>
      <vt:lpstr>пил?</vt:lpstr>
      <vt:lpstr>сред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Likhachev</dc:creator>
  <cp:lastModifiedBy>Белых Сергей Алексеевич</cp:lastModifiedBy>
  <dcterms:created xsi:type="dcterms:W3CDTF">2021-01-17T16:24:50Z</dcterms:created>
  <dcterms:modified xsi:type="dcterms:W3CDTF">2021-01-19T10:12:13Z</dcterms:modified>
</cp:coreProperties>
</file>