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1100"/>
  </bookViews>
  <sheets>
    <sheet name="Лист1" sheetId="1" r:id="rId1"/>
  </sheets>
  <definedNames>
    <definedName name="общ.тр">Лист1!$B$8</definedName>
    <definedName name="пил?">Лист1!$O$2:$O$3</definedName>
    <definedName name="сред">Лист1!$B$9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3" i="1"/>
  <c r="M1" i="1" l="1" a="1"/>
  <c r="M1" i="1" s="1"/>
  <c r="K1" i="1" a="1"/>
  <c r="K1" i="1" s="1"/>
  <c r="L1" i="1" a="1"/>
  <c r="L1" i="1" s="1"/>
  <c r="N1" i="1" a="1"/>
  <c r="N1" i="1" s="1"/>
  <c r="E7" i="1"/>
  <c r="E6" i="1"/>
  <c r="E5" i="1"/>
  <c r="E4" i="1"/>
  <c r="E3" i="1"/>
  <c r="L2" i="1" l="1"/>
  <c r="H5" i="1" a="1"/>
  <c r="H5" i="1" s="1"/>
  <c r="I5" i="1" s="1"/>
  <c r="J1" i="1" a="1"/>
  <c r="J1" i="1" s="1"/>
  <c r="J2" i="1" s="1"/>
  <c r="H3" i="1" a="1"/>
  <c r="H3" i="1" s="1"/>
  <c r="I3" i="1" s="1"/>
  <c r="H6" i="1" a="1"/>
  <c r="H6" i="1" s="1"/>
  <c r="I6" i="1" s="1"/>
  <c r="M2" i="1"/>
  <c r="H7" i="1" a="1"/>
  <c r="H7" i="1" s="1"/>
  <c r="I7" i="1" s="1"/>
  <c r="K2" i="1"/>
  <c r="H4" i="1" a="1"/>
  <c r="H4" i="1" s="1"/>
  <c r="I4" i="1" s="1"/>
  <c r="N2" i="1"/>
  <c r="J3" i="1" l="1"/>
  <c r="K3" i="1" s="1"/>
  <c r="L3" i="1" s="1"/>
  <c r="J4" i="1" l="1"/>
  <c r="J5" i="1" s="1"/>
  <c r="M3" i="1"/>
  <c r="N3" i="1" s="1"/>
  <c r="K4" i="1" l="1"/>
  <c r="K5" i="1" s="1"/>
  <c r="J6" i="1"/>
  <c r="J7" i="1" s="1"/>
  <c r="L4" i="1" l="1"/>
  <c r="L5" i="1" s="1"/>
  <c r="K6" i="1"/>
  <c r="K7" i="1" s="1"/>
  <c r="M4" i="1" l="1"/>
  <c r="N4" i="1" s="1"/>
  <c r="L6" i="1"/>
  <c r="M5" i="1" l="1"/>
  <c r="N5" i="1" s="1"/>
  <c r="L7" i="1"/>
  <c r="M6" i="1" l="1"/>
  <c r="N6" i="1" s="1"/>
  <c r="M7" i="1" l="1"/>
  <c r="N7" i="1" s="1"/>
</calcChain>
</file>

<file path=xl/comments1.xml><?xml version="1.0" encoding="utf-8"?>
<comments xmlns="http://schemas.openxmlformats.org/spreadsheetml/2006/main">
  <authors>
    <author>Белых Сергей Алексеевич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>Имеет коэффициент затрат 0,8 от обычного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Кто сколько должен вложить или забрать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  <charset val="204"/>
          </rPr>
          <t>Входит в общую сумму</t>
        </r>
      </text>
    </comment>
  </commentList>
</comments>
</file>

<file path=xl/sharedStrings.xml><?xml version="1.0" encoding="utf-8"?>
<sst xmlns="http://schemas.openxmlformats.org/spreadsheetml/2006/main" count="25" uniqueCount="15">
  <si>
    <t>нет</t>
  </si>
  <si>
    <t>да</t>
  </si>
  <si>
    <t>сумма трат</t>
  </si>
  <si>
    <t>Иван</t>
  </si>
  <si>
    <t>Петр</t>
  </si>
  <si>
    <t>Семен</t>
  </si>
  <si>
    <t>Саша</t>
  </si>
  <si>
    <t>Оля</t>
  </si>
  <si>
    <t>пил?</t>
  </si>
  <si>
    <t>кто</t>
  </si>
  <si>
    <t>Должники</t>
  </si>
  <si>
    <t>Получатели</t>
  </si>
  <si>
    <t>Веган</t>
  </si>
  <si>
    <t>Вложил</t>
  </si>
  <si>
    <t>Стоимость спиртного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</si>
</sst>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0;\-0.00;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2" borderId="1" xfId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/>
    <xf numFmtId="0" fontId="1" fillId="4" borderId="1" xfId="1" applyFill="1"/>
    <xf numFmtId="0" fontId="0" fillId="5" borderId="2" xfId="0" applyFill="1" applyBorder="1"/>
    <xf numFmtId="0" fontId="0" fillId="3" borderId="2" xfId="0" applyFill="1" applyBorder="1"/>
    <xf numFmtId="166" fontId="0" fillId="0" borderId="0" xfId="0" applyNumberFormat="1"/>
    <xf numFmtId="166" fontId="0" fillId="0" borderId="3" xfId="0" applyNumberFormat="1" applyBorder="1"/>
    <xf numFmtId="166" fontId="0" fillId="0" borderId="4" xfId="0" applyNumberFormat="1" applyBorder="1"/>
    <xf numFmtId="166" fontId="0" fillId="4" borderId="2" xfId="0" applyNumberFormat="1" applyFill="1" applyBorder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P14"/>
  <sheetViews>
    <sheetView tabSelected="1" zoomScale="175" zoomScaleNormal="175" workbookViewId="0">
      <selection activeCell="B11" sqref="B11"/>
    </sheetView>
  </sheetViews>
  <sheetFormatPr defaultRowHeight="15" x14ac:dyDescent="0.25"/>
  <cols>
    <col min="1" max="1" width="20.5703125" bestFit="1" customWidth="1"/>
    <col min="2" max="2" width="8.140625" bestFit="1" customWidth="1"/>
    <col min="3" max="3" width="5.42578125" bestFit="1" customWidth="1"/>
    <col min="4" max="4" width="6.140625" bestFit="1" customWidth="1"/>
    <col min="5" max="5" width="10.5703125" bestFit="1" customWidth="1"/>
    <col min="6" max="6" width="11.85546875" bestFit="1" customWidth="1"/>
    <col min="7" max="7" width="4.7109375" customWidth="1"/>
    <col min="8" max="8" width="10.5703125" bestFit="1" customWidth="1"/>
    <col min="9" max="9" width="11.85546875" bestFit="1" customWidth="1"/>
    <col min="15" max="15" width="4.42578125" customWidth="1"/>
  </cols>
  <sheetData>
    <row r="1" spans="1:16" x14ac:dyDescent="0.25">
      <c r="A1" s="6" t="s">
        <v>9</v>
      </c>
      <c r="B1" s="6" t="s">
        <v>13</v>
      </c>
      <c r="C1" s="6" t="s">
        <v>8</v>
      </c>
      <c r="D1" s="6" t="s">
        <v>12</v>
      </c>
      <c r="F1" s="4" t="s">
        <v>2</v>
      </c>
      <c r="G1" s="8"/>
      <c r="I1" s="10" t="s">
        <v>11</v>
      </c>
      <c r="J1" s="10" t="str">
        <f t="array" ref="J1">IF(LARGE($F3:$F7,COLUMN(A9))&gt;0,INDEX($E3:$E7,MATCH(LARGE($F3:$F7+ROW($F3:$F7)%%%,COLUMN(A9)),$F3:$F7+ROW($F3:$F7)%%%,)),"")</f>
        <v>Иван</v>
      </c>
      <c r="K1" s="10" t="str">
        <f t="array" ref="K1">IF(LARGE($F3:$F7,COLUMN(B9))&gt;0,INDEX($E3:$E7,MATCH(LARGE($F3:$F7+ROW($F3:$F7)%%%,COLUMN(B9)),$F3:$F7+ROW($F3:$F7)%%%,)),"")</f>
        <v>Петр</v>
      </c>
      <c r="L1" s="10" t="str">
        <f t="array" ref="L1">IF(LARGE($F3:$F7,COLUMN(C9))&gt;0,INDEX($E3:$E7,MATCH(LARGE($F3:$F7+ROW($F3:$F7)%%%,COLUMN(C9)),$F3:$F7+ROW($F3:$F7)%%%,)),"")</f>
        <v/>
      </c>
      <c r="M1" s="10" t="str">
        <f t="array" ref="M1">IF(LARGE($F3:$F7,COLUMN(D9))&gt;0,INDEX($E3:$E7,MATCH(LARGE($F3:$F7+ROW($F3:$F7)%%%,COLUMN(D9)),$F3:$F7+ROW($F3:$F7)%%%,)),"")</f>
        <v/>
      </c>
      <c r="N1" s="10" t="str">
        <f t="array" ref="N1">IF(LARGE($F3:$F7,COLUMN(E9))&gt;0,INDEX($E3:$E7,MATCH(LARGE($F3:$F7+ROW($F3:$F7)%%%,COLUMN(E9)),$F3:$F7+ROW($F3:$F7)%%%,)),"")</f>
        <v/>
      </c>
      <c r="P1" t="s">
        <v>1</v>
      </c>
    </row>
    <row r="2" spans="1:16" x14ac:dyDescent="0.25">
      <c r="A2" s="6"/>
      <c r="B2" s="6"/>
      <c r="C2" s="6"/>
      <c r="D2" s="6"/>
      <c r="E2" s="3"/>
      <c r="F2" s="3"/>
      <c r="G2" s="3"/>
      <c r="H2" s="11" t="s">
        <v>10</v>
      </c>
      <c r="I2" s="12"/>
      <c r="J2" s="13">
        <f>SUMPRODUCT(($E3:$E7=J1)*$F3:$F7)</f>
        <v>1650</v>
      </c>
      <c r="K2" s="13">
        <f>SUMPRODUCT(($E3:$E7=K1)*$F3:$F7)</f>
        <v>650</v>
      </c>
      <c r="L2" s="13">
        <f>SUMPRODUCT(($E3:$E7=L1)*$F3:$F7)</f>
        <v>0</v>
      </c>
      <c r="M2" s="13">
        <f>SUMPRODUCT(($E3:$E7=M1)*$F3:$F7)</f>
        <v>0</v>
      </c>
      <c r="N2" s="13">
        <f>SUMPRODUCT(($E3:$E7=N1)*$F3:$F7)</f>
        <v>0</v>
      </c>
      <c r="P2" t="s">
        <v>0</v>
      </c>
    </row>
    <row r="3" spans="1:16" x14ac:dyDescent="0.25">
      <c r="A3" t="s">
        <v>3</v>
      </c>
      <c r="B3">
        <v>3000</v>
      </c>
      <c r="C3" s="5" t="s">
        <v>1</v>
      </c>
      <c r="D3" s="5" t="s">
        <v>0</v>
      </c>
      <c r="E3" s="3" t="str">
        <f>A3</f>
        <v>Иван</v>
      </c>
      <c r="F3" s="9">
        <f>$B3-((1-(D3="да")/5)*(SUM(B$3:B$7)-B$11)/(COUNTA(A$3:A$7)-COUNTIF(D$3:D$7,"да")/5)+(C3="да")*B$11/COUNTIF(C$3:C$7,"да"))</f>
        <v>1650</v>
      </c>
      <c r="G3" s="3"/>
      <c r="H3" s="11" t="str">
        <f t="array" ref="H3">IF(SMALL(F$3:F$7,ROW(E1))&lt;0,INDEX(E$3:E$7,MATCH(SMALL(F$3:F$7+ROW(F$3:F$7)%%%,ROW(E1)),F$3:F$7+ROW(F$3:F$7)%%%,)),"")</f>
        <v>Оля</v>
      </c>
      <c r="I3" s="14">
        <f>-SUMPRODUCT((E$3:E$7=H3)*F$3:F$7)</f>
        <v>1100</v>
      </c>
      <c r="J3" s="15">
        <f>MIN($I3*2-SUM($I3:I3),J$2*2-SUM(J$2:J2))</f>
        <v>1100</v>
      </c>
      <c r="K3" s="15">
        <f>MIN($I3*2-SUM($I3:J3),K$2*2-SUM(K$2:K2))</f>
        <v>0</v>
      </c>
      <c r="L3" s="15">
        <f>MIN($I3*2-SUM($I3:K3),L$2*2-SUM(L$2:L2))</f>
        <v>0</v>
      </c>
      <c r="M3" s="15">
        <f>MIN($I3*2-SUM($I3:L3),M$2*2-SUM(M$2:M2))</f>
        <v>0</v>
      </c>
      <c r="N3" s="15">
        <f>MIN($I3*2-SUM($I3:M3),N$2*2-SUM(N$2:N2))</f>
        <v>0</v>
      </c>
    </row>
    <row r="4" spans="1:16" x14ac:dyDescent="0.25">
      <c r="A4" t="s">
        <v>4</v>
      </c>
      <c r="B4">
        <v>2000</v>
      </c>
      <c r="C4" s="5" t="s">
        <v>1</v>
      </c>
      <c r="D4" s="5" t="s">
        <v>0</v>
      </c>
      <c r="E4" s="3" t="str">
        <f>A4</f>
        <v>Петр</v>
      </c>
      <c r="F4" s="9">
        <f>$B4-((1-(D4="да")/5)*(SUM(B$3:B$7)-B$11)/(COUNTA(A$3:A$7)-COUNTIF(D$3:D$7,"да")/5)+(C4="да")*B$11/COUNTIF(C$3:C$7,"да"))</f>
        <v>650</v>
      </c>
      <c r="G4" s="3"/>
      <c r="H4" s="11" t="str">
        <f t="array" ref="H4">IF(SMALL(F$3:F$7,ROW(E2))&lt;0,INDEX(E$3:E$7,MATCH(SMALL(F$3:F$7+ROW(F$3:F$7)%%%,ROW(E2)),F$3:F$7+ROW(F$3:F$7)%%%,)),"")</f>
        <v>Семен</v>
      </c>
      <c r="I4" s="14">
        <f>-SUMPRODUCT((E$3:E$7=H4)*F$3:F$7)</f>
        <v>600</v>
      </c>
      <c r="J4" s="15">
        <f>MIN($I4*2-SUM($I4:I4),J$2*2-SUM(J$2:J3))</f>
        <v>550</v>
      </c>
      <c r="K4" s="15">
        <f>MIN($I4*2-SUM($I4:J4),K$2*2-SUM(K$2:K3))</f>
        <v>50</v>
      </c>
      <c r="L4" s="15">
        <f>MIN($I4*2-SUM($I4:K4),L$2*2-SUM(L$2:L3))</f>
        <v>0</v>
      </c>
      <c r="M4" s="15">
        <f>MIN($I4*2-SUM($I4:L4),M$2*2-SUM(M$2:M3))</f>
        <v>0</v>
      </c>
      <c r="N4" s="15">
        <f>MIN($I4*2-SUM($I4:M4),N$2*2-SUM(N$2:N3))</f>
        <v>0</v>
      </c>
    </row>
    <row r="5" spans="1:16" x14ac:dyDescent="0.25">
      <c r="A5" t="s">
        <v>5</v>
      </c>
      <c r="B5">
        <v>500</v>
      </c>
      <c r="C5" s="5" t="s">
        <v>0</v>
      </c>
      <c r="D5" s="5" t="s">
        <v>0</v>
      </c>
      <c r="E5" s="3" t="str">
        <f>A5</f>
        <v>Семен</v>
      </c>
      <c r="F5" s="9">
        <f>$B5-((1-(D5="да")/5)*(SUM(B$3:B$7)-B$11)/(COUNTA(A$3:A$7)-COUNTIF(D$3:D$7,"да")/5)+(C5="да")*B$11/COUNTIF(C$3:C$7,"да"))</f>
        <v>-600</v>
      </c>
      <c r="G5" s="3"/>
      <c r="H5" s="11" t="str">
        <f t="array" ref="H5">IF(SMALL(F$3:F$7,ROW(E3))&lt;0,INDEX(E$3:E$7,MATCH(SMALL(F$3:F$7+ROW(F$3:F$7)%%%,ROW(E3)),F$3:F$7+ROW(F$3:F$7)%%%,)),"")</f>
        <v>Саша</v>
      </c>
      <c r="I5" s="14">
        <f>-SUMPRODUCT((E$3:E$7=H5)*F$3:F$7)</f>
        <v>600</v>
      </c>
      <c r="J5" s="15">
        <f>MIN($I5*2-SUM($I5:I5),J$2*2-SUM(J$2:J4))</f>
        <v>0</v>
      </c>
      <c r="K5" s="15">
        <f>MIN($I5*2-SUM($I5:J5),K$2*2-SUM(K$2:K4))</f>
        <v>600</v>
      </c>
      <c r="L5" s="15">
        <f>MIN($I5*2-SUM($I5:K5),L$2*2-SUM(L$2:L4))</f>
        <v>0</v>
      </c>
      <c r="M5" s="15">
        <f>MIN($I5*2-SUM($I5:L5),M$2*2-SUM(M$2:M4))</f>
        <v>0</v>
      </c>
      <c r="N5" s="15">
        <f>MIN($I5*2-SUM($I5:M5),N$2*2-SUM(N$2:N4))</f>
        <v>0</v>
      </c>
    </row>
    <row r="6" spans="1:16" x14ac:dyDescent="0.25">
      <c r="A6" t="s">
        <v>6</v>
      </c>
      <c r="B6">
        <v>500</v>
      </c>
      <c r="C6" s="5" t="s">
        <v>0</v>
      </c>
      <c r="D6" s="5" t="s">
        <v>0</v>
      </c>
      <c r="E6" s="3" t="str">
        <f>A6</f>
        <v>Саша</v>
      </c>
      <c r="F6" s="9">
        <f>$B6-((1-(D6="да")/5)*(SUM(B$3:B$7)-B$11)/(COUNTA(A$3:A$7)-COUNTIF(D$3:D$7,"да")/5)+(C6="да")*B$11/COUNTIF(C$3:C$7,"да"))</f>
        <v>-600</v>
      </c>
      <c r="G6" s="3"/>
      <c r="H6" s="11" t="str">
        <f t="array" ref="H6">IF(SMALL(F$3:F$7,ROW(E4))&lt;0,INDEX(E$3:E$7,MATCH(SMALL(F$3:F$7+ROW(F$3:F$7)%%%,ROW(E4)),F$3:F$7+ROW(F$3:F$7)%%%,)),"")</f>
        <v/>
      </c>
      <c r="I6" s="14">
        <f>-SUMPRODUCT((E$3:E$7=H6)*F$3:F$7)</f>
        <v>0</v>
      </c>
      <c r="J6" s="15">
        <f>MIN($I6*2-SUM($I6:I6),J$2*2-SUM(J$2:J5))</f>
        <v>0</v>
      </c>
      <c r="K6" s="15">
        <f>MIN($I6*2-SUM($I6:J6),K$2*2-SUM(K$2:K5))</f>
        <v>0</v>
      </c>
      <c r="L6" s="15">
        <f>MIN($I6*2-SUM($I6:K6),L$2*2-SUM(L$2:L5))</f>
        <v>0</v>
      </c>
      <c r="M6" s="15">
        <f>MIN($I6*2-SUM($I6:L6),M$2*2-SUM(M$2:M5))</f>
        <v>0</v>
      </c>
      <c r="N6" s="15">
        <f>MIN($I6*2-SUM($I6:M6),N$2*2-SUM(N$2:N5))</f>
        <v>0</v>
      </c>
    </row>
    <row r="7" spans="1:16" x14ac:dyDescent="0.25">
      <c r="A7" t="s">
        <v>7</v>
      </c>
      <c r="B7">
        <v>0</v>
      </c>
      <c r="C7" s="5" t="s">
        <v>0</v>
      </c>
      <c r="D7" s="5" t="s">
        <v>0</v>
      </c>
      <c r="E7" s="3" t="str">
        <f>A7</f>
        <v>Оля</v>
      </c>
      <c r="F7" s="9">
        <f>$B7-((1-(D7="да")/5)*(SUM(B$3:B$7)-B$11)/(COUNTA(A$3:A$7)-COUNTIF(D$3:D$7,"да")/5)+(C7="да")*B$11/COUNTIF(C$3:C$7,"да"))</f>
        <v>-1100</v>
      </c>
      <c r="G7" s="3"/>
      <c r="H7" s="11" t="str">
        <f t="array" ref="H7">IF(SMALL(F$3:F$7,ROW(E5))&lt;0,INDEX(E$3:E$7,MATCH(SMALL(F$3:F$7+ROW(F$3:F$7)%%%,ROW(E5)),F$3:F$7+ROW(F$3:F$7)%%%,)),"")</f>
        <v/>
      </c>
      <c r="I7" s="14">
        <f>-SUMPRODUCT((E$3:E$7=H7)*F$3:F$7)</f>
        <v>0</v>
      </c>
      <c r="J7" s="15">
        <f>MIN($I7*2-SUM($I7:I7),J$2*2-SUM(J$2:J6))</f>
        <v>0</v>
      </c>
      <c r="K7" s="15">
        <f>MIN($I7*2-SUM($I7:J7),K$2*2-SUM(K$2:K6))</f>
        <v>0</v>
      </c>
      <c r="L7" s="15">
        <f>MIN($I7*2-SUM($I7:K7),L$2*2-SUM(L$2:L6))</f>
        <v>0</v>
      </c>
      <c r="M7" s="15">
        <f>MIN($I7*2-SUM($I7:L7),M$2*2-SUM(M$2:M6))</f>
        <v>0</v>
      </c>
      <c r="N7" s="15">
        <f>MIN($I7*2-SUM($I7:M7),N$2*2-SUM(N$2:N6))</f>
        <v>0</v>
      </c>
    </row>
    <row r="8" spans="1:16" x14ac:dyDescent="0.25">
      <c r="A8" s="1"/>
      <c r="B8" s="2"/>
      <c r="N8" s="7"/>
    </row>
    <row r="9" spans="1:16" x14ac:dyDescent="0.25">
      <c r="A9" s="1"/>
      <c r="B9" s="2"/>
    </row>
    <row r="11" spans="1:16" x14ac:dyDescent="0.25">
      <c r="A11" t="s">
        <v>14</v>
      </c>
      <c r="B11">
        <v>500</v>
      </c>
    </row>
    <row r="14" spans="1:16" x14ac:dyDescent="0.25">
      <c r="L14" s="8"/>
      <c r="M14" s="8"/>
      <c r="N14" s="8"/>
    </row>
  </sheetData>
  <mergeCells count="4">
    <mergeCell ref="A1:A2"/>
    <mergeCell ref="B1:B2"/>
    <mergeCell ref="C1:C2"/>
    <mergeCell ref="D1:D2"/>
  </mergeCells>
  <dataValidations count="1">
    <dataValidation type="list" allowBlank="1" showInputMessage="1" showErrorMessage="1" sqref="C3:D7">
      <formula1>$P$1:$P$2</formula1>
    </dataValidation>
  </dataValidations>
  <pageMargins left="0.7" right="0.7" top="0.75" bottom="0.75" header="0.3" footer="0.3"/>
  <pageSetup paperSize="9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общ.тр</vt:lpstr>
      <vt:lpstr>пил?</vt:lpstr>
      <vt:lpstr>сред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Likhachev</dc:creator>
  <cp:lastModifiedBy>Белых Сергей Алексеевич</cp:lastModifiedBy>
  <dcterms:created xsi:type="dcterms:W3CDTF">2021-01-17T16:24:50Z</dcterms:created>
  <dcterms:modified xsi:type="dcterms:W3CDTF">2021-01-19T11:21:17Z</dcterms:modified>
</cp:coreProperties>
</file>