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showInkAnnotation="0" codeName="ЭтаКнига" defaultThemeVersion="124226"/>
  <bookViews>
    <workbookView xWindow="0" yWindow="0" windowWidth="20490" windowHeight="7755"/>
  </bookViews>
  <sheets>
    <sheet name="Протокол" sheetId="1" r:id="rId1"/>
    <sheet name="Сотрудники" sheetId="2" state="hidden" r:id="rId2"/>
    <sheet name="Класс" sheetId="5" r:id="rId3"/>
  </sheets>
  <definedNames>
    <definedName name="Бетон">Класс!$A$5:$A$18</definedName>
    <definedName name="Раствор">Класс!$D$5:$D$18</definedName>
    <definedName name="Смесь">Класс!$D$1:$D$2</definedName>
    <definedName name="Сотр" comment="Для кода vba добавления нового сотрудника в список">OFFSET(Сотрудники!$A$1,0,0,COUNTA(Сотрудники!$A$1:$A$23),1)</definedName>
    <definedName name="ФорО31">IF(AND(Протокол!E1048564="Раствор",COUNT(Протокол!XFD1:XFD6)=3),AVERAGE(Протокол!XFD1:XFD6),IF(AND(Протокол!E1048564="Раствор",COUNT(Протокол!XFD1:XFD6)&gt;3),"Только 3-и образца",IF(COUNT(Протокол!XFD1:XFD6)&gt;5,ROUND(((SUM(Протокол!XFD1:XFD6)-SMALL(Протокол!XFD1:XFD6,1)-SMALL(Протокол!XFD1:XFD6,2))/4),2),IF(COUNT(Протокол!XFD1:XFD6)=5,ROUND(((SUM(Протокол!XFD1:XFD6)-SMALL(Протокол!XFD1:XFD6,1))/4),2),IF(COUNT(Протокол!XFD1:XFD6)=4,ROUND(((SUM(Протокол!XFD1:XFD6)-SMALL(Протокол!XFD1:XFD6,1))/3),2),IF(COUNT(Протокол!XFD1:XFD6)=3,ROUND(((SUM(Протокол!XFD1:XFD6)-SMALL(Протокол!XFD1:XFD6,1))/2),2),IF(COUNT(Протокол!XFD1:XFD6)&lt;=2,ROUND(AVERAGE(Протокол!XFD1:XFD6),2),)))))))</definedName>
    <definedName name="ФорР31">IF(Протокол!D1048564="Раствор",IF(VALUE(Протокол!A1048572)&gt;27,ROUND(Протокол!XFD1,2)*100/VLOOKUP(Протокол!D1048565,Класс!XES1048551:XEU1048564,2,FALSE),ROUND(Протокол!XFD1,2)*100/VLOOKUP(Протокол!D1048565,Класс!XES1048551:XEU1048564,2,FALSE)),IF(VALUE(Протокол!A1048572)&gt;27,(IF(ROUND(Протокол!XFD1*0.8,)&gt;--VLOOKUP(Протокол!D1048565,Класс!XEP1048551:XER1048564,3,FALSE),"B"&amp;ROUND(Протокол!XFD1*0.8,)&amp;" ≥ B"&amp;VLOOKUP(Протокол!D1048565,Класс!XEP1048551:XER1048564,3,FALSE),"В"&amp;ROUND(Протокол!XFD1*0.8,)&amp;" &lt; В"&amp;VLOOKUP(Протокол!D1048565,Класс!XEP1048551:XER1048564,3,FALSE))),("B"&amp;ROUND(Протокол!XFD1*0.8,))))</definedName>
  </definedNames>
  <calcPr calcId="145621" calcMode="manual"/>
</workbook>
</file>

<file path=xl/calcChain.xml><?xml version="1.0" encoding="utf-8"?>
<calcChain xmlns="http://schemas.openxmlformats.org/spreadsheetml/2006/main">
  <c r="B39" i="1" l="1"/>
  <c r="E32" i="1" l="1"/>
  <c r="E33" i="1"/>
  <c r="E34" i="1"/>
  <c r="E35" i="1"/>
  <c r="E36" i="1"/>
  <c r="E31" i="1"/>
  <c r="H32" i="1" l="1"/>
  <c r="H33" i="1"/>
  <c r="H34" i="1"/>
  <c r="H35" i="1"/>
  <c r="H36" i="1"/>
  <c r="G32" i="1"/>
  <c r="G33" i="1"/>
  <c r="G34" i="1"/>
  <c r="G35" i="1"/>
  <c r="G36" i="1"/>
  <c r="H31" i="1"/>
  <c r="G31" i="1"/>
  <c r="P28" i="1" l="1"/>
  <c r="N36" i="1"/>
  <c r="N35" i="1"/>
  <c r="N34" i="1"/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5" i="5"/>
  <c r="C31" i="1" l="1"/>
  <c r="J31" i="1" l="1"/>
  <c r="J35" i="1" l="1"/>
  <c r="J36" i="1"/>
  <c r="J32" i="1" l="1"/>
  <c r="J33" i="1"/>
  <c r="J34" i="1"/>
  <c r="I32" i="1"/>
  <c r="N32" i="1" s="1"/>
  <c r="I33" i="1"/>
  <c r="N33" i="1" s="1"/>
  <c r="I34" i="1"/>
  <c r="I35" i="1"/>
  <c r="I36" i="1"/>
  <c r="I31" i="1"/>
  <c r="N31" i="1" s="1"/>
  <c r="B1" i="5"/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5" i="5"/>
  <c r="O3" i="5" l="1"/>
  <c r="P2" i="5" s="1"/>
  <c r="J44" i="1"/>
  <c r="O7" i="5" l="1"/>
  <c r="O6" i="5" l="1"/>
  <c r="H922" i="5"/>
  <c r="H923" i="5" s="1"/>
  <c r="H924" i="5" s="1"/>
  <c r="H925" i="5" s="1"/>
  <c r="H926" i="5" s="1"/>
  <c r="H927" i="5" s="1"/>
  <c r="H928" i="5" s="1"/>
  <c r="H929" i="5" s="1"/>
  <c r="H930" i="5" s="1"/>
  <c r="H931" i="5" s="1"/>
  <c r="H932" i="5" s="1"/>
  <c r="H933" i="5" s="1"/>
  <c r="H934" i="5" s="1"/>
  <c r="H935" i="5" s="1"/>
  <c r="H936" i="5" s="1"/>
  <c r="H937" i="5" s="1"/>
  <c r="H938" i="5" s="1"/>
  <c r="H939" i="5" s="1"/>
  <c r="H940" i="5" s="1"/>
  <c r="H941" i="5" s="1"/>
  <c r="H942" i="5" s="1"/>
  <c r="H943" i="5" s="1"/>
  <c r="H944" i="5" s="1"/>
  <c r="H945" i="5" s="1"/>
  <c r="H946" i="5" s="1"/>
  <c r="H947" i="5" s="1"/>
  <c r="H948" i="5" s="1"/>
  <c r="H949" i="5" s="1"/>
  <c r="H950" i="5" s="1"/>
  <c r="H951" i="5" s="1"/>
  <c r="H952" i="5" s="1"/>
  <c r="H953" i="5" s="1"/>
  <c r="H954" i="5" s="1"/>
  <c r="H955" i="5" s="1"/>
  <c r="H956" i="5" s="1"/>
  <c r="H957" i="5" s="1"/>
  <c r="H958" i="5" s="1"/>
  <c r="H959" i="5" s="1"/>
  <c r="H960" i="5" s="1"/>
  <c r="H961" i="5" s="1"/>
  <c r="H962" i="5" s="1"/>
  <c r="H963" i="5" s="1"/>
  <c r="H964" i="5" s="1"/>
  <c r="H965" i="5" s="1"/>
  <c r="H966" i="5" s="1"/>
  <c r="H967" i="5" s="1"/>
  <c r="H968" i="5" s="1"/>
  <c r="H969" i="5" s="1"/>
  <c r="H970" i="5" s="1"/>
  <c r="H971" i="5" s="1"/>
  <c r="H972" i="5" s="1"/>
  <c r="H973" i="5" s="1"/>
  <c r="H974" i="5" s="1"/>
  <c r="H975" i="5" s="1"/>
  <c r="H976" i="5" s="1"/>
  <c r="H977" i="5" s="1"/>
  <c r="H978" i="5" s="1"/>
  <c r="H979" i="5" s="1"/>
  <c r="H980" i="5" s="1"/>
  <c r="H981" i="5" s="1"/>
  <c r="H982" i="5" s="1"/>
  <c r="H983" i="5" s="1"/>
  <c r="H984" i="5" s="1"/>
  <c r="H985" i="5" s="1"/>
  <c r="H986" i="5" s="1"/>
  <c r="H987" i="5" s="1"/>
  <c r="H988" i="5" s="1"/>
  <c r="H989" i="5" s="1"/>
  <c r="H990" i="5" s="1"/>
  <c r="H991" i="5" s="1"/>
  <c r="H992" i="5" s="1"/>
  <c r="H993" i="5" s="1"/>
  <c r="H994" i="5" s="1"/>
  <c r="H995" i="5" s="1"/>
  <c r="H996" i="5" s="1"/>
  <c r="H997" i="5" s="1"/>
  <c r="H998" i="5" s="1"/>
  <c r="H999" i="5" s="1"/>
  <c r="H1000" i="5" s="1"/>
  <c r="H1001" i="5" s="1"/>
  <c r="H1002" i="5" s="1"/>
  <c r="H1003" i="5" s="1"/>
  <c r="H1004" i="5" s="1"/>
  <c r="H1005" i="5" s="1"/>
  <c r="H1006" i="5" s="1"/>
  <c r="H1007" i="5" s="1"/>
  <c r="H1008" i="5" s="1"/>
  <c r="H1009" i="5" s="1"/>
  <c r="H1010" i="5" s="1"/>
  <c r="H1011" i="5" s="1"/>
  <c r="H1012" i="5" s="1"/>
  <c r="H1013" i="5" s="1"/>
  <c r="H1014" i="5" s="1"/>
  <c r="H1015" i="5" s="1"/>
  <c r="H1016" i="5" s="1"/>
  <c r="H1017" i="5" s="1"/>
  <c r="H1018" i="5" s="1"/>
  <c r="H1019" i="5" s="1"/>
  <c r="H1020" i="5" s="1"/>
  <c r="H822" i="5"/>
  <c r="H823" i="5" s="1"/>
  <c r="H824" i="5" s="1"/>
  <c r="H825" i="5" s="1"/>
  <c r="H826" i="5" s="1"/>
  <c r="H827" i="5" s="1"/>
  <c r="H828" i="5" s="1"/>
  <c r="H829" i="5" s="1"/>
  <c r="H830" i="5" s="1"/>
  <c r="H831" i="5" s="1"/>
  <c r="H832" i="5" s="1"/>
  <c r="H833" i="5" s="1"/>
  <c r="H834" i="5" s="1"/>
  <c r="H835" i="5" s="1"/>
  <c r="H836" i="5" s="1"/>
  <c r="H837" i="5" s="1"/>
  <c r="H838" i="5" s="1"/>
  <c r="H839" i="5" s="1"/>
  <c r="H840" i="5" s="1"/>
  <c r="H841" i="5" s="1"/>
  <c r="H842" i="5" s="1"/>
  <c r="H843" i="5" s="1"/>
  <c r="H844" i="5" s="1"/>
  <c r="H845" i="5" s="1"/>
  <c r="H846" i="5" s="1"/>
  <c r="H847" i="5" s="1"/>
  <c r="H848" i="5" s="1"/>
  <c r="H849" i="5" s="1"/>
  <c r="H850" i="5" s="1"/>
  <c r="H851" i="5" s="1"/>
  <c r="H852" i="5" s="1"/>
  <c r="H853" i="5" s="1"/>
  <c r="H854" i="5" s="1"/>
  <c r="H855" i="5" s="1"/>
  <c r="H856" i="5" s="1"/>
  <c r="H857" i="5" s="1"/>
  <c r="H858" i="5" s="1"/>
  <c r="H859" i="5" s="1"/>
  <c r="H860" i="5" s="1"/>
  <c r="H861" i="5" s="1"/>
  <c r="H862" i="5" s="1"/>
  <c r="H863" i="5" s="1"/>
  <c r="H864" i="5" s="1"/>
  <c r="H865" i="5" s="1"/>
  <c r="H866" i="5" s="1"/>
  <c r="H867" i="5" s="1"/>
  <c r="H868" i="5" s="1"/>
  <c r="H869" i="5" s="1"/>
  <c r="H870" i="5" s="1"/>
  <c r="H871" i="5" s="1"/>
  <c r="H872" i="5" s="1"/>
  <c r="H873" i="5" s="1"/>
  <c r="H874" i="5" s="1"/>
  <c r="H875" i="5" s="1"/>
  <c r="H876" i="5" s="1"/>
  <c r="H877" i="5" s="1"/>
  <c r="H878" i="5" s="1"/>
  <c r="H879" i="5" s="1"/>
  <c r="H880" i="5" s="1"/>
  <c r="H881" i="5" s="1"/>
  <c r="H882" i="5" s="1"/>
  <c r="H883" i="5" s="1"/>
  <c r="H884" i="5" s="1"/>
  <c r="H885" i="5" s="1"/>
  <c r="H886" i="5" s="1"/>
  <c r="H887" i="5" s="1"/>
  <c r="H888" i="5" s="1"/>
  <c r="H889" i="5" s="1"/>
  <c r="H890" i="5" s="1"/>
  <c r="H891" i="5" s="1"/>
  <c r="H892" i="5" s="1"/>
  <c r="H893" i="5" s="1"/>
  <c r="H894" i="5" s="1"/>
  <c r="H895" i="5" s="1"/>
  <c r="H896" i="5" s="1"/>
  <c r="H897" i="5" s="1"/>
  <c r="H898" i="5" s="1"/>
  <c r="H899" i="5" s="1"/>
  <c r="H900" i="5" s="1"/>
  <c r="H901" i="5" s="1"/>
  <c r="H902" i="5" s="1"/>
  <c r="H903" i="5" s="1"/>
  <c r="H904" i="5" s="1"/>
  <c r="H905" i="5" s="1"/>
  <c r="H906" i="5" s="1"/>
  <c r="H907" i="5" s="1"/>
  <c r="H908" i="5" s="1"/>
  <c r="H909" i="5" s="1"/>
  <c r="H910" i="5" s="1"/>
  <c r="H911" i="5" s="1"/>
  <c r="H912" i="5" s="1"/>
  <c r="H913" i="5" s="1"/>
  <c r="H914" i="5" s="1"/>
  <c r="H915" i="5" s="1"/>
  <c r="H916" i="5" s="1"/>
  <c r="H917" i="5" s="1"/>
  <c r="H918" i="5" s="1"/>
  <c r="H919" i="5" s="1"/>
  <c r="H920" i="5" s="1"/>
  <c r="H722" i="5"/>
  <c r="H723" i="5" s="1"/>
  <c r="H724" i="5" s="1"/>
  <c r="H725" i="5" s="1"/>
  <c r="H726" i="5" s="1"/>
  <c r="H727" i="5" s="1"/>
  <c r="H728" i="5" s="1"/>
  <c r="H729" i="5" s="1"/>
  <c r="H730" i="5" s="1"/>
  <c r="H731" i="5" s="1"/>
  <c r="H732" i="5" s="1"/>
  <c r="H733" i="5" s="1"/>
  <c r="H734" i="5" s="1"/>
  <c r="H735" i="5" s="1"/>
  <c r="H736" i="5" s="1"/>
  <c r="H737" i="5" s="1"/>
  <c r="H738" i="5" s="1"/>
  <c r="H739" i="5" s="1"/>
  <c r="H740" i="5" s="1"/>
  <c r="H741" i="5" s="1"/>
  <c r="H742" i="5" s="1"/>
  <c r="H743" i="5" s="1"/>
  <c r="H744" i="5" s="1"/>
  <c r="H745" i="5" s="1"/>
  <c r="H746" i="5" s="1"/>
  <c r="H747" i="5" s="1"/>
  <c r="H748" i="5" s="1"/>
  <c r="H749" i="5" s="1"/>
  <c r="H750" i="5" s="1"/>
  <c r="H751" i="5" s="1"/>
  <c r="H752" i="5" s="1"/>
  <c r="H753" i="5" s="1"/>
  <c r="H754" i="5" s="1"/>
  <c r="H755" i="5" s="1"/>
  <c r="H756" i="5" s="1"/>
  <c r="H757" i="5" s="1"/>
  <c r="H758" i="5" s="1"/>
  <c r="H759" i="5" s="1"/>
  <c r="H760" i="5" s="1"/>
  <c r="H761" i="5" s="1"/>
  <c r="H762" i="5" s="1"/>
  <c r="H763" i="5" s="1"/>
  <c r="H764" i="5" s="1"/>
  <c r="H765" i="5" s="1"/>
  <c r="H766" i="5" s="1"/>
  <c r="H767" i="5" s="1"/>
  <c r="H768" i="5" s="1"/>
  <c r="H769" i="5" s="1"/>
  <c r="H770" i="5" s="1"/>
  <c r="H771" i="5" s="1"/>
  <c r="B2" i="5" s="1"/>
  <c r="H622" i="5"/>
  <c r="H623" i="5" s="1"/>
  <c r="H624" i="5" s="1"/>
  <c r="H625" i="5" s="1"/>
  <c r="H626" i="5" s="1"/>
  <c r="H627" i="5" s="1"/>
  <c r="H628" i="5" s="1"/>
  <c r="H629" i="5" s="1"/>
  <c r="H630" i="5" s="1"/>
  <c r="H631" i="5" s="1"/>
  <c r="H632" i="5" s="1"/>
  <c r="H633" i="5" s="1"/>
  <c r="H634" i="5" s="1"/>
  <c r="H635" i="5" s="1"/>
  <c r="H636" i="5" s="1"/>
  <c r="H637" i="5" s="1"/>
  <c r="H638" i="5" s="1"/>
  <c r="H639" i="5" s="1"/>
  <c r="H640" i="5" s="1"/>
  <c r="H641" i="5" s="1"/>
  <c r="H642" i="5" s="1"/>
  <c r="H643" i="5" s="1"/>
  <c r="H644" i="5" s="1"/>
  <c r="H645" i="5" s="1"/>
  <c r="H646" i="5" s="1"/>
  <c r="H647" i="5" s="1"/>
  <c r="H648" i="5" s="1"/>
  <c r="H649" i="5" s="1"/>
  <c r="H650" i="5" s="1"/>
  <c r="H651" i="5" s="1"/>
  <c r="H652" i="5" s="1"/>
  <c r="H653" i="5" s="1"/>
  <c r="H654" i="5" s="1"/>
  <c r="H655" i="5" s="1"/>
  <c r="H656" i="5" s="1"/>
  <c r="H657" i="5" s="1"/>
  <c r="H658" i="5" s="1"/>
  <c r="H659" i="5" s="1"/>
  <c r="H660" i="5" s="1"/>
  <c r="H661" i="5" s="1"/>
  <c r="H662" i="5" s="1"/>
  <c r="H663" i="5" s="1"/>
  <c r="H664" i="5" s="1"/>
  <c r="H665" i="5" s="1"/>
  <c r="H666" i="5" s="1"/>
  <c r="H667" i="5" s="1"/>
  <c r="H668" i="5" s="1"/>
  <c r="H669" i="5" s="1"/>
  <c r="H670" i="5" s="1"/>
  <c r="H671" i="5" s="1"/>
  <c r="H672" i="5" s="1"/>
  <c r="H673" i="5" s="1"/>
  <c r="H674" i="5" s="1"/>
  <c r="H675" i="5" s="1"/>
  <c r="H676" i="5" s="1"/>
  <c r="H677" i="5" s="1"/>
  <c r="H678" i="5" s="1"/>
  <c r="H679" i="5" s="1"/>
  <c r="H680" i="5" s="1"/>
  <c r="H681" i="5" s="1"/>
  <c r="H682" i="5" s="1"/>
  <c r="H683" i="5" s="1"/>
  <c r="H684" i="5" s="1"/>
  <c r="H685" i="5" s="1"/>
  <c r="H686" i="5" s="1"/>
  <c r="H687" i="5" s="1"/>
  <c r="H688" i="5" s="1"/>
  <c r="H689" i="5" s="1"/>
  <c r="H690" i="5" s="1"/>
  <c r="H691" i="5" s="1"/>
  <c r="H692" i="5" s="1"/>
  <c r="H693" i="5" s="1"/>
  <c r="H694" i="5" s="1"/>
  <c r="H695" i="5" s="1"/>
  <c r="H696" i="5" s="1"/>
  <c r="H697" i="5" s="1"/>
  <c r="H698" i="5" s="1"/>
  <c r="H699" i="5" s="1"/>
  <c r="H700" i="5" s="1"/>
  <c r="H701" i="5" s="1"/>
  <c r="H702" i="5" s="1"/>
  <c r="H703" i="5" s="1"/>
  <c r="H704" i="5" s="1"/>
  <c r="H705" i="5" s="1"/>
  <c r="H706" i="5" s="1"/>
  <c r="H707" i="5" s="1"/>
  <c r="H708" i="5" s="1"/>
  <c r="H709" i="5" s="1"/>
  <c r="H710" i="5" s="1"/>
  <c r="H711" i="5" s="1"/>
  <c r="H712" i="5" s="1"/>
  <c r="H713" i="5" s="1"/>
  <c r="H714" i="5" s="1"/>
  <c r="H715" i="5" s="1"/>
  <c r="H716" i="5" s="1"/>
  <c r="H717" i="5" s="1"/>
  <c r="H718" i="5" s="1"/>
  <c r="H719" i="5" s="1"/>
  <c r="H720" i="5" s="1"/>
  <c r="H522" i="5"/>
  <c r="H523" i="5" s="1"/>
  <c r="H524" i="5" s="1"/>
  <c r="H525" i="5" s="1"/>
  <c r="H526" i="5" s="1"/>
  <c r="H527" i="5" s="1"/>
  <c r="H528" i="5" s="1"/>
  <c r="H529" i="5" s="1"/>
  <c r="H530" i="5" s="1"/>
  <c r="H531" i="5" s="1"/>
  <c r="H532" i="5" s="1"/>
  <c r="H533" i="5" s="1"/>
  <c r="H534" i="5" s="1"/>
  <c r="H535" i="5" s="1"/>
  <c r="H536" i="5" s="1"/>
  <c r="H537" i="5" s="1"/>
  <c r="H538" i="5" s="1"/>
  <c r="H539" i="5" s="1"/>
  <c r="H540" i="5" s="1"/>
  <c r="H541" i="5" s="1"/>
  <c r="H542" i="5" s="1"/>
  <c r="H543" i="5" s="1"/>
  <c r="H544" i="5" s="1"/>
  <c r="H545" i="5" s="1"/>
  <c r="H546" i="5" s="1"/>
  <c r="H547" i="5" s="1"/>
  <c r="H548" i="5" s="1"/>
  <c r="H549" i="5" s="1"/>
  <c r="H550" i="5" s="1"/>
  <c r="H551" i="5" s="1"/>
  <c r="H552" i="5" s="1"/>
  <c r="H553" i="5" s="1"/>
  <c r="H554" i="5" s="1"/>
  <c r="H555" i="5" s="1"/>
  <c r="H556" i="5" s="1"/>
  <c r="H557" i="5" s="1"/>
  <c r="H558" i="5" s="1"/>
  <c r="H559" i="5" s="1"/>
  <c r="H560" i="5" s="1"/>
  <c r="H561" i="5" s="1"/>
  <c r="H562" i="5" s="1"/>
  <c r="H563" i="5" s="1"/>
  <c r="H564" i="5" s="1"/>
  <c r="H565" i="5" s="1"/>
  <c r="H566" i="5" s="1"/>
  <c r="H567" i="5" s="1"/>
  <c r="H568" i="5" s="1"/>
  <c r="H569" i="5" s="1"/>
  <c r="H570" i="5" s="1"/>
  <c r="H571" i="5" s="1"/>
  <c r="H572" i="5" s="1"/>
  <c r="H573" i="5" s="1"/>
  <c r="H574" i="5" s="1"/>
  <c r="H575" i="5" s="1"/>
  <c r="H576" i="5" s="1"/>
  <c r="H577" i="5" s="1"/>
  <c r="H578" i="5" s="1"/>
  <c r="H579" i="5" s="1"/>
  <c r="H580" i="5" s="1"/>
  <c r="H581" i="5" s="1"/>
  <c r="H582" i="5" s="1"/>
  <c r="H583" i="5" s="1"/>
  <c r="H584" i="5" s="1"/>
  <c r="H585" i="5" s="1"/>
  <c r="H586" i="5" s="1"/>
  <c r="H587" i="5" s="1"/>
  <c r="H588" i="5" s="1"/>
  <c r="H589" i="5" s="1"/>
  <c r="H590" i="5" s="1"/>
  <c r="H591" i="5" s="1"/>
  <c r="H592" i="5" s="1"/>
  <c r="H593" i="5" s="1"/>
  <c r="H594" i="5" s="1"/>
  <c r="H595" i="5" s="1"/>
  <c r="H596" i="5" s="1"/>
  <c r="H597" i="5" s="1"/>
  <c r="H598" i="5" s="1"/>
  <c r="H599" i="5" s="1"/>
  <c r="H600" i="5" s="1"/>
  <c r="H601" i="5" s="1"/>
  <c r="H602" i="5" s="1"/>
  <c r="H603" i="5" s="1"/>
  <c r="H604" i="5" s="1"/>
  <c r="H605" i="5" s="1"/>
  <c r="H606" i="5" s="1"/>
  <c r="H607" i="5" s="1"/>
  <c r="H608" i="5" s="1"/>
  <c r="H609" i="5" s="1"/>
  <c r="H610" i="5" s="1"/>
  <c r="H611" i="5" s="1"/>
  <c r="H612" i="5" s="1"/>
  <c r="H613" i="5" s="1"/>
  <c r="H614" i="5" s="1"/>
  <c r="H615" i="5" s="1"/>
  <c r="H616" i="5" s="1"/>
  <c r="H617" i="5" s="1"/>
  <c r="H618" i="5" s="1"/>
  <c r="H619" i="5" s="1"/>
  <c r="H620" i="5" s="1"/>
  <c r="H422" i="5"/>
  <c r="H423" i="5" s="1"/>
  <c r="H424" i="5" s="1"/>
  <c r="H425" i="5" s="1"/>
  <c r="H426" i="5" s="1"/>
  <c r="H427" i="5" s="1"/>
  <c r="H428" i="5" s="1"/>
  <c r="H429" i="5" s="1"/>
  <c r="H430" i="5" s="1"/>
  <c r="H431" i="5" s="1"/>
  <c r="H432" i="5" s="1"/>
  <c r="H433" i="5" s="1"/>
  <c r="H434" i="5" s="1"/>
  <c r="H435" i="5" s="1"/>
  <c r="H436" i="5" s="1"/>
  <c r="H437" i="5" s="1"/>
  <c r="H438" i="5" s="1"/>
  <c r="H439" i="5" s="1"/>
  <c r="H440" i="5" s="1"/>
  <c r="H441" i="5" s="1"/>
  <c r="H442" i="5" s="1"/>
  <c r="H443" i="5" s="1"/>
  <c r="H444" i="5" s="1"/>
  <c r="H445" i="5" s="1"/>
  <c r="H446" i="5" s="1"/>
  <c r="H447" i="5" s="1"/>
  <c r="H448" i="5" s="1"/>
  <c r="H449" i="5" s="1"/>
  <c r="H450" i="5" s="1"/>
  <c r="H451" i="5" s="1"/>
  <c r="H452" i="5" s="1"/>
  <c r="H453" i="5" s="1"/>
  <c r="H454" i="5" s="1"/>
  <c r="H455" i="5" s="1"/>
  <c r="H456" i="5" s="1"/>
  <c r="H457" i="5" s="1"/>
  <c r="H458" i="5" s="1"/>
  <c r="H459" i="5" s="1"/>
  <c r="H460" i="5" s="1"/>
  <c r="H461" i="5" s="1"/>
  <c r="H462" i="5" s="1"/>
  <c r="H463" i="5" s="1"/>
  <c r="H464" i="5" s="1"/>
  <c r="H465" i="5" s="1"/>
  <c r="H466" i="5" s="1"/>
  <c r="H467" i="5" s="1"/>
  <c r="H468" i="5" s="1"/>
  <c r="H469" i="5" s="1"/>
  <c r="H470" i="5" s="1"/>
  <c r="H471" i="5" s="1"/>
  <c r="H472" i="5" s="1"/>
  <c r="H473" i="5" s="1"/>
  <c r="H474" i="5" s="1"/>
  <c r="H475" i="5" s="1"/>
  <c r="H476" i="5" s="1"/>
  <c r="H477" i="5" s="1"/>
  <c r="H478" i="5" s="1"/>
  <c r="H479" i="5" s="1"/>
  <c r="H480" i="5" s="1"/>
  <c r="H481" i="5" s="1"/>
  <c r="H482" i="5" s="1"/>
  <c r="H483" i="5" s="1"/>
  <c r="H484" i="5" s="1"/>
  <c r="H485" i="5" s="1"/>
  <c r="H486" i="5" s="1"/>
  <c r="H487" i="5" s="1"/>
  <c r="H488" i="5" s="1"/>
  <c r="H489" i="5" s="1"/>
  <c r="H490" i="5" s="1"/>
  <c r="H491" i="5" s="1"/>
  <c r="H492" i="5" s="1"/>
  <c r="H493" i="5" s="1"/>
  <c r="H494" i="5" s="1"/>
  <c r="H495" i="5" s="1"/>
  <c r="H496" i="5" s="1"/>
  <c r="H497" i="5" s="1"/>
  <c r="H498" i="5" s="1"/>
  <c r="H499" i="5" s="1"/>
  <c r="H500" i="5" s="1"/>
  <c r="H501" i="5" s="1"/>
  <c r="H502" i="5" s="1"/>
  <c r="H503" i="5" s="1"/>
  <c r="H504" i="5" s="1"/>
  <c r="H505" i="5" s="1"/>
  <c r="H506" i="5" s="1"/>
  <c r="H507" i="5" s="1"/>
  <c r="H508" i="5" s="1"/>
  <c r="H509" i="5" s="1"/>
  <c r="H510" i="5" s="1"/>
  <c r="H511" i="5" s="1"/>
  <c r="H512" i="5" s="1"/>
  <c r="H513" i="5" s="1"/>
  <c r="H514" i="5" s="1"/>
  <c r="H515" i="5" s="1"/>
  <c r="H516" i="5" s="1"/>
  <c r="H517" i="5" s="1"/>
  <c r="H518" i="5" s="1"/>
  <c r="H519" i="5" s="1"/>
  <c r="H520" i="5" s="1"/>
  <c r="H322" i="5"/>
  <c r="H323" i="5" s="1"/>
  <c r="H324" i="5" s="1"/>
  <c r="H325" i="5" s="1"/>
  <c r="H326" i="5" s="1"/>
  <c r="H327" i="5" s="1"/>
  <c r="H328" i="5" s="1"/>
  <c r="H329" i="5" s="1"/>
  <c r="H330" i="5" s="1"/>
  <c r="H331" i="5" s="1"/>
  <c r="H332" i="5" s="1"/>
  <c r="H333" i="5" s="1"/>
  <c r="H334" i="5" s="1"/>
  <c r="H335" i="5" s="1"/>
  <c r="H336" i="5" s="1"/>
  <c r="H337" i="5" s="1"/>
  <c r="H338" i="5" s="1"/>
  <c r="H339" i="5" s="1"/>
  <c r="H340" i="5" s="1"/>
  <c r="H341" i="5" s="1"/>
  <c r="H342" i="5" s="1"/>
  <c r="H343" i="5" s="1"/>
  <c r="H344" i="5" s="1"/>
  <c r="H345" i="5" s="1"/>
  <c r="H346" i="5" s="1"/>
  <c r="H347" i="5" s="1"/>
  <c r="H348" i="5" s="1"/>
  <c r="H349" i="5" s="1"/>
  <c r="H350" i="5" s="1"/>
  <c r="H351" i="5" s="1"/>
  <c r="H352" i="5" s="1"/>
  <c r="H353" i="5" s="1"/>
  <c r="H354" i="5" s="1"/>
  <c r="H355" i="5" s="1"/>
  <c r="H356" i="5" s="1"/>
  <c r="H357" i="5" s="1"/>
  <c r="H358" i="5" s="1"/>
  <c r="H359" i="5" s="1"/>
  <c r="H360" i="5" s="1"/>
  <c r="H361" i="5" s="1"/>
  <c r="H362" i="5" s="1"/>
  <c r="H363" i="5" s="1"/>
  <c r="H364" i="5" s="1"/>
  <c r="H365" i="5" s="1"/>
  <c r="H366" i="5" s="1"/>
  <c r="H367" i="5" s="1"/>
  <c r="H368" i="5" s="1"/>
  <c r="H369" i="5" s="1"/>
  <c r="H370" i="5" s="1"/>
  <c r="H371" i="5" s="1"/>
  <c r="H372" i="5" s="1"/>
  <c r="H373" i="5" s="1"/>
  <c r="H374" i="5" s="1"/>
  <c r="H375" i="5" s="1"/>
  <c r="H376" i="5" s="1"/>
  <c r="H377" i="5" s="1"/>
  <c r="H378" i="5" s="1"/>
  <c r="H379" i="5" s="1"/>
  <c r="H380" i="5" s="1"/>
  <c r="H381" i="5" s="1"/>
  <c r="H382" i="5" s="1"/>
  <c r="H383" i="5" s="1"/>
  <c r="H384" i="5" s="1"/>
  <c r="H385" i="5" s="1"/>
  <c r="H386" i="5" s="1"/>
  <c r="H387" i="5" s="1"/>
  <c r="H388" i="5" s="1"/>
  <c r="H389" i="5" s="1"/>
  <c r="H390" i="5" s="1"/>
  <c r="H391" i="5" s="1"/>
  <c r="H392" i="5" s="1"/>
  <c r="H393" i="5" s="1"/>
  <c r="H394" i="5" s="1"/>
  <c r="H395" i="5" s="1"/>
  <c r="H396" i="5" s="1"/>
  <c r="H397" i="5" s="1"/>
  <c r="H398" i="5" s="1"/>
  <c r="H399" i="5" s="1"/>
  <c r="H400" i="5" s="1"/>
  <c r="H401" i="5" s="1"/>
  <c r="H402" i="5" s="1"/>
  <c r="H403" i="5" s="1"/>
  <c r="H404" i="5" s="1"/>
  <c r="H405" i="5" s="1"/>
  <c r="H406" i="5" s="1"/>
  <c r="H407" i="5" s="1"/>
  <c r="H408" i="5" s="1"/>
  <c r="H409" i="5" s="1"/>
  <c r="H410" i="5" s="1"/>
  <c r="H411" i="5" s="1"/>
  <c r="H412" i="5" s="1"/>
  <c r="H413" i="5" s="1"/>
  <c r="H414" i="5" s="1"/>
  <c r="H415" i="5" s="1"/>
  <c r="H416" i="5" s="1"/>
  <c r="H417" i="5" s="1"/>
  <c r="H418" i="5" s="1"/>
  <c r="H419" i="5" s="1"/>
  <c r="H420" i="5" s="1"/>
  <c r="H222" i="5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H251" i="5" s="1"/>
  <c r="H252" i="5" s="1"/>
  <c r="H253" i="5" s="1"/>
  <c r="H254" i="5" s="1"/>
  <c r="H255" i="5" s="1"/>
  <c r="H256" i="5" s="1"/>
  <c r="H257" i="5" s="1"/>
  <c r="H258" i="5" s="1"/>
  <c r="H259" i="5" s="1"/>
  <c r="H260" i="5" s="1"/>
  <c r="H261" i="5" s="1"/>
  <c r="H262" i="5" s="1"/>
  <c r="H263" i="5" s="1"/>
  <c r="H264" i="5" s="1"/>
  <c r="H265" i="5" s="1"/>
  <c r="H266" i="5" s="1"/>
  <c r="H267" i="5" s="1"/>
  <c r="H268" i="5" s="1"/>
  <c r="H269" i="5" s="1"/>
  <c r="H270" i="5" s="1"/>
  <c r="H271" i="5" s="1"/>
  <c r="H272" i="5" s="1"/>
  <c r="H273" i="5" s="1"/>
  <c r="H274" i="5" s="1"/>
  <c r="H275" i="5" s="1"/>
  <c r="H276" i="5" s="1"/>
  <c r="H277" i="5" s="1"/>
  <c r="H278" i="5" s="1"/>
  <c r="H279" i="5" s="1"/>
  <c r="H280" i="5" s="1"/>
  <c r="H281" i="5" s="1"/>
  <c r="H282" i="5" s="1"/>
  <c r="H283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H294" i="5" s="1"/>
  <c r="H295" i="5" s="1"/>
  <c r="H296" i="5" s="1"/>
  <c r="H297" i="5" s="1"/>
  <c r="H298" i="5" s="1"/>
  <c r="H299" i="5" s="1"/>
  <c r="H300" i="5" s="1"/>
  <c r="H301" i="5" s="1"/>
  <c r="H302" i="5" s="1"/>
  <c r="H303" i="5" s="1"/>
  <c r="H304" i="5" s="1"/>
  <c r="H305" i="5" s="1"/>
  <c r="H306" i="5" s="1"/>
  <c r="H307" i="5" s="1"/>
  <c r="H308" i="5" s="1"/>
  <c r="H309" i="5" s="1"/>
  <c r="H310" i="5" s="1"/>
  <c r="H311" i="5" s="1"/>
  <c r="H312" i="5" s="1"/>
  <c r="H313" i="5" s="1"/>
  <c r="H314" i="5" s="1"/>
  <c r="H315" i="5" s="1"/>
  <c r="H316" i="5" s="1"/>
  <c r="H317" i="5" s="1"/>
  <c r="H318" i="5" s="1"/>
  <c r="H319" i="5" s="1"/>
  <c r="H320" i="5" s="1"/>
  <c r="H122" i="5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" i="5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B11" i="5" l="1"/>
  <c r="B5" i="5"/>
  <c r="B13" i="5"/>
  <c r="B15" i="5"/>
  <c r="B6" i="5"/>
  <c r="B10" i="5"/>
  <c r="B8" i="5"/>
  <c r="B9" i="5"/>
  <c r="B17" i="5"/>
  <c r="B16" i="5"/>
  <c r="B12" i="5"/>
  <c r="B18" i="5"/>
  <c r="B14" i="5"/>
  <c r="B7" i="5"/>
  <c r="H772" i="5"/>
  <c r="H773" i="5" s="1"/>
  <c r="H774" i="5" s="1"/>
  <c r="H775" i="5" s="1"/>
  <c r="H776" i="5" s="1"/>
  <c r="H777" i="5" s="1"/>
  <c r="H778" i="5" s="1"/>
  <c r="H779" i="5" s="1"/>
  <c r="H780" i="5" s="1"/>
  <c r="H781" i="5" s="1"/>
  <c r="H782" i="5" s="1"/>
  <c r="H783" i="5" s="1"/>
  <c r="H784" i="5" s="1"/>
  <c r="H785" i="5" s="1"/>
  <c r="H786" i="5" s="1"/>
  <c r="H787" i="5" s="1"/>
  <c r="H788" i="5" s="1"/>
  <c r="H789" i="5" s="1"/>
  <c r="H790" i="5" s="1"/>
  <c r="H791" i="5" s="1"/>
  <c r="H792" i="5" s="1"/>
  <c r="H793" i="5" s="1"/>
  <c r="H794" i="5" s="1"/>
  <c r="H795" i="5" s="1"/>
  <c r="H796" i="5" s="1"/>
  <c r="H797" i="5" s="1"/>
  <c r="H798" i="5" s="1"/>
  <c r="H799" i="5" s="1"/>
  <c r="H800" i="5" s="1"/>
  <c r="H801" i="5" s="1"/>
  <c r="H802" i="5" s="1"/>
  <c r="H803" i="5" s="1"/>
  <c r="H804" i="5" s="1"/>
  <c r="H805" i="5" s="1"/>
  <c r="H806" i="5" s="1"/>
  <c r="H807" i="5" s="1"/>
  <c r="H808" i="5" s="1"/>
  <c r="H809" i="5" s="1"/>
  <c r="H810" i="5" s="1"/>
  <c r="H811" i="5" s="1"/>
  <c r="H812" i="5" s="1"/>
  <c r="H813" i="5" s="1"/>
  <c r="H814" i="5" s="1"/>
  <c r="H815" i="5" s="1"/>
  <c r="H816" i="5" s="1"/>
  <c r="H817" i="5" s="1"/>
  <c r="H818" i="5" s="1"/>
  <c r="H819" i="5" s="1"/>
  <c r="H820" i="5" s="1"/>
  <c r="Q7" i="5" l="1"/>
  <c r="O8" i="5" s="1"/>
  <c r="K31" i="1" l="1"/>
  <c r="L35" i="1" l="1"/>
  <c r="L36" i="1"/>
  <c r="L34" i="1"/>
  <c r="L31" i="1"/>
  <c r="L33" i="1"/>
  <c r="L32" i="1"/>
</calcChain>
</file>

<file path=xl/sharedStrings.xml><?xml version="1.0" encoding="utf-8"?>
<sst xmlns="http://schemas.openxmlformats.org/spreadsheetml/2006/main" count="79" uniqueCount="73">
  <si>
    <t>Возраст бетона</t>
  </si>
  <si>
    <t>Маркировка образца</t>
  </si>
  <si>
    <t>Вес образца, г</t>
  </si>
  <si>
    <t>Линейные размеры образцов, мм</t>
  </si>
  <si>
    <t>Разрушающая нагрузка, кН</t>
  </si>
  <si>
    <t>Ширина</t>
  </si>
  <si>
    <t>Высота</t>
  </si>
  <si>
    <t>2</t>
  </si>
  <si>
    <t>3</t>
  </si>
  <si>
    <r>
      <t>№ n</t>
    </r>
    <r>
      <rPr>
        <vertAlign val="subscript"/>
        <sz val="7"/>
        <rFont val="Times New Roman"/>
        <family val="1"/>
        <charset val="204"/>
      </rPr>
      <t>i</t>
    </r>
  </si>
  <si>
    <r>
      <t>Плотность образца, кг/м</t>
    </r>
    <r>
      <rPr>
        <vertAlign val="superscript"/>
        <sz val="7"/>
        <rFont val="Times New Roman"/>
        <family val="1"/>
        <charset val="204"/>
      </rPr>
      <t>3</t>
    </r>
  </si>
  <si>
    <r>
      <t>Средняя плотность серии образцов, кг/м</t>
    </r>
    <r>
      <rPr>
        <vertAlign val="superscript"/>
        <sz val="7"/>
        <rFont val="Times New Roman"/>
        <family val="1"/>
        <charset val="204"/>
      </rPr>
      <t>3</t>
    </r>
  </si>
  <si>
    <t>Прочность бетона, приведенная к базовому размеру образца, Мпа</t>
  </si>
  <si>
    <t>суток</t>
  </si>
  <si>
    <t>В5</t>
  </si>
  <si>
    <t>В10</t>
  </si>
  <si>
    <t>В15</t>
  </si>
  <si>
    <t>В20</t>
  </si>
  <si>
    <t>В25</t>
  </si>
  <si>
    <t>В30</t>
  </si>
  <si>
    <t>В35</t>
  </si>
  <si>
    <t>В40</t>
  </si>
  <si>
    <t>В45</t>
  </si>
  <si>
    <t>В50</t>
  </si>
  <si>
    <t>В55</t>
  </si>
  <si>
    <r>
      <t>Отклонение от средней плотности, кг/м</t>
    </r>
    <r>
      <rPr>
        <vertAlign val="superscript"/>
        <sz val="7"/>
        <rFont val="Times New Roman"/>
        <family val="1"/>
        <charset val="204"/>
      </rPr>
      <t>3</t>
    </r>
    <r>
      <rPr>
        <sz val="7"/>
        <rFont val="Times New Roman"/>
        <family val="1"/>
        <charset val="204"/>
      </rPr>
      <t xml:space="preserve"> </t>
    </r>
  </si>
  <si>
    <t>ТАБЛИЦА 2                         ГОСТ 18105</t>
  </si>
  <si>
    <t>Мпа</t>
  </si>
  <si>
    <t>КЛАСС</t>
  </si>
  <si>
    <t>Коэффициент вариации прочности</t>
  </si>
  <si>
    <r>
      <t>Коэффициент требуемой прочности К</t>
    </r>
    <r>
      <rPr>
        <b/>
        <i/>
        <sz val="8"/>
        <rFont val="Arial"/>
        <family val="2"/>
        <charset val="204"/>
      </rPr>
      <t>Т</t>
    </r>
    <r>
      <rPr>
        <b/>
        <i/>
        <sz val="10"/>
        <rFont val="Arial"/>
        <family val="2"/>
        <charset val="204"/>
      </rPr>
      <t xml:space="preserve"> для</t>
    </r>
  </si>
  <si>
    <t>В7,5</t>
  </si>
  <si>
    <t>В12,5</t>
  </si>
  <si>
    <t>В22,5</t>
  </si>
  <si>
    <t>Бетон</t>
  </si>
  <si>
    <t>Раствор</t>
  </si>
  <si>
    <t>Фактическая прочность</t>
  </si>
  <si>
    <t>Требуемая прочность</t>
  </si>
  <si>
    <t>Марка</t>
  </si>
  <si>
    <t>М4</t>
  </si>
  <si>
    <t>М10</t>
  </si>
  <si>
    <t>М25</t>
  </si>
  <si>
    <t>М50</t>
  </si>
  <si>
    <t>М75</t>
  </si>
  <si>
    <t>М100</t>
  </si>
  <si>
    <t>М150</t>
  </si>
  <si>
    <t>М200</t>
  </si>
  <si>
    <t>М300</t>
  </si>
  <si>
    <t>М350</t>
  </si>
  <si>
    <t>М400</t>
  </si>
  <si>
    <t>М450</t>
  </si>
  <si>
    <t>М500</t>
  </si>
  <si>
    <t>М550</t>
  </si>
  <si>
    <t>Условие</t>
  </si>
  <si>
    <t>ЗАКЛЮЧЕНИЕ: Фактическая прочность бетона в партии по ГОСТ 18105-2010 схема Г, соответствует 1,1 МПа</t>
  </si>
  <si>
    <r>
      <t>Площадь образца, см</t>
    </r>
    <r>
      <rPr>
        <vertAlign val="superscript"/>
        <sz val="7"/>
        <rFont val="Calibri"/>
        <family val="2"/>
        <charset val="204"/>
      </rPr>
      <t>²</t>
    </r>
  </si>
  <si>
    <t>Длина</t>
  </si>
  <si>
    <t>Испытания провел:</t>
  </si>
  <si>
    <t>____________</t>
  </si>
  <si>
    <t>ЗАКЛЮЧЕНИЕ: Фактическая прочность раствора в партии, соответствует проектным требованиям прочности раствора</t>
  </si>
  <si>
    <t>ЗАКЛЮЧЕНИЕ: Фактическая прочность раствора в партии, не соответствует проектным требованиям прочности раствора</t>
  </si>
  <si>
    <t>Инженер лаборатории ООО "ПЕЛИСКЕР"</t>
  </si>
  <si>
    <t>/ А.С. Анисимов /</t>
  </si>
  <si>
    <t>/ Е.В. Лоленко /</t>
  </si>
  <si>
    <t>/ И.П. Собакин /</t>
  </si>
  <si>
    <t>Лаборант ООО "ПЕЛИСКЕР"</t>
  </si>
  <si>
    <t>/ А.В. Шубин /</t>
  </si>
  <si>
    <t>Средняя прочность серии образцов, Мпа</t>
  </si>
  <si>
    <t>4</t>
  </si>
  <si>
    <t>5</t>
  </si>
  <si>
    <t>6</t>
  </si>
  <si>
    <t>ООО "Бетонный завод 222"</t>
  </si>
  <si>
    <t>Протокол № 164-28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</si>
</sst>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0.0"/>
    <numFmt numFmtId="166" formatCode="[$-FC19]dd\ mmmm\ yyyy\ \г\.;@"/>
    <numFmt numFmtId="167" formatCode="0.000"/>
    <numFmt numFmtId="168" formatCode="&quot;/&quot;\ &quot;/&quot;"/>
    <numFmt numFmtId="169" formatCode="#,##0.00_ ;\-#,##0.00\ "/>
  </numFmts>
  <fonts count="5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Narrow"/>
      <family val="2"/>
    </font>
    <font>
      <b/>
      <sz val="9"/>
      <name val="Times New Roman"/>
      <family val="1"/>
      <charset val="204"/>
    </font>
    <font>
      <b/>
      <i/>
      <sz val="12"/>
      <name val="Arial Narrow"/>
      <family val="2"/>
      <charset val="204"/>
    </font>
    <font>
      <b/>
      <i/>
      <sz val="12"/>
      <name val="Times New Roman"/>
      <family val="1"/>
      <charset val="204"/>
    </font>
    <font>
      <i/>
      <sz val="8"/>
      <color indexed="8"/>
      <name val="Arial Narrow"/>
      <family val="2"/>
      <charset val="204"/>
    </font>
    <font>
      <i/>
      <sz val="12"/>
      <name val="Times New Roman"/>
      <family val="1"/>
      <charset val="204"/>
    </font>
    <font>
      <i/>
      <sz val="8"/>
      <name val="Arial Narrow"/>
      <family val="2"/>
    </font>
    <font>
      <i/>
      <sz val="8"/>
      <name val="Times New Roman"/>
      <family val="1"/>
      <charset val="204"/>
    </font>
    <font>
      <u/>
      <sz val="12"/>
      <color indexed="12"/>
      <name val="Times New Roman Cyr"/>
      <charset val="204"/>
    </font>
    <font>
      <b/>
      <i/>
      <sz val="9"/>
      <name val="Times New Roman"/>
      <family val="1"/>
      <charset val="204"/>
    </font>
    <font>
      <b/>
      <i/>
      <sz val="14"/>
      <name val="Tahoma"/>
      <family val="2"/>
    </font>
    <font>
      <b/>
      <i/>
      <sz val="10"/>
      <name val="Tahoma"/>
      <family val="2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.5"/>
      <color indexed="8"/>
      <name val="Times New Roman"/>
      <family val="1"/>
      <charset val="204"/>
    </font>
    <font>
      <b/>
      <i/>
      <sz val="9.5"/>
      <name val="Times New Roman"/>
      <family val="1"/>
      <charset val="204"/>
    </font>
    <font>
      <b/>
      <i/>
      <sz val="10.5"/>
      <name val="Times New Roman"/>
      <family val="1"/>
      <charset val="204"/>
    </font>
    <font>
      <i/>
      <sz val="9.5"/>
      <name val="Times New Roman"/>
      <family val="1"/>
      <charset val="204"/>
    </font>
    <font>
      <i/>
      <sz val="9.5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</font>
    <font>
      <vertAlign val="superscript"/>
      <sz val="7"/>
      <name val="Calibri"/>
      <family val="2"/>
      <charset val="204"/>
    </font>
    <font>
      <sz val="10"/>
      <color theme="0" tint="-0.34998626667073579"/>
      <name val="Arial"/>
      <family val="2"/>
      <charset val="204"/>
    </font>
    <font>
      <b/>
      <i/>
      <sz val="14"/>
      <color theme="5" tint="-0.249977111117893"/>
      <name val="Times New Roman"/>
      <family val="1"/>
      <charset val="204"/>
    </font>
    <font>
      <sz val="10"/>
      <color theme="5" tint="-0.249977111117893"/>
      <name val="Arial"/>
      <family val="2"/>
      <charset val="204"/>
    </font>
    <font>
      <b/>
      <i/>
      <sz val="9.5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b/>
      <i/>
      <sz val="9"/>
      <color theme="5" tint="-0.249977111117893"/>
      <name val="Times New Roman"/>
      <family val="1"/>
      <charset val="204"/>
    </font>
    <font>
      <i/>
      <sz val="10"/>
      <color theme="5" tint="-0.249977111117893"/>
      <name val="Times New Roman"/>
      <family val="1"/>
      <charset val="204"/>
    </font>
    <font>
      <u/>
      <sz val="9"/>
      <color indexed="12"/>
      <name val="Times New Roman Cyr"/>
      <charset val="204"/>
    </font>
    <font>
      <sz val="9"/>
      <name val="Arial"/>
      <family val="2"/>
      <charset val="204"/>
    </font>
    <font>
      <i/>
      <sz val="9"/>
      <name val="Arial Narrow"/>
      <family val="2"/>
      <charset val="204"/>
    </font>
    <font>
      <i/>
      <sz val="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theme="9" tint="-0.24994659260841701"/>
      </left>
      <right style="double">
        <color rgb="FFFF8001"/>
      </right>
      <top style="double">
        <color rgb="FFFF8001"/>
      </top>
      <bottom style="double">
        <color rgb="FFFF800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rgb="FFFF800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7" fillId="2" borderId="0" applyNumberFormat="0" applyBorder="0" applyAlignment="0" applyProtection="0"/>
    <xf numFmtId="0" fontId="1" fillId="3" borderId="5" applyNumberFormat="0" applyFont="0" applyAlignment="0" applyProtection="0"/>
    <xf numFmtId="0" fontId="42" fillId="7" borderId="24" applyNumberFormat="0" applyAlignment="0" applyProtection="0"/>
    <xf numFmtId="0" fontId="43" fillId="0" borderId="25" applyNumberFormat="0" applyFill="0" applyAlignment="0" applyProtection="0"/>
  </cellStyleXfs>
  <cellXfs count="176">
    <xf numFmtId="0" fontId="0" fillId="0" borderId="0" xfId="0"/>
    <xf numFmtId="0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0" xfId="2" applyNumberFormat="1" applyFont="1" applyFill="1" applyBorder="1" applyAlignment="1" applyProtection="1">
      <alignment horizontal="left" vertical="top"/>
      <protection hidden="1"/>
    </xf>
    <xf numFmtId="0" fontId="0" fillId="0" borderId="0" xfId="0" applyFill="1" applyProtection="1">
      <protection locked="0"/>
    </xf>
    <xf numFmtId="0" fontId="36" fillId="0" borderId="0" xfId="0" applyFont="1" applyFill="1"/>
    <xf numFmtId="0" fontId="16" fillId="0" borderId="0" xfId="0" applyNumberFormat="1" applyFont="1" applyFill="1" applyBorder="1" applyAlignment="1" applyProtection="1">
      <alignment vertical="center" wrapText="1"/>
      <protection hidden="1"/>
    </xf>
    <xf numFmtId="0" fontId="17" fillId="0" borderId="0" xfId="0" applyNumberFormat="1" applyFont="1" applyFill="1" applyBorder="1" applyAlignment="1" applyProtection="1">
      <alignment horizontal="left" vertical="top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 hidden="1"/>
    </xf>
    <xf numFmtId="0" fontId="7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ill="1"/>
    <xf numFmtId="0" fontId="35" fillId="0" borderId="0" xfId="0" applyFont="1" applyFill="1"/>
    <xf numFmtId="165" fontId="35" fillId="0" borderId="0" xfId="0" applyNumberFormat="1" applyFont="1" applyFill="1"/>
    <xf numFmtId="2" fontId="35" fillId="0" borderId="0" xfId="0" applyNumberFormat="1" applyFont="1" applyFill="1" applyProtection="1"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 vertical="center" indent="3"/>
      <protection hidden="1"/>
    </xf>
    <xf numFmtId="0" fontId="16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9" fillId="0" borderId="0" xfId="0" applyNumberFormat="1" applyFont="1" applyFill="1" applyBorder="1" applyAlignment="1" applyProtection="1">
      <alignment horizontal="left" vertical="top"/>
      <protection hidden="1"/>
    </xf>
    <xf numFmtId="2" fontId="7" fillId="0" borderId="0" xfId="0" applyNumberFormat="1" applyFont="1" applyFill="1" applyBorder="1" applyAlignment="1" applyProtection="1">
      <alignment horizontal="left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right" vertical="center"/>
      <protection hidden="1"/>
    </xf>
    <xf numFmtId="0" fontId="3" fillId="6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2" fontId="38" fillId="0" borderId="16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left" vertical="center"/>
    </xf>
    <xf numFmtId="2" fontId="35" fillId="0" borderId="13" xfId="0" applyNumberFormat="1" applyFont="1" applyBorder="1" applyAlignment="1">
      <alignment horizontal="left" vertical="center"/>
    </xf>
    <xf numFmtId="2" fontId="35" fillId="0" borderId="18" xfId="0" applyNumberFormat="1" applyFont="1" applyBorder="1" applyAlignment="1">
      <alignment horizontal="left" vertical="center"/>
    </xf>
    <xf numFmtId="167" fontId="41" fillId="0" borderId="12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26" fillId="0" borderId="0" xfId="2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 horizontal="left" vertical="top"/>
      <protection hidden="1"/>
    </xf>
    <xf numFmtId="0" fontId="11" fillId="0" borderId="0" xfId="2" applyNumberFormat="1" applyFont="1" applyFill="1" applyBorder="1" applyAlignment="1" applyProtection="1">
      <alignment horizontal="center" vertical="top"/>
      <protection hidden="1"/>
    </xf>
    <xf numFmtId="49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0" fillId="8" borderId="17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8" borderId="1" xfId="0" applyFont="1" applyFill="1" applyBorder="1" applyAlignment="1">
      <alignment horizontal="center" vertical="center" wrapText="1"/>
    </xf>
    <xf numFmtId="165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0" xfId="2" applyFont="1" applyFill="1" applyBorder="1" applyAlignment="1" applyProtection="1">
      <alignment horizontal="center" vertical="center" wrapText="1"/>
      <protection hidden="1"/>
    </xf>
    <xf numFmtId="49" fontId="9" fillId="0" borderId="30" xfId="0" applyNumberFormat="1" applyFont="1" applyFill="1" applyBorder="1" applyAlignment="1" applyProtection="1">
      <alignment vertical="center" wrapText="1"/>
      <protection hidden="1"/>
    </xf>
    <xf numFmtId="49" fontId="13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25" fillId="4" borderId="21" xfId="0" applyNumberFormat="1" applyFont="1" applyFill="1" applyBorder="1" applyAlignment="1" applyProtection="1">
      <alignment horizontal="center" vertical="center"/>
      <protection hidden="1"/>
    </xf>
    <xf numFmtId="0" fontId="25" fillId="4" borderId="22" xfId="0" applyNumberFormat="1" applyFont="1" applyFill="1" applyBorder="1" applyAlignment="1" applyProtection="1">
      <alignment horizontal="center" vertical="center"/>
      <protection hidden="1"/>
    </xf>
    <xf numFmtId="0" fontId="25" fillId="4" borderId="22" xfId="2" applyNumberFormat="1" applyFont="1" applyFill="1" applyBorder="1" applyAlignment="1" applyProtection="1">
      <alignment horizontal="center" vertical="center"/>
      <protection hidden="1"/>
    </xf>
    <xf numFmtId="1" fontId="5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4" fillId="0" borderId="25" xfId="6" applyNumberFormat="1" applyFont="1" applyFill="1" applyBorder="1" applyAlignment="1">
      <alignment horizontal="center" vertical="center"/>
    </xf>
    <xf numFmtId="165" fontId="44" fillId="0" borderId="26" xfId="6" applyNumberFormat="1" applyFont="1" applyFill="1" applyBorder="1" applyAlignment="1">
      <alignment horizontal="center" vertical="center"/>
    </xf>
    <xf numFmtId="0" fontId="45" fillId="0" borderId="27" xfId="5" applyFont="1" applyFill="1" applyBorder="1" applyAlignment="1" applyProtection="1">
      <alignment horizontal="center" vertical="center"/>
      <protection locked="0"/>
    </xf>
    <xf numFmtId="0" fontId="38" fillId="0" borderId="28" xfId="4" applyFont="1" applyFill="1" applyBorder="1" applyAlignment="1" applyProtection="1">
      <alignment horizontal="center" vertical="center"/>
      <protection locked="0"/>
    </xf>
    <xf numFmtId="0" fontId="44" fillId="0" borderId="0" xfId="3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2" fontId="0" fillId="0" borderId="0" xfId="0" applyNumberFormat="1" applyAlignment="1">
      <alignment horizontal="center" vertical="center"/>
    </xf>
    <xf numFmtId="0" fontId="56" fillId="0" borderId="0" xfId="0" applyFont="1" applyFill="1" applyBorder="1" applyAlignment="1" applyProtection="1">
      <protection hidden="1"/>
    </xf>
    <xf numFmtId="0" fontId="57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/>
    <xf numFmtId="49" fontId="0" fillId="0" borderId="0" xfId="0" applyNumberFormat="1" applyFill="1"/>
    <xf numFmtId="1" fontId="0" fillId="0" borderId="0" xfId="0" applyNumberFormat="1" applyFill="1"/>
    <xf numFmtId="1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Fill="1" applyProtection="1">
      <protection locked="0"/>
    </xf>
    <xf numFmtId="1" fontId="5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" applyNumberFormat="1" applyFont="1" applyFill="1" applyBorder="1" applyAlignment="1" applyProtection="1">
      <alignment horizontal="center" vertical="center"/>
      <protection hidden="1"/>
    </xf>
    <xf numFmtId="1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5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2" xfId="2" applyNumberFormat="1" applyFont="1" applyFill="1" applyBorder="1" applyAlignment="1" applyProtection="1">
      <alignment horizontal="center" vertical="center"/>
      <protection hidden="1"/>
    </xf>
    <xf numFmtId="1" fontId="2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protection hidden="1"/>
    </xf>
    <xf numFmtId="2" fontId="1" fillId="0" borderId="0" xfId="0" applyNumberFormat="1" applyFont="1" applyFill="1"/>
    <xf numFmtId="2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/>
    <xf numFmtId="0" fontId="21" fillId="0" borderId="0" xfId="0" applyNumberFormat="1" applyFont="1" applyFill="1" applyBorder="1" applyAlignment="1" applyProtection="1">
      <alignment vertical="center" wrapText="1"/>
      <protection hidden="1"/>
    </xf>
    <xf numFmtId="1" fontId="26" fillId="0" borderId="0" xfId="2" applyNumberFormat="1" applyFont="1" applyFill="1" applyBorder="1" applyAlignment="1" applyProtection="1">
      <alignment horizontal="center" vertical="center"/>
      <protection hidden="1"/>
    </xf>
    <xf numFmtId="1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0" applyNumberFormat="1" applyFont="1" applyFill="1"/>
    <xf numFmtId="0" fontId="48" fillId="0" borderId="6" xfId="0" applyFont="1" applyFill="1" applyBorder="1"/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NumberFormat="1" applyFont="1" applyFill="1" applyBorder="1" applyAlignment="1" applyProtection="1">
      <alignment horizontal="left" vertical="center"/>
      <protection hidden="1"/>
    </xf>
    <xf numFmtId="166" fontId="52" fillId="0" borderId="0" xfId="0" applyNumberFormat="1" applyFont="1" applyFill="1" applyBorder="1" applyAlignment="1" applyProtection="1">
      <alignment horizontal="left" vertical="center"/>
      <protection locked="0"/>
    </xf>
    <xf numFmtId="164" fontId="26" fillId="0" borderId="0" xfId="0" applyNumberFormat="1" applyFont="1" applyFill="1" applyBorder="1" applyAlignment="1" applyProtection="1">
      <alignment horizontal="left" vertical="center"/>
      <protection hidden="1"/>
    </xf>
    <xf numFmtId="0" fontId="31" fillId="0" borderId="0" xfId="0" applyNumberFormat="1" applyFont="1" applyFill="1" applyBorder="1" applyAlignment="1" applyProtection="1">
      <alignment horizontal="left" vertical="center"/>
      <protection hidden="1"/>
    </xf>
    <xf numFmtId="0" fontId="32" fillId="0" borderId="0" xfId="0" applyNumberFormat="1" applyFont="1" applyFill="1" applyBorder="1" applyAlignment="1" applyProtection="1">
      <alignment horizontal="left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5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1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 hidden="1"/>
    </xf>
    <xf numFmtId="49" fontId="21" fillId="0" borderId="0" xfId="0" applyNumberFormat="1" applyFont="1" applyFill="1" applyBorder="1" applyAlignment="1" applyProtection="1">
      <alignment horizontal="left"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166" fontId="33" fillId="0" borderId="0" xfId="2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7" xfId="2" applyFont="1" applyFill="1" applyBorder="1" applyAlignment="1" applyProtection="1">
      <alignment horizontal="center" vertical="center" wrapText="1"/>
      <protection hidden="1"/>
    </xf>
    <xf numFmtId="0" fontId="22" fillId="0" borderId="9" xfId="2" applyFont="1" applyFill="1" applyBorder="1" applyAlignment="1" applyProtection="1">
      <alignment horizontal="center" vertical="center" wrapText="1"/>
      <protection hidden="1"/>
    </xf>
    <xf numFmtId="0" fontId="22" fillId="0" borderId="19" xfId="2" applyFont="1" applyFill="1" applyBorder="1" applyAlignment="1" applyProtection="1">
      <alignment horizontal="center" vertical="center" wrapText="1"/>
      <protection hidden="1"/>
    </xf>
    <xf numFmtId="0" fontId="22" fillId="0" borderId="20" xfId="2" applyFont="1" applyFill="1" applyBorder="1" applyAlignment="1" applyProtection="1">
      <alignment horizontal="center" vertical="center" wrapText="1"/>
      <protection hidden="1"/>
    </xf>
    <xf numFmtId="0" fontId="22" fillId="0" borderId="19" xfId="2" applyNumberFormat="1" applyFont="1" applyFill="1" applyBorder="1" applyAlignment="1" applyProtection="1">
      <alignment horizontal="center" vertical="center" wrapText="1"/>
      <protection hidden="1"/>
    </xf>
    <xf numFmtId="0" fontId="22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19" xfId="0" applyFont="1" applyFill="1" applyBorder="1" applyAlignment="1" applyProtection="1">
      <alignment horizontal="center" vertical="center" wrapText="1"/>
      <protection hidden="1"/>
    </xf>
    <xf numFmtId="0" fontId="22" fillId="0" borderId="20" xfId="0" applyFont="1" applyFill="1" applyBorder="1" applyAlignment="1" applyProtection="1">
      <alignment horizontal="center" vertical="center" wrapText="1"/>
      <protection hidden="1"/>
    </xf>
    <xf numFmtId="166" fontId="26" fillId="0" borderId="0" xfId="2" applyNumberFormat="1" applyFont="1" applyFill="1" applyBorder="1" applyAlignment="1" applyProtection="1">
      <alignment horizontal="left" vertical="center"/>
      <protection hidden="1"/>
    </xf>
    <xf numFmtId="168" fontId="54" fillId="0" borderId="0" xfId="0" applyNumberFormat="1" applyFont="1" applyFill="1" applyBorder="1" applyAlignment="1" applyProtection="1">
      <alignment horizontal="center" vertical="center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1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5" fillId="4" borderId="22" xfId="0" applyNumberFormat="1" applyFont="1" applyFill="1" applyBorder="1" applyAlignment="1" applyProtection="1">
      <alignment horizontal="center" vertical="center"/>
      <protection hidden="1"/>
    </xf>
    <xf numFmtId="0" fontId="25" fillId="4" borderId="23" xfId="0" applyNumberFormat="1" applyFont="1" applyFill="1" applyBorder="1" applyAlignment="1" applyProtection="1">
      <alignment horizontal="center" vertical="center"/>
      <protection hidden="1"/>
    </xf>
    <xf numFmtId="1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20" xfId="0" applyNumberFormat="1" applyFont="1" applyFill="1" applyBorder="1" applyAlignment="1" applyProtection="1">
      <alignment horizontal="center" vertical="center" wrapText="1"/>
      <protection hidden="1"/>
    </xf>
    <xf numFmtId="169" fontId="13" fillId="0" borderId="19" xfId="0" quotePrefix="1" applyNumberFormat="1" applyFont="1" applyFill="1" applyBorder="1" applyAlignment="1" applyProtection="1">
      <alignment horizontal="center" vertical="center" wrapText="1"/>
      <protection hidden="1"/>
    </xf>
    <xf numFmtId="169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169" fontId="1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</cellXfs>
  <cellStyles count="7">
    <cellStyle name="Вывод" xfId="5" builtinId="21"/>
    <cellStyle name="Гиперссылка" xfId="1" builtinId="8"/>
    <cellStyle name="Нейтральный" xfId="3" builtinId="28"/>
    <cellStyle name="Обычный" xfId="0" builtinId="0"/>
    <cellStyle name="Обычный_Стат_обработка_ZZ" xfId="2"/>
    <cellStyle name="Примечание" xfId="4" builtinId="10"/>
    <cellStyle name="Связанная ячейка" xfId="6" builtinId="24"/>
  </cellStyles>
  <dxfs count="2">
    <dxf>
      <fill>
        <patternFill>
          <bgColor indexed="34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7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61829</xdr:colOff>
      <xdr:row>35</xdr:row>
      <xdr:rowOff>133349</xdr:rowOff>
    </xdr:from>
    <xdr:to>
      <xdr:col>19</xdr:col>
      <xdr:colOff>70686</xdr:colOff>
      <xdr:row>44</xdr:row>
      <xdr:rowOff>104774</xdr:rowOff>
    </xdr:to>
    <xdr:sp macro="" textlink="">
      <xdr:nvSpPr>
        <xdr:cNvPr id="3" name="Прямоугольни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0167854" y="5838824"/>
          <a:ext cx="1409032" cy="1590675"/>
        </a:xfrm>
        <a:prstGeom prst="rect">
          <a:avLst/>
        </a:prstGeom>
        <a:scene3d>
          <a:camera prst="orthographicFront"/>
          <a:lightRig rig="threePt" dir="t"/>
        </a:scene3d>
        <a:sp3d>
          <a:bevelT w="101600" prst="riblet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  <a:t>ВНИМАНИЕ</a:t>
          </a:r>
          <a:b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  <a:t>При выборе количества образцов</a:t>
          </a:r>
          <a:b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  <a:t>ПРЕДВАРИТЕЛЬНО УДАЛИТЬ</a:t>
          </a:r>
          <a:b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  <a:t>лишние значения с граф</a:t>
          </a:r>
          <a:b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  <a:t>3; 11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85725</xdr:rowOff>
        </xdr:from>
        <xdr:to>
          <xdr:col>18</xdr:col>
          <xdr:colOff>1085850</xdr:colOff>
          <xdr:row>20</xdr:row>
          <xdr:rowOff>161925</xdr:rowOff>
        </xdr:to>
        <xdr:sp macro="" textlink="">
          <xdr:nvSpPr>
            <xdr:cNvPr id="1035" name="OptionButton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152400</xdr:rowOff>
        </xdr:from>
        <xdr:to>
          <xdr:col>18</xdr:col>
          <xdr:colOff>1085850</xdr:colOff>
          <xdr:row>22</xdr:row>
          <xdr:rowOff>57150</xdr:rowOff>
        </xdr:to>
        <xdr:sp macro="" textlink="">
          <xdr:nvSpPr>
            <xdr:cNvPr id="1036" name="OptionButton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28575</xdr:rowOff>
        </xdr:from>
        <xdr:to>
          <xdr:col>18</xdr:col>
          <xdr:colOff>1085850</xdr:colOff>
          <xdr:row>24</xdr:row>
          <xdr:rowOff>57150</xdr:rowOff>
        </xdr:to>
        <xdr:sp macro="" textlink="">
          <xdr:nvSpPr>
            <xdr:cNvPr id="1037" name="OptionButton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57150</xdr:rowOff>
        </xdr:from>
        <xdr:to>
          <xdr:col>18</xdr:col>
          <xdr:colOff>1085850</xdr:colOff>
          <xdr:row>25</xdr:row>
          <xdr:rowOff>133350</xdr:rowOff>
        </xdr:to>
        <xdr:sp macro="" textlink="">
          <xdr:nvSpPr>
            <xdr:cNvPr id="1038" name="OptionButton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25</xdr:row>
          <xdr:rowOff>133350</xdr:rowOff>
        </xdr:from>
        <xdr:to>
          <xdr:col>18</xdr:col>
          <xdr:colOff>1085850</xdr:colOff>
          <xdr:row>27</xdr:row>
          <xdr:rowOff>38100</xdr:rowOff>
        </xdr:to>
        <xdr:sp macro="" textlink="">
          <xdr:nvSpPr>
            <xdr:cNvPr id="1039" name="OptionButton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142875</xdr:rowOff>
        </xdr:from>
        <xdr:to>
          <xdr:col>18</xdr:col>
          <xdr:colOff>914400</xdr:colOff>
          <xdr:row>28</xdr:row>
          <xdr:rowOff>276225</xdr:rowOff>
        </xdr:to>
        <xdr:sp macro="" textlink="">
          <xdr:nvSpPr>
            <xdr:cNvPr id="1054" name="CommandButton1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</xdr:row>
          <xdr:rowOff>47625</xdr:rowOff>
        </xdr:from>
        <xdr:to>
          <xdr:col>19</xdr:col>
          <xdr:colOff>47625</xdr:colOff>
          <xdr:row>8</xdr:row>
          <xdr:rowOff>19050</xdr:rowOff>
        </xdr:to>
        <xdr:sp macro="" textlink="">
          <xdr:nvSpPr>
            <xdr:cNvPr id="1057" name="CommandButton2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571500</xdr:colOff>
      <xdr:row>2</xdr:row>
      <xdr:rowOff>85724</xdr:rowOff>
    </xdr:from>
    <xdr:to>
      <xdr:col>10</xdr:col>
      <xdr:colOff>428625</xdr:colOff>
      <xdr:row>6</xdr:row>
      <xdr:rowOff>57149</xdr:rowOff>
    </xdr:to>
    <xdr:sp macro="[0]!ВставитьФормулы" textlink="">
      <xdr:nvSpPr>
        <xdr:cNvPr id="2" name="Скругленный прямоугольник 1"/>
        <xdr:cNvSpPr/>
      </xdr:nvSpPr>
      <xdr:spPr>
        <a:xfrm>
          <a:off x="3781425" y="457199"/>
          <a:ext cx="1962150" cy="6191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Вставить</a:t>
          </a:r>
          <a:r>
            <a:rPr lang="ru-RU" sz="1100" baseline="0"/>
            <a:t> формулы в </a:t>
          </a:r>
        </a:p>
        <a:p>
          <a:pPr algn="ctr"/>
          <a:r>
            <a:rPr lang="ru-RU" sz="1100" baseline="0"/>
            <a:t>"О 31" и "Р 31"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Z47"/>
  <sheetViews>
    <sheetView tabSelected="1" view="pageBreakPreview" zoomScaleSheetLayoutView="100" workbookViewId="0">
      <pane xSplit="1" ySplit="9" topLeftCell="E23" activePane="bottomRight" state="frozen"/>
      <selection pane="topRight" activeCell="B1" sqref="B1"/>
      <selection pane="bottomLeft" activeCell="A11" sqref="A11"/>
      <selection pane="bottomRight" activeCell="P31" sqref="P31:Q36"/>
    </sheetView>
  </sheetViews>
  <sheetFormatPr defaultColWidth="0" defaultRowHeight="13.5" customHeight="1" zeroHeight="1" x14ac:dyDescent="0.2"/>
  <cols>
    <col min="1" max="1" width="0.5703125" style="10" customWidth="1"/>
    <col min="2" max="2" width="5" style="10" customWidth="1"/>
    <col min="3" max="3" width="8.5703125" style="10" customWidth="1"/>
    <col min="4" max="4" width="10.85546875" style="10" customWidth="1"/>
    <col min="5" max="5" width="4.28515625" style="10" customWidth="1"/>
    <col min="6" max="6" width="7.85546875" style="10" customWidth="1"/>
    <col min="7" max="7" width="11" style="10" customWidth="1"/>
    <col min="8" max="8" width="10.7109375" style="10" customWidth="1"/>
    <col min="9" max="10" width="10.42578125" style="10" customWidth="1"/>
    <col min="11" max="11" width="10.5703125" style="10" customWidth="1"/>
    <col min="12" max="12" width="12.42578125" style="10" customWidth="1"/>
    <col min="13" max="13" width="9.7109375" style="10" customWidth="1"/>
    <col min="14" max="14" width="11.5703125" style="10" customWidth="1"/>
    <col min="15" max="15" width="14.28515625" style="10" customWidth="1"/>
    <col min="16" max="16" width="6" style="10" customWidth="1"/>
    <col min="17" max="17" width="7.28515625" style="10" customWidth="1"/>
    <col min="18" max="18" width="2.7109375" style="10" customWidth="1"/>
    <col min="19" max="19" width="18.28515625" style="10" customWidth="1"/>
    <col min="20" max="20" width="1.28515625" style="10" customWidth="1"/>
    <col min="21" max="21" width="2" style="10" customWidth="1"/>
    <col min="22" max="52" width="15.7109375" style="10" hidden="1" customWidth="1"/>
    <col min="53" max="16384" width="9.140625" style="10" hidden="1"/>
  </cols>
  <sheetData>
    <row r="1" spans="2:27" ht="15.75" customHeight="1" thickBot="1" x14ac:dyDescent="0.25">
      <c r="B1" s="104"/>
      <c r="C1" s="104"/>
      <c r="D1" s="104"/>
      <c r="E1" s="104"/>
      <c r="F1" s="104"/>
      <c r="G1" s="104"/>
      <c r="H1" s="112"/>
      <c r="I1" s="112"/>
      <c r="J1" s="112"/>
      <c r="K1" s="112"/>
      <c r="L1" s="112"/>
      <c r="M1" s="112"/>
      <c r="N1" s="134"/>
      <c r="O1" s="134"/>
      <c r="P1" s="134"/>
      <c r="Q1" s="134"/>
      <c r="S1" s="110">
        <v>2</v>
      </c>
      <c r="T1" s="4"/>
      <c r="U1" s="4"/>
      <c r="V1" s="4"/>
      <c r="W1" s="4"/>
      <c r="X1" s="4"/>
      <c r="Y1" s="4"/>
      <c r="Z1" s="4"/>
      <c r="AA1" s="4"/>
    </row>
    <row r="2" spans="2:27" ht="13.5" customHeight="1" x14ac:dyDescent="0.2">
      <c r="B2" s="133"/>
      <c r="C2" s="133"/>
      <c r="D2" s="133"/>
      <c r="E2" s="133"/>
      <c r="F2" s="133"/>
      <c r="G2" s="133"/>
      <c r="H2" s="133"/>
      <c r="I2" s="100"/>
      <c r="J2" s="100"/>
      <c r="K2" s="100"/>
      <c r="L2" s="100"/>
      <c r="M2" s="14"/>
      <c r="N2" s="135"/>
      <c r="O2" s="135"/>
      <c r="P2" s="135"/>
      <c r="Q2" s="135"/>
      <c r="S2" s="109">
        <v>44221</v>
      </c>
      <c r="T2" s="4"/>
      <c r="U2" s="4"/>
      <c r="V2" s="4"/>
      <c r="W2" s="4"/>
      <c r="X2" s="4"/>
      <c r="Y2" s="4"/>
      <c r="Z2" s="4"/>
      <c r="AA2" s="4"/>
    </row>
    <row r="3" spans="2:27" ht="12.75" customHeight="1" x14ac:dyDescent="0.2">
      <c r="B3" s="114"/>
      <c r="C3" s="114"/>
      <c r="D3" s="114"/>
      <c r="E3" s="114"/>
      <c r="F3" s="114"/>
      <c r="G3" s="114"/>
      <c r="H3" s="114"/>
      <c r="I3" s="100"/>
      <c r="J3" s="100"/>
      <c r="K3" s="100"/>
      <c r="L3" s="100"/>
      <c r="M3" s="15"/>
      <c r="N3" s="135"/>
      <c r="O3" s="135"/>
      <c r="P3" s="135"/>
      <c r="Q3" s="135"/>
      <c r="S3" s="91"/>
      <c r="T3" s="4"/>
      <c r="U3" s="4"/>
      <c r="V3" s="4"/>
      <c r="W3" s="4"/>
      <c r="X3" s="4"/>
      <c r="Y3" s="4"/>
      <c r="Z3" s="4"/>
      <c r="AA3" s="4"/>
    </row>
    <row r="4" spans="2:27" ht="12.75" customHeight="1" x14ac:dyDescent="0.2">
      <c r="B4" s="130"/>
      <c r="C4" s="130"/>
      <c r="D4" s="130"/>
      <c r="E4" s="130"/>
      <c r="F4" s="130"/>
      <c r="G4" s="130"/>
      <c r="H4" s="130"/>
      <c r="I4" s="100"/>
      <c r="J4" s="100"/>
      <c r="K4" s="100"/>
      <c r="L4" s="100"/>
      <c r="M4" s="16"/>
      <c r="N4" s="136"/>
      <c r="O4" s="136"/>
      <c r="P4" s="136"/>
      <c r="Q4" s="136"/>
      <c r="S4" s="4"/>
      <c r="W4" s="4"/>
      <c r="X4" s="4"/>
      <c r="Y4" s="4"/>
      <c r="Z4" s="4"/>
      <c r="AA4" s="4"/>
    </row>
    <row r="5" spans="2:27" ht="12.75" customHeight="1" x14ac:dyDescent="0.2">
      <c r="B5" s="130"/>
      <c r="C5" s="130"/>
      <c r="D5" s="130"/>
      <c r="E5" s="130"/>
      <c r="F5" s="130"/>
      <c r="G5" s="130"/>
      <c r="H5" s="130"/>
      <c r="I5" s="100"/>
      <c r="J5" s="100"/>
      <c r="K5" s="100"/>
      <c r="L5" s="100"/>
      <c r="M5" s="15"/>
      <c r="N5" s="137"/>
      <c r="O5" s="137"/>
      <c r="P5" s="137"/>
      <c r="Q5" s="137"/>
      <c r="S5" s="4"/>
      <c r="W5" s="4"/>
      <c r="X5" s="4"/>
      <c r="Y5" s="4"/>
      <c r="Z5" s="4"/>
      <c r="AA5" s="4"/>
    </row>
    <row r="6" spans="2:27" ht="12.75" customHeight="1" x14ac:dyDescent="0.2">
      <c r="B6" s="130"/>
      <c r="C6" s="130"/>
      <c r="D6" s="130"/>
      <c r="E6" s="130"/>
      <c r="F6" s="130"/>
      <c r="G6" s="130"/>
      <c r="H6" s="130"/>
      <c r="I6" s="127"/>
      <c r="J6" s="127"/>
      <c r="K6" s="127"/>
      <c r="L6" s="127"/>
      <c r="M6" s="1"/>
      <c r="S6" s="4"/>
      <c r="W6" s="4"/>
      <c r="X6" s="4"/>
      <c r="Y6" s="4"/>
      <c r="Z6" s="4"/>
      <c r="AA6" s="4"/>
    </row>
    <row r="7" spans="2:27" ht="12.75" customHeight="1" x14ac:dyDescent="0.2">
      <c r="B7" s="130"/>
      <c r="C7" s="130"/>
      <c r="D7" s="130"/>
      <c r="E7" s="130"/>
      <c r="F7" s="130"/>
      <c r="G7" s="130"/>
      <c r="H7" s="130"/>
      <c r="I7" s="128"/>
      <c r="J7" s="129"/>
      <c r="K7" s="129"/>
      <c r="L7" s="129"/>
      <c r="M7" s="17"/>
      <c r="Z7" s="4"/>
      <c r="AA7" s="4"/>
    </row>
    <row r="8" spans="2:27" ht="9.75" customHeight="1" x14ac:dyDescent="0.2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Z8" s="4"/>
      <c r="AA8" s="4"/>
    </row>
    <row r="9" spans="2:27" ht="12" customHeight="1" x14ac:dyDescent="0.2">
      <c r="B9" s="6"/>
      <c r="C9" s="58"/>
      <c r="D9" s="58"/>
      <c r="E9" s="58"/>
      <c r="F9" s="58"/>
      <c r="G9" s="58"/>
      <c r="H9" s="85"/>
      <c r="I9" s="122"/>
      <c r="J9" s="123"/>
      <c r="K9" s="123"/>
      <c r="L9" s="123"/>
      <c r="M9" s="86"/>
      <c r="Q9" s="17"/>
      <c r="Z9" s="4"/>
      <c r="AA9" s="4"/>
    </row>
    <row r="10" spans="2:27" ht="4.5" hidden="1" customHeight="1" x14ac:dyDescent="0.2">
      <c r="B10" s="15"/>
      <c r="C10" s="18"/>
      <c r="D10" s="18"/>
      <c r="E10" s="18"/>
      <c r="F10" s="18"/>
      <c r="G10" s="18"/>
      <c r="H10" s="18"/>
      <c r="I10" s="18"/>
      <c r="J10" s="2"/>
      <c r="K10" s="2"/>
      <c r="L10" s="2"/>
      <c r="M10" s="19"/>
      <c r="Q10" s="18"/>
      <c r="Z10" s="4"/>
      <c r="AA10" s="4"/>
    </row>
    <row r="11" spans="2:27" ht="13.5" customHeight="1" x14ac:dyDescent="0.2">
      <c r="B11" s="124" t="s">
        <v>72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S11" s="88"/>
      <c r="Z11" s="4"/>
      <c r="AA11" s="4"/>
    </row>
    <row r="12" spans="2:27" ht="10.5" customHeight="1" x14ac:dyDescent="0.2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S12" s="4"/>
      <c r="T12" s="4"/>
      <c r="U12" s="4"/>
      <c r="V12" s="4"/>
      <c r="W12" s="4"/>
      <c r="X12" s="4"/>
      <c r="Y12" s="4"/>
      <c r="Z12" s="4"/>
      <c r="AA12" s="4"/>
    </row>
    <row r="13" spans="2:27" ht="9.75" customHeight="1" x14ac:dyDescent="0.2"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S13" s="4"/>
      <c r="T13" s="4"/>
      <c r="U13" s="4"/>
      <c r="V13" s="4"/>
      <c r="W13" s="4"/>
      <c r="X13" s="4"/>
      <c r="Y13" s="4"/>
      <c r="Z13" s="4"/>
      <c r="AA13" s="4"/>
    </row>
    <row r="14" spans="2:27" ht="7.9" customHeight="1" x14ac:dyDescent="0.2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S14" s="4"/>
      <c r="T14" s="4"/>
      <c r="U14" s="4"/>
      <c r="V14" s="4"/>
      <c r="W14" s="4"/>
      <c r="X14" s="4"/>
      <c r="Y14" s="4"/>
      <c r="Z14" s="4"/>
      <c r="AA14" s="4"/>
    </row>
    <row r="15" spans="2:27" s="47" customFormat="1" ht="13.5" customHeight="1" x14ac:dyDescent="0.2">
      <c r="B15" s="117"/>
      <c r="C15" s="117"/>
      <c r="D15" s="117"/>
      <c r="E15" s="117"/>
      <c r="F15" s="117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S15" s="73"/>
      <c r="U15" s="10"/>
      <c r="V15" s="46"/>
      <c r="W15" s="46"/>
      <c r="X15" s="46"/>
      <c r="Y15" s="46"/>
      <c r="Z15" s="46"/>
      <c r="AA15" s="46"/>
    </row>
    <row r="16" spans="2:27" s="47" customFormat="1" ht="13.5" customHeight="1" thickBot="1" x14ac:dyDescent="0.25">
      <c r="B16" s="117"/>
      <c r="C16" s="117"/>
      <c r="D16" s="117"/>
      <c r="E16" s="117"/>
      <c r="F16" s="117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S16" s="78"/>
      <c r="U16" s="46"/>
      <c r="V16" s="46"/>
      <c r="W16" s="46"/>
      <c r="X16" s="46"/>
      <c r="Y16" s="46"/>
      <c r="Z16" s="46"/>
      <c r="AA16" s="46"/>
    </row>
    <row r="17" spans="2:27" s="47" customFormat="1" ht="13.5" customHeight="1" thickTop="1" thickBot="1" x14ac:dyDescent="0.25">
      <c r="B17" s="118"/>
      <c r="C17" s="118"/>
      <c r="D17" s="118"/>
      <c r="E17" s="118"/>
      <c r="F17" s="118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S17" s="79"/>
      <c r="U17" s="46"/>
      <c r="V17" s="46"/>
      <c r="W17" s="46"/>
      <c r="X17" s="46"/>
      <c r="Y17" s="46"/>
      <c r="Z17" s="46"/>
      <c r="AA17" s="46"/>
    </row>
    <row r="18" spans="2:27" ht="13.5" customHeight="1" thickTop="1" thickBot="1" x14ac:dyDescent="0.25">
      <c r="B18" s="117"/>
      <c r="C18" s="117"/>
      <c r="D18" s="117"/>
      <c r="E18" s="117"/>
      <c r="F18" s="117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S18" s="80" t="s">
        <v>34</v>
      </c>
      <c r="U18" s="4"/>
      <c r="V18" s="4"/>
      <c r="W18" s="4"/>
      <c r="X18" s="4"/>
      <c r="Y18" s="4"/>
      <c r="Z18" s="4"/>
      <c r="AA18" s="4"/>
    </row>
    <row r="19" spans="2:27" ht="13.5" customHeight="1" thickTop="1" thickBot="1" x14ac:dyDescent="0.25">
      <c r="B19" s="118"/>
      <c r="C19" s="118"/>
      <c r="D19" s="118"/>
      <c r="E19" s="118"/>
      <c r="F19" s="118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S19" s="81" t="s">
        <v>19</v>
      </c>
      <c r="U19" s="4"/>
      <c r="V19" s="4"/>
      <c r="W19" s="4"/>
      <c r="X19" s="4"/>
      <c r="Y19" s="4"/>
      <c r="Z19" s="4"/>
      <c r="AA19" s="4"/>
    </row>
    <row r="20" spans="2:27" ht="13.5" customHeight="1" thickTop="1" x14ac:dyDescent="0.2">
      <c r="B20" s="118"/>
      <c r="C20" s="118"/>
      <c r="D20" s="118"/>
      <c r="E20" s="118"/>
      <c r="F20" s="118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S20" s="82"/>
      <c r="U20" s="4"/>
      <c r="V20" s="4"/>
      <c r="W20" s="4"/>
      <c r="X20" s="4"/>
      <c r="Y20" s="4"/>
      <c r="Z20" s="4"/>
      <c r="AA20" s="4"/>
    </row>
    <row r="21" spans="2:27" ht="13.5" customHeight="1" x14ac:dyDescent="0.2">
      <c r="B21" s="118"/>
      <c r="C21" s="118"/>
      <c r="D21" s="118"/>
      <c r="E21" s="118"/>
      <c r="F21" s="118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S21" s="82"/>
      <c r="U21" s="4"/>
      <c r="V21" s="4"/>
      <c r="W21" s="4"/>
      <c r="X21" s="4"/>
      <c r="Y21" s="4"/>
      <c r="Z21" s="4"/>
      <c r="AA21" s="4"/>
    </row>
    <row r="22" spans="2:27" ht="13.5" customHeight="1" x14ac:dyDescent="0.2">
      <c r="B22" s="118"/>
      <c r="C22" s="118"/>
      <c r="D22" s="118"/>
      <c r="E22" s="118"/>
      <c r="F22" s="118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S22" s="82"/>
      <c r="U22" s="4"/>
      <c r="V22" s="4"/>
      <c r="W22" s="4"/>
      <c r="X22" s="4"/>
      <c r="Y22" s="4"/>
      <c r="Z22" s="4"/>
      <c r="AA22" s="4"/>
    </row>
    <row r="23" spans="2:27" ht="13.5" customHeight="1" x14ac:dyDescent="0.2">
      <c r="B23" s="117"/>
      <c r="C23" s="126"/>
      <c r="D23" s="126"/>
      <c r="E23" s="126"/>
      <c r="F23" s="126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T23" s="4"/>
      <c r="U23" s="4"/>
      <c r="V23" s="4"/>
      <c r="W23" s="4"/>
      <c r="X23" s="4"/>
      <c r="Y23" s="4"/>
      <c r="Z23" s="4"/>
      <c r="AA23" s="4"/>
    </row>
    <row r="24" spans="2:27" ht="3.75" customHeight="1" x14ac:dyDescent="0.2">
      <c r="B24" s="20"/>
      <c r="C24" s="20"/>
      <c r="D24" s="20"/>
      <c r="E24" s="20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7"/>
      <c r="S24" s="4"/>
      <c r="T24" s="4"/>
      <c r="U24" s="4"/>
      <c r="V24" s="4"/>
      <c r="W24" s="4"/>
      <c r="X24" s="4"/>
      <c r="Y24" s="4"/>
      <c r="Z24" s="4"/>
      <c r="AA24" s="4"/>
    </row>
    <row r="25" spans="2:27" s="47" customFormat="1" ht="13.5" customHeight="1" x14ac:dyDescent="0.2">
      <c r="B25" s="116"/>
      <c r="C25" s="116"/>
      <c r="D25" s="116"/>
      <c r="E25" s="115"/>
      <c r="F25" s="115"/>
      <c r="G25" s="115"/>
      <c r="H25" s="20"/>
      <c r="I25" s="20"/>
      <c r="J25" s="20"/>
      <c r="K25" s="20"/>
      <c r="L25" s="48"/>
      <c r="M25" s="48"/>
      <c r="N25" s="48"/>
      <c r="O25" s="48"/>
      <c r="P25" s="20"/>
      <c r="Q25" s="20"/>
      <c r="S25" s="46"/>
      <c r="T25" s="46"/>
      <c r="U25" s="46"/>
      <c r="V25" s="46"/>
      <c r="W25" s="46"/>
      <c r="X25" s="46"/>
      <c r="Y25" s="46"/>
      <c r="Z25" s="46"/>
      <c r="AA25" s="46"/>
    </row>
    <row r="26" spans="2:27" s="47" customFormat="1" ht="13.5" customHeight="1" x14ac:dyDescent="0.2">
      <c r="B26" s="138"/>
      <c r="C26" s="138"/>
      <c r="D26" s="138"/>
      <c r="E26" s="148"/>
      <c r="F26" s="148"/>
      <c r="G26" s="148"/>
      <c r="H26" s="20"/>
      <c r="I26" s="20"/>
      <c r="J26" s="20"/>
      <c r="K26" s="20"/>
      <c r="L26" s="20"/>
      <c r="M26" s="20"/>
      <c r="N26" s="145" t="s">
        <v>0</v>
      </c>
      <c r="O26" s="145"/>
      <c r="P26" s="105">
        <v>28</v>
      </c>
      <c r="Q26" s="52" t="s">
        <v>13</v>
      </c>
      <c r="S26" s="46"/>
      <c r="T26" s="46"/>
      <c r="U26" s="46"/>
      <c r="V26" s="46"/>
      <c r="W26" s="46"/>
      <c r="X26" s="46"/>
      <c r="Y26" s="46"/>
      <c r="Z26" s="46"/>
      <c r="AA26" s="46"/>
    </row>
    <row r="27" spans="2:27" ht="13.5" customHeight="1" thickBot="1" x14ac:dyDescent="0.25">
      <c r="B27" s="53"/>
      <c r="C27" s="22"/>
      <c r="D27" s="54"/>
      <c r="E27" s="54"/>
      <c r="F27" s="54"/>
      <c r="G27" s="54"/>
      <c r="H27" s="8"/>
      <c r="I27" s="8"/>
      <c r="J27" s="8"/>
      <c r="K27" s="8"/>
      <c r="L27" s="8"/>
      <c r="M27" s="8"/>
      <c r="N27" s="9"/>
      <c r="O27" s="9"/>
      <c r="P27" s="3"/>
      <c r="Q27" s="3"/>
      <c r="S27" s="4"/>
      <c r="T27" s="4"/>
      <c r="U27" s="4"/>
      <c r="V27" s="4"/>
      <c r="W27" s="4"/>
      <c r="X27" s="4"/>
      <c r="Y27" s="4"/>
      <c r="Z27" s="4"/>
      <c r="AA27" s="4"/>
    </row>
    <row r="28" spans="2:27" ht="13.5" customHeight="1" x14ac:dyDescent="0.2">
      <c r="B28" s="139" t="s">
        <v>9</v>
      </c>
      <c r="C28" s="146" t="s">
        <v>1</v>
      </c>
      <c r="D28" s="141" t="s">
        <v>2</v>
      </c>
      <c r="E28" s="141" t="s">
        <v>3</v>
      </c>
      <c r="F28" s="141"/>
      <c r="G28" s="141"/>
      <c r="H28" s="141"/>
      <c r="I28" s="143" t="s">
        <v>55</v>
      </c>
      <c r="J28" s="141" t="s">
        <v>10</v>
      </c>
      <c r="K28" s="141" t="s">
        <v>11</v>
      </c>
      <c r="L28" s="141" t="s">
        <v>25</v>
      </c>
      <c r="M28" s="141" t="s">
        <v>4</v>
      </c>
      <c r="N28" s="141" t="s">
        <v>12</v>
      </c>
      <c r="O28" s="141" t="s">
        <v>67</v>
      </c>
      <c r="P28" s="146" t="str">
        <f>IF( P26&gt;27, "Контроль прочности" &amp; IF(S18="раствор", " раствора, %",  " Вф ≥ В" ) &amp; "", IF(S18="раствор", "Набор прочности раствора, %",  "Фактический класс бетона Вф" ) )</f>
        <v>Контроль прочности Вф ≥ В</v>
      </c>
      <c r="Q28" s="164"/>
      <c r="S28" s="4"/>
      <c r="T28" s="4"/>
      <c r="U28" s="4"/>
      <c r="V28" s="4"/>
      <c r="W28" s="4"/>
      <c r="X28" s="4"/>
      <c r="Y28" s="4"/>
      <c r="Z28" s="4"/>
      <c r="AA28" s="4"/>
    </row>
    <row r="29" spans="2:27" ht="37.9" customHeight="1" thickBot="1" x14ac:dyDescent="0.25">
      <c r="B29" s="140"/>
      <c r="C29" s="147"/>
      <c r="D29" s="142"/>
      <c r="E29" s="142" t="s">
        <v>56</v>
      </c>
      <c r="F29" s="142"/>
      <c r="G29" s="69" t="s">
        <v>5</v>
      </c>
      <c r="H29" s="69" t="s">
        <v>6</v>
      </c>
      <c r="I29" s="144"/>
      <c r="J29" s="142"/>
      <c r="K29" s="142"/>
      <c r="L29" s="142"/>
      <c r="M29" s="142"/>
      <c r="N29" s="142"/>
      <c r="O29" s="142"/>
      <c r="P29" s="147"/>
      <c r="Q29" s="165"/>
      <c r="S29" s="4"/>
      <c r="T29" s="4"/>
      <c r="U29" s="4"/>
      <c r="V29" s="4"/>
      <c r="W29" s="4"/>
      <c r="X29" s="4"/>
      <c r="Y29" s="4"/>
      <c r="Z29" s="4"/>
      <c r="AA29" s="4"/>
    </row>
    <row r="30" spans="2:27" s="47" customFormat="1" ht="9" customHeight="1" thickBot="1" x14ac:dyDescent="0.25">
      <c r="B30" s="74">
        <v>1</v>
      </c>
      <c r="C30" s="75">
        <v>2</v>
      </c>
      <c r="D30" s="75">
        <v>3</v>
      </c>
      <c r="E30" s="166">
        <v>4</v>
      </c>
      <c r="F30" s="166"/>
      <c r="G30" s="75">
        <v>5</v>
      </c>
      <c r="H30" s="75">
        <v>6</v>
      </c>
      <c r="I30" s="76">
        <v>7</v>
      </c>
      <c r="J30" s="75">
        <v>8</v>
      </c>
      <c r="K30" s="75">
        <v>9</v>
      </c>
      <c r="L30" s="75">
        <v>10</v>
      </c>
      <c r="M30" s="75">
        <v>11</v>
      </c>
      <c r="N30" s="75">
        <v>12</v>
      </c>
      <c r="O30" s="75">
        <v>13</v>
      </c>
      <c r="P30" s="166">
        <v>14</v>
      </c>
      <c r="Q30" s="167"/>
      <c r="R30" s="49"/>
    </row>
    <row r="31" spans="2:27" ht="13.5" customHeight="1" x14ac:dyDescent="0.2">
      <c r="B31" s="71">
        <v>1</v>
      </c>
      <c r="C31" s="161" t="str">
        <f>MID(B11,SEARCH("№",B11,1)+1,8)</f>
        <v xml:space="preserve"> 164-28</v>
      </c>
      <c r="D31" s="92">
        <v>2300</v>
      </c>
      <c r="E31" s="160">
        <f>IF(D31="","",IF($S$18="Бетон",100,71))</f>
        <v>100</v>
      </c>
      <c r="F31" s="160"/>
      <c r="G31" s="108">
        <f>IF(D31="","",IF($S$18="Бетон",100,71))</f>
        <v>100</v>
      </c>
      <c r="H31" s="108">
        <f>IF(D31="","",IF($S$18="Бетон",100,71))</f>
        <v>100</v>
      </c>
      <c r="I31" s="93">
        <f>IF(D31="","",MROUND(E31*G31/100,1))</f>
        <v>100</v>
      </c>
      <c r="J31" s="94">
        <f>IF(D31="","",D31/E31/G31/H31*1000000)</f>
        <v>2300</v>
      </c>
      <c r="K31" s="168">
        <f>AVERAGE(J31:J36)</f>
        <v>2251.3333333333335</v>
      </c>
      <c r="L31" s="94">
        <f>IF(J31="","",(J31-K$31))</f>
        <v>48.666666666666515</v>
      </c>
      <c r="M31" s="92">
        <v>400</v>
      </c>
      <c r="N31" s="95">
        <f t="shared" ref="N31:N36" si="0">IF(M31="","",IF(S18="Бетон",M31*0.95/I31*10,(M31/((I31/10))*1)))</f>
        <v>38</v>
      </c>
      <c r="O31" s="171"/>
      <c r="P31" s="151"/>
      <c r="Q31" s="152"/>
      <c r="R31" s="12"/>
    </row>
    <row r="32" spans="2:27" ht="13.5" customHeight="1" x14ac:dyDescent="0.2">
      <c r="B32" s="72" t="s">
        <v>7</v>
      </c>
      <c r="C32" s="162"/>
      <c r="D32" s="77">
        <v>2228</v>
      </c>
      <c r="E32" s="150">
        <f t="shared" ref="E32:E36" si="1">IF(D32="","",IF($S$18="Бетон",100,71))</f>
        <v>100</v>
      </c>
      <c r="F32" s="150"/>
      <c r="G32" s="106">
        <f t="shared" ref="G32:G36" si="2">IF(D32="","",IF($S$18="Бетон",100,71))</f>
        <v>100</v>
      </c>
      <c r="H32" s="106">
        <f t="shared" ref="H32:H36" si="3">IF(D32="","",IF($S$18="Бетон",100,71))</f>
        <v>100</v>
      </c>
      <c r="I32" s="57">
        <f t="shared" ref="I32:I36" si="4">IF(D32="","",MROUND(E32*G32/100,1))</f>
        <v>100</v>
      </c>
      <c r="J32" s="90">
        <f t="shared" ref="J32:J36" si="5">IF(D32="","",D32/E32/G32/H32*1000000)</f>
        <v>2228</v>
      </c>
      <c r="K32" s="169"/>
      <c r="L32" s="90">
        <f t="shared" ref="L32:L34" si="6">IF(J32="","",(J32-K$31))</f>
        <v>-23.333333333333485</v>
      </c>
      <c r="M32" s="77">
        <v>399</v>
      </c>
      <c r="N32" s="102">
        <f t="shared" si="0"/>
        <v>39.9</v>
      </c>
      <c r="O32" s="172"/>
      <c r="P32" s="153"/>
      <c r="Q32" s="154"/>
      <c r="R32" s="12"/>
      <c r="T32" s="89"/>
    </row>
    <row r="33" spans="2:19" ht="13.5" customHeight="1" thickBot="1" x14ac:dyDescent="0.25">
      <c r="B33" s="72" t="s">
        <v>8</v>
      </c>
      <c r="C33" s="162"/>
      <c r="D33" s="77">
        <v>2226</v>
      </c>
      <c r="E33" s="150">
        <f t="shared" si="1"/>
        <v>100</v>
      </c>
      <c r="F33" s="150"/>
      <c r="G33" s="106">
        <f t="shared" si="2"/>
        <v>100</v>
      </c>
      <c r="H33" s="106">
        <f t="shared" si="3"/>
        <v>100</v>
      </c>
      <c r="I33" s="57">
        <f t="shared" si="4"/>
        <v>100</v>
      </c>
      <c r="J33" s="90">
        <f t="shared" si="5"/>
        <v>2226</v>
      </c>
      <c r="K33" s="169"/>
      <c r="L33" s="90">
        <f t="shared" si="6"/>
        <v>-25.333333333333485</v>
      </c>
      <c r="M33" s="77">
        <v>394</v>
      </c>
      <c r="N33" s="102">
        <f t="shared" si="0"/>
        <v>39.4</v>
      </c>
      <c r="O33" s="172"/>
      <c r="P33" s="153"/>
      <c r="Q33" s="154"/>
      <c r="R33" s="12"/>
      <c r="S33" s="103"/>
    </row>
    <row r="34" spans="2:19" ht="13.5" hidden="1" customHeight="1" x14ac:dyDescent="0.2">
      <c r="B34" s="72" t="s">
        <v>68</v>
      </c>
      <c r="C34" s="162"/>
      <c r="D34" s="77"/>
      <c r="E34" s="150" t="str">
        <f t="shared" si="1"/>
        <v/>
      </c>
      <c r="F34" s="150"/>
      <c r="G34" s="106" t="str">
        <f t="shared" si="2"/>
        <v/>
      </c>
      <c r="H34" s="106" t="str">
        <f t="shared" si="3"/>
        <v/>
      </c>
      <c r="I34" s="57" t="str">
        <f t="shared" si="4"/>
        <v/>
      </c>
      <c r="J34" s="90" t="str">
        <f t="shared" si="5"/>
        <v/>
      </c>
      <c r="K34" s="169"/>
      <c r="L34" s="90" t="str">
        <f t="shared" si="6"/>
        <v/>
      </c>
      <c r="M34" s="77"/>
      <c r="N34" s="102" t="str">
        <f t="shared" si="0"/>
        <v/>
      </c>
      <c r="O34" s="172"/>
      <c r="P34" s="153"/>
      <c r="Q34" s="154"/>
      <c r="R34" s="12"/>
      <c r="S34" s="101"/>
    </row>
    <row r="35" spans="2:19" ht="13.5" hidden="1" customHeight="1" x14ac:dyDescent="0.2">
      <c r="B35" s="72" t="s">
        <v>69</v>
      </c>
      <c r="C35" s="162"/>
      <c r="D35" s="77"/>
      <c r="E35" s="150" t="str">
        <f t="shared" si="1"/>
        <v/>
      </c>
      <c r="F35" s="150"/>
      <c r="G35" s="106" t="str">
        <f t="shared" si="2"/>
        <v/>
      </c>
      <c r="H35" s="106" t="str">
        <f t="shared" si="3"/>
        <v/>
      </c>
      <c r="I35" s="57" t="str">
        <f t="shared" si="4"/>
        <v/>
      </c>
      <c r="J35" s="90" t="str">
        <f t="shared" si="5"/>
        <v/>
      </c>
      <c r="K35" s="169"/>
      <c r="L35" s="90" t="str">
        <f t="shared" ref="L35:L36" si="7">IF(J35="","",(J35-K$31))</f>
        <v/>
      </c>
      <c r="M35" s="77"/>
      <c r="N35" s="102" t="str">
        <f t="shared" si="0"/>
        <v/>
      </c>
      <c r="O35" s="172"/>
      <c r="P35" s="153"/>
      <c r="Q35" s="154"/>
      <c r="R35" s="12"/>
    </row>
    <row r="36" spans="2:19" ht="13.5" hidden="1" customHeight="1" thickBot="1" x14ac:dyDescent="0.25">
      <c r="B36" s="96" t="s">
        <v>70</v>
      </c>
      <c r="C36" s="163"/>
      <c r="D36" s="97"/>
      <c r="E36" s="159" t="str">
        <f t="shared" si="1"/>
        <v/>
      </c>
      <c r="F36" s="159"/>
      <c r="G36" s="107" t="str">
        <f t="shared" si="2"/>
        <v/>
      </c>
      <c r="H36" s="107" t="str">
        <f t="shared" si="3"/>
        <v/>
      </c>
      <c r="I36" s="98" t="str">
        <f t="shared" si="4"/>
        <v/>
      </c>
      <c r="J36" s="99" t="str">
        <f t="shared" si="5"/>
        <v/>
      </c>
      <c r="K36" s="170"/>
      <c r="L36" s="99" t="str">
        <f t="shared" si="7"/>
        <v/>
      </c>
      <c r="M36" s="97"/>
      <c r="N36" s="56" t="str">
        <f t="shared" si="0"/>
        <v/>
      </c>
      <c r="O36" s="173"/>
      <c r="P36" s="155"/>
      <c r="Q36" s="156"/>
      <c r="R36" s="13"/>
    </row>
    <row r="37" spans="2:19" ht="4.5" customHeight="1" x14ac:dyDescent="0.2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11"/>
    </row>
    <row r="38" spans="2:19" ht="13.5" customHeight="1" x14ac:dyDescent="0.2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1"/>
    </row>
    <row r="39" spans="2:19" ht="30" customHeight="1" x14ac:dyDescent="0.2">
      <c r="B39" s="157" t="str">
        <f>IF(S18="Бетон",IF(VALUE(P26)&lt;27,"ЗАКЛЮЧЕНИЕ: В возрасте "&amp;P26&amp;" суток фактический класс бетона  В"&amp;ROUND(O31*0.8,)&amp;" , что составляет "&amp;ROUND(O31*0.8/VLOOKUP(S19,Класс!$A$5:$C$18,3,FALSE)*100,)&amp;" % от проектного класса.",IF(AND(VALUE(P26)&gt;27,ROUND(O31*0.8,)&gt;--VLOOKUP(S19,Класс!$A$5:$C$18,3,FALSE)),"ЗАКЛЮЧЕНИЕ: В возрасте "&amp;P26&amp;" суток фактический класс бетона  В"&amp;ROUND(O31*0.8,)&amp;" , что составляет "&amp;ROUND(O31*0.8/VLOOKUP(S19,Класс!$A$5:$C$18,3,FALSE)*100,)&amp;" % от проектного класса. Конструкция подлежит приемке в соответствии с п. 8.5.2 ГОСТ 18105","ЗАКЛЮЧЕНИЕ: В возрасте "&amp;P26&amp;" суток фактический класс бетона  В"&amp;ROUND(O31*0.8,)&amp;" , что составляет  "&amp;ROUND(O31*0.8/VLOOKUP(S19,Класс!$A$5:$C$18,3,FALSE)*100,)&amp;" % это меньше от проектного класса, на "&amp;100-ROUND(O31*0.8/VLOOKUP(S19,Класс!$A$5:$C$18,3,FALSE)*100,)&amp;"% .")),IF(VALUE(P26)&lt;27,"ЗАКЛЮЧЕНИЕ: В возрасте "&amp;P26&amp;" суток прочность раствора М"&amp; ROUND(O31,2) &amp;" МПа, что составляет "&amp;ROUND(O31*100/VLOOKUP(S19,Класс!D5:F18,2,FALSE),)&amp;" % от проектной марки.",IF(AND(VALUE(P26)&gt;27, ROUND(O31*VLOOKUP(S19,Класс!D5:F18,3, FALSE)/VLOOKUP(S19,Класс!D5:F18,2, FALSE),) &gt;--VLOOKUP(S19,Класс!D5:F18,3,FALSE)),"ЗАКЛЮЧЕНИЕ: В возрасте "&amp;P26&amp;" суток фактическая прочность раствора "&amp; ROUND(O31,2) &amp;" МПа, что составляет "&amp;ROUND(O31*100/VLOOKUP(S19,Класс!D5:F18,2, FALSE),)&amp;" % от проектной марки.","ЗАКЛЮЧЕНИЕ: В возрасте "&amp;P26&amp;" суток фактическая прочность раствора "&amp; ROUND(O31,2) &amp;" МПа, что составляет "&amp;ROUND(O31*100/VLOOKUP(S19,Класс!D5:F18,2,FALSE),)&amp;" % это меньше от проектной марки на "&amp;100-ROUND(O31*100/VLOOKUP(S19,Класс!D5:F18,2,FALSE),)&amp;" %.")))</f>
        <v>ЗАКЛЮЧЕНИЕ: В возрасте 28 суток фактический класс бетона  В0 , что составляет  0 % это меньше от проектного класса, на 100% .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1"/>
    </row>
    <row r="40" spans="2:19" ht="13.5" customHeight="1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1"/>
    </row>
    <row r="41" spans="2:19" s="51" customFormat="1" ht="15" x14ac:dyDescent="0.2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50"/>
      <c r="S41" s="4"/>
    </row>
    <row r="42" spans="2:19" ht="13.5" customHeight="1" x14ac:dyDescent="0.2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1"/>
      <c r="S42" s="4"/>
    </row>
    <row r="43" spans="2:19" ht="13.5" customHeight="1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4"/>
    </row>
    <row r="44" spans="2:19" ht="13.5" customHeight="1" x14ac:dyDescent="0.2">
      <c r="B44" s="24"/>
      <c r="C44" s="25"/>
      <c r="D44" s="25"/>
      <c r="E44" s="25"/>
      <c r="F44" s="25"/>
      <c r="G44" s="25"/>
      <c r="H44" s="25" t="s">
        <v>57</v>
      </c>
      <c r="J44" s="158" t="str">
        <f>VLOOKUP(O44,Сотрудники!A1:B9,2,FALSE)</f>
        <v>Инженер лаборатории ООО "ПЕЛИСКЕР"</v>
      </c>
      <c r="K44" s="158"/>
      <c r="L44" s="158"/>
      <c r="M44" s="158"/>
      <c r="N44" s="25" t="s">
        <v>58</v>
      </c>
      <c r="O44" s="149" t="s">
        <v>62</v>
      </c>
      <c r="P44" s="149"/>
      <c r="Q44" s="149"/>
      <c r="S44" s="4"/>
    </row>
    <row r="45" spans="2:19" ht="13.5" customHeight="1" x14ac:dyDescent="0.2">
      <c r="B45" s="24"/>
      <c r="C45" s="55"/>
      <c r="D45" s="55"/>
      <c r="E45" s="55"/>
      <c r="F45" s="55"/>
      <c r="G45" s="55"/>
      <c r="H45" s="55"/>
      <c r="I45" s="55"/>
      <c r="J45" s="55"/>
      <c r="K45" s="26"/>
      <c r="L45" s="26"/>
      <c r="M45" s="26"/>
      <c r="N45" s="26"/>
      <c r="O45" s="26"/>
      <c r="P45" s="26"/>
      <c r="Q45" s="26"/>
    </row>
    <row r="46" spans="2:19" ht="13.5" hidden="1" customHeight="1" x14ac:dyDescent="0.2"/>
    <row r="47" spans="2:19" ht="15.75" hidden="1" customHeight="1" x14ac:dyDescent="0.2">
      <c r="J47" s="5"/>
      <c r="K47" s="5"/>
      <c r="L47" s="5"/>
      <c r="M47" s="5"/>
      <c r="N47" s="5"/>
      <c r="O47" s="5"/>
      <c r="P47" s="5"/>
      <c r="Q47" s="5"/>
    </row>
  </sheetData>
  <mergeCells count="74">
    <mergeCell ref="P28:Q29"/>
    <mergeCell ref="K28:K29"/>
    <mergeCell ref="P30:Q30"/>
    <mergeCell ref="B41:Q41"/>
    <mergeCell ref="E30:F30"/>
    <mergeCell ref="K31:K36"/>
    <mergeCell ref="O31:O36"/>
    <mergeCell ref="O44:Q44"/>
    <mergeCell ref="E32:F32"/>
    <mergeCell ref="P31:Q36"/>
    <mergeCell ref="B38:Q38"/>
    <mergeCell ref="B39:Q39"/>
    <mergeCell ref="E35:F35"/>
    <mergeCell ref="J44:M44"/>
    <mergeCell ref="B42:Q42"/>
    <mergeCell ref="E36:F36"/>
    <mergeCell ref="E31:F31"/>
    <mergeCell ref="B40:Q40"/>
    <mergeCell ref="E33:F33"/>
    <mergeCell ref="E34:F34"/>
    <mergeCell ref="C31:C36"/>
    <mergeCell ref="B26:D26"/>
    <mergeCell ref="B28:B29"/>
    <mergeCell ref="O28:O29"/>
    <mergeCell ref="M28:M29"/>
    <mergeCell ref="L28:L29"/>
    <mergeCell ref="N28:N29"/>
    <mergeCell ref="E29:F29"/>
    <mergeCell ref="I28:I29"/>
    <mergeCell ref="J28:J29"/>
    <mergeCell ref="E28:H28"/>
    <mergeCell ref="N26:O26"/>
    <mergeCell ref="C28:C29"/>
    <mergeCell ref="D28:D29"/>
    <mergeCell ref="E26:G26"/>
    <mergeCell ref="B2:H2"/>
    <mergeCell ref="B5:H5"/>
    <mergeCell ref="N1:Q1"/>
    <mergeCell ref="N2:Q2"/>
    <mergeCell ref="N3:Q3"/>
    <mergeCell ref="N4:Q4"/>
    <mergeCell ref="N5:Q5"/>
    <mergeCell ref="B23:F23"/>
    <mergeCell ref="I6:L6"/>
    <mergeCell ref="I7:L7"/>
    <mergeCell ref="B6:H6"/>
    <mergeCell ref="B4:H4"/>
    <mergeCell ref="B7:H7"/>
    <mergeCell ref="G20:Q20"/>
    <mergeCell ref="B13:Q13"/>
    <mergeCell ref="B15:F15"/>
    <mergeCell ref="G15:Q15"/>
    <mergeCell ref="G18:Q18"/>
    <mergeCell ref="G16:Q16"/>
    <mergeCell ref="B17:F17"/>
    <mergeCell ref="G17:Q17"/>
    <mergeCell ref="B16:F16"/>
    <mergeCell ref="G19:Q19"/>
    <mergeCell ref="G21:Q21"/>
    <mergeCell ref="H1:M1"/>
    <mergeCell ref="B8:Q8"/>
    <mergeCell ref="B3:H3"/>
    <mergeCell ref="E25:G25"/>
    <mergeCell ref="B25:D25"/>
    <mergeCell ref="B18:F18"/>
    <mergeCell ref="B19:F19"/>
    <mergeCell ref="B20:F20"/>
    <mergeCell ref="B12:Q12"/>
    <mergeCell ref="G23:Q23"/>
    <mergeCell ref="B21:F21"/>
    <mergeCell ref="B22:F22"/>
    <mergeCell ref="G22:Q22"/>
    <mergeCell ref="I9:L9"/>
    <mergeCell ref="B11:Q11"/>
  </mergeCells>
  <phoneticPr fontId="0" type="noConversion"/>
  <conditionalFormatting sqref="G31:H36 E31:E36">
    <cfRule type="cellIs" dxfId="1" priority="8" stopIfTrue="1" operator="equal">
      <formula>#REF!</formula>
    </cfRule>
  </conditionalFormatting>
  <conditionalFormatting sqref="O31:O36">
    <cfRule type="cellIs" dxfId="0" priority="14" stopIfTrue="1" operator="lessThan">
      <formula>#REF!</formula>
    </cfRule>
  </conditionalFormatting>
  <dataValidations xWindow="561" yWindow="417" count="6">
    <dataValidation type="list" allowBlank="1" sqref="S19">
      <formula1>INDIRECT(S18)</formula1>
    </dataValidation>
    <dataValidation type="list" allowBlank="1" sqref="O44:Q44">
      <formula1>Сотр</formula1>
    </dataValidation>
    <dataValidation allowBlank="1" showInputMessage="1" showErrorMessage="1" promptTitle="ВНИМАНИЕ" prompt="Укажите коэффициент вариации" sqref="S16"/>
    <dataValidation errorStyle="warning" allowBlank="1" showInputMessage="1" promptTitle="ВНИМАНИЕ" prompt="В ячейку вносим ТОЛЬКО значение через разделитель &quot;-&quot;: 1-4; 1-7; 1-28; " sqref="B11:Q11"/>
    <dataValidation type="list" allowBlank="1" showInputMessage="1" showErrorMessage="1" sqref="S18">
      <formula1>Смесь</formula1>
    </dataValidation>
    <dataValidation allowBlank="1" showInputMessage="1" showErrorMessage="1" promptTitle="ВНИМАНИЕ" prompt="Укажите коэффициент вариации_x000a_Или не указывайте" sqref="S17"/>
  </dataValidations>
  <printOptions horizontalCentered="1" verticalCentered="1"/>
  <pageMargins left="0.39370078740157483" right="0.39370078740157483" top="0.31496062992125984" bottom="0.55118110236220474" header="0.15748031496062992" footer="0.15748031496062992"/>
  <pageSetup paperSize="9" scale="90" orientation="landscape" r:id="rId1"/>
  <headerFooter>
    <oddHeader>&amp;R&amp;"Arial,полужирный"&amp;8Страница &amp;P из &amp;P</oddHeader>
    <oddFooter>&amp;L&amp;"Arial,полужирный"&amp;8Примечание:&amp;"Arial,обычный"&amp;10&amp;"Arial,полужирный курсив"&amp;7 1. Настоящий протокол относится только к образцам подвергнутым испытанию.2. Запрещается перепечатка протокола без согласования</oddFooter>
  </headerFooter>
  <cellWatches>
    <cellWatch r="P26"/>
  </cellWatches>
  <ignoredErrors>
    <ignoredError sqref="B32:B33 B34:B36" numberStoredAsText="1"/>
    <ignoredError sqref="F31:H31 G34:H36 G32:H32 G33:H33 E32:F36 E31" unlockedFormula="1"/>
  </ignoredErrors>
  <drawing r:id="rId2"/>
  <legacyDrawing r:id="rId3"/>
  <controls>
    <mc:AlternateContent xmlns:mc="http://schemas.openxmlformats.org/markup-compatibility/2006">
      <mc:Choice Requires="x14">
        <control shapeId="1057" r:id="rId4" name="CommandButton2">
          <controlPr autoLine="0" r:id="rId5">
            <anchor moveWithCells="1">
              <from>
                <xdr:col>17</xdr:col>
                <xdr:colOff>66675</xdr:colOff>
                <xdr:row>3</xdr:row>
                <xdr:rowOff>47625</xdr:rowOff>
              </from>
              <to>
                <xdr:col>19</xdr:col>
                <xdr:colOff>47625</xdr:colOff>
                <xdr:row>8</xdr:row>
                <xdr:rowOff>19050</xdr:rowOff>
              </to>
            </anchor>
          </controlPr>
        </control>
      </mc:Choice>
      <mc:Fallback>
        <control shapeId="1057" r:id="rId4" name="CommandButton2"/>
      </mc:Fallback>
    </mc:AlternateContent>
    <mc:AlternateContent xmlns:mc="http://schemas.openxmlformats.org/markup-compatibility/2006">
      <mc:Choice Requires="x14">
        <control shapeId="1039" r:id="rId6" name="OptionButton5">
          <controlPr autoLine="0" r:id="rId7">
            <anchor moveWithCells="1">
              <from>
                <xdr:col>18</xdr:col>
                <xdr:colOff>0</xdr:colOff>
                <xdr:row>25</xdr:row>
                <xdr:rowOff>133350</xdr:rowOff>
              </from>
              <to>
                <xdr:col>18</xdr:col>
                <xdr:colOff>1085850</xdr:colOff>
                <xdr:row>27</xdr:row>
                <xdr:rowOff>38100</xdr:rowOff>
              </to>
            </anchor>
          </controlPr>
        </control>
      </mc:Choice>
      <mc:Fallback>
        <control shapeId="1039" r:id="rId6" name="OptionButton5"/>
      </mc:Fallback>
    </mc:AlternateContent>
    <mc:AlternateContent xmlns:mc="http://schemas.openxmlformats.org/markup-compatibility/2006">
      <mc:Choice Requires="x14">
        <control shapeId="1038" r:id="rId8" name="OptionButton4">
          <controlPr autoLine="0" r:id="rId9">
            <anchor moveWithCells="1">
              <from>
                <xdr:col>18</xdr:col>
                <xdr:colOff>0</xdr:colOff>
                <xdr:row>24</xdr:row>
                <xdr:rowOff>57150</xdr:rowOff>
              </from>
              <to>
                <xdr:col>18</xdr:col>
                <xdr:colOff>1085850</xdr:colOff>
                <xdr:row>25</xdr:row>
                <xdr:rowOff>133350</xdr:rowOff>
              </to>
            </anchor>
          </controlPr>
        </control>
      </mc:Choice>
      <mc:Fallback>
        <control shapeId="1038" r:id="rId8" name="OptionButton4"/>
      </mc:Fallback>
    </mc:AlternateContent>
    <mc:AlternateContent xmlns:mc="http://schemas.openxmlformats.org/markup-compatibility/2006">
      <mc:Choice Requires="x14">
        <control shapeId="1037" r:id="rId10" name="OptionButton3">
          <controlPr autoLine="0" r:id="rId11">
            <anchor moveWithCells="1">
              <from>
                <xdr:col>18</xdr:col>
                <xdr:colOff>0</xdr:colOff>
                <xdr:row>22</xdr:row>
                <xdr:rowOff>28575</xdr:rowOff>
              </from>
              <to>
                <xdr:col>18</xdr:col>
                <xdr:colOff>1085850</xdr:colOff>
                <xdr:row>24</xdr:row>
                <xdr:rowOff>57150</xdr:rowOff>
              </to>
            </anchor>
          </controlPr>
        </control>
      </mc:Choice>
      <mc:Fallback>
        <control shapeId="1037" r:id="rId10" name="OptionButton3"/>
      </mc:Fallback>
    </mc:AlternateContent>
    <mc:AlternateContent xmlns:mc="http://schemas.openxmlformats.org/markup-compatibility/2006">
      <mc:Choice Requires="x14">
        <control shapeId="1036" r:id="rId12" name="OptionButton2">
          <controlPr autoLine="0" r:id="rId13">
            <anchor moveWithCells="1">
              <from>
                <xdr:col>18</xdr:col>
                <xdr:colOff>0</xdr:colOff>
                <xdr:row>20</xdr:row>
                <xdr:rowOff>152400</xdr:rowOff>
              </from>
              <to>
                <xdr:col>18</xdr:col>
                <xdr:colOff>1085850</xdr:colOff>
                <xdr:row>22</xdr:row>
                <xdr:rowOff>57150</xdr:rowOff>
              </to>
            </anchor>
          </controlPr>
        </control>
      </mc:Choice>
      <mc:Fallback>
        <control shapeId="1036" r:id="rId12" name="OptionButton2"/>
      </mc:Fallback>
    </mc:AlternateContent>
    <mc:AlternateContent xmlns:mc="http://schemas.openxmlformats.org/markup-compatibility/2006">
      <mc:Choice Requires="x14">
        <control shapeId="1035" r:id="rId14" name="OptionButton1">
          <controlPr autoLine="0" r:id="rId15">
            <anchor moveWithCells="1">
              <from>
                <xdr:col>18</xdr:col>
                <xdr:colOff>0</xdr:colOff>
                <xdr:row>19</xdr:row>
                <xdr:rowOff>85725</xdr:rowOff>
              </from>
              <to>
                <xdr:col>18</xdr:col>
                <xdr:colOff>1085850</xdr:colOff>
                <xdr:row>20</xdr:row>
                <xdr:rowOff>161925</xdr:rowOff>
              </to>
            </anchor>
          </controlPr>
        </control>
      </mc:Choice>
      <mc:Fallback>
        <control shapeId="1035" r:id="rId14" name="OptionButton1"/>
      </mc:Fallback>
    </mc:AlternateContent>
    <mc:AlternateContent xmlns:mc="http://schemas.openxmlformats.org/markup-compatibility/2006">
      <mc:Choice Requires="x14">
        <control shapeId="1054" r:id="rId16" name="CommandButton1">
          <controlPr autoLine="0" r:id="rId17">
            <anchor moveWithCells="1">
              <from>
                <xdr:col>18</xdr:col>
                <xdr:colOff>0</xdr:colOff>
                <xdr:row>27</xdr:row>
                <xdr:rowOff>142875</xdr:rowOff>
              </from>
              <to>
                <xdr:col>18</xdr:col>
                <xdr:colOff>914400</xdr:colOff>
                <xdr:row>28</xdr:row>
                <xdr:rowOff>276225</xdr:rowOff>
              </to>
            </anchor>
          </controlPr>
        </control>
      </mc:Choice>
      <mc:Fallback>
        <control shapeId="1054" r:id="rId1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5"/>
  <sheetViews>
    <sheetView workbookViewId="0">
      <selection activeCell="C1" sqref="C1"/>
    </sheetView>
  </sheetViews>
  <sheetFormatPr defaultRowHeight="12.75" x14ac:dyDescent="0.2"/>
  <cols>
    <col min="1" max="1" width="18.5703125" bestFit="1" customWidth="1"/>
    <col min="2" max="2" width="42.5703125" bestFit="1" customWidth="1"/>
    <col min="3" max="3" width="25.140625" bestFit="1" customWidth="1"/>
  </cols>
  <sheetData>
    <row r="1" spans="1:3" x14ac:dyDescent="0.2">
      <c r="A1" s="83" t="s">
        <v>66</v>
      </c>
      <c r="B1" s="87" t="s">
        <v>65</v>
      </c>
      <c r="C1" t="s">
        <v>71</v>
      </c>
    </row>
    <row r="2" spans="1:3" x14ac:dyDescent="0.2">
      <c r="A2" s="83" t="s">
        <v>62</v>
      </c>
      <c r="B2" s="87" t="s">
        <v>61</v>
      </c>
    </row>
    <row r="3" spans="1:3" x14ac:dyDescent="0.2">
      <c r="A3" s="83" t="s">
        <v>63</v>
      </c>
      <c r="B3" s="87" t="s">
        <v>61</v>
      </c>
    </row>
    <row r="4" spans="1:3" x14ac:dyDescent="0.2">
      <c r="A4" s="83" t="s">
        <v>64</v>
      </c>
      <c r="B4" s="87" t="s">
        <v>61</v>
      </c>
    </row>
    <row r="5" spans="1:3" x14ac:dyDescent="0.2">
      <c r="A5" s="83"/>
    </row>
  </sheetData>
  <sortState ref="A1:A5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Q1021"/>
  <sheetViews>
    <sheetView zoomScale="80" zoomScaleNormal="80" workbookViewId="0">
      <pane xSplit="6" ySplit="20" topLeftCell="G21" activePane="bottomRight" state="frozen"/>
      <selection pane="topRight" activeCell="G1" sqref="G1"/>
      <selection pane="bottomLeft" activeCell="A21" sqref="A21"/>
      <selection pane="bottomRight" activeCell="J7" sqref="J7"/>
    </sheetView>
  </sheetViews>
  <sheetFormatPr defaultColWidth="9.140625" defaultRowHeight="12.75" outlineLevelRow="1" x14ac:dyDescent="0.2"/>
  <cols>
    <col min="1" max="1" width="20.28515625" style="30" customWidth="1"/>
    <col min="2" max="3" width="9.140625" style="30"/>
    <col min="4" max="4" width="13.7109375" style="30" customWidth="1"/>
    <col min="5" max="5" width="9.140625" style="30"/>
    <col min="6" max="6" width="8.5703125" style="30" customWidth="1"/>
    <col min="7" max="8" width="9.140625" style="29"/>
    <col min="9" max="13" width="9.140625" style="30"/>
    <col min="14" max="14" width="5.7109375" style="30" customWidth="1"/>
    <col min="15" max="16" width="16.140625" style="30" customWidth="1"/>
    <col min="17" max="17" width="23.7109375" style="30" customWidth="1"/>
    <col min="18" max="16384" width="9.140625" style="30"/>
  </cols>
  <sheetData>
    <row r="1" spans="1:17" ht="38.25" x14ac:dyDescent="0.2">
      <c r="A1" s="36" t="s">
        <v>29</v>
      </c>
      <c r="B1" s="40" t="str">
        <f>IF(Протокол!S17="","",Протокол!S17)</f>
        <v/>
      </c>
      <c r="D1" s="59" t="s">
        <v>34</v>
      </c>
      <c r="I1" s="84"/>
      <c r="O1" s="62" t="s">
        <v>36</v>
      </c>
      <c r="P1" s="62" t="s">
        <v>53</v>
      </c>
      <c r="Q1" s="62" t="s">
        <v>37</v>
      </c>
    </row>
    <row r="2" spans="1:17" ht="39" thickBot="1" x14ac:dyDescent="0.25">
      <c r="A2" s="37" t="s">
        <v>30</v>
      </c>
      <c r="B2" s="44">
        <f>IF(B1="",VLOOKUP(13.5,$G$21:$H$1021,2,TRUE),VLOOKUP($B$1,$G$21:$H$1021,2,TRUE))</f>
        <v>1.3049999999999973</v>
      </c>
      <c r="D2" s="60" t="s">
        <v>35</v>
      </c>
      <c r="O2" s="63">
        <v>1.0999999999999999</v>
      </c>
      <c r="P2" s="63" t="str">
        <f>IF(O3=Q3,"ИСТИНА","ЛОЖЬ")</f>
        <v>ЛОЖЬ</v>
      </c>
      <c r="Q2" s="63">
        <v>32</v>
      </c>
    </row>
    <row r="3" spans="1:17" ht="13.5" thickBot="1" x14ac:dyDescent="0.25">
      <c r="O3" s="64">
        <f>ROUND(O2*0.8,1)</f>
        <v>0.9</v>
      </c>
      <c r="P3" s="64"/>
      <c r="Q3" s="64">
        <v>25</v>
      </c>
    </row>
    <row r="4" spans="1:17" ht="34.5" customHeight="1" thickBot="1" x14ac:dyDescent="0.25">
      <c r="A4" s="32" t="s">
        <v>28</v>
      </c>
      <c r="B4" s="31" t="s">
        <v>27</v>
      </c>
      <c r="D4" s="32" t="s">
        <v>38</v>
      </c>
      <c r="E4" s="31" t="s">
        <v>27</v>
      </c>
      <c r="O4" s="65"/>
      <c r="P4" s="65"/>
    </row>
    <row r="5" spans="1:17" x14ac:dyDescent="0.2">
      <c r="A5" s="33" t="s">
        <v>14</v>
      </c>
      <c r="B5" s="41">
        <f>ROUND(MID(A5,2,4)*IF($B$1="",1.305,$B$2),2)</f>
        <v>6.53</v>
      </c>
      <c r="C5" s="30" t="str">
        <f>MID(A5,2,4)</f>
        <v>5</v>
      </c>
      <c r="D5" s="33" t="s">
        <v>39</v>
      </c>
      <c r="E5" s="41">
        <f>ROUND(MID(D5,2,4)*0.0980665,2)</f>
        <v>0.39</v>
      </c>
      <c r="F5" s="30" t="str">
        <f>MID(D5,2,4)</f>
        <v>4</v>
      </c>
      <c r="O5" s="61" t="s">
        <v>54</v>
      </c>
      <c r="P5" s="61"/>
    </row>
    <row r="6" spans="1:17" x14ac:dyDescent="0.2">
      <c r="A6" s="34" t="s">
        <v>31</v>
      </c>
      <c r="B6" s="42">
        <f t="shared" ref="B6:B18" si="0">ROUND(MID(A6,2,4)*IF($B$1="",1.305,$B$2),2)</f>
        <v>9.7899999999999991</v>
      </c>
      <c r="C6" s="30" t="str">
        <f t="shared" ref="C6:C18" si="1">MID(A6,2,4)</f>
        <v>7,5</v>
      </c>
      <c r="D6" s="34" t="s">
        <v>40</v>
      </c>
      <c r="E6" s="42">
        <f t="shared" ref="E6:E18" si="2">ROUND(MID(D6,2,4)*0.0980665,2)</f>
        <v>0.98</v>
      </c>
      <c r="F6" s="30" t="str">
        <f t="shared" ref="F6:F18" si="3">MID(D6,2,4)</f>
        <v>10</v>
      </c>
      <c r="O6" s="61" t="str">
        <f>"Фактический класс бетона по прочности монолитных конструкций при контроле по схеме Г п.:7.5 "&amp;"Bф = "&amp;ROUND(0.8*O2,0)&amp;""</f>
        <v>Фактический класс бетона по прочности монолитных конструкций при контроле по схеме Г п.:7.5 Bф = 1</v>
      </c>
      <c r="P6" s="61"/>
    </row>
    <row r="7" spans="1:17" x14ac:dyDescent="0.2">
      <c r="A7" s="34" t="s">
        <v>15</v>
      </c>
      <c r="B7" s="42">
        <f t="shared" si="0"/>
        <v>13.05</v>
      </c>
      <c r="C7" s="30" t="str">
        <f t="shared" si="1"/>
        <v>10</v>
      </c>
      <c r="D7" s="34" t="s">
        <v>41</v>
      </c>
      <c r="E7" s="42">
        <f t="shared" si="2"/>
        <v>2.4500000000000002</v>
      </c>
      <c r="F7" s="30" t="str">
        <f t="shared" si="3"/>
        <v>25</v>
      </c>
      <c r="O7" s="30" t="str">
        <f>IF(O3&lt;Q3,CONCATENATE("Вф ",MROUND(O3,1))&amp;" &lt; "&amp;CONCATENATE("Внорм ",Q3),CONCATENATE("Вф ",O3)&amp;" &gt; "&amp;CONCATENATE("Внорм ",Q3))</f>
        <v>Вф 1 &lt; Внорм 25</v>
      </c>
      <c r="Q7" s="30" t="str">
        <f>IF(O3&lt;Q3,"условие не выполняется","условие выполняется")</f>
        <v>условие не выполняется</v>
      </c>
    </row>
    <row r="8" spans="1:17" x14ac:dyDescent="0.2">
      <c r="A8" s="34" t="s">
        <v>32</v>
      </c>
      <c r="B8" s="42">
        <f t="shared" si="0"/>
        <v>16.309999999999999</v>
      </c>
      <c r="C8" s="30" t="str">
        <f t="shared" si="1"/>
        <v>12,5</v>
      </c>
      <c r="D8" s="34" t="s">
        <v>42</v>
      </c>
      <c r="E8" s="42">
        <f t="shared" si="2"/>
        <v>4.9000000000000004</v>
      </c>
      <c r="F8" s="30" t="str">
        <f t="shared" si="3"/>
        <v>50</v>
      </c>
      <c r="O8" s="66" t="str">
        <f>"Монолитная конструкция "&amp;IF(Q7="условие выполняется","подлежит приемке по прочности","не подлежит приемке по прочности")&amp;" бетона, так как  "&amp;IF(Q7="условие выполняется","условие выполняется","условие не выполняется")&amp;" по ГОСТ 18105-2010 п 8.3.: "&amp;O7&amp;""</f>
        <v>Монолитная конструкция не подлежит приемке по прочности бетона, так как  условие не выполняется по ГОСТ 18105-2010 п 8.3.: Вф 1 &lt; Внорм 25</v>
      </c>
      <c r="P8" s="66"/>
    </row>
    <row r="9" spans="1:17" x14ac:dyDescent="0.2">
      <c r="A9" s="34" t="s">
        <v>16</v>
      </c>
      <c r="B9" s="42">
        <f t="shared" si="0"/>
        <v>19.579999999999998</v>
      </c>
      <c r="C9" s="30" t="str">
        <f t="shared" si="1"/>
        <v>15</v>
      </c>
      <c r="D9" s="34" t="s">
        <v>43</v>
      </c>
      <c r="E9" s="42">
        <f t="shared" si="2"/>
        <v>7.35</v>
      </c>
      <c r="F9" s="30" t="str">
        <f t="shared" si="3"/>
        <v>75</v>
      </c>
    </row>
    <row r="10" spans="1:17" x14ac:dyDescent="0.2">
      <c r="A10" s="34" t="s">
        <v>17</v>
      </c>
      <c r="B10" s="42">
        <f t="shared" si="0"/>
        <v>26.1</v>
      </c>
      <c r="C10" s="30" t="str">
        <f t="shared" si="1"/>
        <v>20</v>
      </c>
      <c r="D10" s="34" t="s">
        <v>44</v>
      </c>
      <c r="E10" s="42">
        <f t="shared" si="2"/>
        <v>9.81</v>
      </c>
      <c r="F10" s="30" t="str">
        <f t="shared" si="3"/>
        <v>100</v>
      </c>
    </row>
    <row r="11" spans="1:17" x14ac:dyDescent="0.2">
      <c r="A11" s="34" t="s">
        <v>33</v>
      </c>
      <c r="B11" s="42">
        <f t="shared" si="0"/>
        <v>29.36</v>
      </c>
      <c r="C11" s="30" t="str">
        <f t="shared" si="1"/>
        <v>22,5</v>
      </c>
      <c r="D11" s="34" t="s">
        <v>45</v>
      </c>
      <c r="E11" s="42">
        <f t="shared" si="2"/>
        <v>14.71</v>
      </c>
      <c r="F11" s="30" t="str">
        <f t="shared" si="3"/>
        <v>150</v>
      </c>
    </row>
    <row r="12" spans="1:17" x14ac:dyDescent="0.2">
      <c r="A12" s="34" t="s">
        <v>18</v>
      </c>
      <c r="B12" s="42">
        <f t="shared" si="0"/>
        <v>32.630000000000003</v>
      </c>
      <c r="C12" s="30" t="str">
        <f t="shared" si="1"/>
        <v>25</v>
      </c>
      <c r="D12" s="34" t="s">
        <v>46</v>
      </c>
      <c r="E12" s="42">
        <f t="shared" si="2"/>
        <v>19.61</v>
      </c>
      <c r="F12" s="30" t="str">
        <f t="shared" si="3"/>
        <v>200</v>
      </c>
      <c r="O12" s="61" t="s">
        <v>59</v>
      </c>
      <c r="Q12" s="67"/>
    </row>
    <row r="13" spans="1:17" x14ac:dyDescent="0.2">
      <c r="A13" s="34" t="s">
        <v>19</v>
      </c>
      <c r="B13" s="42">
        <f t="shared" si="0"/>
        <v>39.15</v>
      </c>
      <c r="C13" s="30" t="str">
        <f t="shared" si="1"/>
        <v>30</v>
      </c>
      <c r="D13" s="34" t="s">
        <v>47</v>
      </c>
      <c r="E13" s="42">
        <f t="shared" si="2"/>
        <v>29.42</v>
      </c>
      <c r="F13" s="30" t="str">
        <f t="shared" si="3"/>
        <v>300</v>
      </c>
      <c r="O13" s="61" t="s">
        <v>60</v>
      </c>
      <c r="P13" s="68"/>
      <c r="Q13" s="68"/>
    </row>
    <row r="14" spans="1:17" x14ac:dyDescent="0.2">
      <c r="A14" s="34" t="s">
        <v>20</v>
      </c>
      <c r="B14" s="42">
        <f t="shared" si="0"/>
        <v>45.68</v>
      </c>
      <c r="C14" s="30" t="str">
        <f t="shared" si="1"/>
        <v>35</v>
      </c>
      <c r="D14" s="34" t="s">
        <v>48</v>
      </c>
      <c r="E14" s="42">
        <f t="shared" si="2"/>
        <v>34.32</v>
      </c>
      <c r="F14" s="30" t="str">
        <f t="shared" si="3"/>
        <v>350</v>
      </c>
    </row>
    <row r="15" spans="1:17" x14ac:dyDescent="0.2">
      <c r="A15" s="34" t="s">
        <v>21</v>
      </c>
      <c r="B15" s="42">
        <f t="shared" si="0"/>
        <v>52.2</v>
      </c>
      <c r="C15" s="30" t="str">
        <f t="shared" si="1"/>
        <v>40</v>
      </c>
      <c r="D15" s="34" t="s">
        <v>49</v>
      </c>
      <c r="E15" s="42">
        <f t="shared" si="2"/>
        <v>39.229999999999997</v>
      </c>
      <c r="F15" s="30" t="str">
        <f t="shared" si="3"/>
        <v>400</v>
      </c>
    </row>
    <row r="16" spans="1:17" x14ac:dyDescent="0.2">
      <c r="A16" s="34" t="s">
        <v>22</v>
      </c>
      <c r="B16" s="42">
        <f t="shared" si="0"/>
        <v>58.73</v>
      </c>
      <c r="C16" s="30" t="str">
        <f t="shared" si="1"/>
        <v>45</v>
      </c>
      <c r="D16" s="34" t="s">
        <v>50</v>
      </c>
      <c r="E16" s="42">
        <f t="shared" si="2"/>
        <v>44.13</v>
      </c>
      <c r="F16" s="30" t="str">
        <f t="shared" si="3"/>
        <v>450</v>
      </c>
    </row>
    <row r="17" spans="1:8" x14ac:dyDescent="0.2">
      <c r="A17" s="34" t="s">
        <v>23</v>
      </c>
      <c r="B17" s="42">
        <f t="shared" si="0"/>
        <v>65.25</v>
      </c>
      <c r="C17" s="30" t="str">
        <f t="shared" si="1"/>
        <v>50</v>
      </c>
      <c r="D17" s="34" t="s">
        <v>51</v>
      </c>
      <c r="E17" s="42">
        <f t="shared" si="2"/>
        <v>49.03</v>
      </c>
      <c r="F17" s="30" t="str">
        <f t="shared" si="3"/>
        <v>500</v>
      </c>
    </row>
    <row r="18" spans="1:8" ht="13.5" thickBot="1" x14ac:dyDescent="0.25">
      <c r="A18" s="35" t="s">
        <v>24</v>
      </c>
      <c r="B18" s="43">
        <f t="shared" si="0"/>
        <v>71.78</v>
      </c>
      <c r="C18" s="30" t="str">
        <f t="shared" si="1"/>
        <v>55</v>
      </c>
      <c r="D18" s="35" t="s">
        <v>52</v>
      </c>
      <c r="E18" s="43">
        <f t="shared" si="2"/>
        <v>53.94</v>
      </c>
      <c r="F18" s="30" t="str">
        <f t="shared" si="3"/>
        <v>550</v>
      </c>
    </row>
    <row r="20" spans="1:8" ht="29.45" customHeight="1" x14ac:dyDescent="0.2">
      <c r="G20" s="174" t="s">
        <v>26</v>
      </c>
      <c r="H20" s="175"/>
    </row>
    <row r="21" spans="1:8" x14ac:dyDescent="0.2">
      <c r="G21" s="39">
        <v>6</v>
      </c>
      <c r="H21" s="27">
        <v>1.07</v>
      </c>
    </row>
    <row r="22" spans="1:8" hidden="1" outlineLevel="1" x14ac:dyDescent="0.2">
      <c r="G22" s="28">
        <v>6.01</v>
      </c>
      <c r="H22" s="28">
        <f t="shared" ref="H22:H85" si="4">H21+(H$121-H$21)/100</f>
        <v>1.0701000000000001</v>
      </c>
    </row>
    <row r="23" spans="1:8" hidden="1" outlineLevel="1" x14ac:dyDescent="0.2">
      <c r="G23" s="28">
        <v>6.02</v>
      </c>
      <c r="H23" s="28">
        <f t="shared" si="4"/>
        <v>1.0702</v>
      </c>
    </row>
    <row r="24" spans="1:8" hidden="1" outlineLevel="1" x14ac:dyDescent="0.2">
      <c r="G24" s="28">
        <v>6.03</v>
      </c>
      <c r="H24" s="28">
        <f t="shared" si="4"/>
        <v>1.0703</v>
      </c>
    </row>
    <row r="25" spans="1:8" hidden="1" outlineLevel="1" x14ac:dyDescent="0.2">
      <c r="G25" s="28">
        <v>6.04</v>
      </c>
      <c r="H25" s="28">
        <f t="shared" si="4"/>
        <v>1.0704</v>
      </c>
    </row>
    <row r="26" spans="1:8" hidden="1" outlineLevel="1" x14ac:dyDescent="0.2">
      <c r="G26" s="28">
        <v>6.05</v>
      </c>
      <c r="H26" s="28">
        <f t="shared" si="4"/>
        <v>1.0705</v>
      </c>
    </row>
    <row r="27" spans="1:8" hidden="1" outlineLevel="1" x14ac:dyDescent="0.2">
      <c r="G27" s="28">
        <v>6.06</v>
      </c>
      <c r="H27" s="28">
        <f t="shared" si="4"/>
        <v>1.0706</v>
      </c>
    </row>
    <row r="28" spans="1:8" hidden="1" outlineLevel="1" x14ac:dyDescent="0.2">
      <c r="G28" s="28">
        <v>6.07</v>
      </c>
      <c r="H28" s="28">
        <f t="shared" si="4"/>
        <v>1.0707</v>
      </c>
    </row>
    <row r="29" spans="1:8" hidden="1" outlineLevel="1" x14ac:dyDescent="0.2">
      <c r="G29" s="28">
        <v>6.08</v>
      </c>
      <c r="H29" s="28">
        <f t="shared" si="4"/>
        <v>1.0708</v>
      </c>
    </row>
    <row r="30" spans="1:8" hidden="1" outlineLevel="1" x14ac:dyDescent="0.2">
      <c r="G30" s="28">
        <v>6.09</v>
      </c>
      <c r="H30" s="28">
        <f t="shared" si="4"/>
        <v>1.0709</v>
      </c>
    </row>
    <row r="31" spans="1:8" hidden="1" outlineLevel="1" x14ac:dyDescent="0.2">
      <c r="G31" s="28">
        <v>6.1</v>
      </c>
      <c r="H31" s="28">
        <f t="shared" si="4"/>
        <v>1.071</v>
      </c>
    </row>
    <row r="32" spans="1:8" hidden="1" outlineLevel="1" x14ac:dyDescent="0.2">
      <c r="G32" s="28">
        <v>6.11</v>
      </c>
      <c r="H32" s="28">
        <f t="shared" si="4"/>
        <v>1.0710999999999999</v>
      </c>
    </row>
    <row r="33" spans="7:8" hidden="1" outlineLevel="1" x14ac:dyDescent="0.2">
      <c r="G33" s="28">
        <v>6.12</v>
      </c>
      <c r="H33" s="28">
        <f t="shared" si="4"/>
        <v>1.0711999999999999</v>
      </c>
    </row>
    <row r="34" spans="7:8" hidden="1" outlineLevel="1" x14ac:dyDescent="0.2">
      <c r="G34" s="28">
        <v>6.13</v>
      </c>
      <c r="H34" s="28">
        <f t="shared" si="4"/>
        <v>1.0712999999999999</v>
      </c>
    </row>
    <row r="35" spans="7:8" hidden="1" outlineLevel="1" x14ac:dyDescent="0.2">
      <c r="G35" s="28">
        <v>6.14</v>
      </c>
      <c r="H35" s="28">
        <f t="shared" si="4"/>
        <v>1.0713999999999999</v>
      </c>
    </row>
    <row r="36" spans="7:8" hidden="1" outlineLevel="1" x14ac:dyDescent="0.2">
      <c r="G36" s="28">
        <v>6.15</v>
      </c>
      <c r="H36" s="28">
        <f t="shared" si="4"/>
        <v>1.0714999999999999</v>
      </c>
    </row>
    <row r="37" spans="7:8" hidden="1" outlineLevel="1" x14ac:dyDescent="0.2">
      <c r="G37" s="28">
        <v>6.16</v>
      </c>
      <c r="H37" s="28">
        <f t="shared" si="4"/>
        <v>1.0715999999999999</v>
      </c>
    </row>
    <row r="38" spans="7:8" hidden="1" outlineLevel="1" x14ac:dyDescent="0.2">
      <c r="G38" s="28">
        <v>6.17</v>
      </c>
      <c r="H38" s="28">
        <f t="shared" si="4"/>
        <v>1.0716999999999999</v>
      </c>
    </row>
    <row r="39" spans="7:8" hidden="1" outlineLevel="1" x14ac:dyDescent="0.2">
      <c r="G39" s="28">
        <v>6.18</v>
      </c>
      <c r="H39" s="28">
        <f t="shared" si="4"/>
        <v>1.0717999999999999</v>
      </c>
    </row>
    <row r="40" spans="7:8" hidden="1" outlineLevel="1" x14ac:dyDescent="0.2">
      <c r="G40" s="28">
        <v>6.19</v>
      </c>
      <c r="H40" s="28">
        <f t="shared" si="4"/>
        <v>1.0718999999999999</v>
      </c>
    </row>
    <row r="41" spans="7:8" hidden="1" outlineLevel="1" x14ac:dyDescent="0.2">
      <c r="G41" s="28">
        <v>6.2</v>
      </c>
      <c r="H41" s="28">
        <f t="shared" si="4"/>
        <v>1.0719999999999998</v>
      </c>
    </row>
    <row r="42" spans="7:8" hidden="1" outlineLevel="1" x14ac:dyDescent="0.2">
      <c r="G42" s="28">
        <v>6.21</v>
      </c>
      <c r="H42" s="28">
        <f t="shared" si="4"/>
        <v>1.0720999999999998</v>
      </c>
    </row>
    <row r="43" spans="7:8" hidden="1" outlineLevel="1" x14ac:dyDescent="0.2">
      <c r="G43" s="28">
        <v>6.22</v>
      </c>
      <c r="H43" s="28">
        <f t="shared" si="4"/>
        <v>1.0721999999999998</v>
      </c>
    </row>
    <row r="44" spans="7:8" hidden="1" outlineLevel="1" x14ac:dyDescent="0.2">
      <c r="G44" s="28">
        <v>6.23</v>
      </c>
      <c r="H44" s="28">
        <f t="shared" si="4"/>
        <v>1.0722999999999998</v>
      </c>
    </row>
    <row r="45" spans="7:8" hidden="1" outlineLevel="1" x14ac:dyDescent="0.2">
      <c r="G45" s="28">
        <v>6.2399999999999904</v>
      </c>
      <c r="H45" s="28">
        <f t="shared" si="4"/>
        <v>1.0723999999999998</v>
      </c>
    </row>
    <row r="46" spans="7:8" hidden="1" outlineLevel="1" x14ac:dyDescent="0.2">
      <c r="G46" s="28">
        <v>6.2499999999999902</v>
      </c>
      <c r="H46" s="28">
        <f t="shared" si="4"/>
        <v>1.0724999999999998</v>
      </c>
    </row>
    <row r="47" spans="7:8" hidden="1" outlineLevel="1" x14ac:dyDescent="0.2">
      <c r="G47" s="28">
        <v>6.25999999999999</v>
      </c>
      <c r="H47" s="28">
        <f t="shared" si="4"/>
        <v>1.0725999999999998</v>
      </c>
    </row>
    <row r="48" spans="7:8" hidden="1" outlineLevel="1" x14ac:dyDescent="0.2">
      <c r="G48" s="28">
        <v>6.2699999999999898</v>
      </c>
      <c r="H48" s="28">
        <f t="shared" si="4"/>
        <v>1.0726999999999998</v>
      </c>
    </row>
    <row r="49" spans="7:8" hidden="1" outlineLevel="1" x14ac:dyDescent="0.2">
      <c r="G49" s="28">
        <v>6.2799999999999896</v>
      </c>
      <c r="H49" s="28">
        <f t="shared" si="4"/>
        <v>1.0727999999999998</v>
      </c>
    </row>
    <row r="50" spans="7:8" hidden="1" outlineLevel="1" x14ac:dyDescent="0.2">
      <c r="G50" s="28">
        <v>6.2899999999999903</v>
      </c>
      <c r="H50" s="28">
        <f t="shared" si="4"/>
        <v>1.0728999999999997</v>
      </c>
    </row>
    <row r="51" spans="7:8" hidden="1" outlineLevel="1" x14ac:dyDescent="0.2">
      <c r="G51" s="28">
        <v>6.2999999999999901</v>
      </c>
      <c r="H51" s="28">
        <f t="shared" si="4"/>
        <v>1.0729999999999997</v>
      </c>
    </row>
    <row r="52" spans="7:8" hidden="1" outlineLevel="1" x14ac:dyDescent="0.2">
      <c r="G52" s="28">
        <v>6.3099999999999898</v>
      </c>
      <c r="H52" s="28">
        <f t="shared" si="4"/>
        <v>1.0730999999999997</v>
      </c>
    </row>
    <row r="53" spans="7:8" hidden="1" outlineLevel="1" x14ac:dyDescent="0.2">
      <c r="G53" s="28">
        <v>6.3199999999999896</v>
      </c>
      <c r="H53" s="28">
        <f t="shared" si="4"/>
        <v>1.0731999999999997</v>
      </c>
    </row>
    <row r="54" spans="7:8" hidden="1" outlineLevel="1" x14ac:dyDescent="0.2">
      <c r="G54" s="28">
        <v>6.3299999999999903</v>
      </c>
      <c r="H54" s="28">
        <f t="shared" si="4"/>
        <v>1.0732999999999997</v>
      </c>
    </row>
    <row r="55" spans="7:8" hidden="1" outlineLevel="1" x14ac:dyDescent="0.2">
      <c r="G55" s="28">
        <v>6.3399999999999901</v>
      </c>
      <c r="H55" s="28">
        <f t="shared" si="4"/>
        <v>1.0733999999999997</v>
      </c>
    </row>
    <row r="56" spans="7:8" hidden="1" outlineLevel="1" x14ac:dyDescent="0.2">
      <c r="G56" s="28">
        <v>6.3499999999999899</v>
      </c>
      <c r="H56" s="28">
        <f t="shared" si="4"/>
        <v>1.0734999999999997</v>
      </c>
    </row>
    <row r="57" spans="7:8" hidden="1" outlineLevel="1" x14ac:dyDescent="0.2">
      <c r="G57" s="28">
        <v>6.3599999999999897</v>
      </c>
      <c r="H57" s="28">
        <f t="shared" si="4"/>
        <v>1.0735999999999997</v>
      </c>
    </row>
    <row r="58" spans="7:8" hidden="1" outlineLevel="1" x14ac:dyDescent="0.2">
      <c r="G58" s="28">
        <v>6.3699999999999903</v>
      </c>
      <c r="H58" s="28">
        <f t="shared" si="4"/>
        <v>1.0736999999999997</v>
      </c>
    </row>
    <row r="59" spans="7:8" hidden="1" outlineLevel="1" x14ac:dyDescent="0.2">
      <c r="G59" s="28">
        <v>6.3799999999999901</v>
      </c>
      <c r="H59" s="28">
        <f t="shared" si="4"/>
        <v>1.0737999999999996</v>
      </c>
    </row>
    <row r="60" spans="7:8" hidden="1" outlineLevel="1" x14ac:dyDescent="0.2">
      <c r="G60" s="28">
        <v>6.3899999999999899</v>
      </c>
      <c r="H60" s="28">
        <f t="shared" si="4"/>
        <v>1.0738999999999996</v>
      </c>
    </row>
    <row r="61" spans="7:8" hidden="1" outlineLevel="1" x14ac:dyDescent="0.2">
      <c r="G61" s="28">
        <v>6.3999999999999897</v>
      </c>
      <c r="H61" s="28">
        <f t="shared" si="4"/>
        <v>1.0739999999999996</v>
      </c>
    </row>
    <row r="62" spans="7:8" hidden="1" outlineLevel="1" x14ac:dyDescent="0.2">
      <c r="G62" s="28">
        <v>6.4099999999999904</v>
      </c>
      <c r="H62" s="28">
        <f t="shared" si="4"/>
        <v>1.0740999999999996</v>
      </c>
    </row>
    <row r="63" spans="7:8" hidden="1" outlineLevel="1" x14ac:dyDescent="0.2">
      <c r="G63" s="28">
        <v>6.4199999999999902</v>
      </c>
      <c r="H63" s="28">
        <f t="shared" si="4"/>
        <v>1.0741999999999996</v>
      </c>
    </row>
    <row r="64" spans="7:8" hidden="1" outlineLevel="1" x14ac:dyDescent="0.2">
      <c r="G64" s="28">
        <v>6.4299999999999899</v>
      </c>
      <c r="H64" s="28">
        <f t="shared" si="4"/>
        <v>1.0742999999999996</v>
      </c>
    </row>
    <row r="65" spans="7:8" hidden="1" outlineLevel="1" x14ac:dyDescent="0.2">
      <c r="G65" s="28">
        <v>6.4399999999999897</v>
      </c>
      <c r="H65" s="28">
        <f t="shared" si="4"/>
        <v>1.0743999999999996</v>
      </c>
    </row>
    <row r="66" spans="7:8" hidden="1" outlineLevel="1" x14ac:dyDescent="0.2">
      <c r="G66" s="28">
        <v>6.4499999999999904</v>
      </c>
      <c r="H66" s="28">
        <f t="shared" si="4"/>
        <v>1.0744999999999996</v>
      </c>
    </row>
    <row r="67" spans="7:8" hidden="1" outlineLevel="1" x14ac:dyDescent="0.2">
      <c r="G67" s="28">
        <v>6.4599999999999902</v>
      </c>
      <c r="H67" s="28">
        <f t="shared" si="4"/>
        <v>1.0745999999999996</v>
      </c>
    </row>
    <row r="68" spans="7:8" hidden="1" outlineLevel="1" x14ac:dyDescent="0.2">
      <c r="G68" s="28">
        <v>6.46999999999999</v>
      </c>
      <c r="H68" s="28">
        <f t="shared" si="4"/>
        <v>1.0746999999999995</v>
      </c>
    </row>
    <row r="69" spans="7:8" hidden="1" outlineLevel="1" x14ac:dyDescent="0.2">
      <c r="G69" s="28">
        <v>6.4799999999999898</v>
      </c>
      <c r="H69" s="28">
        <f t="shared" si="4"/>
        <v>1.0747999999999995</v>
      </c>
    </row>
    <row r="70" spans="7:8" hidden="1" outlineLevel="1" x14ac:dyDescent="0.2">
      <c r="G70" s="28">
        <v>6.4899999999999904</v>
      </c>
      <c r="H70" s="28">
        <f t="shared" si="4"/>
        <v>1.0748999999999995</v>
      </c>
    </row>
    <row r="71" spans="7:8" hidden="1" outlineLevel="1" x14ac:dyDescent="0.2">
      <c r="G71" s="28">
        <v>6.4999999999999902</v>
      </c>
      <c r="H71" s="28">
        <f t="shared" si="4"/>
        <v>1.0749999999999995</v>
      </c>
    </row>
    <row r="72" spans="7:8" hidden="1" outlineLevel="1" x14ac:dyDescent="0.2">
      <c r="G72" s="28">
        <v>6.50999999999999</v>
      </c>
      <c r="H72" s="28">
        <f t="shared" si="4"/>
        <v>1.0750999999999995</v>
      </c>
    </row>
    <row r="73" spans="7:8" hidden="1" outlineLevel="1" x14ac:dyDescent="0.2">
      <c r="G73" s="28">
        <v>6.5199999999999898</v>
      </c>
      <c r="H73" s="28">
        <f t="shared" si="4"/>
        <v>1.0751999999999995</v>
      </c>
    </row>
    <row r="74" spans="7:8" hidden="1" outlineLevel="1" x14ac:dyDescent="0.2">
      <c r="G74" s="28">
        <v>6.5299999999999896</v>
      </c>
      <c r="H74" s="28">
        <f t="shared" si="4"/>
        <v>1.0752999999999995</v>
      </c>
    </row>
    <row r="75" spans="7:8" hidden="1" outlineLevel="1" x14ac:dyDescent="0.2">
      <c r="G75" s="28">
        <v>6.5399999999999903</v>
      </c>
      <c r="H75" s="28">
        <f t="shared" si="4"/>
        <v>1.0753999999999995</v>
      </c>
    </row>
    <row r="76" spans="7:8" hidden="1" outlineLevel="1" x14ac:dyDescent="0.2">
      <c r="G76" s="28">
        <v>6.5499999999999901</v>
      </c>
      <c r="H76" s="28">
        <f t="shared" si="4"/>
        <v>1.0754999999999995</v>
      </c>
    </row>
    <row r="77" spans="7:8" hidden="1" outlineLevel="1" x14ac:dyDescent="0.2">
      <c r="G77" s="28">
        <v>6.5599999999999898</v>
      </c>
      <c r="H77" s="28">
        <f t="shared" si="4"/>
        <v>1.0755999999999994</v>
      </c>
    </row>
    <row r="78" spans="7:8" hidden="1" outlineLevel="1" x14ac:dyDescent="0.2">
      <c r="G78" s="28">
        <v>6.5699999999999896</v>
      </c>
      <c r="H78" s="28">
        <f t="shared" si="4"/>
        <v>1.0756999999999994</v>
      </c>
    </row>
    <row r="79" spans="7:8" hidden="1" outlineLevel="1" x14ac:dyDescent="0.2">
      <c r="G79" s="28">
        <v>6.5799999999999903</v>
      </c>
      <c r="H79" s="28">
        <f t="shared" si="4"/>
        <v>1.0757999999999994</v>
      </c>
    </row>
    <row r="80" spans="7:8" hidden="1" outlineLevel="1" x14ac:dyDescent="0.2">
      <c r="G80" s="28">
        <v>6.5899999999999901</v>
      </c>
      <c r="H80" s="28">
        <f t="shared" si="4"/>
        <v>1.0758999999999994</v>
      </c>
    </row>
    <row r="81" spans="7:8" hidden="1" outlineLevel="1" x14ac:dyDescent="0.2">
      <c r="G81" s="28">
        <v>6.5999999999999899</v>
      </c>
      <c r="H81" s="28">
        <f t="shared" si="4"/>
        <v>1.0759999999999994</v>
      </c>
    </row>
    <row r="82" spans="7:8" hidden="1" outlineLevel="1" x14ac:dyDescent="0.2">
      <c r="G82" s="28">
        <v>6.6099999999999897</v>
      </c>
      <c r="H82" s="28">
        <f t="shared" si="4"/>
        <v>1.0760999999999994</v>
      </c>
    </row>
    <row r="83" spans="7:8" hidden="1" outlineLevel="1" x14ac:dyDescent="0.2">
      <c r="G83" s="28">
        <v>6.6199999999999903</v>
      </c>
      <c r="H83" s="28">
        <f t="shared" si="4"/>
        <v>1.0761999999999994</v>
      </c>
    </row>
    <row r="84" spans="7:8" hidden="1" outlineLevel="1" x14ac:dyDescent="0.2">
      <c r="G84" s="28">
        <v>6.6299999999999901</v>
      </c>
      <c r="H84" s="28">
        <f t="shared" si="4"/>
        <v>1.0762999999999994</v>
      </c>
    </row>
    <row r="85" spans="7:8" hidden="1" outlineLevel="1" x14ac:dyDescent="0.2">
      <c r="G85" s="28">
        <v>6.6399999999999899</v>
      </c>
      <c r="H85" s="28">
        <f t="shared" si="4"/>
        <v>1.0763999999999994</v>
      </c>
    </row>
    <row r="86" spans="7:8" hidden="1" outlineLevel="1" x14ac:dyDescent="0.2">
      <c r="G86" s="28">
        <v>6.6499999999999897</v>
      </c>
      <c r="H86" s="28">
        <f t="shared" ref="H86:H120" si="5">H85+(H$121-H$21)/100</f>
        <v>1.0764999999999993</v>
      </c>
    </row>
    <row r="87" spans="7:8" hidden="1" outlineLevel="1" x14ac:dyDescent="0.2">
      <c r="G87" s="28">
        <v>6.6599999999999904</v>
      </c>
      <c r="H87" s="28">
        <f t="shared" si="5"/>
        <v>1.0765999999999993</v>
      </c>
    </row>
    <row r="88" spans="7:8" hidden="1" outlineLevel="1" x14ac:dyDescent="0.2">
      <c r="G88" s="28">
        <v>6.6699999999999902</v>
      </c>
      <c r="H88" s="28">
        <f t="shared" si="5"/>
        <v>1.0766999999999993</v>
      </c>
    </row>
    <row r="89" spans="7:8" hidden="1" outlineLevel="1" x14ac:dyDescent="0.2">
      <c r="G89" s="28">
        <v>6.6799999999999899</v>
      </c>
      <c r="H89" s="28">
        <f t="shared" si="5"/>
        <v>1.0767999999999993</v>
      </c>
    </row>
    <row r="90" spans="7:8" hidden="1" outlineLevel="1" x14ac:dyDescent="0.2">
      <c r="G90" s="28">
        <v>6.6899999999999897</v>
      </c>
      <c r="H90" s="28">
        <f t="shared" si="5"/>
        <v>1.0768999999999993</v>
      </c>
    </row>
    <row r="91" spans="7:8" hidden="1" outlineLevel="1" x14ac:dyDescent="0.2">
      <c r="G91" s="28">
        <v>6.6999999999999904</v>
      </c>
      <c r="H91" s="28">
        <f t="shared" si="5"/>
        <v>1.0769999999999993</v>
      </c>
    </row>
    <row r="92" spans="7:8" hidden="1" outlineLevel="1" x14ac:dyDescent="0.2">
      <c r="G92" s="28">
        <v>6.7099999999999804</v>
      </c>
      <c r="H92" s="28">
        <f t="shared" si="5"/>
        <v>1.0770999999999993</v>
      </c>
    </row>
    <row r="93" spans="7:8" hidden="1" outlineLevel="1" x14ac:dyDescent="0.2">
      <c r="G93" s="28">
        <v>6.7199999999999802</v>
      </c>
      <c r="H93" s="28">
        <f t="shared" si="5"/>
        <v>1.0771999999999993</v>
      </c>
    </row>
    <row r="94" spans="7:8" hidden="1" outlineLevel="1" x14ac:dyDescent="0.2">
      <c r="G94" s="28">
        <v>6.72999999999998</v>
      </c>
      <c r="H94" s="28">
        <f t="shared" si="5"/>
        <v>1.0772999999999993</v>
      </c>
    </row>
    <row r="95" spans="7:8" hidden="1" outlineLevel="1" x14ac:dyDescent="0.2">
      <c r="G95" s="28">
        <v>6.7399999999999798</v>
      </c>
      <c r="H95" s="28">
        <f t="shared" si="5"/>
        <v>1.0773999999999992</v>
      </c>
    </row>
    <row r="96" spans="7:8" hidden="1" outlineLevel="1" x14ac:dyDescent="0.2">
      <c r="G96" s="28">
        <v>6.7499999999999796</v>
      </c>
      <c r="H96" s="28">
        <f t="shared" si="5"/>
        <v>1.0774999999999992</v>
      </c>
    </row>
    <row r="97" spans="7:8" hidden="1" outlineLevel="1" x14ac:dyDescent="0.2">
      <c r="G97" s="28">
        <v>6.7599999999999802</v>
      </c>
      <c r="H97" s="28">
        <f t="shared" si="5"/>
        <v>1.0775999999999992</v>
      </c>
    </row>
    <row r="98" spans="7:8" hidden="1" outlineLevel="1" x14ac:dyDescent="0.2">
      <c r="G98" s="28">
        <v>6.76999999999998</v>
      </c>
      <c r="H98" s="28">
        <f t="shared" si="5"/>
        <v>1.0776999999999992</v>
      </c>
    </row>
    <row r="99" spans="7:8" hidden="1" outlineLevel="1" x14ac:dyDescent="0.2">
      <c r="G99" s="28">
        <v>6.7799999999999798</v>
      </c>
      <c r="H99" s="28">
        <f t="shared" si="5"/>
        <v>1.0777999999999992</v>
      </c>
    </row>
    <row r="100" spans="7:8" hidden="1" outlineLevel="1" x14ac:dyDescent="0.2">
      <c r="G100" s="28">
        <v>6.7899999999999796</v>
      </c>
      <c r="H100" s="28">
        <f t="shared" si="5"/>
        <v>1.0778999999999992</v>
      </c>
    </row>
    <row r="101" spans="7:8" hidden="1" outlineLevel="1" x14ac:dyDescent="0.2">
      <c r="G101" s="28">
        <v>6.7999999999999803</v>
      </c>
      <c r="H101" s="28">
        <f t="shared" si="5"/>
        <v>1.0779999999999992</v>
      </c>
    </row>
    <row r="102" spans="7:8" hidden="1" outlineLevel="1" x14ac:dyDescent="0.2">
      <c r="G102" s="28">
        <v>6.8099999999999801</v>
      </c>
      <c r="H102" s="28">
        <f t="shared" si="5"/>
        <v>1.0780999999999992</v>
      </c>
    </row>
    <row r="103" spans="7:8" hidden="1" outlineLevel="1" x14ac:dyDescent="0.2">
      <c r="G103" s="28">
        <v>6.8199999999999799</v>
      </c>
      <c r="H103" s="28">
        <f t="shared" si="5"/>
        <v>1.0781999999999992</v>
      </c>
    </row>
    <row r="104" spans="7:8" hidden="1" outlineLevel="1" x14ac:dyDescent="0.2">
      <c r="G104" s="28">
        <v>6.8299999999999796</v>
      </c>
      <c r="H104" s="28">
        <f t="shared" si="5"/>
        <v>1.0782999999999991</v>
      </c>
    </row>
    <row r="105" spans="7:8" hidden="1" outlineLevel="1" x14ac:dyDescent="0.2">
      <c r="G105" s="28">
        <v>6.8399999999999803</v>
      </c>
      <c r="H105" s="28">
        <f t="shared" si="5"/>
        <v>1.0783999999999991</v>
      </c>
    </row>
    <row r="106" spans="7:8" hidden="1" outlineLevel="1" x14ac:dyDescent="0.2">
      <c r="G106" s="28">
        <v>6.8499999999999801</v>
      </c>
      <c r="H106" s="28">
        <f t="shared" si="5"/>
        <v>1.0784999999999991</v>
      </c>
    </row>
    <row r="107" spans="7:8" hidden="1" outlineLevel="1" x14ac:dyDescent="0.2">
      <c r="G107" s="28">
        <v>6.8599999999999799</v>
      </c>
      <c r="H107" s="28">
        <f t="shared" si="5"/>
        <v>1.0785999999999991</v>
      </c>
    </row>
    <row r="108" spans="7:8" hidden="1" outlineLevel="1" x14ac:dyDescent="0.2">
      <c r="G108" s="28">
        <v>6.8699999999999797</v>
      </c>
      <c r="H108" s="28">
        <f t="shared" si="5"/>
        <v>1.0786999999999991</v>
      </c>
    </row>
    <row r="109" spans="7:8" hidden="1" outlineLevel="1" x14ac:dyDescent="0.2">
      <c r="G109" s="28">
        <v>6.8799999999999804</v>
      </c>
      <c r="H109" s="28">
        <f t="shared" si="5"/>
        <v>1.0787999999999991</v>
      </c>
    </row>
    <row r="110" spans="7:8" hidden="1" outlineLevel="1" x14ac:dyDescent="0.2">
      <c r="G110" s="28">
        <v>6.8899999999999801</v>
      </c>
      <c r="H110" s="28">
        <f t="shared" si="5"/>
        <v>1.0788999999999991</v>
      </c>
    </row>
    <row r="111" spans="7:8" hidden="1" outlineLevel="1" x14ac:dyDescent="0.2">
      <c r="G111" s="28">
        <v>6.8999999999999799</v>
      </c>
      <c r="H111" s="28">
        <f t="shared" si="5"/>
        <v>1.0789999999999991</v>
      </c>
    </row>
    <row r="112" spans="7:8" hidden="1" outlineLevel="1" x14ac:dyDescent="0.2">
      <c r="G112" s="28">
        <v>6.9099999999999797</v>
      </c>
      <c r="H112" s="28">
        <f t="shared" si="5"/>
        <v>1.0790999999999991</v>
      </c>
    </row>
    <row r="113" spans="7:8" hidden="1" outlineLevel="1" x14ac:dyDescent="0.2">
      <c r="G113" s="28">
        <v>6.9199999999999804</v>
      </c>
      <c r="H113" s="28">
        <f t="shared" si="5"/>
        <v>1.079199999999999</v>
      </c>
    </row>
    <row r="114" spans="7:8" hidden="1" outlineLevel="1" x14ac:dyDescent="0.2">
      <c r="G114" s="28">
        <v>6.9299999999999802</v>
      </c>
      <c r="H114" s="28">
        <f t="shared" si="5"/>
        <v>1.079299999999999</v>
      </c>
    </row>
    <row r="115" spans="7:8" hidden="1" outlineLevel="1" x14ac:dyDescent="0.2">
      <c r="G115" s="28">
        <v>6.93999999999998</v>
      </c>
      <c r="H115" s="28">
        <f t="shared" si="5"/>
        <v>1.079399999999999</v>
      </c>
    </row>
    <row r="116" spans="7:8" hidden="1" outlineLevel="1" x14ac:dyDescent="0.2">
      <c r="G116" s="28">
        <v>6.9499999999999797</v>
      </c>
      <c r="H116" s="28">
        <f t="shared" si="5"/>
        <v>1.079499999999999</v>
      </c>
    </row>
    <row r="117" spans="7:8" hidden="1" outlineLevel="1" x14ac:dyDescent="0.2">
      <c r="G117" s="28">
        <v>6.9599999999999804</v>
      </c>
      <c r="H117" s="28">
        <f t="shared" si="5"/>
        <v>1.079599999999999</v>
      </c>
    </row>
    <row r="118" spans="7:8" hidden="1" outlineLevel="1" x14ac:dyDescent="0.2">
      <c r="G118" s="28">
        <v>6.9699999999999802</v>
      </c>
      <c r="H118" s="28">
        <f t="shared" si="5"/>
        <v>1.079699999999999</v>
      </c>
    </row>
    <row r="119" spans="7:8" hidden="1" outlineLevel="1" x14ac:dyDescent="0.2">
      <c r="G119" s="28">
        <v>6.97999999999998</v>
      </c>
      <c r="H119" s="28">
        <f t="shared" si="5"/>
        <v>1.079799999999999</v>
      </c>
    </row>
    <row r="120" spans="7:8" hidden="1" outlineLevel="1" x14ac:dyDescent="0.2">
      <c r="G120" s="28">
        <v>6.9899999999999798</v>
      </c>
      <c r="H120" s="28">
        <f t="shared" si="5"/>
        <v>1.079899999999999</v>
      </c>
    </row>
    <row r="121" spans="7:8" collapsed="1" x14ac:dyDescent="0.2">
      <c r="G121" s="39">
        <v>6.9999999999999796</v>
      </c>
      <c r="H121" s="38">
        <v>1.08</v>
      </c>
    </row>
    <row r="122" spans="7:8" hidden="1" outlineLevel="1" x14ac:dyDescent="0.2">
      <c r="G122" s="28">
        <v>7.0099999999999802</v>
      </c>
      <c r="H122" s="28">
        <f t="shared" ref="H122:H185" si="6">H121+(H$221-H$121)/100</f>
        <v>1.0801000000000001</v>
      </c>
    </row>
    <row r="123" spans="7:8" hidden="1" outlineLevel="1" x14ac:dyDescent="0.2">
      <c r="G123" s="28">
        <v>7.01999999999998</v>
      </c>
      <c r="H123" s="28">
        <f t="shared" si="6"/>
        <v>1.0802</v>
      </c>
    </row>
    <row r="124" spans="7:8" hidden="1" outlineLevel="1" x14ac:dyDescent="0.2">
      <c r="G124" s="28">
        <v>7.0299999999999798</v>
      </c>
      <c r="H124" s="28">
        <f t="shared" si="6"/>
        <v>1.0803</v>
      </c>
    </row>
    <row r="125" spans="7:8" hidden="1" outlineLevel="1" x14ac:dyDescent="0.2">
      <c r="G125" s="28">
        <v>7.0399999999999796</v>
      </c>
      <c r="H125" s="28">
        <f t="shared" si="6"/>
        <v>1.0804</v>
      </c>
    </row>
    <row r="126" spans="7:8" hidden="1" outlineLevel="1" x14ac:dyDescent="0.2">
      <c r="G126" s="28">
        <v>7.0499999999999803</v>
      </c>
      <c r="H126" s="28">
        <f t="shared" si="6"/>
        <v>1.0805</v>
      </c>
    </row>
    <row r="127" spans="7:8" hidden="1" outlineLevel="1" x14ac:dyDescent="0.2">
      <c r="G127" s="28">
        <v>7.0599999999999801</v>
      </c>
      <c r="H127" s="28">
        <f t="shared" si="6"/>
        <v>1.0806</v>
      </c>
    </row>
    <row r="128" spans="7:8" hidden="1" outlineLevel="1" x14ac:dyDescent="0.2">
      <c r="G128" s="28">
        <v>7.0699999999999799</v>
      </c>
      <c r="H128" s="28">
        <f t="shared" si="6"/>
        <v>1.0807</v>
      </c>
    </row>
    <row r="129" spans="7:8" hidden="1" outlineLevel="1" x14ac:dyDescent="0.2">
      <c r="G129" s="28">
        <v>7.0799999999999796</v>
      </c>
      <c r="H129" s="28">
        <f t="shared" si="6"/>
        <v>1.0808</v>
      </c>
    </row>
    <row r="130" spans="7:8" hidden="1" outlineLevel="1" x14ac:dyDescent="0.2">
      <c r="G130" s="28">
        <v>7.0899999999999803</v>
      </c>
      <c r="H130" s="28">
        <f t="shared" si="6"/>
        <v>1.0809</v>
      </c>
    </row>
    <row r="131" spans="7:8" hidden="1" outlineLevel="1" x14ac:dyDescent="0.2">
      <c r="G131" s="28">
        <v>7.0999999999999801</v>
      </c>
      <c r="H131" s="28">
        <f t="shared" si="6"/>
        <v>1.081</v>
      </c>
    </row>
    <row r="132" spans="7:8" hidden="1" outlineLevel="1" x14ac:dyDescent="0.2">
      <c r="G132" s="28">
        <v>7.1099999999999799</v>
      </c>
      <c r="H132" s="28">
        <f t="shared" si="6"/>
        <v>1.0810999999999999</v>
      </c>
    </row>
    <row r="133" spans="7:8" hidden="1" outlineLevel="1" x14ac:dyDescent="0.2">
      <c r="G133" s="28">
        <v>7.1199999999999797</v>
      </c>
      <c r="H133" s="28">
        <f t="shared" si="6"/>
        <v>1.0811999999999999</v>
      </c>
    </row>
    <row r="134" spans="7:8" hidden="1" outlineLevel="1" x14ac:dyDescent="0.2">
      <c r="G134" s="28">
        <v>7.1299999999999804</v>
      </c>
      <c r="H134" s="28">
        <f t="shared" si="6"/>
        <v>1.0812999999999999</v>
      </c>
    </row>
    <row r="135" spans="7:8" hidden="1" outlineLevel="1" x14ac:dyDescent="0.2">
      <c r="G135" s="28">
        <v>7.1399999999999801</v>
      </c>
      <c r="H135" s="28">
        <f t="shared" si="6"/>
        <v>1.0813999999999999</v>
      </c>
    </row>
    <row r="136" spans="7:8" hidden="1" outlineLevel="1" x14ac:dyDescent="0.2">
      <c r="G136" s="28">
        <v>7.1499999999999799</v>
      </c>
      <c r="H136" s="28">
        <f t="shared" si="6"/>
        <v>1.0814999999999999</v>
      </c>
    </row>
    <row r="137" spans="7:8" hidden="1" outlineLevel="1" x14ac:dyDescent="0.2">
      <c r="G137" s="28">
        <v>7.1599999999999797</v>
      </c>
      <c r="H137" s="28">
        <f t="shared" si="6"/>
        <v>1.0815999999999999</v>
      </c>
    </row>
    <row r="138" spans="7:8" hidden="1" outlineLevel="1" x14ac:dyDescent="0.2">
      <c r="G138" s="28">
        <v>7.1699999999999804</v>
      </c>
      <c r="H138" s="28">
        <f t="shared" si="6"/>
        <v>1.0816999999999999</v>
      </c>
    </row>
    <row r="139" spans="7:8" hidden="1" outlineLevel="1" x14ac:dyDescent="0.2">
      <c r="G139" s="28">
        <v>7.1799999999999704</v>
      </c>
      <c r="H139" s="28">
        <f t="shared" si="6"/>
        <v>1.0817999999999999</v>
      </c>
    </row>
    <row r="140" spans="7:8" hidden="1" outlineLevel="1" x14ac:dyDescent="0.2">
      <c r="G140" s="28">
        <v>7.1899999999999702</v>
      </c>
      <c r="H140" s="28">
        <f t="shared" si="6"/>
        <v>1.0818999999999999</v>
      </c>
    </row>
    <row r="141" spans="7:8" hidden="1" outlineLevel="1" x14ac:dyDescent="0.2">
      <c r="G141" s="28">
        <v>7.19999999999997</v>
      </c>
      <c r="H141" s="28">
        <f t="shared" si="6"/>
        <v>1.0819999999999999</v>
      </c>
    </row>
    <row r="142" spans="7:8" hidden="1" outlineLevel="1" x14ac:dyDescent="0.2">
      <c r="G142" s="28">
        <v>7.2099999999999698</v>
      </c>
      <c r="H142" s="28">
        <f t="shared" si="6"/>
        <v>1.0820999999999998</v>
      </c>
    </row>
    <row r="143" spans="7:8" hidden="1" outlineLevel="1" x14ac:dyDescent="0.2">
      <c r="G143" s="28">
        <v>7.2199999999999704</v>
      </c>
      <c r="H143" s="28">
        <f t="shared" si="6"/>
        <v>1.0821999999999998</v>
      </c>
    </row>
    <row r="144" spans="7:8" hidden="1" outlineLevel="1" x14ac:dyDescent="0.2">
      <c r="G144" s="28">
        <v>7.2299999999999702</v>
      </c>
      <c r="H144" s="28">
        <f t="shared" si="6"/>
        <v>1.0822999999999998</v>
      </c>
    </row>
    <row r="145" spans="7:8" hidden="1" outlineLevel="1" x14ac:dyDescent="0.2">
      <c r="G145" s="28">
        <v>7.23999999999997</v>
      </c>
      <c r="H145" s="28">
        <f t="shared" si="6"/>
        <v>1.0823999999999998</v>
      </c>
    </row>
    <row r="146" spans="7:8" hidden="1" outlineLevel="1" x14ac:dyDescent="0.2">
      <c r="G146" s="28">
        <v>7.2499999999999698</v>
      </c>
      <c r="H146" s="28">
        <f t="shared" si="6"/>
        <v>1.0824999999999998</v>
      </c>
    </row>
    <row r="147" spans="7:8" hidden="1" outlineLevel="1" x14ac:dyDescent="0.2">
      <c r="G147" s="28">
        <v>7.2599999999999696</v>
      </c>
      <c r="H147" s="28">
        <f t="shared" si="6"/>
        <v>1.0825999999999998</v>
      </c>
    </row>
    <row r="148" spans="7:8" hidden="1" outlineLevel="1" x14ac:dyDescent="0.2">
      <c r="G148" s="28">
        <v>7.2699999999999703</v>
      </c>
      <c r="H148" s="28">
        <f t="shared" si="6"/>
        <v>1.0826999999999998</v>
      </c>
    </row>
    <row r="149" spans="7:8" hidden="1" outlineLevel="1" x14ac:dyDescent="0.2">
      <c r="G149" s="28">
        <v>7.2799999999999701</v>
      </c>
      <c r="H149" s="28">
        <f t="shared" si="6"/>
        <v>1.0827999999999998</v>
      </c>
    </row>
    <row r="150" spans="7:8" hidden="1" outlineLevel="1" x14ac:dyDescent="0.2">
      <c r="G150" s="28">
        <v>7.2899999999999698</v>
      </c>
      <c r="H150" s="28">
        <f t="shared" si="6"/>
        <v>1.0828999999999998</v>
      </c>
    </row>
    <row r="151" spans="7:8" hidden="1" outlineLevel="1" x14ac:dyDescent="0.2">
      <c r="G151" s="28">
        <v>7.2999999999999696</v>
      </c>
      <c r="H151" s="28">
        <f t="shared" si="6"/>
        <v>1.0829999999999997</v>
      </c>
    </row>
    <row r="152" spans="7:8" hidden="1" outlineLevel="1" x14ac:dyDescent="0.2">
      <c r="G152" s="28">
        <v>7.3099999999999703</v>
      </c>
      <c r="H152" s="28">
        <f t="shared" si="6"/>
        <v>1.0830999999999997</v>
      </c>
    </row>
    <row r="153" spans="7:8" hidden="1" outlineLevel="1" x14ac:dyDescent="0.2">
      <c r="G153" s="28">
        <v>7.3199999999999701</v>
      </c>
      <c r="H153" s="28">
        <f t="shared" si="6"/>
        <v>1.0831999999999997</v>
      </c>
    </row>
    <row r="154" spans="7:8" hidden="1" outlineLevel="1" x14ac:dyDescent="0.2">
      <c r="G154" s="28">
        <v>7.3299999999999699</v>
      </c>
      <c r="H154" s="28">
        <f t="shared" si="6"/>
        <v>1.0832999999999997</v>
      </c>
    </row>
    <row r="155" spans="7:8" hidden="1" outlineLevel="1" x14ac:dyDescent="0.2">
      <c r="G155" s="28">
        <v>7.3399999999999697</v>
      </c>
      <c r="H155" s="28">
        <f t="shared" si="6"/>
        <v>1.0833999999999997</v>
      </c>
    </row>
    <row r="156" spans="7:8" hidden="1" outlineLevel="1" x14ac:dyDescent="0.2">
      <c r="G156" s="28">
        <v>7.3499999999999703</v>
      </c>
      <c r="H156" s="28">
        <f t="shared" si="6"/>
        <v>1.0834999999999997</v>
      </c>
    </row>
    <row r="157" spans="7:8" hidden="1" outlineLevel="1" x14ac:dyDescent="0.2">
      <c r="G157" s="28">
        <v>7.3599999999999701</v>
      </c>
      <c r="H157" s="28">
        <f t="shared" si="6"/>
        <v>1.0835999999999997</v>
      </c>
    </row>
    <row r="158" spans="7:8" hidden="1" outlineLevel="1" x14ac:dyDescent="0.2">
      <c r="G158" s="28">
        <v>7.3699999999999699</v>
      </c>
      <c r="H158" s="28">
        <f t="shared" si="6"/>
        <v>1.0836999999999997</v>
      </c>
    </row>
    <row r="159" spans="7:8" hidden="1" outlineLevel="1" x14ac:dyDescent="0.2">
      <c r="G159" s="28">
        <v>7.3799999999999697</v>
      </c>
      <c r="H159" s="28">
        <f t="shared" si="6"/>
        <v>1.0837999999999997</v>
      </c>
    </row>
    <row r="160" spans="7:8" hidden="1" outlineLevel="1" x14ac:dyDescent="0.2">
      <c r="G160" s="28">
        <v>7.3899999999999704</v>
      </c>
      <c r="H160" s="28">
        <f t="shared" si="6"/>
        <v>1.0838999999999996</v>
      </c>
    </row>
    <row r="161" spans="7:8" hidden="1" outlineLevel="1" x14ac:dyDescent="0.2">
      <c r="G161" s="28">
        <v>7.3999999999999702</v>
      </c>
      <c r="H161" s="28">
        <f t="shared" si="6"/>
        <v>1.0839999999999996</v>
      </c>
    </row>
    <row r="162" spans="7:8" hidden="1" outlineLevel="1" x14ac:dyDescent="0.2">
      <c r="G162" s="28">
        <v>7.4099999999999699</v>
      </c>
      <c r="H162" s="28">
        <f t="shared" si="6"/>
        <v>1.0840999999999996</v>
      </c>
    </row>
    <row r="163" spans="7:8" hidden="1" outlineLevel="1" x14ac:dyDescent="0.2">
      <c r="G163" s="28">
        <v>7.4199999999999697</v>
      </c>
      <c r="H163" s="28">
        <f t="shared" si="6"/>
        <v>1.0841999999999996</v>
      </c>
    </row>
    <row r="164" spans="7:8" hidden="1" outlineLevel="1" x14ac:dyDescent="0.2">
      <c r="G164" s="28">
        <v>7.4299999999999704</v>
      </c>
      <c r="H164" s="28">
        <f t="shared" si="6"/>
        <v>1.0842999999999996</v>
      </c>
    </row>
    <row r="165" spans="7:8" hidden="1" outlineLevel="1" x14ac:dyDescent="0.2">
      <c r="G165" s="28">
        <v>7.4399999999999702</v>
      </c>
      <c r="H165" s="28">
        <f t="shared" si="6"/>
        <v>1.0843999999999996</v>
      </c>
    </row>
    <row r="166" spans="7:8" hidden="1" outlineLevel="1" x14ac:dyDescent="0.2">
      <c r="G166" s="28">
        <v>7.44999999999997</v>
      </c>
      <c r="H166" s="28">
        <f t="shared" si="6"/>
        <v>1.0844999999999996</v>
      </c>
    </row>
    <row r="167" spans="7:8" hidden="1" outlineLevel="1" x14ac:dyDescent="0.2">
      <c r="G167" s="28">
        <v>7.4599999999999698</v>
      </c>
      <c r="H167" s="28">
        <f t="shared" si="6"/>
        <v>1.0845999999999996</v>
      </c>
    </row>
    <row r="168" spans="7:8" hidden="1" outlineLevel="1" x14ac:dyDescent="0.2">
      <c r="G168" s="28">
        <v>7.4699999999999704</v>
      </c>
      <c r="H168" s="28">
        <f t="shared" si="6"/>
        <v>1.0846999999999996</v>
      </c>
    </row>
    <row r="169" spans="7:8" hidden="1" outlineLevel="1" x14ac:dyDescent="0.2">
      <c r="G169" s="28">
        <v>7.4799999999999702</v>
      </c>
      <c r="H169" s="28">
        <f t="shared" si="6"/>
        <v>1.0847999999999995</v>
      </c>
    </row>
    <row r="170" spans="7:8" hidden="1" outlineLevel="1" x14ac:dyDescent="0.2">
      <c r="G170" s="28">
        <v>7.48999999999997</v>
      </c>
      <c r="H170" s="28">
        <f t="shared" si="6"/>
        <v>1.0848999999999995</v>
      </c>
    </row>
    <row r="171" spans="7:8" hidden="1" outlineLevel="1" x14ac:dyDescent="0.2">
      <c r="G171" s="28">
        <v>7.4999999999999698</v>
      </c>
      <c r="H171" s="28">
        <f t="shared" si="6"/>
        <v>1.0849999999999995</v>
      </c>
    </row>
    <row r="172" spans="7:8" hidden="1" outlineLevel="1" x14ac:dyDescent="0.2">
      <c r="G172" s="28">
        <v>7.5099999999999696</v>
      </c>
      <c r="H172" s="28">
        <f t="shared" si="6"/>
        <v>1.0850999999999995</v>
      </c>
    </row>
    <row r="173" spans="7:8" hidden="1" outlineLevel="1" x14ac:dyDescent="0.2">
      <c r="G173" s="28">
        <v>7.5199999999999703</v>
      </c>
      <c r="H173" s="28">
        <f t="shared" si="6"/>
        <v>1.0851999999999995</v>
      </c>
    </row>
    <row r="174" spans="7:8" hidden="1" outlineLevel="1" x14ac:dyDescent="0.2">
      <c r="G174" s="28">
        <v>7.5299999999999701</v>
      </c>
      <c r="H174" s="28">
        <f t="shared" si="6"/>
        <v>1.0852999999999995</v>
      </c>
    </row>
    <row r="175" spans="7:8" hidden="1" outlineLevel="1" x14ac:dyDescent="0.2">
      <c r="G175" s="28">
        <v>7.5399999999999698</v>
      </c>
      <c r="H175" s="28">
        <f t="shared" si="6"/>
        <v>1.0853999999999995</v>
      </c>
    </row>
    <row r="176" spans="7:8" hidden="1" outlineLevel="1" x14ac:dyDescent="0.2">
      <c r="G176" s="28">
        <v>7.5499999999999696</v>
      </c>
      <c r="H176" s="28">
        <f t="shared" si="6"/>
        <v>1.0854999999999995</v>
      </c>
    </row>
    <row r="177" spans="7:8" hidden="1" outlineLevel="1" x14ac:dyDescent="0.2">
      <c r="G177" s="28">
        <v>7.5599999999999703</v>
      </c>
      <c r="H177" s="28">
        <f t="shared" si="6"/>
        <v>1.0855999999999995</v>
      </c>
    </row>
    <row r="178" spans="7:8" hidden="1" outlineLevel="1" x14ac:dyDescent="0.2">
      <c r="G178" s="28">
        <v>7.5699999999999701</v>
      </c>
      <c r="H178" s="28">
        <f t="shared" si="6"/>
        <v>1.0856999999999994</v>
      </c>
    </row>
    <row r="179" spans="7:8" hidden="1" outlineLevel="1" x14ac:dyDescent="0.2">
      <c r="G179" s="28">
        <v>7.5799999999999699</v>
      </c>
      <c r="H179" s="28">
        <f t="shared" si="6"/>
        <v>1.0857999999999994</v>
      </c>
    </row>
    <row r="180" spans="7:8" hidden="1" outlineLevel="1" x14ac:dyDescent="0.2">
      <c r="G180" s="28">
        <v>7.5899999999999697</v>
      </c>
      <c r="H180" s="28">
        <f t="shared" si="6"/>
        <v>1.0858999999999994</v>
      </c>
    </row>
    <row r="181" spans="7:8" hidden="1" outlineLevel="1" x14ac:dyDescent="0.2">
      <c r="G181" s="28">
        <v>7.5999999999999703</v>
      </c>
      <c r="H181" s="28">
        <f t="shared" si="6"/>
        <v>1.0859999999999994</v>
      </c>
    </row>
    <row r="182" spans="7:8" hidden="1" outlineLevel="1" x14ac:dyDescent="0.2">
      <c r="G182" s="28">
        <v>7.6099999999999701</v>
      </c>
      <c r="H182" s="28">
        <f t="shared" si="6"/>
        <v>1.0860999999999994</v>
      </c>
    </row>
    <row r="183" spans="7:8" hidden="1" outlineLevel="1" x14ac:dyDescent="0.2">
      <c r="G183" s="28">
        <v>7.6199999999999699</v>
      </c>
      <c r="H183" s="28">
        <f t="shared" si="6"/>
        <v>1.0861999999999994</v>
      </c>
    </row>
    <row r="184" spans="7:8" hidden="1" outlineLevel="1" x14ac:dyDescent="0.2">
      <c r="G184" s="28">
        <v>7.6299999999999697</v>
      </c>
      <c r="H184" s="28">
        <f t="shared" si="6"/>
        <v>1.0862999999999994</v>
      </c>
    </row>
    <row r="185" spans="7:8" hidden="1" outlineLevel="1" x14ac:dyDescent="0.2">
      <c r="G185" s="28">
        <v>7.6399999999999704</v>
      </c>
      <c r="H185" s="28">
        <f t="shared" si="6"/>
        <v>1.0863999999999994</v>
      </c>
    </row>
    <row r="186" spans="7:8" hidden="1" outlineLevel="1" x14ac:dyDescent="0.2">
      <c r="G186" s="28">
        <v>7.6499999999999604</v>
      </c>
      <c r="H186" s="28">
        <f t="shared" ref="H186:H220" si="7">H185+(H$221-H$121)/100</f>
        <v>1.0864999999999994</v>
      </c>
    </row>
    <row r="187" spans="7:8" hidden="1" outlineLevel="1" x14ac:dyDescent="0.2">
      <c r="G187" s="28">
        <v>7.6599999999999602</v>
      </c>
      <c r="H187" s="28">
        <f t="shared" si="7"/>
        <v>1.0865999999999993</v>
      </c>
    </row>
    <row r="188" spans="7:8" hidden="1" outlineLevel="1" x14ac:dyDescent="0.2">
      <c r="G188" s="28">
        <v>7.66999999999996</v>
      </c>
      <c r="H188" s="28">
        <f t="shared" si="7"/>
        <v>1.0866999999999993</v>
      </c>
    </row>
    <row r="189" spans="7:8" hidden="1" outlineLevel="1" x14ac:dyDescent="0.2">
      <c r="G189" s="28">
        <v>7.6799999999999597</v>
      </c>
      <c r="H189" s="28">
        <f t="shared" si="7"/>
        <v>1.0867999999999993</v>
      </c>
    </row>
    <row r="190" spans="7:8" hidden="1" outlineLevel="1" x14ac:dyDescent="0.2">
      <c r="G190" s="28">
        <v>7.6899999999999604</v>
      </c>
      <c r="H190" s="28">
        <f t="shared" si="7"/>
        <v>1.0868999999999993</v>
      </c>
    </row>
    <row r="191" spans="7:8" hidden="1" outlineLevel="1" x14ac:dyDescent="0.2">
      <c r="G191" s="28">
        <v>7.6999999999999602</v>
      </c>
      <c r="H191" s="28">
        <f t="shared" si="7"/>
        <v>1.0869999999999993</v>
      </c>
    </row>
    <row r="192" spans="7:8" hidden="1" outlineLevel="1" x14ac:dyDescent="0.2">
      <c r="G192" s="28">
        <v>7.70999999999996</v>
      </c>
      <c r="H192" s="28">
        <f t="shared" si="7"/>
        <v>1.0870999999999993</v>
      </c>
    </row>
    <row r="193" spans="7:8" hidden="1" outlineLevel="1" x14ac:dyDescent="0.2">
      <c r="G193" s="28">
        <v>7.7199999999999598</v>
      </c>
      <c r="H193" s="28">
        <f t="shared" si="7"/>
        <v>1.0871999999999993</v>
      </c>
    </row>
    <row r="194" spans="7:8" hidden="1" outlineLevel="1" x14ac:dyDescent="0.2">
      <c r="G194" s="28">
        <v>7.7299999999999596</v>
      </c>
      <c r="H194" s="28">
        <f t="shared" si="7"/>
        <v>1.0872999999999993</v>
      </c>
    </row>
    <row r="195" spans="7:8" hidden="1" outlineLevel="1" x14ac:dyDescent="0.2">
      <c r="G195" s="28">
        <v>7.7399999999999602</v>
      </c>
      <c r="H195" s="28">
        <f t="shared" si="7"/>
        <v>1.0873999999999993</v>
      </c>
    </row>
    <row r="196" spans="7:8" hidden="1" outlineLevel="1" x14ac:dyDescent="0.2">
      <c r="G196" s="28">
        <v>7.74999999999996</v>
      </c>
      <c r="H196" s="28">
        <f t="shared" si="7"/>
        <v>1.0874999999999992</v>
      </c>
    </row>
    <row r="197" spans="7:8" hidden="1" outlineLevel="1" x14ac:dyDescent="0.2">
      <c r="G197" s="28">
        <v>7.7599999999999598</v>
      </c>
      <c r="H197" s="28">
        <f t="shared" si="7"/>
        <v>1.0875999999999992</v>
      </c>
    </row>
    <row r="198" spans="7:8" hidden="1" outlineLevel="1" x14ac:dyDescent="0.2">
      <c r="G198" s="28">
        <v>7.7699999999999596</v>
      </c>
      <c r="H198" s="28">
        <f t="shared" si="7"/>
        <v>1.0876999999999992</v>
      </c>
    </row>
    <row r="199" spans="7:8" hidden="1" outlineLevel="1" x14ac:dyDescent="0.2">
      <c r="G199" s="28">
        <v>7.7799999999999603</v>
      </c>
      <c r="H199" s="28">
        <f t="shared" si="7"/>
        <v>1.0877999999999992</v>
      </c>
    </row>
    <row r="200" spans="7:8" hidden="1" outlineLevel="1" x14ac:dyDescent="0.2">
      <c r="G200" s="28">
        <v>7.7899999999999601</v>
      </c>
      <c r="H200" s="28">
        <f t="shared" si="7"/>
        <v>1.0878999999999992</v>
      </c>
    </row>
    <row r="201" spans="7:8" hidden="1" outlineLevel="1" x14ac:dyDescent="0.2">
      <c r="G201" s="28">
        <v>7.7999999999999599</v>
      </c>
      <c r="H201" s="28">
        <f t="shared" si="7"/>
        <v>1.0879999999999992</v>
      </c>
    </row>
    <row r="202" spans="7:8" hidden="1" outlineLevel="1" x14ac:dyDescent="0.2">
      <c r="G202" s="28">
        <v>7.8099999999999596</v>
      </c>
      <c r="H202" s="28">
        <f t="shared" si="7"/>
        <v>1.0880999999999992</v>
      </c>
    </row>
    <row r="203" spans="7:8" hidden="1" outlineLevel="1" x14ac:dyDescent="0.2">
      <c r="G203" s="28">
        <v>7.8199999999999603</v>
      </c>
      <c r="H203" s="28">
        <f t="shared" si="7"/>
        <v>1.0881999999999992</v>
      </c>
    </row>
    <row r="204" spans="7:8" hidden="1" outlineLevel="1" x14ac:dyDescent="0.2">
      <c r="G204" s="28">
        <v>7.8299999999999601</v>
      </c>
      <c r="H204" s="28">
        <f t="shared" si="7"/>
        <v>1.0882999999999992</v>
      </c>
    </row>
    <row r="205" spans="7:8" hidden="1" outlineLevel="1" x14ac:dyDescent="0.2">
      <c r="G205" s="28">
        <v>7.8399999999999599</v>
      </c>
      <c r="H205" s="28">
        <f t="shared" si="7"/>
        <v>1.0883999999999991</v>
      </c>
    </row>
    <row r="206" spans="7:8" hidden="1" outlineLevel="1" x14ac:dyDescent="0.2">
      <c r="G206" s="28">
        <v>7.8499999999999597</v>
      </c>
      <c r="H206" s="28">
        <f t="shared" si="7"/>
        <v>1.0884999999999991</v>
      </c>
    </row>
    <row r="207" spans="7:8" hidden="1" outlineLevel="1" x14ac:dyDescent="0.2">
      <c r="G207" s="28">
        <v>7.8599999999999604</v>
      </c>
      <c r="H207" s="28">
        <f t="shared" si="7"/>
        <v>1.0885999999999991</v>
      </c>
    </row>
    <row r="208" spans="7:8" hidden="1" outlineLevel="1" x14ac:dyDescent="0.2">
      <c r="G208" s="28">
        <v>7.8699999999999601</v>
      </c>
      <c r="H208" s="28">
        <f t="shared" si="7"/>
        <v>1.0886999999999991</v>
      </c>
    </row>
    <row r="209" spans="7:8" hidden="1" outlineLevel="1" x14ac:dyDescent="0.2">
      <c r="G209" s="28">
        <v>7.8799999999999599</v>
      </c>
      <c r="H209" s="28">
        <f t="shared" si="7"/>
        <v>1.0887999999999991</v>
      </c>
    </row>
    <row r="210" spans="7:8" hidden="1" outlineLevel="1" x14ac:dyDescent="0.2">
      <c r="G210" s="28">
        <v>7.8899999999999597</v>
      </c>
      <c r="H210" s="28">
        <f t="shared" si="7"/>
        <v>1.0888999999999991</v>
      </c>
    </row>
    <row r="211" spans="7:8" hidden="1" outlineLevel="1" x14ac:dyDescent="0.2">
      <c r="G211" s="28">
        <v>7.8999999999999604</v>
      </c>
      <c r="H211" s="28">
        <f t="shared" si="7"/>
        <v>1.0889999999999991</v>
      </c>
    </row>
    <row r="212" spans="7:8" hidden="1" outlineLevel="1" x14ac:dyDescent="0.2">
      <c r="G212" s="28">
        <v>7.9099999999999602</v>
      </c>
      <c r="H212" s="28">
        <f t="shared" si="7"/>
        <v>1.0890999999999991</v>
      </c>
    </row>
    <row r="213" spans="7:8" hidden="1" outlineLevel="1" x14ac:dyDescent="0.2">
      <c r="G213" s="28">
        <v>7.91999999999996</v>
      </c>
      <c r="H213" s="28">
        <f t="shared" si="7"/>
        <v>1.0891999999999991</v>
      </c>
    </row>
    <row r="214" spans="7:8" hidden="1" outlineLevel="1" x14ac:dyDescent="0.2">
      <c r="G214" s="28">
        <v>7.9299999999999597</v>
      </c>
      <c r="H214" s="28">
        <f t="shared" si="7"/>
        <v>1.089299999999999</v>
      </c>
    </row>
    <row r="215" spans="7:8" hidden="1" outlineLevel="1" x14ac:dyDescent="0.2">
      <c r="G215" s="28">
        <v>7.9399999999999604</v>
      </c>
      <c r="H215" s="28">
        <f t="shared" si="7"/>
        <v>1.089399999999999</v>
      </c>
    </row>
    <row r="216" spans="7:8" hidden="1" outlineLevel="1" x14ac:dyDescent="0.2">
      <c r="G216" s="28">
        <v>7.9499999999999602</v>
      </c>
      <c r="H216" s="28">
        <f t="shared" si="7"/>
        <v>1.089499999999999</v>
      </c>
    </row>
    <row r="217" spans="7:8" hidden="1" outlineLevel="1" x14ac:dyDescent="0.2">
      <c r="G217" s="28">
        <v>7.95999999999996</v>
      </c>
      <c r="H217" s="28">
        <f t="shared" si="7"/>
        <v>1.089599999999999</v>
      </c>
    </row>
    <row r="218" spans="7:8" hidden="1" outlineLevel="1" x14ac:dyDescent="0.2">
      <c r="G218" s="28">
        <v>7.9699999999999598</v>
      </c>
      <c r="H218" s="28">
        <f t="shared" si="7"/>
        <v>1.089699999999999</v>
      </c>
    </row>
    <row r="219" spans="7:8" hidden="1" outlineLevel="1" x14ac:dyDescent="0.2">
      <c r="G219" s="28">
        <v>7.9799999999999596</v>
      </c>
      <c r="H219" s="28">
        <f t="shared" si="7"/>
        <v>1.089799999999999</v>
      </c>
    </row>
    <row r="220" spans="7:8" hidden="1" outlineLevel="1" x14ac:dyDescent="0.2">
      <c r="G220" s="28">
        <v>7.9899999999999602</v>
      </c>
      <c r="H220" s="28">
        <f t="shared" si="7"/>
        <v>1.089899999999999</v>
      </c>
    </row>
    <row r="221" spans="7:8" collapsed="1" x14ac:dyDescent="0.2">
      <c r="G221" s="39">
        <v>7.99999999999996</v>
      </c>
      <c r="H221" s="38">
        <v>1.0900000000000001</v>
      </c>
    </row>
    <row r="222" spans="7:8" hidden="1" outlineLevel="1" x14ac:dyDescent="0.2">
      <c r="G222" s="28">
        <v>8.0099999999999607</v>
      </c>
      <c r="H222" s="28">
        <f t="shared" ref="H222:H285" si="8">H221+(H$321-H$221)/100</f>
        <v>1.0902000000000001</v>
      </c>
    </row>
    <row r="223" spans="7:8" hidden="1" outlineLevel="1" x14ac:dyDescent="0.2">
      <c r="G223" s="28">
        <v>8.0199999999999605</v>
      </c>
      <c r="H223" s="28">
        <f t="shared" si="8"/>
        <v>1.0904</v>
      </c>
    </row>
    <row r="224" spans="7:8" hidden="1" outlineLevel="1" x14ac:dyDescent="0.2">
      <c r="G224" s="28">
        <v>8.0299999999999603</v>
      </c>
      <c r="H224" s="28">
        <f t="shared" si="8"/>
        <v>1.0906</v>
      </c>
    </row>
    <row r="225" spans="7:8" hidden="1" outlineLevel="1" x14ac:dyDescent="0.2">
      <c r="G225" s="28">
        <v>8.0399999999999601</v>
      </c>
      <c r="H225" s="28">
        <f t="shared" si="8"/>
        <v>1.0908</v>
      </c>
    </row>
    <row r="226" spans="7:8" hidden="1" outlineLevel="1" x14ac:dyDescent="0.2">
      <c r="G226" s="28">
        <v>8.0499999999999599</v>
      </c>
      <c r="H226" s="28">
        <f t="shared" si="8"/>
        <v>1.091</v>
      </c>
    </row>
    <row r="227" spans="7:8" hidden="1" outlineLevel="1" x14ac:dyDescent="0.2">
      <c r="G227" s="28">
        <v>8.0599999999999596</v>
      </c>
      <c r="H227" s="28">
        <f t="shared" si="8"/>
        <v>1.0911999999999999</v>
      </c>
    </row>
    <row r="228" spans="7:8" hidden="1" outlineLevel="1" x14ac:dyDescent="0.2">
      <c r="G228" s="28">
        <v>8.0699999999999594</v>
      </c>
      <c r="H228" s="28">
        <f t="shared" si="8"/>
        <v>1.0913999999999999</v>
      </c>
    </row>
    <row r="229" spans="7:8" hidden="1" outlineLevel="1" x14ac:dyDescent="0.2">
      <c r="G229" s="28">
        <v>8.0799999999999592</v>
      </c>
      <c r="H229" s="28">
        <f t="shared" si="8"/>
        <v>1.0915999999999999</v>
      </c>
    </row>
    <row r="230" spans="7:8" hidden="1" outlineLevel="1" x14ac:dyDescent="0.2">
      <c r="G230" s="28">
        <v>8.0899999999999608</v>
      </c>
      <c r="H230" s="28">
        <f t="shared" si="8"/>
        <v>1.0917999999999999</v>
      </c>
    </row>
    <row r="231" spans="7:8" hidden="1" outlineLevel="1" x14ac:dyDescent="0.2">
      <c r="G231" s="28">
        <v>8.0999999999999606</v>
      </c>
      <c r="H231" s="28">
        <f t="shared" si="8"/>
        <v>1.0919999999999999</v>
      </c>
    </row>
    <row r="232" spans="7:8" hidden="1" outlineLevel="1" x14ac:dyDescent="0.2">
      <c r="G232" s="28">
        <v>8.1099999999999604</v>
      </c>
      <c r="H232" s="28">
        <f t="shared" si="8"/>
        <v>1.0921999999999998</v>
      </c>
    </row>
    <row r="233" spans="7:8" hidden="1" outlineLevel="1" x14ac:dyDescent="0.2">
      <c r="G233" s="28">
        <v>8.1199999999999495</v>
      </c>
      <c r="H233" s="28">
        <f t="shared" si="8"/>
        <v>1.0923999999999998</v>
      </c>
    </row>
    <row r="234" spans="7:8" hidden="1" outlineLevel="1" x14ac:dyDescent="0.2">
      <c r="G234" s="28">
        <v>8.1299999999999493</v>
      </c>
      <c r="H234" s="28">
        <f t="shared" si="8"/>
        <v>1.0925999999999998</v>
      </c>
    </row>
    <row r="235" spans="7:8" hidden="1" outlineLevel="1" x14ac:dyDescent="0.2">
      <c r="G235" s="28">
        <v>8.1399999999999508</v>
      </c>
      <c r="H235" s="28">
        <f t="shared" si="8"/>
        <v>1.0927999999999998</v>
      </c>
    </row>
    <row r="236" spans="7:8" hidden="1" outlineLevel="1" x14ac:dyDescent="0.2">
      <c r="G236" s="28">
        <v>8.1499999999999506</v>
      </c>
      <c r="H236" s="28">
        <f t="shared" si="8"/>
        <v>1.0929999999999997</v>
      </c>
    </row>
    <row r="237" spans="7:8" hidden="1" outlineLevel="1" x14ac:dyDescent="0.2">
      <c r="G237" s="28">
        <v>8.1599999999999504</v>
      </c>
      <c r="H237" s="28">
        <f t="shared" si="8"/>
        <v>1.0931999999999997</v>
      </c>
    </row>
    <row r="238" spans="7:8" hidden="1" outlineLevel="1" x14ac:dyDescent="0.2">
      <c r="G238" s="28">
        <v>8.1699999999999502</v>
      </c>
      <c r="H238" s="28">
        <f t="shared" si="8"/>
        <v>1.0933999999999997</v>
      </c>
    </row>
    <row r="239" spans="7:8" hidden="1" outlineLevel="1" x14ac:dyDescent="0.2">
      <c r="G239" s="28">
        <v>8.17999999999995</v>
      </c>
      <c r="H239" s="28">
        <f t="shared" si="8"/>
        <v>1.0935999999999997</v>
      </c>
    </row>
    <row r="240" spans="7:8" hidden="1" outlineLevel="1" x14ac:dyDescent="0.2">
      <c r="G240" s="28">
        <v>8.1899999999999498</v>
      </c>
      <c r="H240" s="28">
        <f t="shared" si="8"/>
        <v>1.0937999999999997</v>
      </c>
    </row>
    <row r="241" spans="7:8" hidden="1" outlineLevel="1" x14ac:dyDescent="0.2">
      <c r="G241" s="28">
        <v>8.1999999999999496</v>
      </c>
      <c r="H241" s="28">
        <f t="shared" si="8"/>
        <v>1.0939999999999996</v>
      </c>
    </row>
    <row r="242" spans="7:8" hidden="1" outlineLevel="1" x14ac:dyDescent="0.2">
      <c r="G242" s="28">
        <v>8.2099999999999493</v>
      </c>
      <c r="H242" s="28">
        <f t="shared" si="8"/>
        <v>1.0941999999999996</v>
      </c>
    </row>
    <row r="243" spans="7:8" hidden="1" outlineLevel="1" x14ac:dyDescent="0.2">
      <c r="G243" s="28">
        <v>8.2199999999999491</v>
      </c>
      <c r="H243" s="28">
        <f t="shared" si="8"/>
        <v>1.0943999999999996</v>
      </c>
    </row>
    <row r="244" spans="7:8" hidden="1" outlineLevel="1" x14ac:dyDescent="0.2">
      <c r="G244" s="28">
        <v>8.2299999999999507</v>
      </c>
      <c r="H244" s="28">
        <f t="shared" si="8"/>
        <v>1.0945999999999996</v>
      </c>
    </row>
    <row r="245" spans="7:8" hidden="1" outlineLevel="1" x14ac:dyDescent="0.2">
      <c r="G245" s="28">
        <v>8.2399999999999505</v>
      </c>
      <c r="H245" s="28">
        <f t="shared" si="8"/>
        <v>1.0947999999999996</v>
      </c>
    </row>
    <row r="246" spans="7:8" hidden="1" outlineLevel="1" x14ac:dyDescent="0.2">
      <c r="G246" s="28">
        <v>8.2499999999999503</v>
      </c>
      <c r="H246" s="28">
        <f t="shared" si="8"/>
        <v>1.0949999999999995</v>
      </c>
    </row>
    <row r="247" spans="7:8" hidden="1" outlineLevel="1" x14ac:dyDescent="0.2">
      <c r="G247" s="28">
        <v>8.25999999999995</v>
      </c>
      <c r="H247" s="28">
        <f t="shared" si="8"/>
        <v>1.0951999999999995</v>
      </c>
    </row>
    <row r="248" spans="7:8" hidden="1" outlineLevel="1" x14ac:dyDescent="0.2">
      <c r="G248" s="28">
        <v>8.2699999999999498</v>
      </c>
      <c r="H248" s="28">
        <f t="shared" si="8"/>
        <v>1.0953999999999995</v>
      </c>
    </row>
    <row r="249" spans="7:8" hidden="1" outlineLevel="1" x14ac:dyDescent="0.2">
      <c r="G249" s="28">
        <v>8.2799999999999496</v>
      </c>
      <c r="H249" s="28">
        <f t="shared" si="8"/>
        <v>1.0955999999999995</v>
      </c>
    </row>
    <row r="250" spans="7:8" hidden="1" outlineLevel="1" x14ac:dyDescent="0.2">
      <c r="G250" s="28">
        <v>8.2899999999999494</v>
      </c>
      <c r="H250" s="28">
        <f t="shared" si="8"/>
        <v>1.0957999999999994</v>
      </c>
    </row>
    <row r="251" spans="7:8" hidden="1" outlineLevel="1" x14ac:dyDescent="0.2">
      <c r="G251" s="28">
        <v>8.2999999999999492</v>
      </c>
      <c r="H251" s="28">
        <f t="shared" si="8"/>
        <v>1.0959999999999994</v>
      </c>
    </row>
    <row r="252" spans="7:8" hidden="1" outlineLevel="1" x14ac:dyDescent="0.2">
      <c r="G252" s="28">
        <v>8.3099999999999508</v>
      </c>
      <c r="H252" s="28">
        <f t="shared" si="8"/>
        <v>1.0961999999999994</v>
      </c>
    </row>
    <row r="253" spans="7:8" hidden="1" outlineLevel="1" x14ac:dyDescent="0.2">
      <c r="G253" s="28">
        <v>8.3199999999999505</v>
      </c>
      <c r="H253" s="28">
        <f t="shared" si="8"/>
        <v>1.0963999999999994</v>
      </c>
    </row>
    <row r="254" spans="7:8" hidden="1" outlineLevel="1" x14ac:dyDescent="0.2">
      <c r="G254" s="28">
        <v>8.3299999999999503</v>
      </c>
      <c r="H254" s="28">
        <f t="shared" si="8"/>
        <v>1.0965999999999994</v>
      </c>
    </row>
    <row r="255" spans="7:8" hidden="1" outlineLevel="1" x14ac:dyDescent="0.2">
      <c r="G255" s="28">
        <v>8.3399999999999501</v>
      </c>
      <c r="H255" s="28">
        <f t="shared" si="8"/>
        <v>1.0967999999999993</v>
      </c>
    </row>
    <row r="256" spans="7:8" hidden="1" outlineLevel="1" x14ac:dyDescent="0.2">
      <c r="G256" s="28">
        <v>8.3499999999999499</v>
      </c>
      <c r="H256" s="28">
        <f t="shared" si="8"/>
        <v>1.0969999999999993</v>
      </c>
    </row>
    <row r="257" spans="7:8" hidden="1" outlineLevel="1" x14ac:dyDescent="0.2">
      <c r="G257" s="28">
        <v>8.3599999999999497</v>
      </c>
      <c r="H257" s="28">
        <f t="shared" si="8"/>
        <v>1.0971999999999993</v>
      </c>
    </row>
    <row r="258" spans="7:8" hidden="1" outlineLevel="1" x14ac:dyDescent="0.2">
      <c r="G258" s="28">
        <v>8.3699999999999495</v>
      </c>
      <c r="H258" s="28">
        <f t="shared" si="8"/>
        <v>1.0973999999999993</v>
      </c>
    </row>
    <row r="259" spans="7:8" hidden="1" outlineLevel="1" x14ac:dyDescent="0.2">
      <c r="G259" s="28">
        <v>8.3799999999999493</v>
      </c>
      <c r="H259" s="28">
        <f t="shared" si="8"/>
        <v>1.0975999999999992</v>
      </c>
    </row>
    <row r="260" spans="7:8" hidden="1" outlineLevel="1" x14ac:dyDescent="0.2">
      <c r="G260" s="28">
        <v>8.3899999999999508</v>
      </c>
      <c r="H260" s="28">
        <f t="shared" si="8"/>
        <v>1.0977999999999992</v>
      </c>
    </row>
    <row r="261" spans="7:8" hidden="1" outlineLevel="1" x14ac:dyDescent="0.2">
      <c r="G261" s="28">
        <v>8.3999999999999506</v>
      </c>
      <c r="H261" s="28">
        <f t="shared" si="8"/>
        <v>1.0979999999999992</v>
      </c>
    </row>
    <row r="262" spans="7:8" hidden="1" outlineLevel="1" x14ac:dyDescent="0.2">
      <c r="G262" s="28">
        <v>8.4099999999999504</v>
      </c>
      <c r="H262" s="28">
        <f t="shared" si="8"/>
        <v>1.0981999999999992</v>
      </c>
    </row>
    <row r="263" spans="7:8" hidden="1" outlineLevel="1" x14ac:dyDescent="0.2">
      <c r="G263" s="28">
        <v>8.4199999999999502</v>
      </c>
      <c r="H263" s="28">
        <f t="shared" si="8"/>
        <v>1.0983999999999992</v>
      </c>
    </row>
    <row r="264" spans="7:8" hidden="1" outlineLevel="1" x14ac:dyDescent="0.2">
      <c r="G264" s="28">
        <v>8.42999999999995</v>
      </c>
      <c r="H264" s="28">
        <f t="shared" si="8"/>
        <v>1.0985999999999991</v>
      </c>
    </row>
    <row r="265" spans="7:8" hidden="1" outlineLevel="1" x14ac:dyDescent="0.2">
      <c r="G265" s="28">
        <v>8.4399999999999498</v>
      </c>
      <c r="H265" s="28">
        <f t="shared" si="8"/>
        <v>1.0987999999999991</v>
      </c>
    </row>
    <row r="266" spans="7:8" hidden="1" outlineLevel="1" x14ac:dyDescent="0.2">
      <c r="G266" s="28">
        <v>8.4499999999999496</v>
      </c>
      <c r="H266" s="28">
        <f t="shared" si="8"/>
        <v>1.0989999999999991</v>
      </c>
    </row>
    <row r="267" spans="7:8" hidden="1" outlineLevel="1" x14ac:dyDescent="0.2">
      <c r="G267" s="28">
        <v>8.4599999999999493</v>
      </c>
      <c r="H267" s="28">
        <f t="shared" si="8"/>
        <v>1.0991999999999991</v>
      </c>
    </row>
    <row r="268" spans="7:8" hidden="1" outlineLevel="1" x14ac:dyDescent="0.2">
      <c r="G268" s="28">
        <v>8.4699999999999491</v>
      </c>
      <c r="H268" s="28">
        <f t="shared" si="8"/>
        <v>1.099399999999999</v>
      </c>
    </row>
    <row r="269" spans="7:8" hidden="1" outlineLevel="1" x14ac:dyDescent="0.2">
      <c r="G269" s="28">
        <v>8.4799999999999507</v>
      </c>
      <c r="H269" s="28">
        <f t="shared" si="8"/>
        <v>1.099599999999999</v>
      </c>
    </row>
    <row r="270" spans="7:8" hidden="1" outlineLevel="1" x14ac:dyDescent="0.2">
      <c r="G270" s="28">
        <v>8.4899999999999505</v>
      </c>
      <c r="H270" s="28">
        <f t="shared" si="8"/>
        <v>1.099799999999999</v>
      </c>
    </row>
    <row r="271" spans="7:8" hidden="1" outlineLevel="1" x14ac:dyDescent="0.2">
      <c r="G271" s="28">
        <v>8.4999999999999503</v>
      </c>
      <c r="H271" s="28">
        <f t="shared" si="8"/>
        <v>1.099999999999999</v>
      </c>
    </row>
    <row r="272" spans="7:8" hidden="1" outlineLevel="1" x14ac:dyDescent="0.2">
      <c r="G272" s="28">
        <v>8.50999999999995</v>
      </c>
      <c r="H272" s="28">
        <f t="shared" si="8"/>
        <v>1.100199999999999</v>
      </c>
    </row>
    <row r="273" spans="7:8" hidden="1" outlineLevel="1" x14ac:dyDescent="0.2">
      <c r="G273" s="28">
        <v>8.5199999999999498</v>
      </c>
      <c r="H273" s="28">
        <f t="shared" si="8"/>
        <v>1.1003999999999989</v>
      </c>
    </row>
    <row r="274" spans="7:8" hidden="1" outlineLevel="1" x14ac:dyDescent="0.2">
      <c r="G274" s="28">
        <v>8.5299999999999496</v>
      </c>
      <c r="H274" s="28">
        <f t="shared" si="8"/>
        <v>1.1005999999999989</v>
      </c>
    </row>
    <row r="275" spans="7:8" hidden="1" outlineLevel="1" x14ac:dyDescent="0.2">
      <c r="G275" s="28">
        <v>8.5399999999999494</v>
      </c>
      <c r="H275" s="28">
        <f t="shared" si="8"/>
        <v>1.1007999999999989</v>
      </c>
    </row>
    <row r="276" spans="7:8" hidden="1" outlineLevel="1" x14ac:dyDescent="0.2">
      <c r="G276" s="28">
        <v>8.5499999999999492</v>
      </c>
      <c r="H276" s="28">
        <f t="shared" si="8"/>
        <v>1.1009999999999989</v>
      </c>
    </row>
    <row r="277" spans="7:8" hidden="1" outlineLevel="1" x14ac:dyDescent="0.2">
      <c r="G277" s="28">
        <v>8.5599999999999508</v>
      </c>
      <c r="H277" s="28">
        <f t="shared" si="8"/>
        <v>1.1011999999999988</v>
      </c>
    </row>
    <row r="278" spans="7:8" hidden="1" outlineLevel="1" x14ac:dyDescent="0.2">
      <c r="G278" s="28">
        <v>8.5699999999999505</v>
      </c>
      <c r="H278" s="28">
        <f t="shared" si="8"/>
        <v>1.1013999999999988</v>
      </c>
    </row>
    <row r="279" spans="7:8" hidden="1" outlineLevel="1" x14ac:dyDescent="0.2">
      <c r="G279" s="28">
        <v>8.5799999999999503</v>
      </c>
      <c r="H279" s="28">
        <f t="shared" si="8"/>
        <v>1.1015999999999988</v>
      </c>
    </row>
    <row r="280" spans="7:8" hidden="1" outlineLevel="1" x14ac:dyDescent="0.2">
      <c r="G280" s="28">
        <v>8.5899999999999395</v>
      </c>
      <c r="H280" s="28">
        <f t="shared" si="8"/>
        <v>1.1017999999999988</v>
      </c>
    </row>
    <row r="281" spans="7:8" hidden="1" outlineLevel="1" x14ac:dyDescent="0.2">
      <c r="G281" s="28">
        <v>8.5999999999999392</v>
      </c>
      <c r="H281" s="28">
        <f t="shared" si="8"/>
        <v>1.1019999999999988</v>
      </c>
    </row>
    <row r="282" spans="7:8" hidden="1" outlineLevel="1" x14ac:dyDescent="0.2">
      <c r="G282" s="28">
        <v>8.6099999999999408</v>
      </c>
      <c r="H282" s="28">
        <f t="shared" si="8"/>
        <v>1.1021999999999987</v>
      </c>
    </row>
    <row r="283" spans="7:8" hidden="1" outlineLevel="1" x14ac:dyDescent="0.2">
      <c r="G283" s="28">
        <v>8.6199999999999406</v>
      </c>
      <c r="H283" s="28">
        <f t="shared" si="8"/>
        <v>1.1023999999999987</v>
      </c>
    </row>
    <row r="284" spans="7:8" hidden="1" outlineLevel="1" x14ac:dyDescent="0.2">
      <c r="G284" s="28">
        <v>8.6299999999999404</v>
      </c>
      <c r="H284" s="28">
        <f t="shared" si="8"/>
        <v>1.1025999999999987</v>
      </c>
    </row>
    <row r="285" spans="7:8" hidden="1" outlineLevel="1" x14ac:dyDescent="0.2">
      <c r="G285" s="28">
        <v>8.6399999999999402</v>
      </c>
      <c r="H285" s="28">
        <f t="shared" si="8"/>
        <v>1.1027999999999987</v>
      </c>
    </row>
    <row r="286" spans="7:8" hidden="1" outlineLevel="1" x14ac:dyDescent="0.2">
      <c r="G286" s="28">
        <v>8.64999999999994</v>
      </c>
      <c r="H286" s="28">
        <f t="shared" ref="H286:H320" si="9">H285+(H$321-H$221)/100</f>
        <v>1.1029999999999986</v>
      </c>
    </row>
    <row r="287" spans="7:8" hidden="1" outlineLevel="1" x14ac:dyDescent="0.2">
      <c r="G287" s="28">
        <v>8.6599999999999397</v>
      </c>
      <c r="H287" s="28">
        <f t="shared" si="9"/>
        <v>1.1031999999999986</v>
      </c>
    </row>
    <row r="288" spans="7:8" hidden="1" outlineLevel="1" x14ac:dyDescent="0.2">
      <c r="G288" s="28">
        <v>8.6699999999999395</v>
      </c>
      <c r="H288" s="28">
        <f t="shared" si="9"/>
        <v>1.1033999999999986</v>
      </c>
    </row>
    <row r="289" spans="7:8" hidden="1" outlineLevel="1" x14ac:dyDescent="0.2">
      <c r="G289" s="28">
        <v>8.6799999999999393</v>
      </c>
      <c r="H289" s="28">
        <f t="shared" si="9"/>
        <v>1.1035999999999986</v>
      </c>
    </row>
    <row r="290" spans="7:8" hidden="1" outlineLevel="1" x14ac:dyDescent="0.2">
      <c r="G290" s="28">
        <v>8.6899999999999409</v>
      </c>
      <c r="H290" s="28">
        <f t="shared" si="9"/>
        <v>1.1037999999999986</v>
      </c>
    </row>
    <row r="291" spans="7:8" hidden="1" outlineLevel="1" x14ac:dyDescent="0.2">
      <c r="G291" s="28">
        <v>8.6999999999999407</v>
      </c>
      <c r="H291" s="28">
        <f t="shared" si="9"/>
        <v>1.1039999999999985</v>
      </c>
    </row>
    <row r="292" spans="7:8" hidden="1" outlineLevel="1" x14ac:dyDescent="0.2">
      <c r="G292" s="28">
        <v>8.7099999999999405</v>
      </c>
      <c r="H292" s="28">
        <f t="shared" si="9"/>
        <v>1.1041999999999985</v>
      </c>
    </row>
    <row r="293" spans="7:8" hidden="1" outlineLevel="1" x14ac:dyDescent="0.2">
      <c r="G293" s="28">
        <v>8.7199999999999402</v>
      </c>
      <c r="H293" s="28">
        <f t="shared" si="9"/>
        <v>1.1043999999999985</v>
      </c>
    </row>
    <row r="294" spans="7:8" hidden="1" outlineLevel="1" x14ac:dyDescent="0.2">
      <c r="G294" s="28">
        <v>8.72999999999994</v>
      </c>
      <c r="H294" s="28">
        <f t="shared" si="9"/>
        <v>1.1045999999999985</v>
      </c>
    </row>
    <row r="295" spans="7:8" hidden="1" outlineLevel="1" x14ac:dyDescent="0.2">
      <c r="G295" s="28">
        <v>8.7399999999999398</v>
      </c>
      <c r="H295" s="28">
        <f t="shared" si="9"/>
        <v>1.1047999999999984</v>
      </c>
    </row>
    <row r="296" spans="7:8" hidden="1" outlineLevel="1" x14ac:dyDescent="0.2">
      <c r="G296" s="28">
        <v>8.7499999999999396</v>
      </c>
      <c r="H296" s="28">
        <f t="shared" si="9"/>
        <v>1.1049999999999984</v>
      </c>
    </row>
    <row r="297" spans="7:8" hidden="1" outlineLevel="1" x14ac:dyDescent="0.2">
      <c r="G297" s="28">
        <v>8.7599999999999394</v>
      </c>
      <c r="H297" s="28">
        <f t="shared" si="9"/>
        <v>1.1051999999999984</v>
      </c>
    </row>
    <row r="298" spans="7:8" hidden="1" outlineLevel="1" x14ac:dyDescent="0.2">
      <c r="G298" s="28">
        <v>8.7699999999999392</v>
      </c>
      <c r="H298" s="28">
        <f t="shared" si="9"/>
        <v>1.1053999999999984</v>
      </c>
    </row>
    <row r="299" spans="7:8" hidden="1" outlineLevel="1" x14ac:dyDescent="0.2">
      <c r="G299" s="28">
        <v>8.7799999999999407</v>
      </c>
      <c r="H299" s="28">
        <f t="shared" si="9"/>
        <v>1.1055999999999984</v>
      </c>
    </row>
    <row r="300" spans="7:8" hidden="1" outlineLevel="1" x14ac:dyDescent="0.2">
      <c r="G300" s="28">
        <v>8.7899999999999405</v>
      </c>
      <c r="H300" s="28">
        <f t="shared" si="9"/>
        <v>1.1057999999999983</v>
      </c>
    </row>
    <row r="301" spans="7:8" hidden="1" outlineLevel="1" x14ac:dyDescent="0.2">
      <c r="G301" s="28">
        <v>8.7999999999999403</v>
      </c>
      <c r="H301" s="28">
        <f t="shared" si="9"/>
        <v>1.1059999999999983</v>
      </c>
    </row>
    <row r="302" spans="7:8" hidden="1" outlineLevel="1" x14ac:dyDescent="0.2">
      <c r="G302" s="28">
        <v>8.8099999999999401</v>
      </c>
      <c r="H302" s="28">
        <f t="shared" si="9"/>
        <v>1.1061999999999983</v>
      </c>
    </row>
    <row r="303" spans="7:8" hidden="1" outlineLevel="1" x14ac:dyDescent="0.2">
      <c r="G303" s="28">
        <v>8.8199999999999399</v>
      </c>
      <c r="H303" s="28">
        <f t="shared" si="9"/>
        <v>1.1063999999999983</v>
      </c>
    </row>
    <row r="304" spans="7:8" hidden="1" outlineLevel="1" x14ac:dyDescent="0.2">
      <c r="G304" s="28">
        <v>8.8299999999999397</v>
      </c>
      <c r="H304" s="28">
        <f t="shared" si="9"/>
        <v>1.1065999999999983</v>
      </c>
    </row>
    <row r="305" spans="7:8" hidden="1" outlineLevel="1" x14ac:dyDescent="0.2">
      <c r="G305" s="28">
        <v>8.8399999999999395</v>
      </c>
      <c r="H305" s="28">
        <f t="shared" si="9"/>
        <v>1.1067999999999982</v>
      </c>
    </row>
    <row r="306" spans="7:8" hidden="1" outlineLevel="1" x14ac:dyDescent="0.2">
      <c r="G306" s="28">
        <v>8.8499999999999392</v>
      </c>
      <c r="H306" s="28">
        <f t="shared" si="9"/>
        <v>1.1069999999999982</v>
      </c>
    </row>
    <row r="307" spans="7:8" hidden="1" outlineLevel="1" x14ac:dyDescent="0.2">
      <c r="G307" s="28">
        <v>8.8599999999999408</v>
      </c>
      <c r="H307" s="28">
        <f t="shared" si="9"/>
        <v>1.1071999999999982</v>
      </c>
    </row>
    <row r="308" spans="7:8" hidden="1" outlineLevel="1" x14ac:dyDescent="0.2">
      <c r="G308" s="28">
        <v>8.8699999999999406</v>
      </c>
      <c r="H308" s="28">
        <f t="shared" si="9"/>
        <v>1.1073999999999982</v>
      </c>
    </row>
    <row r="309" spans="7:8" hidden="1" outlineLevel="1" x14ac:dyDescent="0.2">
      <c r="G309" s="28">
        <v>8.8799999999999404</v>
      </c>
      <c r="H309" s="28">
        <f t="shared" si="9"/>
        <v>1.1075999999999981</v>
      </c>
    </row>
    <row r="310" spans="7:8" hidden="1" outlineLevel="1" x14ac:dyDescent="0.2">
      <c r="G310" s="28">
        <v>8.8899999999999402</v>
      </c>
      <c r="H310" s="28">
        <f t="shared" si="9"/>
        <v>1.1077999999999981</v>
      </c>
    </row>
    <row r="311" spans="7:8" hidden="1" outlineLevel="1" x14ac:dyDescent="0.2">
      <c r="G311" s="28">
        <v>8.89999999999994</v>
      </c>
      <c r="H311" s="28">
        <f t="shared" si="9"/>
        <v>1.1079999999999981</v>
      </c>
    </row>
    <row r="312" spans="7:8" hidden="1" outlineLevel="1" x14ac:dyDescent="0.2">
      <c r="G312" s="28">
        <v>8.9099999999999397</v>
      </c>
      <c r="H312" s="28">
        <f t="shared" si="9"/>
        <v>1.1081999999999981</v>
      </c>
    </row>
    <row r="313" spans="7:8" hidden="1" outlineLevel="1" x14ac:dyDescent="0.2">
      <c r="G313" s="28">
        <v>8.9199999999999395</v>
      </c>
      <c r="H313" s="28">
        <f t="shared" si="9"/>
        <v>1.1083999999999981</v>
      </c>
    </row>
    <row r="314" spans="7:8" hidden="1" outlineLevel="1" x14ac:dyDescent="0.2">
      <c r="G314" s="28">
        <v>8.9299999999999393</v>
      </c>
      <c r="H314" s="28">
        <f t="shared" si="9"/>
        <v>1.108599999999998</v>
      </c>
    </row>
    <row r="315" spans="7:8" hidden="1" outlineLevel="1" x14ac:dyDescent="0.2">
      <c r="G315" s="28">
        <v>8.9399999999999409</v>
      </c>
      <c r="H315" s="28">
        <f t="shared" si="9"/>
        <v>1.108799999999998</v>
      </c>
    </row>
    <row r="316" spans="7:8" hidden="1" outlineLevel="1" x14ac:dyDescent="0.2">
      <c r="G316" s="28">
        <v>8.9499999999999407</v>
      </c>
      <c r="H316" s="28">
        <f t="shared" si="9"/>
        <v>1.108999999999998</v>
      </c>
    </row>
    <row r="317" spans="7:8" hidden="1" outlineLevel="1" x14ac:dyDescent="0.2">
      <c r="G317" s="28">
        <v>8.9599999999999405</v>
      </c>
      <c r="H317" s="28">
        <f t="shared" si="9"/>
        <v>1.109199999999998</v>
      </c>
    </row>
    <row r="318" spans="7:8" hidden="1" outlineLevel="1" x14ac:dyDescent="0.2">
      <c r="G318" s="28">
        <v>8.9699999999999402</v>
      </c>
      <c r="H318" s="28">
        <f t="shared" si="9"/>
        <v>1.1093999999999979</v>
      </c>
    </row>
    <row r="319" spans="7:8" hidden="1" outlineLevel="1" x14ac:dyDescent="0.2">
      <c r="G319" s="28">
        <v>8.97999999999994</v>
      </c>
      <c r="H319" s="28">
        <f t="shared" si="9"/>
        <v>1.1095999999999979</v>
      </c>
    </row>
    <row r="320" spans="7:8" hidden="1" outlineLevel="1" x14ac:dyDescent="0.2">
      <c r="G320" s="28">
        <v>8.9899999999999398</v>
      </c>
      <c r="H320" s="28">
        <f t="shared" si="9"/>
        <v>1.1097999999999979</v>
      </c>
    </row>
    <row r="321" spans="7:8" collapsed="1" x14ac:dyDescent="0.2">
      <c r="G321" s="39">
        <v>8.9999999999999396</v>
      </c>
      <c r="H321" s="38">
        <v>1.1100000000000001</v>
      </c>
    </row>
    <row r="322" spans="7:8" hidden="1" outlineLevel="1" x14ac:dyDescent="0.2">
      <c r="G322" s="28">
        <v>9.0099999999999394</v>
      </c>
      <c r="H322" s="28">
        <f t="shared" ref="H322:H385" si="10">H321+(H$421-H$321)/100</f>
        <v>1.1103000000000001</v>
      </c>
    </row>
    <row r="323" spans="7:8" hidden="1" outlineLevel="1" x14ac:dyDescent="0.2">
      <c r="G323" s="28">
        <v>9.0199999999999392</v>
      </c>
      <c r="H323" s="28">
        <f t="shared" si="10"/>
        <v>1.1106</v>
      </c>
    </row>
    <row r="324" spans="7:8" hidden="1" outlineLevel="1" x14ac:dyDescent="0.2">
      <c r="G324" s="28">
        <v>9.0299999999999407</v>
      </c>
      <c r="H324" s="28">
        <f t="shared" si="10"/>
        <v>1.1109</v>
      </c>
    </row>
    <row r="325" spans="7:8" hidden="1" outlineLevel="1" x14ac:dyDescent="0.2">
      <c r="G325" s="28">
        <v>9.0399999999999405</v>
      </c>
      <c r="H325" s="28">
        <f t="shared" si="10"/>
        <v>1.1112</v>
      </c>
    </row>
    <row r="326" spans="7:8" hidden="1" outlineLevel="1" x14ac:dyDescent="0.2">
      <c r="G326" s="28">
        <v>9.0499999999999297</v>
      </c>
      <c r="H326" s="28">
        <f t="shared" si="10"/>
        <v>1.1114999999999999</v>
      </c>
    </row>
    <row r="327" spans="7:8" hidden="1" outlineLevel="1" x14ac:dyDescent="0.2">
      <c r="G327" s="28">
        <v>9.0599999999999294</v>
      </c>
      <c r="H327" s="28">
        <f t="shared" si="10"/>
        <v>1.1117999999999999</v>
      </c>
    </row>
    <row r="328" spans="7:8" hidden="1" outlineLevel="1" x14ac:dyDescent="0.2">
      <c r="G328" s="28">
        <v>9.0699999999999292</v>
      </c>
      <c r="H328" s="28">
        <f t="shared" si="10"/>
        <v>1.1120999999999999</v>
      </c>
    </row>
    <row r="329" spans="7:8" hidden="1" outlineLevel="1" x14ac:dyDescent="0.2">
      <c r="G329" s="28">
        <v>9.0799999999999308</v>
      </c>
      <c r="H329" s="28">
        <f t="shared" si="10"/>
        <v>1.1123999999999998</v>
      </c>
    </row>
    <row r="330" spans="7:8" hidden="1" outlineLevel="1" x14ac:dyDescent="0.2">
      <c r="G330" s="28">
        <v>9.0899999999999306</v>
      </c>
      <c r="H330" s="28">
        <f t="shared" si="10"/>
        <v>1.1126999999999998</v>
      </c>
    </row>
    <row r="331" spans="7:8" hidden="1" outlineLevel="1" x14ac:dyDescent="0.2">
      <c r="G331" s="28">
        <v>9.0999999999999304</v>
      </c>
      <c r="H331" s="28">
        <f t="shared" si="10"/>
        <v>1.1129999999999998</v>
      </c>
    </row>
    <row r="332" spans="7:8" hidden="1" outlineLevel="1" x14ac:dyDescent="0.2">
      <c r="G332" s="28">
        <v>9.1099999999999302</v>
      </c>
      <c r="H332" s="28">
        <f t="shared" si="10"/>
        <v>1.1132999999999997</v>
      </c>
    </row>
    <row r="333" spans="7:8" hidden="1" outlineLevel="1" x14ac:dyDescent="0.2">
      <c r="G333" s="28">
        <v>9.1199999999999299</v>
      </c>
      <c r="H333" s="28">
        <f t="shared" si="10"/>
        <v>1.1135999999999997</v>
      </c>
    </row>
    <row r="334" spans="7:8" hidden="1" outlineLevel="1" x14ac:dyDescent="0.2">
      <c r="G334" s="28">
        <v>9.1299999999999297</v>
      </c>
      <c r="H334" s="28">
        <f t="shared" si="10"/>
        <v>1.1138999999999997</v>
      </c>
    </row>
    <row r="335" spans="7:8" hidden="1" outlineLevel="1" x14ac:dyDescent="0.2">
      <c r="G335" s="28">
        <v>9.1399999999999295</v>
      </c>
      <c r="H335" s="28">
        <f t="shared" si="10"/>
        <v>1.1141999999999996</v>
      </c>
    </row>
    <row r="336" spans="7:8" hidden="1" outlineLevel="1" x14ac:dyDescent="0.2">
      <c r="G336" s="28">
        <v>9.1499999999999293</v>
      </c>
      <c r="H336" s="28">
        <f t="shared" si="10"/>
        <v>1.1144999999999996</v>
      </c>
    </row>
    <row r="337" spans="7:8" hidden="1" outlineLevel="1" x14ac:dyDescent="0.2">
      <c r="G337" s="28">
        <v>9.1599999999999309</v>
      </c>
      <c r="H337" s="28">
        <f t="shared" si="10"/>
        <v>1.1147999999999996</v>
      </c>
    </row>
    <row r="338" spans="7:8" hidden="1" outlineLevel="1" x14ac:dyDescent="0.2">
      <c r="G338" s="28">
        <v>9.1699999999999307</v>
      </c>
      <c r="H338" s="28">
        <f t="shared" si="10"/>
        <v>1.1150999999999995</v>
      </c>
    </row>
    <row r="339" spans="7:8" hidden="1" outlineLevel="1" x14ac:dyDescent="0.2">
      <c r="G339" s="28">
        <v>9.1799999999999304</v>
      </c>
      <c r="H339" s="28">
        <f t="shared" si="10"/>
        <v>1.1153999999999995</v>
      </c>
    </row>
    <row r="340" spans="7:8" hidden="1" outlineLevel="1" x14ac:dyDescent="0.2">
      <c r="G340" s="28">
        <v>9.1899999999999302</v>
      </c>
      <c r="H340" s="28">
        <f t="shared" si="10"/>
        <v>1.1156999999999995</v>
      </c>
    </row>
    <row r="341" spans="7:8" hidden="1" outlineLevel="1" x14ac:dyDescent="0.2">
      <c r="G341" s="28">
        <v>9.19999999999993</v>
      </c>
      <c r="H341" s="28">
        <f t="shared" si="10"/>
        <v>1.1159999999999994</v>
      </c>
    </row>
    <row r="342" spans="7:8" hidden="1" outlineLevel="1" x14ac:dyDescent="0.2">
      <c r="G342" s="28">
        <v>9.2099999999999298</v>
      </c>
      <c r="H342" s="28">
        <f t="shared" si="10"/>
        <v>1.1162999999999994</v>
      </c>
    </row>
    <row r="343" spans="7:8" hidden="1" outlineLevel="1" x14ac:dyDescent="0.2">
      <c r="G343" s="28">
        <v>9.2199999999999296</v>
      </c>
      <c r="H343" s="28">
        <f t="shared" si="10"/>
        <v>1.1165999999999994</v>
      </c>
    </row>
    <row r="344" spans="7:8" hidden="1" outlineLevel="1" x14ac:dyDescent="0.2">
      <c r="G344" s="28">
        <v>9.2299999999999294</v>
      </c>
      <c r="H344" s="28">
        <f t="shared" si="10"/>
        <v>1.1168999999999993</v>
      </c>
    </row>
    <row r="345" spans="7:8" hidden="1" outlineLevel="1" x14ac:dyDescent="0.2">
      <c r="G345" s="28">
        <v>9.2399999999999292</v>
      </c>
      <c r="H345" s="28">
        <f t="shared" si="10"/>
        <v>1.1171999999999993</v>
      </c>
    </row>
    <row r="346" spans="7:8" hidden="1" outlineLevel="1" x14ac:dyDescent="0.2">
      <c r="G346" s="28">
        <v>9.2499999999999307</v>
      </c>
      <c r="H346" s="28">
        <f t="shared" si="10"/>
        <v>1.1174999999999993</v>
      </c>
    </row>
    <row r="347" spans="7:8" hidden="1" outlineLevel="1" x14ac:dyDescent="0.2">
      <c r="G347" s="28">
        <v>9.2599999999999305</v>
      </c>
      <c r="H347" s="28">
        <f t="shared" si="10"/>
        <v>1.1177999999999992</v>
      </c>
    </row>
    <row r="348" spans="7:8" hidden="1" outlineLevel="1" x14ac:dyDescent="0.2">
      <c r="G348" s="28">
        <v>9.2699999999999303</v>
      </c>
      <c r="H348" s="28">
        <f t="shared" si="10"/>
        <v>1.1180999999999992</v>
      </c>
    </row>
    <row r="349" spans="7:8" hidden="1" outlineLevel="1" x14ac:dyDescent="0.2">
      <c r="G349" s="28">
        <v>9.2799999999999301</v>
      </c>
      <c r="H349" s="28">
        <f t="shared" si="10"/>
        <v>1.1183999999999992</v>
      </c>
    </row>
    <row r="350" spans="7:8" hidden="1" outlineLevel="1" x14ac:dyDescent="0.2">
      <c r="G350" s="28">
        <v>9.2899999999999299</v>
      </c>
      <c r="H350" s="28">
        <f t="shared" si="10"/>
        <v>1.1186999999999991</v>
      </c>
    </row>
    <row r="351" spans="7:8" hidden="1" outlineLevel="1" x14ac:dyDescent="0.2">
      <c r="G351" s="28">
        <v>9.2999999999999297</v>
      </c>
      <c r="H351" s="28">
        <f t="shared" si="10"/>
        <v>1.1189999999999991</v>
      </c>
    </row>
    <row r="352" spans="7:8" hidden="1" outlineLevel="1" x14ac:dyDescent="0.2">
      <c r="G352" s="28">
        <v>9.3099999999999294</v>
      </c>
      <c r="H352" s="28">
        <f t="shared" si="10"/>
        <v>1.1192999999999991</v>
      </c>
    </row>
    <row r="353" spans="7:8" hidden="1" outlineLevel="1" x14ac:dyDescent="0.2">
      <c r="G353" s="28">
        <v>9.3199999999999292</v>
      </c>
      <c r="H353" s="28">
        <f t="shared" si="10"/>
        <v>1.119599999999999</v>
      </c>
    </row>
    <row r="354" spans="7:8" hidden="1" outlineLevel="1" x14ac:dyDescent="0.2">
      <c r="G354" s="28">
        <v>9.3299999999999308</v>
      </c>
      <c r="H354" s="28">
        <f t="shared" si="10"/>
        <v>1.119899999999999</v>
      </c>
    </row>
    <row r="355" spans="7:8" hidden="1" outlineLevel="1" x14ac:dyDescent="0.2">
      <c r="G355" s="28">
        <v>9.3399999999999306</v>
      </c>
      <c r="H355" s="28">
        <f t="shared" si="10"/>
        <v>1.120199999999999</v>
      </c>
    </row>
    <row r="356" spans="7:8" hidden="1" outlineLevel="1" x14ac:dyDescent="0.2">
      <c r="G356" s="28">
        <v>9.3499999999999304</v>
      </c>
      <c r="H356" s="28">
        <f t="shared" si="10"/>
        <v>1.1204999999999989</v>
      </c>
    </row>
    <row r="357" spans="7:8" hidden="1" outlineLevel="1" x14ac:dyDescent="0.2">
      <c r="G357" s="28">
        <v>9.3599999999999302</v>
      </c>
      <c r="H357" s="28">
        <f t="shared" si="10"/>
        <v>1.1207999999999989</v>
      </c>
    </row>
    <row r="358" spans="7:8" hidden="1" outlineLevel="1" x14ac:dyDescent="0.2">
      <c r="G358" s="28">
        <v>9.3699999999999299</v>
      </c>
      <c r="H358" s="28">
        <f t="shared" si="10"/>
        <v>1.1210999999999989</v>
      </c>
    </row>
    <row r="359" spans="7:8" hidden="1" outlineLevel="1" x14ac:dyDescent="0.2">
      <c r="G359" s="28">
        <v>9.3799999999999297</v>
      </c>
      <c r="H359" s="28">
        <f t="shared" si="10"/>
        <v>1.1213999999999988</v>
      </c>
    </row>
    <row r="360" spans="7:8" hidden="1" outlineLevel="1" x14ac:dyDescent="0.2">
      <c r="G360" s="28">
        <v>9.3899999999999295</v>
      </c>
      <c r="H360" s="28">
        <f t="shared" si="10"/>
        <v>1.1216999999999988</v>
      </c>
    </row>
    <row r="361" spans="7:8" hidden="1" outlineLevel="1" x14ac:dyDescent="0.2">
      <c r="G361" s="28">
        <v>9.3999999999999293</v>
      </c>
      <c r="H361" s="28">
        <f t="shared" si="10"/>
        <v>1.1219999999999988</v>
      </c>
    </row>
    <row r="362" spans="7:8" hidden="1" outlineLevel="1" x14ac:dyDescent="0.2">
      <c r="G362" s="28">
        <v>9.4099999999999309</v>
      </c>
      <c r="H362" s="28">
        <f t="shared" si="10"/>
        <v>1.1222999999999987</v>
      </c>
    </row>
    <row r="363" spans="7:8" hidden="1" outlineLevel="1" x14ac:dyDescent="0.2">
      <c r="G363" s="28">
        <v>9.4199999999999307</v>
      </c>
      <c r="H363" s="28">
        <f t="shared" si="10"/>
        <v>1.1225999999999987</v>
      </c>
    </row>
    <row r="364" spans="7:8" hidden="1" outlineLevel="1" x14ac:dyDescent="0.2">
      <c r="G364" s="28">
        <v>9.4299999999999304</v>
      </c>
      <c r="H364" s="28">
        <f t="shared" si="10"/>
        <v>1.1228999999999987</v>
      </c>
    </row>
    <row r="365" spans="7:8" hidden="1" outlineLevel="1" x14ac:dyDescent="0.2">
      <c r="G365" s="28">
        <v>9.4399999999999302</v>
      </c>
      <c r="H365" s="28">
        <f t="shared" si="10"/>
        <v>1.1231999999999986</v>
      </c>
    </row>
    <row r="366" spans="7:8" hidden="1" outlineLevel="1" x14ac:dyDescent="0.2">
      <c r="G366" s="28">
        <v>9.44999999999993</v>
      </c>
      <c r="H366" s="28">
        <f t="shared" si="10"/>
        <v>1.1234999999999986</v>
      </c>
    </row>
    <row r="367" spans="7:8" hidden="1" outlineLevel="1" x14ac:dyDescent="0.2">
      <c r="G367" s="28">
        <v>9.4599999999999298</v>
      </c>
      <c r="H367" s="28">
        <f t="shared" si="10"/>
        <v>1.1237999999999986</v>
      </c>
    </row>
    <row r="368" spans="7:8" hidden="1" outlineLevel="1" x14ac:dyDescent="0.2">
      <c r="G368" s="28">
        <v>9.4699999999999296</v>
      </c>
      <c r="H368" s="28">
        <f t="shared" si="10"/>
        <v>1.1240999999999985</v>
      </c>
    </row>
    <row r="369" spans="7:8" hidden="1" outlineLevel="1" x14ac:dyDescent="0.2">
      <c r="G369" s="28">
        <v>9.4799999999999294</v>
      </c>
      <c r="H369" s="28">
        <f t="shared" si="10"/>
        <v>1.1243999999999985</v>
      </c>
    </row>
    <row r="370" spans="7:8" hidden="1" outlineLevel="1" x14ac:dyDescent="0.2">
      <c r="G370" s="28">
        <v>9.4899999999999292</v>
      </c>
      <c r="H370" s="28">
        <f t="shared" si="10"/>
        <v>1.1246999999999985</v>
      </c>
    </row>
    <row r="371" spans="7:8" hidden="1" outlineLevel="1" x14ac:dyDescent="0.2">
      <c r="G371" s="28">
        <v>9.4999999999999307</v>
      </c>
      <c r="H371" s="28">
        <f t="shared" si="10"/>
        <v>1.1249999999999984</v>
      </c>
    </row>
    <row r="372" spans="7:8" hidden="1" outlineLevel="1" x14ac:dyDescent="0.2">
      <c r="G372" s="28">
        <v>9.5099999999999305</v>
      </c>
      <c r="H372" s="28">
        <f t="shared" si="10"/>
        <v>1.1252999999999984</v>
      </c>
    </row>
    <row r="373" spans="7:8" hidden="1" outlineLevel="1" x14ac:dyDescent="0.2">
      <c r="G373" s="28">
        <v>9.5199999999999196</v>
      </c>
      <c r="H373" s="28">
        <f t="shared" si="10"/>
        <v>1.1255999999999984</v>
      </c>
    </row>
    <row r="374" spans="7:8" hidden="1" outlineLevel="1" x14ac:dyDescent="0.2">
      <c r="G374" s="28">
        <v>9.5299999999999194</v>
      </c>
      <c r="H374" s="28">
        <f t="shared" si="10"/>
        <v>1.1258999999999983</v>
      </c>
    </row>
    <row r="375" spans="7:8" hidden="1" outlineLevel="1" x14ac:dyDescent="0.2">
      <c r="G375" s="28">
        <v>9.5399999999999192</v>
      </c>
      <c r="H375" s="28">
        <f t="shared" si="10"/>
        <v>1.1261999999999983</v>
      </c>
    </row>
    <row r="376" spans="7:8" hidden="1" outlineLevel="1" x14ac:dyDescent="0.2">
      <c r="G376" s="28">
        <v>9.5499999999999208</v>
      </c>
      <c r="H376" s="28">
        <f t="shared" si="10"/>
        <v>1.1264999999999983</v>
      </c>
    </row>
    <row r="377" spans="7:8" hidden="1" outlineLevel="1" x14ac:dyDescent="0.2">
      <c r="G377" s="28">
        <v>9.5599999999999206</v>
      </c>
      <c r="H377" s="28">
        <f t="shared" si="10"/>
        <v>1.1267999999999982</v>
      </c>
    </row>
    <row r="378" spans="7:8" hidden="1" outlineLevel="1" x14ac:dyDescent="0.2">
      <c r="G378" s="28">
        <v>9.5699999999999203</v>
      </c>
      <c r="H378" s="28">
        <f t="shared" si="10"/>
        <v>1.1270999999999982</v>
      </c>
    </row>
    <row r="379" spans="7:8" hidden="1" outlineLevel="1" x14ac:dyDescent="0.2">
      <c r="G379" s="28">
        <v>9.5799999999999201</v>
      </c>
      <c r="H379" s="28">
        <f t="shared" si="10"/>
        <v>1.1273999999999982</v>
      </c>
    </row>
    <row r="380" spans="7:8" hidden="1" outlineLevel="1" x14ac:dyDescent="0.2">
      <c r="G380" s="28">
        <v>9.5899999999999199</v>
      </c>
      <c r="H380" s="28">
        <f t="shared" si="10"/>
        <v>1.1276999999999981</v>
      </c>
    </row>
    <row r="381" spans="7:8" hidden="1" outlineLevel="1" x14ac:dyDescent="0.2">
      <c r="G381" s="28">
        <v>9.5999999999999197</v>
      </c>
      <c r="H381" s="28">
        <f t="shared" si="10"/>
        <v>1.1279999999999981</v>
      </c>
    </row>
    <row r="382" spans="7:8" hidden="1" outlineLevel="1" x14ac:dyDescent="0.2">
      <c r="G382" s="28">
        <v>9.6099999999999195</v>
      </c>
      <c r="H382" s="28">
        <f t="shared" si="10"/>
        <v>1.1282999999999981</v>
      </c>
    </row>
    <row r="383" spans="7:8" hidden="1" outlineLevel="1" x14ac:dyDescent="0.2">
      <c r="G383" s="28">
        <v>9.6199999999999193</v>
      </c>
      <c r="H383" s="28">
        <f t="shared" si="10"/>
        <v>1.128599999999998</v>
      </c>
    </row>
    <row r="384" spans="7:8" hidden="1" outlineLevel="1" x14ac:dyDescent="0.2">
      <c r="G384" s="28">
        <v>9.6299999999999208</v>
      </c>
      <c r="H384" s="28">
        <f t="shared" si="10"/>
        <v>1.128899999999998</v>
      </c>
    </row>
    <row r="385" spans="7:8" hidden="1" outlineLevel="1" x14ac:dyDescent="0.2">
      <c r="G385" s="28">
        <v>9.6399999999999206</v>
      </c>
      <c r="H385" s="28">
        <f t="shared" si="10"/>
        <v>1.129199999999998</v>
      </c>
    </row>
    <row r="386" spans="7:8" hidden="1" outlineLevel="1" x14ac:dyDescent="0.2">
      <c r="G386" s="28">
        <v>9.6499999999999204</v>
      </c>
      <c r="H386" s="28">
        <f t="shared" ref="H386:H420" si="11">H385+(H$421-H$321)/100</f>
        <v>1.129499999999998</v>
      </c>
    </row>
    <row r="387" spans="7:8" hidden="1" outlineLevel="1" x14ac:dyDescent="0.2">
      <c r="G387" s="28">
        <v>9.6599999999999202</v>
      </c>
      <c r="H387" s="28">
        <f t="shared" si="11"/>
        <v>1.1297999999999979</v>
      </c>
    </row>
    <row r="388" spans="7:8" hidden="1" outlineLevel="1" x14ac:dyDescent="0.2">
      <c r="G388" s="28">
        <v>9.66999999999992</v>
      </c>
      <c r="H388" s="28">
        <f t="shared" si="11"/>
        <v>1.1300999999999979</v>
      </c>
    </row>
    <row r="389" spans="7:8" hidden="1" outlineLevel="1" x14ac:dyDescent="0.2">
      <c r="G389" s="28">
        <v>9.6799999999999198</v>
      </c>
      <c r="H389" s="28">
        <f t="shared" si="11"/>
        <v>1.1303999999999979</v>
      </c>
    </row>
    <row r="390" spans="7:8" hidden="1" outlineLevel="1" x14ac:dyDescent="0.2">
      <c r="G390" s="28">
        <v>9.6899999999999196</v>
      </c>
      <c r="H390" s="28">
        <f t="shared" si="11"/>
        <v>1.1306999999999978</v>
      </c>
    </row>
    <row r="391" spans="7:8" hidden="1" outlineLevel="1" x14ac:dyDescent="0.2">
      <c r="G391" s="28">
        <v>9.6999999999999194</v>
      </c>
      <c r="H391" s="28">
        <f t="shared" si="11"/>
        <v>1.1309999999999978</v>
      </c>
    </row>
    <row r="392" spans="7:8" hidden="1" outlineLevel="1" x14ac:dyDescent="0.2">
      <c r="G392" s="28">
        <v>9.7099999999999191</v>
      </c>
      <c r="H392" s="28">
        <f t="shared" si="11"/>
        <v>1.1312999999999978</v>
      </c>
    </row>
    <row r="393" spans="7:8" hidden="1" outlineLevel="1" x14ac:dyDescent="0.2">
      <c r="G393" s="28">
        <v>9.7199999999999207</v>
      </c>
      <c r="H393" s="28">
        <f t="shared" si="11"/>
        <v>1.1315999999999977</v>
      </c>
    </row>
    <row r="394" spans="7:8" hidden="1" outlineLevel="1" x14ac:dyDescent="0.2">
      <c r="G394" s="28">
        <v>9.7299999999999205</v>
      </c>
      <c r="H394" s="28">
        <f t="shared" si="11"/>
        <v>1.1318999999999977</v>
      </c>
    </row>
    <row r="395" spans="7:8" hidden="1" outlineLevel="1" x14ac:dyDescent="0.2">
      <c r="G395" s="28">
        <v>9.7399999999999203</v>
      </c>
      <c r="H395" s="28">
        <f t="shared" si="11"/>
        <v>1.1321999999999977</v>
      </c>
    </row>
    <row r="396" spans="7:8" hidden="1" outlineLevel="1" x14ac:dyDescent="0.2">
      <c r="G396" s="28">
        <v>9.7499999999999201</v>
      </c>
      <c r="H396" s="28">
        <f t="shared" si="11"/>
        <v>1.1324999999999976</v>
      </c>
    </row>
    <row r="397" spans="7:8" hidden="1" outlineLevel="1" x14ac:dyDescent="0.2">
      <c r="G397" s="28">
        <v>9.7599999999999199</v>
      </c>
      <c r="H397" s="28">
        <f t="shared" si="11"/>
        <v>1.1327999999999976</v>
      </c>
    </row>
    <row r="398" spans="7:8" hidden="1" outlineLevel="1" x14ac:dyDescent="0.2">
      <c r="G398" s="28">
        <v>9.7699999999999196</v>
      </c>
      <c r="H398" s="28">
        <f t="shared" si="11"/>
        <v>1.1330999999999976</v>
      </c>
    </row>
    <row r="399" spans="7:8" hidden="1" outlineLevel="1" x14ac:dyDescent="0.2">
      <c r="G399" s="28">
        <v>9.7799999999999194</v>
      </c>
      <c r="H399" s="28">
        <f t="shared" si="11"/>
        <v>1.1333999999999975</v>
      </c>
    </row>
    <row r="400" spans="7:8" hidden="1" outlineLevel="1" x14ac:dyDescent="0.2">
      <c r="G400" s="28">
        <v>9.7899999999999192</v>
      </c>
      <c r="H400" s="28">
        <f t="shared" si="11"/>
        <v>1.1336999999999975</v>
      </c>
    </row>
    <row r="401" spans="7:8" hidden="1" outlineLevel="1" x14ac:dyDescent="0.2">
      <c r="G401" s="28">
        <v>9.7999999999999208</v>
      </c>
      <c r="H401" s="28">
        <f t="shared" si="11"/>
        <v>1.1339999999999975</v>
      </c>
    </row>
    <row r="402" spans="7:8" hidden="1" outlineLevel="1" x14ac:dyDescent="0.2">
      <c r="G402" s="28">
        <v>9.8099999999999206</v>
      </c>
      <c r="H402" s="28">
        <f t="shared" si="11"/>
        <v>1.1342999999999974</v>
      </c>
    </row>
    <row r="403" spans="7:8" hidden="1" outlineLevel="1" x14ac:dyDescent="0.2">
      <c r="G403" s="28">
        <v>9.8199999999999203</v>
      </c>
      <c r="H403" s="28">
        <f t="shared" si="11"/>
        <v>1.1345999999999974</v>
      </c>
    </row>
    <row r="404" spans="7:8" hidden="1" outlineLevel="1" x14ac:dyDescent="0.2">
      <c r="G404" s="28">
        <v>9.8299999999999201</v>
      </c>
      <c r="H404" s="28">
        <f t="shared" si="11"/>
        <v>1.1348999999999974</v>
      </c>
    </row>
    <row r="405" spans="7:8" hidden="1" outlineLevel="1" x14ac:dyDescent="0.2">
      <c r="G405" s="28">
        <v>9.8399999999999199</v>
      </c>
      <c r="H405" s="28">
        <f t="shared" si="11"/>
        <v>1.1351999999999973</v>
      </c>
    </row>
    <row r="406" spans="7:8" hidden="1" outlineLevel="1" x14ac:dyDescent="0.2">
      <c r="G406" s="28">
        <v>9.8499999999999197</v>
      </c>
      <c r="H406" s="28">
        <f t="shared" si="11"/>
        <v>1.1354999999999973</v>
      </c>
    </row>
    <row r="407" spans="7:8" hidden="1" outlineLevel="1" x14ac:dyDescent="0.2">
      <c r="G407" s="28">
        <v>9.8599999999999195</v>
      </c>
      <c r="H407" s="28">
        <f t="shared" si="11"/>
        <v>1.1357999999999973</v>
      </c>
    </row>
    <row r="408" spans="7:8" hidden="1" outlineLevel="1" x14ac:dyDescent="0.2">
      <c r="G408" s="28">
        <v>9.8699999999999193</v>
      </c>
      <c r="H408" s="28">
        <f t="shared" si="11"/>
        <v>1.1360999999999972</v>
      </c>
    </row>
    <row r="409" spans="7:8" hidden="1" outlineLevel="1" x14ac:dyDescent="0.2">
      <c r="G409" s="28">
        <v>9.8799999999999208</v>
      </c>
      <c r="H409" s="28">
        <f t="shared" si="11"/>
        <v>1.1363999999999972</v>
      </c>
    </row>
    <row r="410" spans="7:8" hidden="1" outlineLevel="1" x14ac:dyDescent="0.2">
      <c r="G410" s="28">
        <v>9.8899999999999206</v>
      </c>
      <c r="H410" s="28">
        <f t="shared" si="11"/>
        <v>1.1366999999999972</v>
      </c>
    </row>
    <row r="411" spans="7:8" hidden="1" outlineLevel="1" x14ac:dyDescent="0.2">
      <c r="G411" s="28">
        <v>9.8999999999999204</v>
      </c>
      <c r="H411" s="28">
        <f t="shared" si="11"/>
        <v>1.1369999999999971</v>
      </c>
    </row>
    <row r="412" spans="7:8" hidden="1" outlineLevel="1" x14ac:dyDescent="0.2">
      <c r="G412" s="28">
        <v>9.9099999999999202</v>
      </c>
      <c r="H412" s="28">
        <f t="shared" si="11"/>
        <v>1.1372999999999971</v>
      </c>
    </row>
    <row r="413" spans="7:8" hidden="1" outlineLevel="1" x14ac:dyDescent="0.2">
      <c r="G413" s="28">
        <v>9.91999999999992</v>
      </c>
      <c r="H413" s="28">
        <f t="shared" si="11"/>
        <v>1.1375999999999971</v>
      </c>
    </row>
    <row r="414" spans="7:8" hidden="1" outlineLevel="1" x14ac:dyDescent="0.2">
      <c r="G414" s="28">
        <v>9.9299999999999198</v>
      </c>
      <c r="H414" s="28">
        <f t="shared" si="11"/>
        <v>1.137899999999997</v>
      </c>
    </row>
    <row r="415" spans="7:8" hidden="1" outlineLevel="1" x14ac:dyDescent="0.2">
      <c r="G415" s="28">
        <v>9.9399999999999196</v>
      </c>
      <c r="H415" s="28">
        <f t="shared" si="11"/>
        <v>1.138199999999997</v>
      </c>
    </row>
    <row r="416" spans="7:8" hidden="1" outlineLevel="1" x14ac:dyDescent="0.2">
      <c r="G416" s="28">
        <v>9.9499999999999194</v>
      </c>
      <c r="H416" s="28">
        <f t="shared" si="11"/>
        <v>1.138499999999997</v>
      </c>
    </row>
    <row r="417" spans="7:8" hidden="1" outlineLevel="1" x14ac:dyDescent="0.2">
      <c r="G417" s="28">
        <v>9.9599999999999191</v>
      </c>
      <c r="H417" s="28">
        <f t="shared" si="11"/>
        <v>1.1387999999999969</v>
      </c>
    </row>
    <row r="418" spans="7:8" hidden="1" outlineLevel="1" x14ac:dyDescent="0.2">
      <c r="G418" s="28">
        <v>9.9699999999999207</v>
      </c>
      <c r="H418" s="28">
        <f t="shared" si="11"/>
        <v>1.1390999999999969</v>
      </c>
    </row>
    <row r="419" spans="7:8" hidden="1" outlineLevel="1" x14ac:dyDescent="0.2">
      <c r="G419" s="28">
        <v>9.9799999999999205</v>
      </c>
      <c r="H419" s="28">
        <f t="shared" si="11"/>
        <v>1.1393999999999969</v>
      </c>
    </row>
    <row r="420" spans="7:8" hidden="1" outlineLevel="1" x14ac:dyDescent="0.2">
      <c r="G420" s="28">
        <v>9.9899999999999096</v>
      </c>
      <c r="H420" s="28">
        <f t="shared" si="11"/>
        <v>1.1396999999999968</v>
      </c>
    </row>
    <row r="421" spans="7:8" collapsed="1" x14ac:dyDescent="0.2">
      <c r="G421" s="39">
        <v>9.9999999999999094</v>
      </c>
      <c r="H421" s="38">
        <v>1.1399999999999999</v>
      </c>
    </row>
    <row r="422" spans="7:8" hidden="1" outlineLevel="1" x14ac:dyDescent="0.2">
      <c r="G422" s="28">
        <v>10.0099999999999</v>
      </c>
      <c r="H422" s="28">
        <f t="shared" ref="H422:H485" si="12">H421+(H$521-H$421)/100</f>
        <v>1.1403999999999999</v>
      </c>
    </row>
    <row r="423" spans="7:8" hidden="1" outlineLevel="1" x14ac:dyDescent="0.2">
      <c r="G423" s="28">
        <v>10.0199999999999</v>
      </c>
      <c r="H423" s="28">
        <f t="shared" si="12"/>
        <v>1.1407999999999998</v>
      </c>
    </row>
    <row r="424" spans="7:8" hidden="1" outlineLevel="1" x14ac:dyDescent="0.2">
      <c r="G424" s="28">
        <v>10.0299999999999</v>
      </c>
      <c r="H424" s="28">
        <f t="shared" si="12"/>
        <v>1.1411999999999998</v>
      </c>
    </row>
    <row r="425" spans="7:8" hidden="1" outlineLevel="1" x14ac:dyDescent="0.2">
      <c r="G425" s="28">
        <v>10.0399999999999</v>
      </c>
      <c r="H425" s="28">
        <f t="shared" si="12"/>
        <v>1.1415999999999997</v>
      </c>
    </row>
    <row r="426" spans="7:8" hidden="1" outlineLevel="1" x14ac:dyDescent="0.2">
      <c r="G426" s="28">
        <v>10.049999999999899</v>
      </c>
      <c r="H426" s="28">
        <f t="shared" si="12"/>
        <v>1.1419999999999997</v>
      </c>
    </row>
    <row r="427" spans="7:8" hidden="1" outlineLevel="1" x14ac:dyDescent="0.2">
      <c r="G427" s="28">
        <v>10.059999999999899</v>
      </c>
      <c r="H427" s="28">
        <f t="shared" si="12"/>
        <v>1.1423999999999996</v>
      </c>
    </row>
    <row r="428" spans="7:8" hidden="1" outlineLevel="1" x14ac:dyDescent="0.2">
      <c r="G428" s="28">
        <v>10.069999999999901</v>
      </c>
      <c r="H428" s="28">
        <f t="shared" si="12"/>
        <v>1.1427999999999996</v>
      </c>
    </row>
    <row r="429" spans="7:8" hidden="1" outlineLevel="1" x14ac:dyDescent="0.2">
      <c r="G429" s="28">
        <v>10.079999999999901</v>
      </c>
      <c r="H429" s="28">
        <f t="shared" si="12"/>
        <v>1.1431999999999995</v>
      </c>
    </row>
    <row r="430" spans="7:8" hidden="1" outlineLevel="1" x14ac:dyDescent="0.2">
      <c r="G430" s="28">
        <v>10.0899999999999</v>
      </c>
      <c r="H430" s="28">
        <f t="shared" si="12"/>
        <v>1.1435999999999995</v>
      </c>
    </row>
    <row r="431" spans="7:8" hidden="1" outlineLevel="1" x14ac:dyDescent="0.2">
      <c r="G431" s="28">
        <v>10.0999999999999</v>
      </c>
      <c r="H431" s="28">
        <f t="shared" si="12"/>
        <v>1.1439999999999995</v>
      </c>
    </row>
    <row r="432" spans="7:8" hidden="1" outlineLevel="1" x14ac:dyDescent="0.2">
      <c r="G432" s="28">
        <v>10.1099999999999</v>
      </c>
      <c r="H432" s="28">
        <f t="shared" si="12"/>
        <v>1.1443999999999994</v>
      </c>
    </row>
    <row r="433" spans="7:8" hidden="1" outlineLevel="1" x14ac:dyDescent="0.2">
      <c r="G433" s="28">
        <v>10.1199999999999</v>
      </c>
      <c r="H433" s="28">
        <f t="shared" si="12"/>
        <v>1.1447999999999994</v>
      </c>
    </row>
    <row r="434" spans="7:8" hidden="1" outlineLevel="1" x14ac:dyDescent="0.2">
      <c r="G434" s="28">
        <v>10.1299999999999</v>
      </c>
      <c r="H434" s="28">
        <f t="shared" si="12"/>
        <v>1.1451999999999993</v>
      </c>
    </row>
    <row r="435" spans="7:8" hidden="1" outlineLevel="1" x14ac:dyDescent="0.2">
      <c r="G435" s="28">
        <v>10.139999999999899</v>
      </c>
      <c r="H435" s="28">
        <f t="shared" si="12"/>
        <v>1.1455999999999993</v>
      </c>
    </row>
    <row r="436" spans="7:8" hidden="1" outlineLevel="1" x14ac:dyDescent="0.2">
      <c r="G436" s="28">
        <v>10.149999999999901</v>
      </c>
      <c r="H436" s="28">
        <f t="shared" si="12"/>
        <v>1.1459999999999992</v>
      </c>
    </row>
    <row r="437" spans="7:8" hidden="1" outlineLevel="1" x14ac:dyDescent="0.2">
      <c r="G437" s="28">
        <v>10.159999999999901</v>
      </c>
      <c r="H437" s="28">
        <f t="shared" si="12"/>
        <v>1.1463999999999992</v>
      </c>
    </row>
    <row r="438" spans="7:8" hidden="1" outlineLevel="1" x14ac:dyDescent="0.2">
      <c r="G438" s="28">
        <v>10.1699999999999</v>
      </c>
      <c r="H438" s="28">
        <f t="shared" si="12"/>
        <v>1.1467999999999992</v>
      </c>
    </row>
    <row r="439" spans="7:8" hidden="1" outlineLevel="1" x14ac:dyDescent="0.2">
      <c r="G439" s="28">
        <v>10.1799999999999</v>
      </c>
      <c r="H439" s="28">
        <f t="shared" si="12"/>
        <v>1.1471999999999991</v>
      </c>
    </row>
    <row r="440" spans="7:8" hidden="1" outlineLevel="1" x14ac:dyDescent="0.2">
      <c r="G440" s="28">
        <v>10.1899999999999</v>
      </c>
      <c r="H440" s="28">
        <f t="shared" si="12"/>
        <v>1.1475999999999991</v>
      </c>
    </row>
    <row r="441" spans="7:8" hidden="1" outlineLevel="1" x14ac:dyDescent="0.2">
      <c r="G441" s="28">
        <v>10.1999999999999</v>
      </c>
      <c r="H441" s="28">
        <f t="shared" si="12"/>
        <v>1.147999999999999</v>
      </c>
    </row>
    <row r="442" spans="7:8" hidden="1" outlineLevel="1" x14ac:dyDescent="0.2">
      <c r="G442" s="28">
        <v>10.2099999999999</v>
      </c>
      <c r="H442" s="28">
        <f t="shared" si="12"/>
        <v>1.148399999999999</v>
      </c>
    </row>
    <row r="443" spans="7:8" hidden="1" outlineLevel="1" x14ac:dyDescent="0.2">
      <c r="G443" s="28">
        <v>10.219999999999899</v>
      </c>
      <c r="H443" s="28">
        <f t="shared" si="12"/>
        <v>1.1487999999999989</v>
      </c>
    </row>
    <row r="444" spans="7:8" hidden="1" outlineLevel="1" x14ac:dyDescent="0.2">
      <c r="G444" s="28">
        <v>10.229999999999899</v>
      </c>
      <c r="H444" s="28">
        <f t="shared" si="12"/>
        <v>1.1491999999999989</v>
      </c>
    </row>
    <row r="445" spans="7:8" hidden="1" outlineLevel="1" x14ac:dyDescent="0.2">
      <c r="G445" s="28">
        <v>10.239999999999901</v>
      </c>
      <c r="H445" s="28">
        <f t="shared" si="12"/>
        <v>1.1495999999999988</v>
      </c>
    </row>
    <row r="446" spans="7:8" hidden="1" outlineLevel="1" x14ac:dyDescent="0.2">
      <c r="G446" s="28">
        <v>10.249999999999901</v>
      </c>
      <c r="H446" s="28">
        <f t="shared" si="12"/>
        <v>1.1499999999999988</v>
      </c>
    </row>
    <row r="447" spans="7:8" hidden="1" outlineLevel="1" x14ac:dyDescent="0.2">
      <c r="G447" s="28">
        <v>10.2599999999999</v>
      </c>
      <c r="H447" s="28">
        <f t="shared" si="12"/>
        <v>1.1503999999999988</v>
      </c>
    </row>
    <row r="448" spans="7:8" hidden="1" outlineLevel="1" x14ac:dyDescent="0.2">
      <c r="G448" s="28">
        <v>10.2699999999999</v>
      </c>
      <c r="H448" s="28">
        <f t="shared" si="12"/>
        <v>1.1507999999999987</v>
      </c>
    </row>
    <row r="449" spans="7:8" hidden="1" outlineLevel="1" x14ac:dyDescent="0.2">
      <c r="G449" s="28">
        <v>10.2799999999999</v>
      </c>
      <c r="H449" s="28">
        <f t="shared" si="12"/>
        <v>1.1511999999999987</v>
      </c>
    </row>
    <row r="450" spans="7:8" hidden="1" outlineLevel="1" x14ac:dyDescent="0.2">
      <c r="G450" s="28">
        <v>10.2899999999999</v>
      </c>
      <c r="H450" s="28">
        <f t="shared" si="12"/>
        <v>1.1515999999999986</v>
      </c>
    </row>
    <row r="451" spans="7:8" hidden="1" outlineLevel="1" x14ac:dyDescent="0.2">
      <c r="G451" s="28">
        <v>10.299999999999899</v>
      </c>
      <c r="H451" s="28">
        <f t="shared" si="12"/>
        <v>1.1519999999999986</v>
      </c>
    </row>
    <row r="452" spans="7:8" hidden="1" outlineLevel="1" x14ac:dyDescent="0.2">
      <c r="G452" s="28">
        <v>10.309999999999899</v>
      </c>
      <c r="H452" s="28">
        <f t="shared" si="12"/>
        <v>1.1523999999999985</v>
      </c>
    </row>
    <row r="453" spans="7:8" hidden="1" outlineLevel="1" x14ac:dyDescent="0.2">
      <c r="G453" s="28">
        <v>10.319999999999901</v>
      </c>
      <c r="H453" s="28">
        <f t="shared" si="12"/>
        <v>1.1527999999999985</v>
      </c>
    </row>
    <row r="454" spans="7:8" hidden="1" outlineLevel="1" x14ac:dyDescent="0.2">
      <c r="G454" s="28">
        <v>10.329999999999901</v>
      </c>
      <c r="H454" s="28">
        <f t="shared" si="12"/>
        <v>1.1531999999999984</v>
      </c>
    </row>
    <row r="455" spans="7:8" hidden="1" outlineLevel="1" x14ac:dyDescent="0.2">
      <c r="G455" s="28">
        <v>10.3399999999999</v>
      </c>
      <c r="H455" s="28">
        <f t="shared" si="12"/>
        <v>1.1535999999999984</v>
      </c>
    </row>
    <row r="456" spans="7:8" hidden="1" outlineLevel="1" x14ac:dyDescent="0.2">
      <c r="G456" s="28">
        <v>10.3499999999999</v>
      </c>
      <c r="H456" s="28">
        <f t="shared" si="12"/>
        <v>1.1539999999999984</v>
      </c>
    </row>
    <row r="457" spans="7:8" hidden="1" outlineLevel="1" x14ac:dyDescent="0.2">
      <c r="G457" s="28">
        <v>10.3599999999999</v>
      </c>
      <c r="H457" s="28">
        <f t="shared" si="12"/>
        <v>1.1543999999999983</v>
      </c>
    </row>
    <row r="458" spans="7:8" hidden="1" outlineLevel="1" x14ac:dyDescent="0.2">
      <c r="G458" s="28">
        <v>10.3699999999999</v>
      </c>
      <c r="H458" s="28">
        <f t="shared" si="12"/>
        <v>1.1547999999999983</v>
      </c>
    </row>
    <row r="459" spans="7:8" hidden="1" outlineLevel="1" x14ac:dyDescent="0.2">
      <c r="G459" s="28">
        <v>10.3799999999999</v>
      </c>
      <c r="H459" s="28">
        <f t="shared" si="12"/>
        <v>1.1551999999999982</v>
      </c>
    </row>
    <row r="460" spans="7:8" hidden="1" outlineLevel="1" x14ac:dyDescent="0.2">
      <c r="G460" s="28">
        <v>10.389999999999899</v>
      </c>
      <c r="H460" s="28">
        <f t="shared" si="12"/>
        <v>1.1555999999999982</v>
      </c>
    </row>
    <row r="461" spans="7:8" hidden="1" outlineLevel="1" x14ac:dyDescent="0.2">
      <c r="G461" s="28">
        <v>10.399999999999901</v>
      </c>
      <c r="H461" s="28">
        <f t="shared" si="12"/>
        <v>1.1559999999999981</v>
      </c>
    </row>
    <row r="462" spans="7:8" hidden="1" outlineLevel="1" x14ac:dyDescent="0.2">
      <c r="G462" s="28">
        <v>10.409999999999901</v>
      </c>
      <c r="H462" s="28">
        <f t="shared" si="12"/>
        <v>1.1563999999999981</v>
      </c>
    </row>
    <row r="463" spans="7:8" hidden="1" outlineLevel="1" x14ac:dyDescent="0.2">
      <c r="G463" s="28">
        <v>10.4199999999999</v>
      </c>
      <c r="H463" s="28">
        <f t="shared" si="12"/>
        <v>1.1567999999999981</v>
      </c>
    </row>
    <row r="464" spans="7:8" hidden="1" outlineLevel="1" x14ac:dyDescent="0.2">
      <c r="G464" s="28">
        <v>10.4299999999999</v>
      </c>
      <c r="H464" s="28">
        <f t="shared" si="12"/>
        <v>1.157199999999998</v>
      </c>
    </row>
    <row r="465" spans="7:8" hidden="1" outlineLevel="1" x14ac:dyDescent="0.2">
      <c r="G465" s="28">
        <v>10.4399999999999</v>
      </c>
      <c r="H465" s="28">
        <f t="shared" si="12"/>
        <v>1.157599999999998</v>
      </c>
    </row>
    <row r="466" spans="7:8" hidden="1" outlineLevel="1" x14ac:dyDescent="0.2">
      <c r="G466" s="28">
        <v>10.4499999999999</v>
      </c>
      <c r="H466" s="28">
        <f t="shared" si="12"/>
        <v>1.1579999999999979</v>
      </c>
    </row>
    <row r="467" spans="7:8" hidden="1" outlineLevel="1" x14ac:dyDescent="0.2">
      <c r="G467" s="28">
        <v>10.4599999999999</v>
      </c>
      <c r="H467" s="28">
        <f t="shared" si="12"/>
        <v>1.1583999999999979</v>
      </c>
    </row>
    <row r="468" spans="7:8" hidden="1" outlineLevel="1" x14ac:dyDescent="0.2">
      <c r="G468" s="28">
        <v>10.469999999999899</v>
      </c>
      <c r="H468" s="28">
        <f t="shared" si="12"/>
        <v>1.1587999999999978</v>
      </c>
    </row>
    <row r="469" spans="7:8" hidden="1" outlineLevel="1" x14ac:dyDescent="0.2">
      <c r="G469" s="28">
        <v>10.479999999999899</v>
      </c>
      <c r="H469" s="28">
        <f t="shared" si="12"/>
        <v>1.1591999999999978</v>
      </c>
    </row>
    <row r="470" spans="7:8" hidden="1" outlineLevel="1" x14ac:dyDescent="0.2">
      <c r="G470" s="28">
        <v>10.489999999999901</v>
      </c>
      <c r="H470" s="28">
        <f t="shared" si="12"/>
        <v>1.1595999999999977</v>
      </c>
    </row>
    <row r="471" spans="7:8" hidden="1" outlineLevel="1" x14ac:dyDescent="0.2">
      <c r="G471" s="28">
        <v>10.499999999999901</v>
      </c>
      <c r="H471" s="28">
        <f t="shared" si="12"/>
        <v>1.1599999999999977</v>
      </c>
    </row>
    <row r="472" spans="7:8" hidden="1" outlineLevel="1" x14ac:dyDescent="0.2">
      <c r="G472" s="28">
        <v>10.5099999999999</v>
      </c>
      <c r="H472" s="28">
        <f t="shared" si="12"/>
        <v>1.1603999999999977</v>
      </c>
    </row>
    <row r="473" spans="7:8" hidden="1" outlineLevel="1" x14ac:dyDescent="0.2">
      <c r="G473" s="28">
        <v>10.5199999999999</v>
      </c>
      <c r="H473" s="28">
        <f t="shared" si="12"/>
        <v>1.1607999999999976</v>
      </c>
    </row>
    <row r="474" spans="7:8" hidden="1" outlineLevel="1" x14ac:dyDescent="0.2">
      <c r="G474" s="28">
        <v>10.5299999999999</v>
      </c>
      <c r="H474" s="28">
        <f t="shared" si="12"/>
        <v>1.1611999999999976</v>
      </c>
    </row>
    <row r="475" spans="7:8" hidden="1" outlineLevel="1" x14ac:dyDescent="0.2">
      <c r="G475" s="28">
        <v>10.5399999999999</v>
      </c>
      <c r="H475" s="28">
        <f t="shared" si="12"/>
        <v>1.1615999999999975</v>
      </c>
    </row>
    <row r="476" spans="7:8" hidden="1" outlineLevel="1" x14ac:dyDescent="0.2">
      <c r="G476" s="28">
        <v>10.549999999999899</v>
      </c>
      <c r="H476" s="28">
        <f t="shared" si="12"/>
        <v>1.1619999999999975</v>
      </c>
    </row>
    <row r="477" spans="7:8" hidden="1" outlineLevel="1" x14ac:dyDescent="0.2">
      <c r="G477" s="28">
        <v>10.559999999999899</v>
      </c>
      <c r="H477" s="28">
        <f t="shared" si="12"/>
        <v>1.1623999999999974</v>
      </c>
    </row>
    <row r="478" spans="7:8" hidden="1" outlineLevel="1" x14ac:dyDescent="0.2">
      <c r="G478" s="28">
        <v>10.569999999999901</v>
      </c>
      <c r="H478" s="28">
        <f t="shared" si="12"/>
        <v>1.1627999999999974</v>
      </c>
    </row>
    <row r="479" spans="7:8" hidden="1" outlineLevel="1" x14ac:dyDescent="0.2">
      <c r="G479" s="28">
        <v>10.579999999999901</v>
      </c>
      <c r="H479" s="28">
        <f t="shared" si="12"/>
        <v>1.1631999999999973</v>
      </c>
    </row>
    <row r="480" spans="7:8" hidden="1" outlineLevel="1" x14ac:dyDescent="0.2">
      <c r="G480" s="28">
        <v>10.5899999999999</v>
      </c>
      <c r="H480" s="28">
        <f t="shared" si="12"/>
        <v>1.1635999999999973</v>
      </c>
    </row>
    <row r="481" spans="7:8" hidden="1" outlineLevel="1" x14ac:dyDescent="0.2">
      <c r="G481" s="28">
        <v>10.5999999999999</v>
      </c>
      <c r="H481" s="28">
        <f t="shared" si="12"/>
        <v>1.1639999999999973</v>
      </c>
    </row>
    <row r="482" spans="7:8" hidden="1" outlineLevel="1" x14ac:dyDescent="0.2">
      <c r="G482" s="28">
        <v>10.6099999999999</v>
      </c>
      <c r="H482" s="28">
        <f t="shared" si="12"/>
        <v>1.1643999999999972</v>
      </c>
    </row>
    <row r="483" spans="7:8" hidden="1" outlineLevel="1" x14ac:dyDescent="0.2">
      <c r="G483" s="28">
        <v>10.6199999999999</v>
      </c>
      <c r="H483" s="28">
        <f t="shared" si="12"/>
        <v>1.1647999999999972</v>
      </c>
    </row>
    <row r="484" spans="7:8" hidden="1" outlineLevel="1" x14ac:dyDescent="0.2">
      <c r="G484" s="28">
        <v>10.6299999999999</v>
      </c>
      <c r="H484" s="28">
        <f t="shared" si="12"/>
        <v>1.1651999999999971</v>
      </c>
    </row>
    <row r="485" spans="7:8" hidden="1" outlineLevel="1" x14ac:dyDescent="0.2">
      <c r="G485" s="28">
        <v>10.639999999999899</v>
      </c>
      <c r="H485" s="28">
        <f t="shared" si="12"/>
        <v>1.1655999999999971</v>
      </c>
    </row>
    <row r="486" spans="7:8" hidden="1" outlineLevel="1" x14ac:dyDescent="0.2">
      <c r="G486" s="28">
        <v>10.649999999999901</v>
      </c>
      <c r="H486" s="28">
        <f t="shared" ref="H486:H520" si="13">H485+(H$521-H$421)/100</f>
        <v>1.165999999999997</v>
      </c>
    </row>
    <row r="487" spans="7:8" hidden="1" outlineLevel="1" x14ac:dyDescent="0.2">
      <c r="G487" s="28">
        <v>10.659999999999901</v>
      </c>
      <c r="H487" s="28">
        <f t="shared" si="13"/>
        <v>1.166399999999997</v>
      </c>
    </row>
    <row r="488" spans="7:8" hidden="1" outlineLevel="1" x14ac:dyDescent="0.2">
      <c r="G488" s="28">
        <v>10.6699999999999</v>
      </c>
      <c r="H488" s="28">
        <f t="shared" si="13"/>
        <v>1.166799999999997</v>
      </c>
    </row>
    <row r="489" spans="7:8" hidden="1" outlineLevel="1" x14ac:dyDescent="0.2">
      <c r="G489" s="28">
        <v>10.6799999999999</v>
      </c>
      <c r="H489" s="28">
        <f t="shared" si="13"/>
        <v>1.1671999999999969</v>
      </c>
    </row>
    <row r="490" spans="7:8" hidden="1" outlineLevel="1" x14ac:dyDescent="0.2">
      <c r="G490" s="28">
        <v>10.6899999999999</v>
      </c>
      <c r="H490" s="28">
        <f t="shared" si="13"/>
        <v>1.1675999999999969</v>
      </c>
    </row>
    <row r="491" spans="7:8" hidden="1" outlineLevel="1" x14ac:dyDescent="0.2">
      <c r="G491" s="28">
        <v>10.6999999999999</v>
      </c>
      <c r="H491" s="28">
        <f t="shared" si="13"/>
        <v>1.1679999999999968</v>
      </c>
    </row>
    <row r="492" spans="7:8" hidden="1" outlineLevel="1" x14ac:dyDescent="0.2">
      <c r="G492" s="28">
        <v>10.7099999999999</v>
      </c>
      <c r="H492" s="28">
        <f t="shared" si="13"/>
        <v>1.1683999999999968</v>
      </c>
    </row>
    <row r="493" spans="7:8" hidden="1" outlineLevel="1" x14ac:dyDescent="0.2">
      <c r="G493" s="28">
        <v>10.719999999999899</v>
      </c>
      <c r="H493" s="28">
        <f t="shared" si="13"/>
        <v>1.1687999999999967</v>
      </c>
    </row>
    <row r="494" spans="7:8" hidden="1" outlineLevel="1" x14ac:dyDescent="0.2">
      <c r="G494" s="28">
        <v>10.729999999999899</v>
      </c>
      <c r="H494" s="28">
        <f t="shared" si="13"/>
        <v>1.1691999999999967</v>
      </c>
    </row>
    <row r="495" spans="7:8" hidden="1" outlineLevel="1" x14ac:dyDescent="0.2">
      <c r="G495" s="28">
        <v>10.739999999999901</v>
      </c>
      <c r="H495" s="28">
        <f t="shared" si="13"/>
        <v>1.1695999999999966</v>
      </c>
    </row>
    <row r="496" spans="7:8" hidden="1" outlineLevel="1" x14ac:dyDescent="0.2">
      <c r="G496" s="28">
        <v>10.749999999999901</v>
      </c>
      <c r="H496" s="28">
        <f t="shared" si="13"/>
        <v>1.1699999999999966</v>
      </c>
    </row>
    <row r="497" spans="7:8" hidden="1" outlineLevel="1" x14ac:dyDescent="0.2">
      <c r="G497" s="28">
        <v>10.7599999999999</v>
      </c>
      <c r="H497" s="28">
        <f t="shared" si="13"/>
        <v>1.1703999999999966</v>
      </c>
    </row>
    <row r="498" spans="7:8" hidden="1" outlineLevel="1" x14ac:dyDescent="0.2">
      <c r="G498" s="28">
        <v>10.7699999999999</v>
      </c>
      <c r="H498" s="28">
        <f t="shared" si="13"/>
        <v>1.1707999999999965</v>
      </c>
    </row>
    <row r="499" spans="7:8" hidden="1" outlineLevel="1" x14ac:dyDescent="0.2">
      <c r="G499" s="28">
        <v>10.7799999999999</v>
      </c>
      <c r="H499" s="28">
        <f t="shared" si="13"/>
        <v>1.1711999999999965</v>
      </c>
    </row>
    <row r="500" spans="7:8" hidden="1" outlineLevel="1" x14ac:dyDescent="0.2">
      <c r="G500" s="28">
        <v>10.7899999999999</v>
      </c>
      <c r="H500" s="28">
        <f t="shared" si="13"/>
        <v>1.1715999999999964</v>
      </c>
    </row>
    <row r="501" spans="7:8" hidden="1" outlineLevel="1" x14ac:dyDescent="0.2">
      <c r="G501" s="28">
        <v>10.799999999999899</v>
      </c>
      <c r="H501" s="28">
        <f t="shared" si="13"/>
        <v>1.1719999999999964</v>
      </c>
    </row>
    <row r="502" spans="7:8" hidden="1" outlineLevel="1" x14ac:dyDescent="0.2">
      <c r="G502" s="28">
        <v>10.809999999999899</v>
      </c>
      <c r="H502" s="28">
        <f t="shared" si="13"/>
        <v>1.1723999999999963</v>
      </c>
    </row>
    <row r="503" spans="7:8" hidden="1" outlineLevel="1" x14ac:dyDescent="0.2">
      <c r="G503" s="28">
        <v>10.819999999999901</v>
      </c>
      <c r="H503" s="28">
        <f t="shared" si="13"/>
        <v>1.1727999999999963</v>
      </c>
    </row>
    <row r="504" spans="7:8" hidden="1" outlineLevel="1" x14ac:dyDescent="0.2">
      <c r="G504" s="28">
        <v>10.829999999999901</v>
      </c>
      <c r="H504" s="28">
        <f t="shared" si="13"/>
        <v>1.1731999999999962</v>
      </c>
    </row>
    <row r="505" spans="7:8" hidden="1" outlineLevel="1" x14ac:dyDescent="0.2">
      <c r="G505" s="28">
        <v>10.8399999999999</v>
      </c>
      <c r="H505" s="28">
        <f t="shared" si="13"/>
        <v>1.1735999999999962</v>
      </c>
    </row>
    <row r="506" spans="7:8" hidden="1" outlineLevel="1" x14ac:dyDescent="0.2">
      <c r="G506" s="28">
        <v>10.8499999999999</v>
      </c>
      <c r="H506" s="28">
        <f t="shared" si="13"/>
        <v>1.1739999999999962</v>
      </c>
    </row>
    <row r="507" spans="7:8" hidden="1" outlineLevel="1" x14ac:dyDescent="0.2">
      <c r="G507" s="28">
        <v>10.8599999999999</v>
      </c>
      <c r="H507" s="28">
        <f t="shared" si="13"/>
        <v>1.1743999999999961</v>
      </c>
    </row>
    <row r="508" spans="7:8" hidden="1" outlineLevel="1" x14ac:dyDescent="0.2">
      <c r="G508" s="28">
        <v>10.8699999999999</v>
      </c>
      <c r="H508" s="28">
        <f t="shared" si="13"/>
        <v>1.1747999999999961</v>
      </c>
    </row>
    <row r="509" spans="7:8" hidden="1" outlineLevel="1" x14ac:dyDescent="0.2">
      <c r="G509" s="28">
        <v>10.8799999999999</v>
      </c>
      <c r="H509" s="28">
        <f t="shared" si="13"/>
        <v>1.175199999999996</v>
      </c>
    </row>
    <row r="510" spans="7:8" hidden="1" outlineLevel="1" x14ac:dyDescent="0.2">
      <c r="G510" s="28">
        <v>10.889999999999899</v>
      </c>
      <c r="H510" s="28">
        <f t="shared" si="13"/>
        <v>1.175599999999996</v>
      </c>
    </row>
    <row r="511" spans="7:8" hidden="1" outlineLevel="1" x14ac:dyDescent="0.2">
      <c r="G511" s="28">
        <v>10.899999999999901</v>
      </c>
      <c r="H511" s="28">
        <f t="shared" si="13"/>
        <v>1.1759999999999959</v>
      </c>
    </row>
    <row r="512" spans="7:8" hidden="1" outlineLevel="1" x14ac:dyDescent="0.2">
      <c r="G512" s="28">
        <v>10.909999999999901</v>
      </c>
      <c r="H512" s="28">
        <f t="shared" si="13"/>
        <v>1.1763999999999959</v>
      </c>
    </row>
    <row r="513" spans="7:8" hidden="1" outlineLevel="1" x14ac:dyDescent="0.2">
      <c r="G513" s="28">
        <v>10.9199999999999</v>
      </c>
      <c r="H513" s="28">
        <f t="shared" si="13"/>
        <v>1.1767999999999958</v>
      </c>
    </row>
    <row r="514" spans="7:8" hidden="1" outlineLevel="1" x14ac:dyDescent="0.2">
      <c r="G514" s="28">
        <v>10.9299999999999</v>
      </c>
      <c r="H514" s="28">
        <f t="shared" si="13"/>
        <v>1.1771999999999958</v>
      </c>
    </row>
    <row r="515" spans="7:8" hidden="1" outlineLevel="1" x14ac:dyDescent="0.2">
      <c r="G515" s="28">
        <v>10.9399999999999</v>
      </c>
      <c r="H515" s="28">
        <f t="shared" si="13"/>
        <v>1.1775999999999958</v>
      </c>
    </row>
    <row r="516" spans="7:8" hidden="1" outlineLevel="1" x14ac:dyDescent="0.2">
      <c r="G516" s="28">
        <v>10.9499999999999</v>
      </c>
      <c r="H516" s="28">
        <f t="shared" si="13"/>
        <v>1.1779999999999957</v>
      </c>
    </row>
    <row r="517" spans="7:8" hidden="1" outlineLevel="1" x14ac:dyDescent="0.2">
      <c r="G517" s="28">
        <v>10.9599999999999</v>
      </c>
      <c r="H517" s="28">
        <f t="shared" si="13"/>
        <v>1.1783999999999957</v>
      </c>
    </row>
    <row r="518" spans="7:8" hidden="1" outlineLevel="1" x14ac:dyDescent="0.2">
      <c r="G518" s="28">
        <v>10.969999999999899</v>
      </c>
      <c r="H518" s="28">
        <f t="shared" si="13"/>
        <v>1.1787999999999956</v>
      </c>
    </row>
    <row r="519" spans="7:8" hidden="1" outlineLevel="1" x14ac:dyDescent="0.2">
      <c r="G519" s="28">
        <v>10.979999999999899</v>
      </c>
      <c r="H519" s="28">
        <f t="shared" si="13"/>
        <v>1.1791999999999956</v>
      </c>
    </row>
    <row r="520" spans="7:8" hidden="1" outlineLevel="1" x14ac:dyDescent="0.2">
      <c r="G520" s="28">
        <v>10.989999999999901</v>
      </c>
      <c r="H520" s="28">
        <f t="shared" si="13"/>
        <v>1.1795999999999955</v>
      </c>
    </row>
    <row r="521" spans="7:8" collapsed="1" x14ac:dyDescent="0.2">
      <c r="G521" s="39">
        <v>10.999999999999901</v>
      </c>
      <c r="H521" s="38">
        <v>1.18</v>
      </c>
    </row>
    <row r="522" spans="7:8" hidden="1" outlineLevel="1" x14ac:dyDescent="0.2">
      <c r="G522" s="28">
        <v>11.0099999999999</v>
      </c>
      <c r="H522" s="28">
        <f t="shared" ref="H522:H585" si="14">H521+(H$621-H$521)/100</f>
        <v>1.1804999999999999</v>
      </c>
    </row>
    <row r="523" spans="7:8" hidden="1" outlineLevel="1" x14ac:dyDescent="0.2">
      <c r="G523" s="28">
        <v>11.0199999999999</v>
      </c>
      <c r="H523" s="28">
        <f t="shared" si="14"/>
        <v>1.1809999999999998</v>
      </c>
    </row>
    <row r="524" spans="7:8" hidden="1" outlineLevel="1" x14ac:dyDescent="0.2">
      <c r="G524" s="28">
        <v>11.0299999999999</v>
      </c>
      <c r="H524" s="28">
        <f t="shared" si="14"/>
        <v>1.1814999999999998</v>
      </c>
    </row>
    <row r="525" spans="7:8" hidden="1" outlineLevel="1" x14ac:dyDescent="0.2">
      <c r="G525" s="28">
        <v>11.0399999999999</v>
      </c>
      <c r="H525" s="28">
        <f t="shared" si="14"/>
        <v>1.1819999999999997</v>
      </c>
    </row>
    <row r="526" spans="7:8" hidden="1" outlineLevel="1" x14ac:dyDescent="0.2">
      <c r="G526" s="28">
        <v>11.049999999999899</v>
      </c>
      <c r="H526" s="28">
        <f t="shared" si="14"/>
        <v>1.1824999999999997</v>
      </c>
    </row>
    <row r="527" spans="7:8" hidden="1" outlineLevel="1" x14ac:dyDescent="0.2">
      <c r="G527" s="28">
        <v>11.059999999999899</v>
      </c>
      <c r="H527" s="28">
        <f t="shared" si="14"/>
        <v>1.1829999999999996</v>
      </c>
    </row>
    <row r="528" spans="7:8" hidden="1" outlineLevel="1" x14ac:dyDescent="0.2">
      <c r="G528" s="28">
        <v>11.069999999999901</v>
      </c>
      <c r="H528" s="28">
        <f t="shared" si="14"/>
        <v>1.1834999999999996</v>
      </c>
    </row>
    <row r="529" spans="7:8" hidden="1" outlineLevel="1" x14ac:dyDescent="0.2">
      <c r="G529" s="28">
        <v>11.079999999999901</v>
      </c>
      <c r="H529" s="28">
        <f t="shared" si="14"/>
        <v>1.1839999999999995</v>
      </c>
    </row>
    <row r="530" spans="7:8" hidden="1" outlineLevel="1" x14ac:dyDescent="0.2">
      <c r="G530" s="28">
        <v>11.0899999999999</v>
      </c>
      <c r="H530" s="28">
        <f t="shared" si="14"/>
        <v>1.1844999999999994</v>
      </c>
    </row>
    <row r="531" spans="7:8" hidden="1" outlineLevel="1" x14ac:dyDescent="0.2">
      <c r="G531" s="28">
        <v>11.0999999999999</v>
      </c>
      <c r="H531" s="28">
        <f t="shared" si="14"/>
        <v>1.1849999999999994</v>
      </c>
    </row>
    <row r="532" spans="7:8" hidden="1" outlineLevel="1" x14ac:dyDescent="0.2">
      <c r="G532" s="28">
        <v>11.1099999999999</v>
      </c>
      <c r="H532" s="28">
        <f t="shared" si="14"/>
        <v>1.1854999999999993</v>
      </c>
    </row>
    <row r="533" spans="7:8" hidden="1" outlineLevel="1" x14ac:dyDescent="0.2">
      <c r="G533" s="28">
        <v>11.1199999999999</v>
      </c>
      <c r="H533" s="28">
        <f t="shared" si="14"/>
        <v>1.1859999999999993</v>
      </c>
    </row>
    <row r="534" spans="7:8" hidden="1" outlineLevel="1" x14ac:dyDescent="0.2">
      <c r="G534" s="28">
        <v>11.1299999999999</v>
      </c>
      <c r="H534" s="28">
        <f t="shared" si="14"/>
        <v>1.1864999999999992</v>
      </c>
    </row>
    <row r="535" spans="7:8" hidden="1" outlineLevel="1" x14ac:dyDescent="0.2">
      <c r="G535" s="28">
        <v>11.139999999999899</v>
      </c>
      <c r="H535" s="28">
        <f t="shared" si="14"/>
        <v>1.1869999999999992</v>
      </c>
    </row>
    <row r="536" spans="7:8" hidden="1" outlineLevel="1" x14ac:dyDescent="0.2">
      <c r="G536" s="28">
        <v>11.149999999999901</v>
      </c>
      <c r="H536" s="28">
        <f t="shared" si="14"/>
        <v>1.1874999999999991</v>
      </c>
    </row>
    <row r="537" spans="7:8" hidden="1" outlineLevel="1" x14ac:dyDescent="0.2">
      <c r="G537" s="28">
        <v>11.159999999999901</v>
      </c>
      <c r="H537" s="28">
        <f t="shared" si="14"/>
        <v>1.1879999999999991</v>
      </c>
    </row>
    <row r="538" spans="7:8" hidden="1" outlineLevel="1" x14ac:dyDescent="0.2">
      <c r="G538" s="28">
        <v>11.1699999999999</v>
      </c>
      <c r="H538" s="28">
        <f t="shared" si="14"/>
        <v>1.188499999999999</v>
      </c>
    </row>
    <row r="539" spans="7:8" hidden="1" outlineLevel="1" x14ac:dyDescent="0.2">
      <c r="G539" s="28">
        <v>11.1799999999999</v>
      </c>
      <c r="H539" s="28">
        <f t="shared" si="14"/>
        <v>1.1889999999999989</v>
      </c>
    </row>
    <row r="540" spans="7:8" hidden="1" outlineLevel="1" x14ac:dyDescent="0.2">
      <c r="G540" s="28">
        <v>11.1899999999999</v>
      </c>
      <c r="H540" s="28">
        <f t="shared" si="14"/>
        <v>1.1894999999999989</v>
      </c>
    </row>
    <row r="541" spans="7:8" hidden="1" outlineLevel="1" x14ac:dyDescent="0.2">
      <c r="G541" s="28">
        <v>11.1999999999999</v>
      </c>
      <c r="H541" s="28">
        <f t="shared" si="14"/>
        <v>1.1899999999999988</v>
      </c>
    </row>
    <row r="542" spans="7:8" hidden="1" outlineLevel="1" x14ac:dyDescent="0.2">
      <c r="G542" s="28">
        <v>11.2099999999999</v>
      </c>
      <c r="H542" s="28">
        <f t="shared" si="14"/>
        <v>1.1904999999999988</v>
      </c>
    </row>
    <row r="543" spans="7:8" hidden="1" outlineLevel="1" x14ac:dyDescent="0.2">
      <c r="G543" s="28">
        <v>11.219999999999899</v>
      </c>
      <c r="H543" s="28">
        <f t="shared" si="14"/>
        <v>1.1909999999999987</v>
      </c>
    </row>
    <row r="544" spans="7:8" hidden="1" outlineLevel="1" x14ac:dyDescent="0.2">
      <c r="G544" s="28">
        <v>11.229999999999899</v>
      </c>
      <c r="H544" s="28">
        <f t="shared" si="14"/>
        <v>1.1914999999999987</v>
      </c>
    </row>
    <row r="545" spans="7:8" hidden="1" outlineLevel="1" x14ac:dyDescent="0.2">
      <c r="G545" s="28">
        <v>11.239999999999901</v>
      </c>
      <c r="H545" s="28">
        <f t="shared" si="14"/>
        <v>1.1919999999999986</v>
      </c>
    </row>
    <row r="546" spans="7:8" hidden="1" outlineLevel="1" x14ac:dyDescent="0.2">
      <c r="G546" s="28">
        <v>11.249999999999901</v>
      </c>
      <c r="H546" s="28">
        <f t="shared" si="14"/>
        <v>1.1924999999999986</v>
      </c>
    </row>
    <row r="547" spans="7:8" hidden="1" outlineLevel="1" x14ac:dyDescent="0.2">
      <c r="G547" s="28">
        <v>11.2599999999999</v>
      </c>
      <c r="H547" s="28">
        <f t="shared" si="14"/>
        <v>1.1929999999999985</v>
      </c>
    </row>
    <row r="548" spans="7:8" hidden="1" outlineLevel="1" x14ac:dyDescent="0.2">
      <c r="G548" s="28">
        <v>11.2699999999999</v>
      </c>
      <c r="H548" s="28">
        <f t="shared" si="14"/>
        <v>1.1934999999999985</v>
      </c>
    </row>
    <row r="549" spans="7:8" hidden="1" outlineLevel="1" x14ac:dyDescent="0.2">
      <c r="G549" s="28">
        <v>11.2799999999999</v>
      </c>
      <c r="H549" s="28">
        <f t="shared" si="14"/>
        <v>1.1939999999999984</v>
      </c>
    </row>
    <row r="550" spans="7:8" hidden="1" outlineLevel="1" x14ac:dyDescent="0.2">
      <c r="G550" s="28">
        <v>11.2899999999999</v>
      </c>
      <c r="H550" s="28">
        <f t="shared" si="14"/>
        <v>1.1944999999999983</v>
      </c>
    </row>
    <row r="551" spans="7:8" hidden="1" outlineLevel="1" x14ac:dyDescent="0.2">
      <c r="G551" s="28">
        <v>11.299999999999899</v>
      </c>
      <c r="H551" s="28">
        <f t="shared" si="14"/>
        <v>1.1949999999999983</v>
      </c>
    </row>
    <row r="552" spans="7:8" hidden="1" outlineLevel="1" x14ac:dyDescent="0.2">
      <c r="G552" s="28">
        <v>11.309999999999899</v>
      </c>
      <c r="H552" s="28">
        <f t="shared" si="14"/>
        <v>1.1954999999999982</v>
      </c>
    </row>
    <row r="553" spans="7:8" hidden="1" outlineLevel="1" x14ac:dyDescent="0.2">
      <c r="G553" s="28">
        <v>11.319999999999901</v>
      </c>
      <c r="H553" s="28">
        <f t="shared" si="14"/>
        <v>1.1959999999999982</v>
      </c>
    </row>
    <row r="554" spans="7:8" hidden="1" outlineLevel="1" x14ac:dyDescent="0.2">
      <c r="G554" s="28">
        <v>11.329999999999901</v>
      </c>
      <c r="H554" s="28">
        <f t="shared" si="14"/>
        <v>1.1964999999999981</v>
      </c>
    </row>
    <row r="555" spans="7:8" hidden="1" outlineLevel="1" x14ac:dyDescent="0.2">
      <c r="G555" s="28">
        <v>11.3399999999999</v>
      </c>
      <c r="H555" s="28">
        <f t="shared" si="14"/>
        <v>1.1969999999999981</v>
      </c>
    </row>
    <row r="556" spans="7:8" hidden="1" outlineLevel="1" x14ac:dyDescent="0.2">
      <c r="G556" s="28">
        <v>11.3499999999999</v>
      </c>
      <c r="H556" s="28">
        <f t="shared" si="14"/>
        <v>1.197499999999998</v>
      </c>
    </row>
    <row r="557" spans="7:8" hidden="1" outlineLevel="1" x14ac:dyDescent="0.2">
      <c r="G557" s="28">
        <v>11.3599999999999</v>
      </c>
      <c r="H557" s="28">
        <f t="shared" si="14"/>
        <v>1.197999999999998</v>
      </c>
    </row>
    <row r="558" spans="7:8" hidden="1" outlineLevel="1" x14ac:dyDescent="0.2">
      <c r="G558" s="28">
        <v>11.3699999999999</v>
      </c>
      <c r="H558" s="28">
        <f t="shared" si="14"/>
        <v>1.1984999999999979</v>
      </c>
    </row>
    <row r="559" spans="7:8" hidden="1" outlineLevel="1" x14ac:dyDescent="0.2">
      <c r="G559" s="28">
        <v>11.3799999999999</v>
      </c>
      <c r="H559" s="28">
        <f t="shared" si="14"/>
        <v>1.1989999999999978</v>
      </c>
    </row>
    <row r="560" spans="7:8" hidden="1" outlineLevel="1" x14ac:dyDescent="0.2">
      <c r="G560" s="28">
        <v>11.389999999999899</v>
      </c>
      <c r="H560" s="28">
        <f t="shared" si="14"/>
        <v>1.1994999999999978</v>
      </c>
    </row>
    <row r="561" spans="7:8" hidden="1" outlineLevel="1" x14ac:dyDescent="0.2">
      <c r="G561" s="28">
        <v>11.399999999999901</v>
      </c>
      <c r="H561" s="28">
        <f t="shared" si="14"/>
        <v>1.1999999999999977</v>
      </c>
    </row>
    <row r="562" spans="7:8" hidden="1" outlineLevel="1" x14ac:dyDescent="0.2">
      <c r="G562" s="28">
        <v>11.409999999999901</v>
      </c>
      <c r="H562" s="28">
        <f t="shared" si="14"/>
        <v>1.2004999999999977</v>
      </c>
    </row>
    <row r="563" spans="7:8" hidden="1" outlineLevel="1" x14ac:dyDescent="0.2">
      <c r="G563" s="28">
        <v>11.4199999999999</v>
      </c>
      <c r="H563" s="28">
        <f t="shared" si="14"/>
        <v>1.2009999999999976</v>
      </c>
    </row>
    <row r="564" spans="7:8" hidden="1" outlineLevel="1" x14ac:dyDescent="0.2">
      <c r="G564" s="28">
        <v>11.4299999999999</v>
      </c>
      <c r="H564" s="28">
        <f t="shared" si="14"/>
        <v>1.2014999999999976</v>
      </c>
    </row>
    <row r="565" spans="7:8" hidden="1" outlineLevel="1" x14ac:dyDescent="0.2">
      <c r="G565" s="28">
        <v>11.4399999999999</v>
      </c>
      <c r="H565" s="28">
        <f t="shared" si="14"/>
        <v>1.2019999999999975</v>
      </c>
    </row>
    <row r="566" spans="7:8" hidden="1" outlineLevel="1" x14ac:dyDescent="0.2">
      <c r="G566" s="28">
        <v>11.4499999999999</v>
      </c>
      <c r="H566" s="28">
        <f t="shared" si="14"/>
        <v>1.2024999999999975</v>
      </c>
    </row>
    <row r="567" spans="7:8" hidden="1" outlineLevel="1" x14ac:dyDescent="0.2">
      <c r="G567" s="28">
        <v>11.4599999999999</v>
      </c>
      <c r="H567" s="28">
        <f t="shared" si="14"/>
        <v>1.2029999999999974</v>
      </c>
    </row>
    <row r="568" spans="7:8" hidden="1" outlineLevel="1" x14ac:dyDescent="0.2">
      <c r="G568" s="28">
        <v>11.469999999999899</v>
      </c>
      <c r="H568" s="28">
        <f t="shared" si="14"/>
        <v>1.2034999999999973</v>
      </c>
    </row>
    <row r="569" spans="7:8" hidden="1" outlineLevel="1" x14ac:dyDescent="0.2">
      <c r="G569" s="28">
        <v>11.479999999999899</v>
      </c>
      <c r="H569" s="28">
        <f t="shared" si="14"/>
        <v>1.2039999999999973</v>
      </c>
    </row>
    <row r="570" spans="7:8" hidden="1" outlineLevel="1" x14ac:dyDescent="0.2">
      <c r="G570" s="28">
        <v>11.489999999999901</v>
      </c>
      <c r="H570" s="28">
        <f t="shared" si="14"/>
        <v>1.2044999999999972</v>
      </c>
    </row>
    <row r="571" spans="7:8" hidden="1" outlineLevel="1" x14ac:dyDescent="0.2">
      <c r="G571" s="28">
        <v>11.499999999999901</v>
      </c>
      <c r="H571" s="28">
        <f t="shared" si="14"/>
        <v>1.2049999999999972</v>
      </c>
    </row>
    <row r="572" spans="7:8" hidden="1" outlineLevel="1" x14ac:dyDescent="0.2">
      <c r="G572" s="28">
        <v>11.5099999999999</v>
      </c>
      <c r="H572" s="28">
        <f t="shared" si="14"/>
        <v>1.2054999999999971</v>
      </c>
    </row>
    <row r="573" spans="7:8" hidden="1" outlineLevel="1" x14ac:dyDescent="0.2">
      <c r="G573" s="28">
        <v>11.5199999999999</v>
      </c>
      <c r="H573" s="28">
        <f t="shared" si="14"/>
        <v>1.2059999999999971</v>
      </c>
    </row>
    <row r="574" spans="7:8" hidden="1" outlineLevel="1" x14ac:dyDescent="0.2">
      <c r="G574" s="28">
        <v>11.5299999999999</v>
      </c>
      <c r="H574" s="28">
        <f t="shared" si="14"/>
        <v>1.206499999999997</v>
      </c>
    </row>
    <row r="575" spans="7:8" hidden="1" outlineLevel="1" x14ac:dyDescent="0.2">
      <c r="G575" s="28">
        <v>11.5399999999999</v>
      </c>
      <c r="H575" s="28">
        <f t="shared" si="14"/>
        <v>1.206999999999997</v>
      </c>
    </row>
    <row r="576" spans="7:8" hidden="1" outlineLevel="1" x14ac:dyDescent="0.2">
      <c r="G576" s="28">
        <v>11.549999999999899</v>
      </c>
      <c r="H576" s="28">
        <f t="shared" si="14"/>
        <v>1.2074999999999969</v>
      </c>
    </row>
    <row r="577" spans="7:8" hidden="1" outlineLevel="1" x14ac:dyDescent="0.2">
      <c r="G577" s="28">
        <v>11.559999999999899</v>
      </c>
      <c r="H577" s="28">
        <f t="shared" si="14"/>
        <v>1.2079999999999969</v>
      </c>
    </row>
    <row r="578" spans="7:8" hidden="1" outlineLevel="1" x14ac:dyDescent="0.2">
      <c r="G578" s="28">
        <v>11.569999999999901</v>
      </c>
      <c r="H578" s="28">
        <f t="shared" si="14"/>
        <v>1.2084999999999968</v>
      </c>
    </row>
    <row r="579" spans="7:8" hidden="1" outlineLevel="1" x14ac:dyDescent="0.2">
      <c r="G579" s="28">
        <v>11.579999999999901</v>
      </c>
      <c r="H579" s="28">
        <f t="shared" si="14"/>
        <v>1.2089999999999967</v>
      </c>
    </row>
    <row r="580" spans="7:8" hidden="1" outlineLevel="1" x14ac:dyDescent="0.2">
      <c r="G580" s="28">
        <v>11.5899999999999</v>
      </c>
      <c r="H580" s="28">
        <f t="shared" si="14"/>
        <v>1.2094999999999967</v>
      </c>
    </row>
    <row r="581" spans="7:8" hidden="1" outlineLevel="1" x14ac:dyDescent="0.2">
      <c r="G581" s="28">
        <v>11.5999999999999</v>
      </c>
      <c r="H581" s="28">
        <f t="shared" si="14"/>
        <v>1.2099999999999966</v>
      </c>
    </row>
    <row r="582" spans="7:8" hidden="1" outlineLevel="1" x14ac:dyDescent="0.2">
      <c r="G582" s="28">
        <v>11.6099999999999</v>
      </c>
      <c r="H582" s="28">
        <f t="shared" si="14"/>
        <v>1.2104999999999966</v>
      </c>
    </row>
    <row r="583" spans="7:8" hidden="1" outlineLevel="1" x14ac:dyDescent="0.2">
      <c r="G583" s="28">
        <v>11.6199999999999</v>
      </c>
      <c r="H583" s="28">
        <f t="shared" si="14"/>
        <v>1.2109999999999965</v>
      </c>
    </row>
    <row r="584" spans="7:8" hidden="1" outlineLevel="1" x14ac:dyDescent="0.2">
      <c r="G584" s="28">
        <v>11.6299999999999</v>
      </c>
      <c r="H584" s="28">
        <f t="shared" si="14"/>
        <v>1.2114999999999965</v>
      </c>
    </row>
    <row r="585" spans="7:8" hidden="1" outlineLevel="1" x14ac:dyDescent="0.2">
      <c r="G585" s="28">
        <v>11.639999999999899</v>
      </c>
      <c r="H585" s="28">
        <f t="shared" si="14"/>
        <v>1.2119999999999964</v>
      </c>
    </row>
    <row r="586" spans="7:8" hidden="1" outlineLevel="1" x14ac:dyDescent="0.2">
      <c r="G586" s="28">
        <v>11.649999999999901</v>
      </c>
      <c r="H586" s="28">
        <f t="shared" ref="H586:H620" si="15">H585+(H$621-H$521)/100</f>
        <v>1.2124999999999964</v>
      </c>
    </row>
    <row r="587" spans="7:8" hidden="1" outlineLevel="1" x14ac:dyDescent="0.2">
      <c r="G587" s="28">
        <v>11.659999999999901</v>
      </c>
      <c r="H587" s="28">
        <f t="shared" si="15"/>
        <v>1.2129999999999963</v>
      </c>
    </row>
    <row r="588" spans="7:8" hidden="1" outlineLevel="1" x14ac:dyDescent="0.2">
      <c r="G588" s="28">
        <v>11.6699999999999</v>
      </c>
      <c r="H588" s="28">
        <f t="shared" si="15"/>
        <v>1.2134999999999962</v>
      </c>
    </row>
    <row r="589" spans="7:8" hidden="1" outlineLevel="1" x14ac:dyDescent="0.2">
      <c r="G589" s="28">
        <v>11.6799999999999</v>
      </c>
      <c r="H589" s="28">
        <f t="shared" si="15"/>
        <v>1.2139999999999962</v>
      </c>
    </row>
    <row r="590" spans="7:8" hidden="1" outlineLevel="1" x14ac:dyDescent="0.2">
      <c r="G590" s="28">
        <v>11.6899999999999</v>
      </c>
      <c r="H590" s="28">
        <f t="shared" si="15"/>
        <v>1.2144999999999961</v>
      </c>
    </row>
    <row r="591" spans="7:8" hidden="1" outlineLevel="1" x14ac:dyDescent="0.2">
      <c r="G591" s="28">
        <v>11.6999999999999</v>
      </c>
      <c r="H591" s="28">
        <f t="shared" si="15"/>
        <v>1.2149999999999961</v>
      </c>
    </row>
    <row r="592" spans="7:8" hidden="1" outlineLevel="1" x14ac:dyDescent="0.2">
      <c r="G592" s="28">
        <v>11.7099999999999</v>
      </c>
      <c r="H592" s="28">
        <f t="shared" si="15"/>
        <v>1.215499999999996</v>
      </c>
    </row>
    <row r="593" spans="7:8" hidden="1" outlineLevel="1" x14ac:dyDescent="0.2">
      <c r="G593" s="28">
        <v>11.719999999999899</v>
      </c>
      <c r="H593" s="28">
        <f t="shared" si="15"/>
        <v>1.215999999999996</v>
      </c>
    </row>
    <row r="594" spans="7:8" hidden="1" outlineLevel="1" x14ac:dyDescent="0.2">
      <c r="G594" s="28">
        <v>11.729999999999899</v>
      </c>
      <c r="H594" s="28">
        <f t="shared" si="15"/>
        <v>1.2164999999999959</v>
      </c>
    </row>
    <row r="595" spans="7:8" hidden="1" outlineLevel="1" x14ac:dyDescent="0.2">
      <c r="G595" s="28">
        <v>11.739999999999901</v>
      </c>
      <c r="H595" s="28">
        <f t="shared" si="15"/>
        <v>1.2169999999999959</v>
      </c>
    </row>
    <row r="596" spans="7:8" hidden="1" outlineLevel="1" x14ac:dyDescent="0.2">
      <c r="G596" s="28">
        <v>11.749999999999901</v>
      </c>
      <c r="H596" s="28">
        <f t="shared" si="15"/>
        <v>1.2174999999999958</v>
      </c>
    </row>
    <row r="597" spans="7:8" hidden="1" outlineLevel="1" x14ac:dyDescent="0.2">
      <c r="G597" s="28">
        <v>11.7599999999999</v>
      </c>
      <c r="H597" s="28">
        <f t="shared" si="15"/>
        <v>1.2179999999999958</v>
      </c>
    </row>
    <row r="598" spans="7:8" hidden="1" outlineLevel="1" x14ac:dyDescent="0.2">
      <c r="G598" s="28">
        <v>11.7699999999999</v>
      </c>
      <c r="H598" s="28">
        <f t="shared" si="15"/>
        <v>1.2184999999999957</v>
      </c>
    </row>
    <row r="599" spans="7:8" hidden="1" outlineLevel="1" x14ac:dyDescent="0.2">
      <c r="G599" s="28">
        <v>11.7799999999999</v>
      </c>
      <c r="H599" s="28">
        <f t="shared" si="15"/>
        <v>1.2189999999999956</v>
      </c>
    </row>
    <row r="600" spans="7:8" hidden="1" outlineLevel="1" x14ac:dyDescent="0.2">
      <c r="G600" s="28">
        <v>11.7899999999999</v>
      </c>
      <c r="H600" s="28">
        <f t="shared" si="15"/>
        <v>1.2194999999999956</v>
      </c>
    </row>
    <row r="601" spans="7:8" hidden="1" outlineLevel="1" x14ac:dyDescent="0.2">
      <c r="G601" s="28">
        <v>11.799999999999899</v>
      </c>
      <c r="H601" s="28">
        <f t="shared" si="15"/>
        <v>1.2199999999999955</v>
      </c>
    </row>
    <row r="602" spans="7:8" hidden="1" outlineLevel="1" x14ac:dyDescent="0.2">
      <c r="G602" s="28">
        <v>11.809999999999899</v>
      </c>
      <c r="H602" s="28">
        <f t="shared" si="15"/>
        <v>1.2204999999999955</v>
      </c>
    </row>
    <row r="603" spans="7:8" hidden="1" outlineLevel="1" x14ac:dyDescent="0.2">
      <c r="G603" s="28">
        <v>11.819999999999901</v>
      </c>
      <c r="H603" s="28">
        <f t="shared" si="15"/>
        <v>1.2209999999999954</v>
      </c>
    </row>
    <row r="604" spans="7:8" hidden="1" outlineLevel="1" x14ac:dyDescent="0.2">
      <c r="G604" s="28">
        <v>11.829999999999901</v>
      </c>
      <c r="H604" s="28">
        <f t="shared" si="15"/>
        <v>1.2214999999999954</v>
      </c>
    </row>
    <row r="605" spans="7:8" hidden="1" outlineLevel="1" x14ac:dyDescent="0.2">
      <c r="G605" s="28">
        <v>11.8399999999999</v>
      </c>
      <c r="H605" s="28">
        <f t="shared" si="15"/>
        <v>1.2219999999999953</v>
      </c>
    </row>
    <row r="606" spans="7:8" hidden="1" outlineLevel="1" x14ac:dyDescent="0.2">
      <c r="G606" s="28">
        <v>11.8499999999999</v>
      </c>
      <c r="H606" s="28">
        <f t="shared" si="15"/>
        <v>1.2224999999999953</v>
      </c>
    </row>
    <row r="607" spans="7:8" hidden="1" outlineLevel="1" x14ac:dyDescent="0.2">
      <c r="G607" s="28">
        <v>11.8599999999999</v>
      </c>
      <c r="H607" s="28">
        <f t="shared" si="15"/>
        <v>1.2229999999999952</v>
      </c>
    </row>
    <row r="608" spans="7:8" hidden="1" outlineLevel="1" x14ac:dyDescent="0.2">
      <c r="G608" s="28">
        <v>11.8699999999999</v>
      </c>
      <c r="H608" s="28">
        <f t="shared" si="15"/>
        <v>1.2234999999999951</v>
      </c>
    </row>
    <row r="609" spans="7:8" hidden="1" outlineLevel="1" x14ac:dyDescent="0.2">
      <c r="G609" s="28">
        <v>11.8799999999999</v>
      </c>
      <c r="H609" s="28">
        <f t="shared" si="15"/>
        <v>1.2239999999999951</v>
      </c>
    </row>
    <row r="610" spans="7:8" hidden="1" outlineLevel="1" x14ac:dyDescent="0.2">
      <c r="G610" s="28">
        <v>11.889999999999899</v>
      </c>
      <c r="H610" s="28">
        <f t="shared" si="15"/>
        <v>1.224499999999995</v>
      </c>
    </row>
    <row r="611" spans="7:8" hidden="1" outlineLevel="1" x14ac:dyDescent="0.2">
      <c r="G611" s="28">
        <v>11.899999999999901</v>
      </c>
      <c r="H611" s="28">
        <f t="shared" si="15"/>
        <v>1.224999999999995</v>
      </c>
    </row>
    <row r="612" spans="7:8" hidden="1" outlineLevel="1" x14ac:dyDescent="0.2">
      <c r="G612" s="28">
        <v>11.909999999999901</v>
      </c>
      <c r="H612" s="28">
        <f t="shared" si="15"/>
        <v>1.2254999999999949</v>
      </c>
    </row>
    <row r="613" spans="7:8" hidden="1" outlineLevel="1" x14ac:dyDescent="0.2">
      <c r="G613" s="28">
        <v>11.9199999999999</v>
      </c>
      <c r="H613" s="28">
        <f t="shared" si="15"/>
        <v>1.2259999999999949</v>
      </c>
    </row>
    <row r="614" spans="7:8" hidden="1" outlineLevel="1" x14ac:dyDescent="0.2">
      <c r="G614" s="28">
        <v>11.9299999999999</v>
      </c>
      <c r="H614" s="28">
        <f t="shared" si="15"/>
        <v>1.2264999999999948</v>
      </c>
    </row>
    <row r="615" spans="7:8" hidden="1" outlineLevel="1" x14ac:dyDescent="0.2">
      <c r="G615" s="28">
        <v>11.9399999999999</v>
      </c>
      <c r="H615" s="28">
        <f t="shared" si="15"/>
        <v>1.2269999999999948</v>
      </c>
    </row>
    <row r="616" spans="7:8" hidden="1" outlineLevel="1" x14ac:dyDescent="0.2">
      <c r="G616" s="28">
        <v>11.9499999999999</v>
      </c>
      <c r="H616" s="28">
        <f t="shared" si="15"/>
        <v>1.2274999999999947</v>
      </c>
    </row>
    <row r="617" spans="7:8" hidden="1" outlineLevel="1" x14ac:dyDescent="0.2">
      <c r="G617" s="28">
        <v>11.9599999999999</v>
      </c>
      <c r="H617" s="28">
        <f t="shared" si="15"/>
        <v>1.2279999999999947</v>
      </c>
    </row>
    <row r="618" spans="7:8" hidden="1" outlineLevel="1" x14ac:dyDescent="0.2">
      <c r="G618" s="28">
        <v>11.969999999999899</v>
      </c>
      <c r="H618" s="28">
        <f t="shared" si="15"/>
        <v>1.2284999999999946</v>
      </c>
    </row>
    <row r="619" spans="7:8" hidden="1" outlineLevel="1" x14ac:dyDescent="0.2">
      <c r="G619" s="28">
        <v>11.979999999999899</v>
      </c>
      <c r="H619" s="28">
        <f t="shared" si="15"/>
        <v>1.2289999999999945</v>
      </c>
    </row>
    <row r="620" spans="7:8" hidden="1" outlineLevel="1" x14ac:dyDescent="0.2">
      <c r="G620" s="28">
        <v>11.989999999999901</v>
      </c>
      <c r="H620" s="28">
        <f t="shared" si="15"/>
        <v>1.2294999999999945</v>
      </c>
    </row>
    <row r="621" spans="7:8" collapsed="1" x14ac:dyDescent="0.2">
      <c r="G621" s="39">
        <v>11.999999999999901</v>
      </c>
      <c r="H621" s="38">
        <v>1.23</v>
      </c>
    </row>
    <row r="622" spans="7:8" hidden="1" outlineLevel="1" x14ac:dyDescent="0.2">
      <c r="G622" s="28">
        <v>12.0099999999999</v>
      </c>
      <c r="H622" s="28">
        <f>H621+(H$721-H$621)/100</f>
        <v>1.2304999999999999</v>
      </c>
    </row>
    <row r="623" spans="7:8" hidden="1" outlineLevel="1" x14ac:dyDescent="0.2">
      <c r="G623" s="28">
        <v>12.0199999999999</v>
      </c>
      <c r="H623" s="28">
        <f t="shared" ref="H623:H686" si="16">H622+(H$621-H$521)/100</f>
        <v>1.2309999999999999</v>
      </c>
    </row>
    <row r="624" spans="7:8" hidden="1" outlineLevel="1" x14ac:dyDescent="0.2">
      <c r="G624" s="28">
        <v>12.0299999999999</v>
      </c>
      <c r="H624" s="28">
        <f t="shared" si="16"/>
        <v>1.2314999999999998</v>
      </c>
    </row>
    <row r="625" spans="7:8" hidden="1" outlineLevel="1" x14ac:dyDescent="0.2">
      <c r="G625" s="28">
        <v>12.0399999999999</v>
      </c>
      <c r="H625" s="28">
        <f t="shared" si="16"/>
        <v>1.2319999999999998</v>
      </c>
    </row>
    <row r="626" spans="7:8" hidden="1" outlineLevel="1" x14ac:dyDescent="0.2">
      <c r="G626" s="28">
        <v>12.049999999999899</v>
      </c>
      <c r="H626" s="28">
        <f t="shared" si="16"/>
        <v>1.2324999999999997</v>
      </c>
    </row>
    <row r="627" spans="7:8" hidden="1" outlineLevel="1" x14ac:dyDescent="0.2">
      <c r="G627" s="28">
        <v>12.059999999999899</v>
      </c>
      <c r="H627" s="28">
        <f t="shared" si="16"/>
        <v>1.2329999999999997</v>
      </c>
    </row>
    <row r="628" spans="7:8" hidden="1" outlineLevel="1" x14ac:dyDescent="0.2">
      <c r="G628" s="28">
        <v>12.069999999999901</v>
      </c>
      <c r="H628" s="28">
        <f t="shared" si="16"/>
        <v>1.2334999999999996</v>
      </c>
    </row>
    <row r="629" spans="7:8" hidden="1" outlineLevel="1" x14ac:dyDescent="0.2">
      <c r="G629" s="28">
        <v>12.079999999999901</v>
      </c>
      <c r="H629" s="28">
        <f t="shared" si="16"/>
        <v>1.2339999999999995</v>
      </c>
    </row>
    <row r="630" spans="7:8" hidden="1" outlineLevel="1" x14ac:dyDescent="0.2">
      <c r="G630" s="28">
        <v>12.0899999999999</v>
      </c>
      <c r="H630" s="28">
        <f t="shared" si="16"/>
        <v>1.2344999999999995</v>
      </c>
    </row>
    <row r="631" spans="7:8" hidden="1" outlineLevel="1" x14ac:dyDescent="0.2">
      <c r="G631" s="28">
        <v>12.0999999999999</v>
      </c>
      <c r="H631" s="28">
        <f t="shared" si="16"/>
        <v>1.2349999999999994</v>
      </c>
    </row>
    <row r="632" spans="7:8" hidden="1" outlineLevel="1" x14ac:dyDescent="0.2">
      <c r="G632" s="28">
        <v>12.1099999999999</v>
      </c>
      <c r="H632" s="28">
        <f t="shared" si="16"/>
        <v>1.2354999999999994</v>
      </c>
    </row>
    <row r="633" spans="7:8" hidden="1" outlineLevel="1" x14ac:dyDescent="0.2">
      <c r="G633" s="28">
        <v>12.1199999999999</v>
      </c>
      <c r="H633" s="28">
        <f t="shared" si="16"/>
        <v>1.2359999999999993</v>
      </c>
    </row>
    <row r="634" spans="7:8" hidden="1" outlineLevel="1" x14ac:dyDescent="0.2">
      <c r="G634" s="28">
        <v>12.1299999999999</v>
      </c>
      <c r="H634" s="28">
        <f t="shared" si="16"/>
        <v>1.2364999999999993</v>
      </c>
    </row>
    <row r="635" spans="7:8" hidden="1" outlineLevel="1" x14ac:dyDescent="0.2">
      <c r="G635" s="28">
        <v>12.139999999999899</v>
      </c>
      <c r="H635" s="28">
        <f t="shared" si="16"/>
        <v>1.2369999999999992</v>
      </c>
    </row>
    <row r="636" spans="7:8" hidden="1" outlineLevel="1" x14ac:dyDescent="0.2">
      <c r="G636" s="28">
        <v>12.149999999999901</v>
      </c>
      <c r="H636" s="28">
        <f t="shared" si="16"/>
        <v>1.2374999999999992</v>
      </c>
    </row>
    <row r="637" spans="7:8" hidden="1" outlineLevel="1" x14ac:dyDescent="0.2">
      <c r="G637" s="28">
        <v>12.159999999999901</v>
      </c>
      <c r="H637" s="28">
        <f t="shared" si="16"/>
        <v>1.2379999999999991</v>
      </c>
    </row>
    <row r="638" spans="7:8" hidden="1" outlineLevel="1" x14ac:dyDescent="0.2">
      <c r="G638" s="28">
        <v>12.1699999999999</v>
      </c>
      <c r="H638" s="28">
        <f t="shared" si="16"/>
        <v>1.238499999999999</v>
      </c>
    </row>
    <row r="639" spans="7:8" hidden="1" outlineLevel="1" x14ac:dyDescent="0.2">
      <c r="G639" s="28">
        <v>12.1799999999999</v>
      </c>
      <c r="H639" s="28">
        <f t="shared" si="16"/>
        <v>1.238999999999999</v>
      </c>
    </row>
    <row r="640" spans="7:8" hidden="1" outlineLevel="1" x14ac:dyDescent="0.2">
      <c r="G640" s="28">
        <v>12.1899999999999</v>
      </c>
      <c r="H640" s="28">
        <f t="shared" si="16"/>
        <v>1.2394999999999989</v>
      </c>
    </row>
    <row r="641" spans="7:8" hidden="1" outlineLevel="1" x14ac:dyDescent="0.2">
      <c r="G641" s="28">
        <v>12.1999999999999</v>
      </c>
      <c r="H641" s="28">
        <f t="shared" si="16"/>
        <v>1.2399999999999989</v>
      </c>
    </row>
    <row r="642" spans="7:8" hidden="1" outlineLevel="1" x14ac:dyDescent="0.2">
      <c r="G642" s="28">
        <v>12.2099999999999</v>
      </c>
      <c r="H642" s="28">
        <f t="shared" si="16"/>
        <v>1.2404999999999988</v>
      </c>
    </row>
    <row r="643" spans="7:8" hidden="1" outlineLevel="1" x14ac:dyDescent="0.2">
      <c r="G643" s="28">
        <v>12.219999999999899</v>
      </c>
      <c r="H643" s="28">
        <f t="shared" si="16"/>
        <v>1.2409999999999988</v>
      </c>
    </row>
    <row r="644" spans="7:8" hidden="1" outlineLevel="1" x14ac:dyDescent="0.2">
      <c r="G644" s="28">
        <v>12.229999999999899</v>
      </c>
      <c r="H644" s="28">
        <f t="shared" si="16"/>
        <v>1.2414999999999987</v>
      </c>
    </row>
    <row r="645" spans="7:8" hidden="1" outlineLevel="1" x14ac:dyDescent="0.2">
      <c r="G645" s="28">
        <v>12.239999999999901</v>
      </c>
      <c r="H645" s="28">
        <f t="shared" si="16"/>
        <v>1.2419999999999987</v>
      </c>
    </row>
    <row r="646" spans="7:8" hidden="1" outlineLevel="1" x14ac:dyDescent="0.2">
      <c r="G646" s="28">
        <v>12.249999999999901</v>
      </c>
      <c r="H646" s="28">
        <f t="shared" si="16"/>
        <v>1.2424999999999986</v>
      </c>
    </row>
    <row r="647" spans="7:8" hidden="1" outlineLevel="1" x14ac:dyDescent="0.2">
      <c r="G647" s="28">
        <v>12.2599999999999</v>
      </c>
      <c r="H647" s="28">
        <f t="shared" si="16"/>
        <v>1.2429999999999986</v>
      </c>
    </row>
    <row r="648" spans="7:8" hidden="1" outlineLevel="1" x14ac:dyDescent="0.2">
      <c r="G648" s="28">
        <v>12.2699999999999</v>
      </c>
      <c r="H648" s="28">
        <f t="shared" si="16"/>
        <v>1.2434999999999985</v>
      </c>
    </row>
    <row r="649" spans="7:8" hidden="1" outlineLevel="1" x14ac:dyDescent="0.2">
      <c r="G649" s="28">
        <v>12.2799999999999</v>
      </c>
      <c r="H649" s="28">
        <f t="shared" si="16"/>
        <v>1.2439999999999984</v>
      </c>
    </row>
    <row r="650" spans="7:8" hidden="1" outlineLevel="1" x14ac:dyDescent="0.2">
      <c r="G650" s="28">
        <v>12.2899999999999</v>
      </c>
      <c r="H650" s="28">
        <f t="shared" si="16"/>
        <v>1.2444999999999984</v>
      </c>
    </row>
    <row r="651" spans="7:8" hidden="1" outlineLevel="1" x14ac:dyDescent="0.2">
      <c r="G651" s="28">
        <v>12.299999999999899</v>
      </c>
      <c r="H651" s="28">
        <f t="shared" si="16"/>
        <v>1.2449999999999983</v>
      </c>
    </row>
    <row r="652" spans="7:8" hidden="1" outlineLevel="1" x14ac:dyDescent="0.2">
      <c r="G652" s="28">
        <v>12.309999999999899</v>
      </c>
      <c r="H652" s="28">
        <f t="shared" si="16"/>
        <v>1.2454999999999983</v>
      </c>
    </row>
    <row r="653" spans="7:8" hidden="1" outlineLevel="1" x14ac:dyDescent="0.2">
      <c r="G653" s="28">
        <v>12.319999999999901</v>
      </c>
      <c r="H653" s="28">
        <f t="shared" si="16"/>
        <v>1.2459999999999982</v>
      </c>
    </row>
    <row r="654" spans="7:8" hidden="1" outlineLevel="1" x14ac:dyDescent="0.2">
      <c r="G654" s="28">
        <v>12.329999999999901</v>
      </c>
      <c r="H654" s="28">
        <f t="shared" si="16"/>
        <v>1.2464999999999982</v>
      </c>
    </row>
    <row r="655" spans="7:8" hidden="1" outlineLevel="1" x14ac:dyDescent="0.2">
      <c r="G655" s="28">
        <v>12.3399999999999</v>
      </c>
      <c r="H655" s="28">
        <f t="shared" si="16"/>
        <v>1.2469999999999981</v>
      </c>
    </row>
    <row r="656" spans="7:8" hidden="1" outlineLevel="1" x14ac:dyDescent="0.2">
      <c r="G656" s="28">
        <v>12.3499999999999</v>
      </c>
      <c r="H656" s="28">
        <f t="shared" si="16"/>
        <v>1.2474999999999981</v>
      </c>
    </row>
    <row r="657" spans="7:8" hidden="1" outlineLevel="1" x14ac:dyDescent="0.2">
      <c r="G657" s="28">
        <v>12.3599999999999</v>
      </c>
      <c r="H657" s="28">
        <f t="shared" si="16"/>
        <v>1.247999999999998</v>
      </c>
    </row>
    <row r="658" spans="7:8" hidden="1" outlineLevel="1" x14ac:dyDescent="0.2">
      <c r="G658" s="28">
        <v>12.3699999999999</v>
      </c>
      <c r="H658" s="28">
        <f t="shared" si="16"/>
        <v>1.2484999999999979</v>
      </c>
    </row>
    <row r="659" spans="7:8" hidden="1" outlineLevel="1" x14ac:dyDescent="0.2">
      <c r="G659" s="28">
        <v>12.3799999999999</v>
      </c>
      <c r="H659" s="28">
        <f t="shared" si="16"/>
        <v>1.2489999999999979</v>
      </c>
    </row>
    <row r="660" spans="7:8" hidden="1" outlineLevel="1" x14ac:dyDescent="0.2">
      <c r="G660" s="28">
        <v>12.389999999999899</v>
      </c>
      <c r="H660" s="28">
        <f t="shared" si="16"/>
        <v>1.2494999999999978</v>
      </c>
    </row>
    <row r="661" spans="7:8" hidden="1" outlineLevel="1" x14ac:dyDescent="0.2">
      <c r="G661" s="28">
        <v>12.399999999999901</v>
      </c>
      <c r="H661" s="28">
        <f t="shared" si="16"/>
        <v>1.2499999999999978</v>
      </c>
    </row>
    <row r="662" spans="7:8" hidden="1" outlineLevel="1" x14ac:dyDescent="0.2">
      <c r="G662" s="28">
        <v>12.409999999999901</v>
      </c>
      <c r="H662" s="28">
        <f t="shared" si="16"/>
        <v>1.2504999999999977</v>
      </c>
    </row>
    <row r="663" spans="7:8" hidden="1" outlineLevel="1" x14ac:dyDescent="0.2">
      <c r="G663" s="28">
        <v>12.4199999999999</v>
      </c>
      <c r="H663" s="28">
        <f t="shared" si="16"/>
        <v>1.2509999999999977</v>
      </c>
    </row>
    <row r="664" spans="7:8" hidden="1" outlineLevel="1" x14ac:dyDescent="0.2">
      <c r="G664" s="28">
        <v>12.4299999999999</v>
      </c>
      <c r="H664" s="28">
        <f t="shared" si="16"/>
        <v>1.2514999999999976</v>
      </c>
    </row>
    <row r="665" spans="7:8" hidden="1" outlineLevel="1" x14ac:dyDescent="0.2">
      <c r="G665" s="28">
        <v>12.4399999999999</v>
      </c>
      <c r="H665" s="28">
        <f t="shared" si="16"/>
        <v>1.2519999999999976</v>
      </c>
    </row>
    <row r="666" spans="7:8" hidden="1" outlineLevel="1" x14ac:dyDescent="0.2">
      <c r="G666" s="28">
        <v>12.4499999999999</v>
      </c>
      <c r="H666" s="28">
        <f t="shared" si="16"/>
        <v>1.2524999999999975</v>
      </c>
    </row>
    <row r="667" spans="7:8" hidden="1" outlineLevel="1" x14ac:dyDescent="0.2">
      <c r="G667" s="28">
        <v>12.4599999999999</v>
      </c>
      <c r="H667" s="28">
        <f t="shared" si="16"/>
        <v>1.2529999999999974</v>
      </c>
    </row>
    <row r="668" spans="7:8" hidden="1" outlineLevel="1" x14ac:dyDescent="0.2">
      <c r="G668" s="28">
        <v>12.469999999999899</v>
      </c>
      <c r="H668" s="28">
        <f t="shared" si="16"/>
        <v>1.2534999999999974</v>
      </c>
    </row>
    <row r="669" spans="7:8" hidden="1" outlineLevel="1" x14ac:dyDescent="0.2">
      <c r="G669" s="28">
        <v>12.479999999999899</v>
      </c>
      <c r="H669" s="28">
        <f t="shared" si="16"/>
        <v>1.2539999999999973</v>
      </c>
    </row>
    <row r="670" spans="7:8" hidden="1" outlineLevel="1" x14ac:dyDescent="0.2">
      <c r="G670" s="28">
        <v>12.489999999999901</v>
      </c>
      <c r="H670" s="28">
        <f t="shared" si="16"/>
        <v>1.2544999999999973</v>
      </c>
    </row>
    <row r="671" spans="7:8" hidden="1" outlineLevel="1" x14ac:dyDescent="0.2">
      <c r="G671" s="28">
        <v>12.499999999999901</v>
      </c>
      <c r="H671" s="28">
        <f t="shared" si="16"/>
        <v>1.2549999999999972</v>
      </c>
    </row>
    <row r="672" spans="7:8" hidden="1" outlineLevel="1" x14ac:dyDescent="0.2">
      <c r="G672" s="28">
        <v>12.5099999999999</v>
      </c>
      <c r="H672" s="28">
        <f t="shared" si="16"/>
        <v>1.2554999999999972</v>
      </c>
    </row>
    <row r="673" spans="7:8" hidden="1" outlineLevel="1" x14ac:dyDescent="0.2">
      <c r="G673" s="28">
        <v>12.5199999999999</v>
      </c>
      <c r="H673" s="28">
        <f t="shared" si="16"/>
        <v>1.2559999999999971</v>
      </c>
    </row>
    <row r="674" spans="7:8" hidden="1" outlineLevel="1" x14ac:dyDescent="0.2">
      <c r="G674" s="28">
        <v>12.5299999999999</v>
      </c>
      <c r="H674" s="28">
        <f t="shared" si="16"/>
        <v>1.2564999999999971</v>
      </c>
    </row>
    <row r="675" spans="7:8" hidden="1" outlineLevel="1" x14ac:dyDescent="0.2">
      <c r="G675" s="28">
        <v>12.5399999999999</v>
      </c>
      <c r="H675" s="28">
        <f t="shared" si="16"/>
        <v>1.256999999999997</v>
      </c>
    </row>
    <row r="676" spans="7:8" hidden="1" outlineLevel="1" x14ac:dyDescent="0.2">
      <c r="G676" s="28">
        <v>12.549999999999899</v>
      </c>
      <c r="H676" s="28">
        <f t="shared" si="16"/>
        <v>1.257499999999997</v>
      </c>
    </row>
    <row r="677" spans="7:8" hidden="1" outlineLevel="1" x14ac:dyDescent="0.2">
      <c r="G677" s="28">
        <v>12.559999999999899</v>
      </c>
      <c r="H677" s="28">
        <f t="shared" si="16"/>
        <v>1.2579999999999969</v>
      </c>
    </row>
    <row r="678" spans="7:8" hidden="1" outlineLevel="1" x14ac:dyDescent="0.2">
      <c r="G678" s="28">
        <v>12.569999999999901</v>
      </c>
      <c r="H678" s="28">
        <f t="shared" si="16"/>
        <v>1.2584999999999968</v>
      </c>
    </row>
    <row r="679" spans="7:8" hidden="1" outlineLevel="1" x14ac:dyDescent="0.2">
      <c r="G679" s="28">
        <v>12.579999999999901</v>
      </c>
      <c r="H679" s="28">
        <f t="shared" si="16"/>
        <v>1.2589999999999968</v>
      </c>
    </row>
    <row r="680" spans="7:8" hidden="1" outlineLevel="1" x14ac:dyDescent="0.2">
      <c r="G680" s="28">
        <v>12.5899999999999</v>
      </c>
      <c r="H680" s="28">
        <f t="shared" si="16"/>
        <v>1.2594999999999967</v>
      </c>
    </row>
    <row r="681" spans="7:8" hidden="1" outlineLevel="1" x14ac:dyDescent="0.2">
      <c r="G681" s="28">
        <v>12.5999999999999</v>
      </c>
      <c r="H681" s="28">
        <f t="shared" si="16"/>
        <v>1.2599999999999967</v>
      </c>
    </row>
    <row r="682" spans="7:8" hidden="1" outlineLevel="1" x14ac:dyDescent="0.2">
      <c r="G682" s="28">
        <v>12.6099999999999</v>
      </c>
      <c r="H682" s="28">
        <f t="shared" si="16"/>
        <v>1.2604999999999966</v>
      </c>
    </row>
    <row r="683" spans="7:8" hidden="1" outlineLevel="1" x14ac:dyDescent="0.2">
      <c r="G683" s="28">
        <v>12.6199999999999</v>
      </c>
      <c r="H683" s="28">
        <f t="shared" si="16"/>
        <v>1.2609999999999966</v>
      </c>
    </row>
    <row r="684" spans="7:8" hidden="1" outlineLevel="1" x14ac:dyDescent="0.2">
      <c r="G684" s="28">
        <v>12.6299999999999</v>
      </c>
      <c r="H684" s="28">
        <f t="shared" si="16"/>
        <v>1.2614999999999965</v>
      </c>
    </row>
    <row r="685" spans="7:8" hidden="1" outlineLevel="1" x14ac:dyDescent="0.2">
      <c r="G685" s="28">
        <v>12.639999999999899</v>
      </c>
      <c r="H685" s="28">
        <f t="shared" si="16"/>
        <v>1.2619999999999965</v>
      </c>
    </row>
    <row r="686" spans="7:8" hidden="1" outlineLevel="1" x14ac:dyDescent="0.2">
      <c r="G686" s="28">
        <v>12.649999999999901</v>
      </c>
      <c r="H686" s="28">
        <f t="shared" si="16"/>
        <v>1.2624999999999964</v>
      </c>
    </row>
    <row r="687" spans="7:8" hidden="1" outlineLevel="1" x14ac:dyDescent="0.2">
      <c r="G687" s="28">
        <v>12.659999999999901</v>
      </c>
      <c r="H687" s="28">
        <f t="shared" ref="H687:H720" si="17">H686+(H$621-H$521)/100</f>
        <v>1.2629999999999963</v>
      </c>
    </row>
    <row r="688" spans="7:8" hidden="1" outlineLevel="1" x14ac:dyDescent="0.2">
      <c r="G688" s="28">
        <v>12.6699999999999</v>
      </c>
      <c r="H688" s="28">
        <f t="shared" si="17"/>
        <v>1.2634999999999963</v>
      </c>
    </row>
    <row r="689" spans="7:8" hidden="1" outlineLevel="1" x14ac:dyDescent="0.2">
      <c r="G689" s="28">
        <v>12.6799999999999</v>
      </c>
      <c r="H689" s="28">
        <f t="shared" si="17"/>
        <v>1.2639999999999962</v>
      </c>
    </row>
    <row r="690" spans="7:8" hidden="1" outlineLevel="1" x14ac:dyDescent="0.2">
      <c r="G690" s="28">
        <v>12.6899999999999</v>
      </c>
      <c r="H690" s="28">
        <f t="shared" si="17"/>
        <v>1.2644999999999962</v>
      </c>
    </row>
    <row r="691" spans="7:8" hidden="1" outlineLevel="1" x14ac:dyDescent="0.2">
      <c r="G691" s="28">
        <v>12.6999999999999</v>
      </c>
      <c r="H691" s="28">
        <f t="shared" si="17"/>
        <v>1.2649999999999961</v>
      </c>
    </row>
    <row r="692" spans="7:8" hidden="1" outlineLevel="1" x14ac:dyDescent="0.2">
      <c r="G692" s="28">
        <v>12.7099999999999</v>
      </c>
      <c r="H692" s="28">
        <f t="shared" si="17"/>
        <v>1.2654999999999961</v>
      </c>
    </row>
    <row r="693" spans="7:8" hidden="1" outlineLevel="1" x14ac:dyDescent="0.2">
      <c r="G693" s="28">
        <v>12.719999999999899</v>
      </c>
      <c r="H693" s="28">
        <f t="shared" si="17"/>
        <v>1.265999999999996</v>
      </c>
    </row>
    <row r="694" spans="7:8" hidden="1" outlineLevel="1" x14ac:dyDescent="0.2">
      <c r="G694" s="28">
        <v>12.729999999999899</v>
      </c>
      <c r="H694" s="28">
        <f t="shared" si="17"/>
        <v>1.266499999999996</v>
      </c>
    </row>
    <row r="695" spans="7:8" hidden="1" outlineLevel="1" x14ac:dyDescent="0.2">
      <c r="G695" s="28">
        <v>12.739999999999901</v>
      </c>
      <c r="H695" s="28">
        <f t="shared" si="17"/>
        <v>1.2669999999999959</v>
      </c>
    </row>
    <row r="696" spans="7:8" hidden="1" outlineLevel="1" x14ac:dyDescent="0.2">
      <c r="G696" s="28">
        <v>12.749999999999901</v>
      </c>
      <c r="H696" s="28">
        <f t="shared" si="17"/>
        <v>1.2674999999999959</v>
      </c>
    </row>
    <row r="697" spans="7:8" hidden="1" outlineLevel="1" x14ac:dyDescent="0.2">
      <c r="G697" s="28">
        <v>12.7599999999999</v>
      </c>
      <c r="H697" s="28">
        <f t="shared" si="17"/>
        <v>1.2679999999999958</v>
      </c>
    </row>
    <row r="698" spans="7:8" hidden="1" outlineLevel="1" x14ac:dyDescent="0.2">
      <c r="G698" s="28">
        <v>12.7699999999999</v>
      </c>
      <c r="H698" s="28">
        <f t="shared" si="17"/>
        <v>1.2684999999999957</v>
      </c>
    </row>
    <row r="699" spans="7:8" hidden="1" outlineLevel="1" x14ac:dyDescent="0.2">
      <c r="G699" s="28">
        <v>12.7799999999999</v>
      </c>
      <c r="H699" s="28">
        <f t="shared" si="17"/>
        <v>1.2689999999999957</v>
      </c>
    </row>
    <row r="700" spans="7:8" hidden="1" outlineLevel="1" x14ac:dyDescent="0.2">
      <c r="G700" s="28">
        <v>12.7899999999999</v>
      </c>
      <c r="H700" s="28">
        <f t="shared" si="17"/>
        <v>1.2694999999999956</v>
      </c>
    </row>
    <row r="701" spans="7:8" hidden="1" outlineLevel="1" x14ac:dyDescent="0.2">
      <c r="G701" s="28">
        <v>12.799999999999899</v>
      </c>
      <c r="H701" s="28">
        <f t="shared" si="17"/>
        <v>1.2699999999999956</v>
      </c>
    </row>
    <row r="702" spans="7:8" hidden="1" outlineLevel="1" x14ac:dyDescent="0.2">
      <c r="G702" s="28">
        <v>12.8099999999998</v>
      </c>
      <c r="H702" s="28">
        <f t="shared" si="17"/>
        <v>1.2704999999999955</v>
      </c>
    </row>
    <row r="703" spans="7:8" hidden="1" outlineLevel="1" x14ac:dyDescent="0.2">
      <c r="G703" s="28">
        <v>12.819999999999901</v>
      </c>
      <c r="H703" s="28">
        <f t="shared" si="17"/>
        <v>1.2709999999999955</v>
      </c>
    </row>
    <row r="704" spans="7:8" hidden="1" outlineLevel="1" x14ac:dyDescent="0.2">
      <c r="G704" s="28">
        <v>12.829999999999799</v>
      </c>
      <c r="H704" s="28">
        <f t="shared" si="17"/>
        <v>1.2714999999999954</v>
      </c>
    </row>
    <row r="705" spans="7:8" hidden="1" outlineLevel="1" x14ac:dyDescent="0.2">
      <c r="G705" s="28">
        <v>12.8399999999999</v>
      </c>
      <c r="H705" s="28">
        <f t="shared" si="17"/>
        <v>1.2719999999999954</v>
      </c>
    </row>
    <row r="706" spans="7:8" hidden="1" outlineLevel="1" x14ac:dyDescent="0.2">
      <c r="G706" s="28">
        <v>12.8499999999999</v>
      </c>
      <c r="H706" s="28">
        <f t="shared" si="17"/>
        <v>1.2724999999999953</v>
      </c>
    </row>
    <row r="707" spans="7:8" hidden="1" outlineLevel="1" x14ac:dyDescent="0.2">
      <c r="G707" s="28">
        <v>12.8599999999999</v>
      </c>
      <c r="H707" s="28">
        <f t="shared" si="17"/>
        <v>1.2729999999999952</v>
      </c>
    </row>
    <row r="708" spans="7:8" hidden="1" outlineLevel="1" x14ac:dyDescent="0.2">
      <c r="G708" s="28">
        <v>12.8699999999999</v>
      </c>
      <c r="H708" s="28">
        <f t="shared" si="17"/>
        <v>1.2734999999999952</v>
      </c>
    </row>
    <row r="709" spans="7:8" hidden="1" outlineLevel="1" x14ac:dyDescent="0.2">
      <c r="G709" s="28">
        <v>12.8799999999998</v>
      </c>
      <c r="H709" s="28">
        <f t="shared" si="17"/>
        <v>1.2739999999999951</v>
      </c>
    </row>
    <row r="710" spans="7:8" hidden="1" outlineLevel="1" x14ac:dyDescent="0.2">
      <c r="G710" s="28">
        <v>12.8899999999998</v>
      </c>
      <c r="H710" s="28">
        <f t="shared" si="17"/>
        <v>1.2744999999999951</v>
      </c>
    </row>
    <row r="711" spans="7:8" hidden="1" outlineLevel="1" x14ac:dyDescent="0.2">
      <c r="G711" s="28">
        <v>12.8999999999998</v>
      </c>
      <c r="H711" s="28">
        <f t="shared" si="17"/>
        <v>1.274999999999995</v>
      </c>
    </row>
    <row r="712" spans="7:8" hidden="1" outlineLevel="1" x14ac:dyDescent="0.2">
      <c r="G712" s="28">
        <v>12.909999999999901</v>
      </c>
      <c r="H712" s="28">
        <f t="shared" si="17"/>
        <v>1.275499999999995</v>
      </c>
    </row>
    <row r="713" spans="7:8" hidden="1" outlineLevel="1" x14ac:dyDescent="0.2">
      <c r="G713" s="28">
        <v>12.919999999999799</v>
      </c>
      <c r="H713" s="28">
        <f t="shared" si="17"/>
        <v>1.2759999999999949</v>
      </c>
    </row>
    <row r="714" spans="7:8" hidden="1" outlineLevel="1" x14ac:dyDescent="0.2">
      <c r="G714" s="28">
        <v>12.9299999999999</v>
      </c>
      <c r="H714" s="28">
        <f t="shared" si="17"/>
        <v>1.2764999999999949</v>
      </c>
    </row>
    <row r="715" spans="7:8" hidden="1" outlineLevel="1" x14ac:dyDescent="0.2">
      <c r="G715" s="28">
        <v>12.9399999999999</v>
      </c>
      <c r="H715" s="28">
        <f t="shared" si="17"/>
        <v>1.2769999999999948</v>
      </c>
    </row>
    <row r="716" spans="7:8" hidden="1" outlineLevel="1" x14ac:dyDescent="0.2">
      <c r="G716" s="28">
        <v>12.9499999999999</v>
      </c>
      <c r="H716" s="28">
        <f t="shared" si="17"/>
        <v>1.2774999999999948</v>
      </c>
    </row>
    <row r="717" spans="7:8" hidden="1" outlineLevel="1" x14ac:dyDescent="0.2">
      <c r="G717" s="28">
        <v>12.9599999999998</v>
      </c>
      <c r="H717" s="28">
        <f t="shared" si="17"/>
        <v>1.2779999999999947</v>
      </c>
    </row>
    <row r="718" spans="7:8" hidden="1" outlineLevel="1" x14ac:dyDescent="0.2">
      <c r="G718" s="28">
        <v>12.9699999999998</v>
      </c>
      <c r="H718" s="28">
        <f t="shared" si="17"/>
        <v>1.2784999999999946</v>
      </c>
    </row>
    <row r="719" spans="7:8" hidden="1" outlineLevel="1" x14ac:dyDescent="0.2">
      <c r="G719" s="28">
        <v>12.979999999999899</v>
      </c>
      <c r="H719" s="28">
        <f t="shared" si="17"/>
        <v>1.2789999999999946</v>
      </c>
    </row>
    <row r="720" spans="7:8" hidden="1" outlineLevel="1" x14ac:dyDescent="0.2">
      <c r="G720" s="28">
        <v>12.989999999999799</v>
      </c>
      <c r="H720" s="28">
        <f t="shared" si="17"/>
        <v>1.2794999999999945</v>
      </c>
    </row>
    <row r="721" spans="7:8" collapsed="1" x14ac:dyDescent="0.2">
      <c r="G721" s="39">
        <v>12.999999999999901</v>
      </c>
      <c r="H721" s="38">
        <v>1.28</v>
      </c>
    </row>
    <row r="722" spans="7:8" hidden="1" outlineLevel="1" x14ac:dyDescent="0.2">
      <c r="G722" s="28">
        <v>13.009999999999801</v>
      </c>
      <c r="H722" s="28">
        <f t="shared" ref="H722:H785" si="18">H721+(H$821-H$721)/100</f>
        <v>1.2805</v>
      </c>
    </row>
    <row r="723" spans="7:8" hidden="1" outlineLevel="1" x14ac:dyDescent="0.2">
      <c r="G723" s="28">
        <v>13.0199999999999</v>
      </c>
      <c r="H723" s="28">
        <f t="shared" si="18"/>
        <v>1.2809999999999999</v>
      </c>
    </row>
    <row r="724" spans="7:8" hidden="1" outlineLevel="1" x14ac:dyDescent="0.2">
      <c r="G724" s="28">
        <v>13.0299999999999</v>
      </c>
      <c r="H724" s="28">
        <f t="shared" si="18"/>
        <v>1.2814999999999999</v>
      </c>
    </row>
    <row r="725" spans="7:8" hidden="1" outlineLevel="1" x14ac:dyDescent="0.2">
      <c r="G725" s="28">
        <v>13.0399999999998</v>
      </c>
      <c r="H725" s="28">
        <f t="shared" si="18"/>
        <v>1.2819999999999998</v>
      </c>
    </row>
    <row r="726" spans="7:8" hidden="1" outlineLevel="1" x14ac:dyDescent="0.2">
      <c r="G726" s="28">
        <v>13.0499999999998</v>
      </c>
      <c r="H726" s="28">
        <f t="shared" si="18"/>
        <v>1.2824999999999998</v>
      </c>
    </row>
    <row r="727" spans="7:8" hidden="1" outlineLevel="1" x14ac:dyDescent="0.2">
      <c r="G727" s="28">
        <v>13.0599999999998</v>
      </c>
      <c r="H727" s="28">
        <f t="shared" si="18"/>
        <v>1.2829999999999997</v>
      </c>
    </row>
    <row r="728" spans="7:8" hidden="1" outlineLevel="1" x14ac:dyDescent="0.2">
      <c r="G728" s="28">
        <v>13.069999999999901</v>
      </c>
      <c r="H728" s="28">
        <f t="shared" si="18"/>
        <v>1.2834999999999996</v>
      </c>
    </row>
    <row r="729" spans="7:8" hidden="1" outlineLevel="1" x14ac:dyDescent="0.2">
      <c r="G729" s="28">
        <v>13.079999999999799</v>
      </c>
      <c r="H729" s="28">
        <f t="shared" si="18"/>
        <v>1.2839999999999996</v>
      </c>
    </row>
    <row r="730" spans="7:8" hidden="1" outlineLevel="1" x14ac:dyDescent="0.2">
      <c r="G730" s="28">
        <v>13.0899999999999</v>
      </c>
      <c r="H730" s="28">
        <f t="shared" si="18"/>
        <v>1.2844999999999995</v>
      </c>
    </row>
    <row r="731" spans="7:8" hidden="1" outlineLevel="1" x14ac:dyDescent="0.2">
      <c r="G731" s="28">
        <v>13.0999999999999</v>
      </c>
      <c r="H731" s="28">
        <f t="shared" si="18"/>
        <v>1.2849999999999995</v>
      </c>
    </row>
    <row r="732" spans="7:8" hidden="1" outlineLevel="1" x14ac:dyDescent="0.2">
      <c r="G732" s="28">
        <v>13.1099999999999</v>
      </c>
      <c r="H732" s="28">
        <f t="shared" si="18"/>
        <v>1.2854999999999994</v>
      </c>
    </row>
    <row r="733" spans="7:8" hidden="1" outlineLevel="1" x14ac:dyDescent="0.2">
      <c r="G733" s="28">
        <v>13.1199999999999</v>
      </c>
      <c r="H733" s="28">
        <f t="shared" si="18"/>
        <v>1.2859999999999994</v>
      </c>
    </row>
    <row r="734" spans="7:8" hidden="1" outlineLevel="1" x14ac:dyDescent="0.2">
      <c r="G734" s="28">
        <v>13.1299999999998</v>
      </c>
      <c r="H734" s="28">
        <f t="shared" si="18"/>
        <v>1.2864999999999993</v>
      </c>
    </row>
    <row r="735" spans="7:8" hidden="1" outlineLevel="1" x14ac:dyDescent="0.2">
      <c r="G735" s="28">
        <v>13.1399999999998</v>
      </c>
      <c r="H735" s="28">
        <f t="shared" si="18"/>
        <v>1.2869999999999993</v>
      </c>
    </row>
    <row r="736" spans="7:8" hidden="1" outlineLevel="1" x14ac:dyDescent="0.2">
      <c r="G736" s="28">
        <v>13.1499999999998</v>
      </c>
      <c r="H736" s="28">
        <f t="shared" si="18"/>
        <v>1.2874999999999992</v>
      </c>
    </row>
    <row r="737" spans="7:8" hidden="1" outlineLevel="1" x14ac:dyDescent="0.2">
      <c r="G737" s="28">
        <v>13.159999999999901</v>
      </c>
      <c r="H737" s="28">
        <f t="shared" si="18"/>
        <v>1.2879999999999991</v>
      </c>
    </row>
    <row r="738" spans="7:8" hidden="1" outlineLevel="1" x14ac:dyDescent="0.2">
      <c r="G738" s="28">
        <v>13.169999999999799</v>
      </c>
      <c r="H738" s="28">
        <f t="shared" si="18"/>
        <v>1.2884999999999991</v>
      </c>
    </row>
    <row r="739" spans="7:8" hidden="1" outlineLevel="1" x14ac:dyDescent="0.2">
      <c r="G739" s="28">
        <v>13.1799999999999</v>
      </c>
      <c r="H739" s="28">
        <f t="shared" si="18"/>
        <v>1.288999999999999</v>
      </c>
    </row>
    <row r="740" spans="7:8" hidden="1" outlineLevel="1" x14ac:dyDescent="0.2">
      <c r="G740" s="28">
        <v>13.1899999999999</v>
      </c>
      <c r="H740" s="28">
        <f t="shared" si="18"/>
        <v>1.289499999999999</v>
      </c>
    </row>
    <row r="741" spans="7:8" hidden="1" outlineLevel="1" x14ac:dyDescent="0.2">
      <c r="G741" s="28">
        <v>13.1999999999999</v>
      </c>
      <c r="H741" s="28">
        <f t="shared" si="18"/>
        <v>1.2899999999999989</v>
      </c>
    </row>
    <row r="742" spans="7:8" hidden="1" outlineLevel="1" x14ac:dyDescent="0.2">
      <c r="G742" s="28">
        <v>13.2099999999998</v>
      </c>
      <c r="H742" s="28">
        <f t="shared" si="18"/>
        <v>1.2904999999999989</v>
      </c>
    </row>
    <row r="743" spans="7:8" hidden="1" outlineLevel="1" x14ac:dyDescent="0.2">
      <c r="G743" s="28">
        <v>13.2199999999998</v>
      </c>
      <c r="H743" s="28">
        <f t="shared" si="18"/>
        <v>1.2909999999999988</v>
      </c>
    </row>
    <row r="744" spans="7:8" hidden="1" outlineLevel="1" x14ac:dyDescent="0.2">
      <c r="G744" s="28">
        <v>13.229999999999899</v>
      </c>
      <c r="H744" s="28">
        <f t="shared" si="18"/>
        <v>1.2914999999999988</v>
      </c>
    </row>
    <row r="745" spans="7:8" hidden="1" outlineLevel="1" x14ac:dyDescent="0.2">
      <c r="G745" s="28">
        <v>13.239999999999799</v>
      </c>
      <c r="H745" s="28">
        <f t="shared" si="18"/>
        <v>1.2919999999999987</v>
      </c>
    </row>
    <row r="746" spans="7:8" hidden="1" outlineLevel="1" x14ac:dyDescent="0.2">
      <c r="G746" s="28">
        <v>13.249999999999901</v>
      </c>
      <c r="H746" s="28">
        <f t="shared" si="18"/>
        <v>1.2924999999999986</v>
      </c>
    </row>
    <row r="747" spans="7:8" hidden="1" outlineLevel="1" x14ac:dyDescent="0.2">
      <c r="G747" s="28">
        <v>13.259999999999801</v>
      </c>
      <c r="H747" s="28">
        <f t="shared" si="18"/>
        <v>1.2929999999999986</v>
      </c>
    </row>
    <row r="748" spans="7:8" hidden="1" outlineLevel="1" x14ac:dyDescent="0.2">
      <c r="G748" s="28">
        <v>13.2699999999999</v>
      </c>
      <c r="H748" s="28">
        <f t="shared" si="18"/>
        <v>1.2934999999999985</v>
      </c>
    </row>
    <row r="749" spans="7:8" hidden="1" outlineLevel="1" x14ac:dyDescent="0.2">
      <c r="G749" s="28">
        <v>13.2799999999998</v>
      </c>
      <c r="H749" s="28">
        <f t="shared" si="18"/>
        <v>1.2939999999999985</v>
      </c>
    </row>
    <row r="750" spans="7:8" hidden="1" outlineLevel="1" x14ac:dyDescent="0.2">
      <c r="G750" s="28">
        <v>13.2899999999998</v>
      </c>
      <c r="H750" s="28">
        <f t="shared" si="18"/>
        <v>1.2944999999999984</v>
      </c>
    </row>
    <row r="751" spans="7:8" hidden="1" outlineLevel="1" x14ac:dyDescent="0.2">
      <c r="G751" s="28">
        <v>13.2999999999998</v>
      </c>
      <c r="H751" s="28">
        <f t="shared" si="18"/>
        <v>1.2949999999999984</v>
      </c>
    </row>
    <row r="752" spans="7:8" hidden="1" outlineLevel="1" x14ac:dyDescent="0.2">
      <c r="G752" s="28">
        <v>13.3099999999998</v>
      </c>
      <c r="H752" s="28">
        <f t="shared" si="18"/>
        <v>1.2954999999999983</v>
      </c>
    </row>
    <row r="753" spans="7:8" hidden="1" outlineLevel="1" x14ac:dyDescent="0.2">
      <c r="G753" s="28">
        <v>13.3199999999998</v>
      </c>
      <c r="H753" s="28">
        <f t="shared" si="18"/>
        <v>1.2959999999999983</v>
      </c>
    </row>
    <row r="754" spans="7:8" hidden="1" outlineLevel="1" x14ac:dyDescent="0.2">
      <c r="G754" s="28">
        <v>13.329999999999799</v>
      </c>
      <c r="H754" s="28">
        <f t="shared" si="18"/>
        <v>1.2964999999999982</v>
      </c>
    </row>
    <row r="755" spans="7:8" hidden="1" outlineLevel="1" x14ac:dyDescent="0.2">
      <c r="G755" s="28">
        <v>13.339999999999799</v>
      </c>
      <c r="H755" s="28">
        <f t="shared" si="18"/>
        <v>1.2969999999999982</v>
      </c>
    </row>
    <row r="756" spans="7:8" hidden="1" outlineLevel="1" x14ac:dyDescent="0.2">
      <c r="G756" s="28">
        <v>13.349999999999801</v>
      </c>
      <c r="H756" s="28">
        <f t="shared" si="18"/>
        <v>1.2974999999999981</v>
      </c>
    </row>
    <row r="757" spans="7:8" hidden="1" outlineLevel="1" x14ac:dyDescent="0.2">
      <c r="G757" s="28">
        <v>13.3599999999998</v>
      </c>
      <c r="H757" s="28">
        <f t="shared" si="18"/>
        <v>1.297999999999998</v>
      </c>
    </row>
    <row r="758" spans="7:8" hidden="1" outlineLevel="1" x14ac:dyDescent="0.2">
      <c r="G758" s="28">
        <v>13.3699999999998</v>
      </c>
      <c r="H758" s="28">
        <f t="shared" si="18"/>
        <v>1.298499999999998</v>
      </c>
    </row>
    <row r="759" spans="7:8" hidden="1" outlineLevel="1" x14ac:dyDescent="0.2">
      <c r="G759" s="28">
        <v>13.3799999999998</v>
      </c>
      <c r="H759" s="28">
        <f t="shared" si="18"/>
        <v>1.2989999999999979</v>
      </c>
    </row>
    <row r="760" spans="7:8" hidden="1" outlineLevel="1" x14ac:dyDescent="0.2">
      <c r="G760" s="28">
        <v>13.3899999999998</v>
      </c>
      <c r="H760" s="28">
        <f t="shared" si="18"/>
        <v>1.2994999999999979</v>
      </c>
    </row>
    <row r="761" spans="7:8" hidden="1" outlineLevel="1" x14ac:dyDescent="0.2">
      <c r="G761" s="28">
        <v>13.3999999999998</v>
      </c>
      <c r="H761" s="28">
        <f t="shared" si="18"/>
        <v>1.2999999999999978</v>
      </c>
    </row>
    <row r="762" spans="7:8" hidden="1" outlineLevel="1" x14ac:dyDescent="0.2">
      <c r="G762" s="28">
        <v>13.409999999999799</v>
      </c>
      <c r="H762" s="28">
        <f t="shared" si="18"/>
        <v>1.3004999999999978</v>
      </c>
    </row>
    <row r="763" spans="7:8" hidden="1" outlineLevel="1" x14ac:dyDescent="0.2">
      <c r="G763" s="28">
        <v>13.419999999999799</v>
      </c>
      <c r="H763" s="28">
        <f t="shared" si="18"/>
        <v>1.3009999999999977</v>
      </c>
    </row>
    <row r="764" spans="7:8" hidden="1" outlineLevel="1" x14ac:dyDescent="0.2">
      <c r="G764" s="28">
        <v>13.429999999999801</v>
      </c>
      <c r="H764" s="28">
        <f t="shared" si="18"/>
        <v>1.3014999999999977</v>
      </c>
    </row>
    <row r="765" spans="7:8" hidden="1" outlineLevel="1" x14ac:dyDescent="0.2">
      <c r="G765" s="28">
        <v>13.439999999999801</v>
      </c>
      <c r="H765" s="28">
        <f t="shared" si="18"/>
        <v>1.3019999999999976</v>
      </c>
    </row>
    <row r="766" spans="7:8" hidden="1" outlineLevel="1" x14ac:dyDescent="0.2">
      <c r="G766" s="28">
        <v>13.4499999999998</v>
      </c>
      <c r="H766" s="28">
        <f t="shared" si="18"/>
        <v>1.3024999999999975</v>
      </c>
    </row>
    <row r="767" spans="7:8" hidden="1" outlineLevel="1" x14ac:dyDescent="0.2">
      <c r="G767" s="28">
        <v>13.4599999999998</v>
      </c>
      <c r="H767" s="28">
        <f t="shared" si="18"/>
        <v>1.3029999999999975</v>
      </c>
    </row>
    <row r="768" spans="7:8" hidden="1" outlineLevel="1" x14ac:dyDescent="0.2">
      <c r="G768" s="28">
        <v>13.4699999999998</v>
      </c>
      <c r="H768" s="28">
        <f t="shared" si="18"/>
        <v>1.3034999999999974</v>
      </c>
    </row>
    <row r="769" spans="7:8" hidden="1" outlineLevel="1" x14ac:dyDescent="0.2">
      <c r="G769" s="28">
        <v>13.4799999999998</v>
      </c>
      <c r="H769" s="28">
        <f t="shared" si="18"/>
        <v>1.3039999999999974</v>
      </c>
    </row>
    <row r="770" spans="7:8" hidden="1" outlineLevel="1" x14ac:dyDescent="0.2">
      <c r="G770" s="28">
        <v>13.489999999999799</v>
      </c>
      <c r="H770" s="28">
        <f t="shared" si="18"/>
        <v>1.3044999999999973</v>
      </c>
    </row>
    <row r="771" spans="7:8" hidden="1" outlineLevel="1" x14ac:dyDescent="0.2">
      <c r="G771" s="28">
        <v>13.499999999999799</v>
      </c>
      <c r="H771" s="28">
        <f t="shared" si="18"/>
        <v>1.3049999999999973</v>
      </c>
    </row>
    <row r="772" spans="7:8" hidden="1" outlineLevel="1" x14ac:dyDescent="0.2">
      <c r="G772" s="28">
        <v>13.509999999999801</v>
      </c>
      <c r="H772" s="28">
        <f t="shared" si="18"/>
        <v>1.3054999999999972</v>
      </c>
    </row>
    <row r="773" spans="7:8" hidden="1" outlineLevel="1" x14ac:dyDescent="0.2">
      <c r="G773" s="28">
        <v>13.519999999999801</v>
      </c>
      <c r="H773" s="28">
        <f t="shared" si="18"/>
        <v>1.3059999999999972</v>
      </c>
    </row>
    <row r="774" spans="7:8" hidden="1" outlineLevel="1" x14ac:dyDescent="0.2">
      <c r="G774" s="28">
        <v>13.5299999999998</v>
      </c>
      <c r="H774" s="28">
        <f t="shared" si="18"/>
        <v>1.3064999999999971</v>
      </c>
    </row>
    <row r="775" spans="7:8" hidden="1" outlineLevel="1" x14ac:dyDescent="0.2">
      <c r="G775" s="28">
        <v>13.5399999999998</v>
      </c>
      <c r="H775" s="28">
        <f t="shared" si="18"/>
        <v>1.3069999999999971</v>
      </c>
    </row>
    <row r="776" spans="7:8" hidden="1" outlineLevel="1" x14ac:dyDescent="0.2">
      <c r="G776" s="28">
        <v>13.5499999999998</v>
      </c>
      <c r="H776" s="28">
        <f t="shared" si="18"/>
        <v>1.307499999999997</v>
      </c>
    </row>
    <row r="777" spans="7:8" hidden="1" outlineLevel="1" x14ac:dyDescent="0.2">
      <c r="G777" s="28">
        <v>13.5599999999998</v>
      </c>
      <c r="H777" s="28">
        <f t="shared" si="18"/>
        <v>1.3079999999999969</v>
      </c>
    </row>
    <row r="778" spans="7:8" hidden="1" outlineLevel="1" x14ac:dyDescent="0.2">
      <c r="G778" s="28">
        <v>13.5699999999998</v>
      </c>
      <c r="H778" s="28">
        <f t="shared" si="18"/>
        <v>1.3084999999999969</v>
      </c>
    </row>
    <row r="779" spans="7:8" hidden="1" outlineLevel="1" x14ac:dyDescent="0.2">
      <c r="G779" s="28">
        <v>13.579999999999799</v>
      </c>
      <c r="H779" s="28">
        <f t="shared" si="18"/>
        <v>1.3089999999999968</v>
      </c>
    </row>
    <row r="780" spans="7:8" hidden="1" outlineLevel="1" x14ac:dyDescent="0.2">
      <c r="G780" s="28">
        <v>13.589999999999799</v>
      </c>
      <c r="H780" s="28">
        <f t="shared" si="18"/>
        <v>1.3094999999999968</v>
      </c>
    </row>
    <row r="781" spans="7:8" hidden="1" outlineLevel="1" x14ac:dyDescent="0.2">
      <c r="G781" s="28">
        <v>13.599999999999801</v>
      </c>
      <c r="H781" s="28">
        <f t="shared" si="18"/>
        <v>1.3099999999999967</v>
      </c>
    </row>
    <row r="782" spans="7:8" hidden="1" outlineLevel="1" x14ac:dyDescent="0.2">
      <c r="G782" s="28">
        <v>13.6099999999998</v>
      </c>
      <c r="H782" s="28">
        <f t="shared" si="18"/>
        <v>1.3104999999999967</v>
      </c>
    </row>
    <row r="783" spans="7:8" hidden="1" outlineLevel="1" x14ac:dyDescent="0.2">
      <c r="G783" s="28">
        <v>13.6199999999998</v>
      </c>
      <c r="H783" s="28">
        <f t="shared" si="18"/>
        <v>1.3109999999999966</v>
      </c>
    </row>
    <row r="784" spans="7:8" hidden="1" outlineLevel="1" x14ac:dyDescent="0.2">
      <c r="G784" s="28">
        <v>13.6299999999998</v>
      </c>
      <c r="H784" s="28">
        <f t="shared" si="18"/>
        <v>1.3114999999999966</v>
      </c>
    </row>
    <row r="785" spans="7:8" hidden="1" outlineLevel="1" x14ac:dyDescent="0.2">
      <c r="G785" s="28">
        <v>13.6399999999998</v>
      </c>
      <c r="H785" s="28">
        <f t="shared" si="18"/>
        <v>1.3119999999999965</v>
      </c>
    </row>
    <row r="786" spans="7:8" hidden="1" outlineLevel="1" x14ac:dyDescent="0.2">
      <c r="G786" s="28">
        <v>13.6499999999998</v>
      </c>
      <c r="H786" s="28">
        <f t="shared" ref="H786:H820" si="19">H785+(H$821-H$721)/100</f>
        <v>1.3124999999999964</v>
      </c>
    </row>
    <row r="787" spans="7:8" hidden="1" outlineLevel="1" x14ac:dyDescent="0.2">
      <c r="G787" s="28">
        <v>13.659999999999799</v>
      </c>
      <c r="H787" s="28">
        <f t="shared" si="19"/>
        <v>1.3129999999999964</v>
      </c>
    </row>
    <row r="788" spans="7:8" hidden="1" outlineLevel="1" x14ac:dyDescent="0.2">
      <c r="G788" s="28">
        <v>13.669999999999799</v>
      </c>
      <c r="H788" s="28">
        <f t="shared" si="19"/>
        <v>1.3134999999999963</v>
      </c>
    </row>
    <row r="789" spans="7:8" hidden="1" outlineLevel="1" x14ac:dyDescent="0.2">
      <c r="G789" s="28">
        <v>13.679999999999801</v>
      </c>
      <c r="H789" s="28">
        <f t="shared" si="19"/>
        <v>1.3139999999999963</v>
      </c>
    </row>
    <row r="790" spans="7:8" hidden="1" outlineLevel="1" x14ac:dyDescent="0.2">
      <c r="G790" s="28">
        <v>13.689999999999801</v>
      </c>
      <c r="H790" s="28">
        <f t="shared" si="19"/>
        <v>1.3144999999999962</v>
      </c>
    </row>
    <row r="791" spans="7:8" hidden="1" outlineLevel="1" x14ac:dyDescent="0.2">
      <c r="G791" s="28">
        <v>13.6999999999998</v>
      </c>
      <c r="H791" s="28">
        <f t="shared" si="19"/>
        <v>1.3149999999999962</v>
      </c>
    </row>
    <row r="792" spans="7:8" hidden="1" outlineLevel="1" x14ac:dyDescent="0.2">
      <c r="G792" s="28">
        <v>13.7099999999998</v>
      </c>
      <c r="H792" s="28">
        <f t="shared" si="19"/>
        <v>1.3154999999999961</v>
      </c>
    </row>
    <row r="793" spans="7:8" hidden="1" outlineLevel="1" x14ac:dyDescent="0.2">
      <c r="G793" s="28">
        <v>13.7199999999998</v>
      </c>
      <c r="H793" s="28">
        <f t="shared" si="19"/>
        <v>1.3159999999999961</v>
      </c>
    </row>
    <row r="794" spans="7:8" hidden="1" outlineLevel="1" x14ac:dyDescent="0.2">
      <c r="G794" s="28">
        <v>13.7299999999998</v>
      </c>
      <c r="H794" s="28">
        <f t="shared" si="19"/>
        <v>1.316499999999996</v>
      </c>
    </row>
    <row r="795" spans="7:8" hidden="1" outlineLevel="1" x14ac:dyDescent="0.2">
      <c r="G795" s="28">
        <v>13.739999999999799</v>
      </c>
      <c r="H795" s="28">
        <f t="shared" si="19"/>
        <v>1.316999999999996</v>
      </c>
    </row>
    <row r="796" spans="7:8" hidden="1" outlineLevel="1" x14ac:dyDescent="0.2">
      <c r="G796" s="28">
        <v>13.749999999999799</v>
      </c>
      <c r="H796" s="28">
        <f t="shared" si="19"/>
        <v>1.3174999999999959</v>
      </c>
    </row>
    <row r="797" spans="7:8" hidden="1" outlineLevel="1" x14ac:dyDescent="0.2">
      <c r="G797" s="28">
        <v>13.759999999999801</v>
      </c>
      <c r="H797" s="28">
        <f t="shared" si="19"/>
        <v>1.3179999999999958</v>
      </c>
    </row>
    <row r="798" spans="7:8" hidden="1" outlineLevel="1" x14ac:dyDescent="0.2">
      <c r="G798" s="28">
        <v>13.769999999999801</v>
      </c>
      <c r="H798" s="28">
        <f t="shared" si="19"/>
        <v>1.3184999999999958</v>
      </c>
    </row>
    <row r="799" spans="7:8" hidden="1" outlineLevel="1" x14ac:dyDescent="0.2">
      <c r="G799" s="28">
        <v>13.7799999999998</v>
      </c>
      <c r="H799" s="28">
        <f t="shared" si="19"/>
        <v>1.3189999999999957</v>
      </c>
    </row>
    <row r="800" spans="7:8" hidden="1" outlineLevel="1" x14ac:dyDescent="0.2">
      <c r="G800" s="28">
        <v>13.7899999999998</v>
      </c>
      <c r="H800" s="28">
        <f t="shared" si="19"/>
        <v>1.3194999999999957</v>
      </c>
    </row>
    <row r="801" spans="7:8" hidden="1" outlineLevel="1" x14ac:dyDescent="0.2">
      <c r="G801" s="28">
        <v>13.7999999999998</v>
      </c>
      <c r="H801" s="28">
        <f t="shared" si="19"/>
        <v>1.3199999999999956</v>
      </c>
    </row>
    <row r="802" spans="7:8" hidden="1" outlineLevel="1" x14ac:dyDescent="0.2">
      <c r="G802" s="28">
        <v>13.8099999999998</v>
      </c>
      <c r="H802" s="28">
        <f t="shared" si="19"/>
        <v>1.3204999999999956</v>
      </c>
    </row>
    <row r="803" spans="7:8" hidden="1" outlineLevel="1" x14ac:dyDescent="0.2">
      <c r="G803" s="28">
        <v>13.8199999999998</v>
      </c>
      <c r="H803" s="28">
        <f t="shared" si="19"/>
        <v>1.3209999999999955</v>
      </c>
    </row>
    <row r="804" spans="7:8" hidden="1" outlineLevel="1" x14ac:dyDescent="0.2">
      <c r="G804" s="28">
        <v>13.829999999999799</v>
      </c>
      <c r="H804" s="28">
        <f t="shared" si="19"/>
        <v>1.3214999999999955</v>
      </c>
    </row>
    <row r="805" spans="7:8" hidden="1" outlineLevel="1" x14ac:dyDescent="0.2">
      <c r="G805" s="28">
        <v>13.839999999999799</v>
      </c>
      <c r="H805" s="28">
        <f t="shared" si="19"/>
        <v>1.3219999999999954</v>
      </c>
    </row>
    <row r="806" spans="7:8" hidden="1" outlineLevel="1" x14ac:dyDescent="0.2">
      <c r="G806" s="28">
        <v>13.849999999999801</v>
      </c>
      <c r="H806" s="28">
        <f t="shared" si="19"/>
        <v>1.3224999999999953</v>
      </c>
    </row>
    <row r="807" spans="7:8" hidden="1" outlineLevel="1" x14ac:dyDescent="0.2">
      <c r="G807" s="28">
        <v>13.8599999999998</v>
      </c>
      <c r="H807" s="28">
        <f t="shared" si="19"/>
        <v>1.3229999999999953</v>
      </c>
    </row>
    <row r="808" spans="7:8" hidden="1" outlineLevel="1" x14ac:dyDescent="0.2">
      <c r="G808" s="28">
        <v>13.8699999999998</v>
      </c>
      <c r="H808" s="28">
        <f t="shared" si="19"/>
        <v>1.3234999999999952</v>
      </c>
    </row>
    <row r="809" spans="7:8" hidden="1" outlineLevel="1" x14ac:dyDescent="0.2">
      <c r="G809" s="28">
        <v>13.8799999999998</v>
      </c>
      <c r="H809" s="28">
        <f t="shared" si="19"/>
        <v>1.3239999999999952</v>
      </c>
    </row>
    <row r="810" spans="7:8" hidden="1" outlineLevel="1" x14ac:dyDescent="0.2">
      <c r="G810" s="28">
        <v>13.8899999999998</v>
      </c>
      <c r="H810" s="28">
        <f t="shared" si="19"/>
        <v>1.3244999999999951</v>
      </c>
    </row>
    <row r="811" spans="7:8" hidden="1" outlineLevel="1" x14ac:dyDescent="0.2">
      <c r="G811" s="28">
        <v>13.8999999999998</v>
      </c>
      <c r="H811" s="28">
        <f t="shared" si="19"/>
        <v>1.3249999999999951</v>
      </c>
    </row>
    <row r="812" spans="7:8" hidden="1" outlineLevel="1" x14ac:dyDescent="0.2">
      <c r="G812" s="28">
        <v>13.909999999999799</v>
      </c>
      <c r="H812" s="28">
        <f t="shared" si="19"/>
        <v>1.325499999999995</v>
      </c>
    </row>
    <row r="813" spans="7:8" hidden="1" outlineLevel="1" x14ac:dyDescent="0.2">
      <c r="G813" s="28">
        <v>13.919999999999799</v>
      </c>
      <c r="H813" s="28">
        <f t="shared" si="19"/>
        <v>1.325999999999995</v>
      </c>
    </row>
    <row r="814" spans="7:8" hidden="1" outlineLevel="1" x14ac:dyDescent="0.2">
      <c r="G814" s="28">
        <v>13.929999999999801</v>
      </c>
      <c r="H814" s="28">
        <f t="shared" si="19"/>
        <v>1.3264999999999949</v>
      </c>
    </row>
    <row r="815" spans="7:8" hidden="1" outlineLevel="1" x14ac:dyDescent="0.2">
      <c r="G815" s="28">
        <v>13.939999999999801</v>
      </c>
      <c r="H815" s="28">
        <f t="shared" si="19"/>
        <v>1.3269999999999949</v>
      </c>
    </row>
    <row r="816" spans="7:8" hidden="1" outlineLevel="1" x14ac:dyDescent="0.2">
      <c r="G816" s="28">
        <v>13.9499999999998</v>
      </c>
      <c r="H816" s="28">
        <f t="shared" si="19"/>
        <v>1.3274999999999948</v>
      </c>
    </row>
    <row r="817" spans="7:8" hidden="1" outlineLevel="1" x14ac:dyDescent="0.2">
      <c r="G817" s="28">
        <v>13.9599999999998</v>
      </c>
      <c r="H817" s="28">
        <f t="shared" si="19"/>
        <v>1.3279999999999947</v>
      </c>
    </row>
    <row r="818" spans="7:8" hidden="1" outlineLevel="1" x14ac:dyDescent="0.2">
      <c r="G818" s="28">
        <v>13.9699999999998</v>
      </c>
      <c r="H818" s="28">
        <f t="shared" si="19"/>
        <v>1.3284999999999947</v>
      </c>
    </row>
    <row r="819" spans="7:8" hidden="1" outlineLevel="1" x14ac:dyDescent="0.2">
      <c r="G819" s="28">
        <v>13.9799999999998</v>
      </c>
      <c r="H819" s="28">
        <f t="shared" si="19"/>
        <v>1.3289999999999946</v>
      </c>
    </row>
    <row r="820" spans="7:8" hidden="1" outlineLevel="1" x14ac:dyDescent="0.2">
      <c r="G820" s="28">
        <v>13.989999999999799</v>
      </c>
      <c r="H820" s="28">
        <f t="shared" si="19"/>
        <v>1.3294999999999946</v>
      </c>
    </row>
    <row r="821" spans="7:8" collapsed="1" x14ac:dyDescent="0.2">
      <c r="G821" s="39">
        <v>13.999999999999799</v>
      </c>
      <c r="H821" s="38">
        <v>1.33</v>
      </c>
    </row>
    <row r="822" spans="7:8" hidden="1" outlineLevel="1" x14ac:dyDescent="0.2">
      <c r="G822" s="28">
        <v>14.009999999999801</v>
      </c>
      <c r="H822" s="28">
        <f t="shared" ref="H822:H885" si="20">H821+(H$921-H$821)/100</f>
        <v>1.3305</v>
      </c>
    </row>
    <row r="823" spans="7:8" hidden="1" outlineLevel="1" x14ac:dyDescent="0.2">
      <c r="G823" s="28">
        <v>14.019999999999801</v>
      </c>
      <c r="H823" s="28">
        <f t="shared" si="20"/>
        <v>1.331</v>
      </c>
    </row>
    <row r="824" spans="7:8" hidden="1" outlineLevel="1" x14ac:dyDescent="0.2">
      <c r="G824" s="28">
        <v>14.0299999999998</v>
      </c>
      <c r="H824" s="28">
        <f t="shared" si="20"/>
        <v>1.3314999999999999</v>
      </c>
    </row>
    <row r="825" spans="7:8" hidden="1" outlineLevel="1" x14ac:dyDescent="0.2">
      <c r="G825" s="28">
        <v>14.0399999999998</v>
      </c>
      <c r="H825" s="28">
        <f t="shared" si="20"/>
        <v>1.3319999999999999</v>
      </c>
    </row>
    <row r="826" spans="7:8" hidden="1" outlineLevel="1" x14ac:dyDescent="0.2">
      <c r="G826" s="28">
        <v>14.0499999999998</v>
      </c>
      <c r="H826" s="28">
        <f t="shared" si="20"/>
        <v>1.3324999999999998</v>
      </c>
    </row>
    <row r="827" spans="7:8" hidden="1" outlineLevel="1" x14ac:dyDescent="0.2">
      <c r="G827" s="28">
        <v>14.0599999999998</v>
      </c>
      <c r="H827" s="28">
        <f t="shared" si="20"/>
        <v>1.3329999999999997</v>
      </c>
    </row>
    <row r="828" spans="7:8" hidden="1" outlineLevel="1" x14ac:dyDescent="0.2">
      <c r="G828" s="28">
        <v>14.0699999999998</v>
      </c>
      <c r="H828" s="28">
        <f t="shared" si="20"/>
        <v>1.3334999999999997</v>
      </c>
    </row>
    <row r="829" spans="7:8" hidden="1" outlineLevel="1" x14ac:dyDescent="0.2">
      <c r="G829" s="28">
        <v>14.079999999999799</v>
      </c>
      <c r="H829" s="28">
        <f t="shared" si="20"/>
        <v>1.3339999999999996</v>
      </c>
    </row>
    <row r="830" spans="7:8" hidden="1" outlineLevel="1" x14ac:dyDescent="0.2">
      <c r="G830" s="28">
        <v>14.089999999999799</v>
      </c>
      <c r="H830" s="28">
        <f t="shared" si="20"/>
        <v>1.3344999999999996</v>
      </c>
    </row>
    <row r="831" spans="7:8" hidden="1" outlineLevel="1" x14ac:dyDescent="0.2">
      <c r="G831" s="28">
        <v>14.099999999999801</v>
      </c>
      <c r="H831" s="28">
        <f t="shared" si="20"/>
        <v>1.3349999999999995</v>
      </c>
    </row>
    <row r="832" spans="7:8" hidden="1" outlineLevel="1" x14ac:dyDescent="0.2">
      <c r="G832" s="28">
        <v>14.1099999999998</v>
      </c>
      <c r="H832" s="28">
        <f t="shared" si="20"/>
        <v>1.3354999999999995</v>
      </c>
    </row>
    <row r="833" spans="7:8" hidden="1" outlineLevel="1" x14ac:dyDescent="0.2">
      <c r="G833" s="28">
        <v>14.1199999999998</v>
      </c>
      <c r="H833" s="28">
        <f t="shared" si="20"/>
        <v>1.3359999999999994</v>
      </c>
    </row>
    <row r="834" spans="7:8" hidden="1" outlineLevel="1" x14ac:dyDescent="0.2">
      <c r="G834" s="28">
        <v>14.1299999999998</v>
      </c>
      <c r="H834" s="28">
        <f t="shared" si="20"/>
        <v>1.3364999999999994</v>
      </c>
    </row>
    <row r="835" spans="7:8" hidden="1" outlineLevel="1" x14ac:dyDescent="0.2">
      <c r="G835" s="28">
        <v>14.1399999999998</v>
      </c>
      <c r="H835" s="28">
        <f t="shared" si="20"/>
        <v>1.3369999999999993</v>
      </c>
    </row>
    <row r="836" spans="7:8" hidden="1" outlineLevel="1" x14ac:dyDescent="0.2">
      <c r="G836" s="28">
        <v>14.1499999999998</v>
      </c>
      <c r="H836" s="28">
        <f t="shared" si="20"/>
        <v>1.3374999999999992</v>
      </c>
    </row>
    <row r="837" spans="7:8" hidden="1" outlineLevel="1" x14ac:dyDescent="0.2">
      <c r="G837" s="28">
        <v>14.159999999999799</v>
      </c>
      <c r="H837" s="28">
        <f t="shared" si="20"/>
        <v>1.3379999999999992</v>
      </c>
    </row>
    <row r="838" spans="7:8" hidden="1" outlineLevel="1" x14ac:dyDescent="0.2">
      <c r="G838" s="28">
        <v>14.169999999999799</v>
      </c>
      <c r="H838" s="28">
        <f t="shared" si="20"/>
        <v>1.3384999999999991</v>
      </c>
    </row>
    <row r="839" spans="7:8" hidden="1" outlineLevel="1" x14ac:dyDescent="0.2">
      <c r="G839" s="28">
        <v>14.179999999999801</v>
      </c>
      <c r="H839" s="28">
        <f t="shared" si="20"/>
        <v>1.3389999999999991</v>
      </c>
    </row>
    <row r="840" spans="7:8" hidden="1" outlineLevel="1" x14ac:dyDescent="0.2">
      <c r="G840" s="28">
        <v>14.189999999999801</v>
      </c>
      <c r="H840" s="28">
        <f t="shared" si="20"/>
        <v>1.339499999999999</v>
      </c>
    </row>
    <row r="841" spans="7:8" hidden="1" outlineLevel="1" x14ac:dyDescent="0.2">
      <c r="G841" s="28">
        <v>14.1999999999998</v>
      </c>
      <c r="H841" s="28">
        <f t="shared" si="20"/>
        <v>1.339999999999999</v>
      </c>
    </row>
    <row r="842" spans="7:8" hidden="1" outlineLevel="1" x14ac:dyDescent="0.2">
      <c r="G842" s="28">
        <v>14.2099999999998</v>
      </c>
      <c r="H842" s="28">
        <f t="shared" si="20"/>
        <v>1.3404999999999989</v>
      </c>
    </row>
    <row r="843" spans="7:8" hidden="1" outlineLevel="1" x14ac:dyDescent="0.2">
      <c r="G843" s="28">
        <v>14.2199999999998</v>
      </c>
      <c r="H843" s="28">
        <f t="shared" si="20"/>
        <v>1.3409999999999989</v>
      </c>
    </row>
    <row r="844" spans="7:8" hidden="1" outlineLevel="1" x14ac:dyDescent="0.2">
      <c r="G844" s="28">
        <v>14.2299999999998</v>
      </c>
      <c r="H844" s="28">
        <f t="shared" si="20"/>
        <v>1.3414999999999988</v>
      </c>
    </row>
    <row r="845" spans="7:8" hidden="1" outlineLevel="1" x14ac:dyDescent="0.2">
      <c r="G845" s="28">
        <v>14.239999999999799</v>
      </c>
      <c r="H845" s="28">
        <f t="shared" si="20"/>
        <v>1.3419999999999987</v>
      </c>
    </row>
    <row r="846" spans="7:8" hidden="1" outlineLevel="1" x14ac:dyDescent="0.2">
      <c r="G846" s="28">
        <v>14.249999999999799</v>
      </c>
      <c r="H846" s="28">
        <f t="shared" si="20"/>
        <v>1.3424999999999987</v>
      </c>
    </row>
    <row r="847" spans="7:8" hidden="1" outlineLevel="1" x14ac:dyDescent="0.2">
      <c r="G847" s="28">
        <v>14.259999999999801</v>
      </c>
      <c r="H847" s="28">
        <f t="shared" si="20"/>
        <v>1.3429999999999986</v>
      </c>
    </row>
    <row r="848" spans="7:8" hidden="1" outlineLevel="1" x14ac:dyDescent="0.2">
      <c r="G848" s="28">
        <v>14.269999999999801</v>
      </c>
      <c r="H848" s="28">
        <f t="shared" si="20"/>
        <v>1.3434999999999986</v>
      </c>
    </row>
    <row r="849" spans="7:8" hidden="1" outlineLevel="1" x14ac:dyDescent="0.2">
      <c r="G849" s="28">
        <v>14.2799999999998</v>
      </c>
      <c r="H849" s="28">
        <f t="shared" si="20"/>
        <v>1.3439999999999985</v>
      </c>
    </row>
    <row r="850" spans="7:8" hidden="1" outlineLevel="1" x14ac:dyDescent="0.2">
      <c r="G850" s="28">
        <v>14.2899999999998</v>
      </c>
      <c r="H850" s="28">
        <f t="shared" si="20"/>
        <v>1.3444999999999985</v>
      </c>
    </row>
    <row r="851" spans="7:8" hidden="1" outlineLevel="1" x14ac:dyDescent="0.2">
      <c r="G851" s="28">
        <v>14.2999999999998</v>
      </c>
      <c r="H851" s="28">
        <f t="shared" si="20"/>
        <v>1.3449999999999984</v>
      </c>
    </row>
    <row r="852" spans="7:8" hidden="1" outlineLevel="1" x14ac:dyDescent="0.2">
      <c r="G852" s="28">
        <v>14.3099999999998</v>
      </c>
      <c r="H852" s="28">
        <f t="shared" si="20"/>
        <v>1.3454999999999984</v>
      </c>
    </row>
    <row r="853" spans="7:8" hidden="1" outlineLevel="1" x14ac:dyDescent="0.2">
      <c r="G853" s="28">
        <v>14.3199999999998</v>
      </c>
      <c r="H853" s="28">
        <f t="shared" si="20"/>
        <v>1.3459999999999983</v>
      </c>
    </row>
    <row r="854" spans="7:8" hidden="1" outlineLevel="1" x14ac:dyDescent="0.2">
      <c r="G854" s="28">
        <v>14.329999999999799</v>
      </c>
      <c r="H854" s="28">
        <f t="shared" si="20"/>
        <v>1.3464999999999983</v>
      </c>
    </row>
    <row r="855" spans="7:8" hidden="1" outlineLevel="1" x14ac:dyDescent="0.2">
      <c r="G855" s="28">
        <v>14.339999999999799</v>
      </c>
      <c r="H855" s="28">
        <f t="shared" si="20"/>
        <v>1.3469999999999982</v>
      </c>
    </row>
    <row r="856" spans="7:8" hidden="1" outlineLevel="1" x14ac:dyDescent="0.2">
      <c r="G856" s="28">
        <v>14.349999999999801</v>
      </c>
      <c r="H856" s="28">
        <f t="shared" si="20"/>
        <v>1.3474999999999981</v>
      </c>
    </row>
    <row r="857" spans="7:8" hidden="1" outlineLevel="1" x14ac:dyDescent="0.2">
      <c r="G857" s="28">
        <v>14.3599999999998</v>
      </c>
      <c r="H857" s="28">
        <f t="shared" si="20"/>
        <v>1.3479999999999981</v>
      </c>
    </row>
    <row r="858" spans="7:8" hidden="1" outlineLevel="1" x14ac:dyDescent="0.2">
      <c r="G858" s="28">
        <v>14.3699999999998</v>
      </c>
      <c r="H858" s="28">
        <f t="shared" si="20"/>
        <v>1.348499999999998</v>
      </c>
    </row>
    <row r="859" spans="7:8" hidden="1" outlineLevel="1" x14ac:dyDescent="0.2">
      <c r="G859" s="28">
        <v>14.3799999999998</v>
      </c>
      <c r="H859" s="28">
        <f t="shared" si="20"/>
        <v>1.348999999999998</v>
      </c>
    </row>
    <row r="860" spans="7:8" hidden="1" outlineLevel="1" x14ac:dyDescent="0.2">
      <c r="G860" s="28">
        <v>14.3899999999998</v>
      </c>
      <c r="H860" s="28">
        <f t="shared" si="20"/>
        <v>1.3494999999999979</v>
      </c>
    </row>
    <row r="861" spans="7:8" hidden="1" outlineLevel="1" x14ac:dyDescent="0.2">
      <c r="G861" s="28">
        <v>14.3999999999998</v>
      </c>
      <c r="H861" s="28">
        <f t="shared" si="20"/>
        <v>1.3499999999999979</v>
      </c>
    </row>
    <row r="862" spans="7:8" hidden="1" outlineLevel="1" x14ac:dyDescent="0.2">
      <c r="G862" s="28">
        <v>14.409999999999799</v>
      </c>
      <c r="H862" s="28">
        <f t="shared" si="20"/>
        <v>1.3504999999999978</v>
      </c>
    </row>
    <row r="863" spans="7:8" hidden="1" outlineLevel="1" x14ac:dyDescent="0.2">
      <c r="G863" s="28">
        <v>14.419999999999799</v>
      </c>
      <c r="H863" s="28">
        <f t="shared" si="20"/>
        <v>1.3509999999999978</v>
      </c>
    </row>
    <row r="864" spans="7:8" hidden="1" outlineLevel="1" x14ac:dyDescent="0.2">
      <c r="G864" s="28">
        <v>14.429999999999801</v>
      </c>
      <c r="H864" s="28">
        <f t="shared" si="20"/>
        <v>1.3514999999999977</v>
      </c>
    </row>
    <row r="865" spans="7:8" hidden="1" outlineLevel="1" x14ac:dyDescent="0.2">
      <c r="G865" s="28">
        <v>14.439999999999801</v>
      </c>
      <c r="H865" s="28">
        <f t="shared" si="20"/>
        <v>1.3519999999999976</v>
      </c>
    </row>
    <row r="866" spans="7:8" hidden="1" outlineLevel="1" x14ac:dyDescent="0.2">
      <c r="G866" s="28">
        <v>14.4499999999998</v>
      </c>
      <c r="H866" s="28">
        <f t="shared" si="20"/>
        <v>1.3524999999999976</v>
      </c>
    </row>
    <row r="867" spans="7:8" hidden="1" outlineLevel="1" x14ac:dyDescent="0.2">
      <c r="G867" s="28">
        <v>14.4599999999998</v>
      </c>
      <c r="H867" s="28">
        <f t="shared" si="20"/>
        <v>1.3529999999999975</v>
      </c>
    </row>
    <row r="868" spans="7:8" hidden="1" outlineLevel="1" x14ac:dyDescent="0.2">
      <c r="G868" s="28">
        <v>14.4699999999998</v>
      </c>
      <c r="H868" s="28">
        <f t="shared" si="20"/>
        <v>1.3534999999999975</v>
      </c>
    </row>
    <row r="869" spans="7:8" hidden="1" outlineLevel="1" x14ac:dyDescent="0.2">
      <c r="G869" s="28">
        <v>14.4799999999998</v>
      </c>
      <c r="H869" s="28">
        <f t="shared" si="20"/>
        <v>1.3539999999999974</v>
      </c>
    </row>
    <row r="870" spans="7:8" hidden="1" outlineLevel="1" x14ac:dyDescent="0.2">
      <c r="G870" s="28">
        <v>14.489999999999799</v>
      </c>
      <c r="H870" s="28">
        <f t="shared" si="20"/>
        <v>1.3544999999999974</v>
      </c>
    </row>
    <row r="871" spans="7:8" hidden="1" outlineLevel="1" x14ac:dyDescent="0.2">
      <c r="G871" s="28">
        <v>14.499999999999799</v>
      </c>
      <c r="H871" s="28">
        <f t="shared" si="20"/>
        <v>1.3549999999999973</v>
      </c>
    </row>
    <row r="872" spans="7:8" hidden="1" outlineLevel="1" x14ac:dyDescent="0.2">
      <c r="G872" s="28">
        <v>14.509999999999801</v>
      </c>
      <c r="H872" s="28">
        <f t="shared" si="20"/>
        <v>1.3554999999999973</v>
      </c>
    </row>
    <row r="873" spans="7:8" hidden="1" outlineLevel="1" x14ac:dyDescent="0.2">
      <c r="G873" s="28">
        <v>14.519999999999801</v>
      </c>
      <c r="H873" s="28">
        <f t="shared" si="20"/>
        <v>1.3559999999999972</v>
      </c>
    </row>
    <row r="874" spans="7:8" hidden="1" outlineLevel="1" x14ac:dyDescent="0.2">
      <c r="G874" s="28">
        <v>14.5299999999998</v>
      </c>
      <c r="H874" s="28">
        <f t="shared" si="20"/>
        <v>1.3564999999999972</v>
      </c>
    </row>
    <row r="875" spans="7:8" hidden="1" outlineLevel="1" x14ac:dyDescent="0.2">
      <c r="G875" s="28">
        <v>14.5399999999998</v>
      </c>
      <c r="H875" s="28">
        <f t="shared" si="20"/>
        <v>1.3569999999999971</v>
      </c>
    </row>
    <row r="876" spans="7:8" hidden="1" outlineLevel="1" x14ac:dyDescent="0.2">
      <c r="G876" s="28">
        <v>14.5499999999998</v>
      </c>
      <c r="H876" s="28">
        <f t="shared" si="20"/>
        <v>1.357499999999997</v>
      </c>
    </row>
    <row r="877" spans="7:8" hidden="1" outlineLevel="1" x14ac:dyDescent="0.2">
      <c r="G877" s="28">
        <v>14.5599999999998</v>
      </c>
      <c r="H877" s="28">
        <f t="shared" si="20"/>
        <v>1.357999999999997</v>
      </c>
    </row>
    <row r="878" spans="7:8" hidden="1" outlineLevel="1" x14ac:dyDescent="0.2">
      <c r="G878" s="28">
        <v>14.5699999999998</v>
      </c>
      <c r="H878" s="28">
        <f t="shared" si="20"/>
        <v>1.3584999999999969</v>
      </c>
    </row>
    <row r="879" spans="7:8" hidden="1" outlineLevel="1" x14ac:dyDescent="0.2">
      <c r="G879" s="28">
        <v>14.579999999999799</v>
      </c>
      <c r="H879" s="28">
        <f t="shared" si="20"/>
        <v>1.3589999999999969</v>
      </c>
    </row>
    <row r="880" spans="7:8" hidden="1" outlineLevel="1" x14ac:dyDescent="0.2">
      <c r="G880" s="28">
        <v>14.589999999999799</v>
      </c>
      <c r="H880" s="28">
        <f t="shared" si="20"/>
        <v>1.3594999999999968</v>
      </c>
    </row>
    <row r="881" spans="7:8" hidden="1" outlineLevel="1" x14ac:dyDescent="0.2">
      <c r="G881" s="28">
        <v>14.599999999999801</v>
      </c>
      <c r="H881" s="28">
        <f t="shared" si="20"/>
        <v>1.3599999999999968</v>
      </c>
    </row>
    <row r="882" spans="7:8" hidden="1" outlineLevel="1" x14ac:dyDescent="0.2">
      <c r="G882" s="28">
        <v>14.6099999999998</v>
      </c>
      <c r="H882" s="28">
        <f t="shared" si="20"/>
        <v>1.3604999999999967</v>
      </c>
    </row>
    <row r="883" spans="7:8" hidden="1" outlineLevel="1" x14ac:dyDescent="0.2">
      <c r="G883" s="28">
        <v>14.6199999999998</v>
      </c>
      <c r="H883" s="28">
        <f t="shared" si="20"/>
        <v>1.3609999999999967</v>
      </c>
    </row>
    <row r="884" spans="7:8" hidden="1" outlineLevel="1" x14ac:dyDescent="0.2">
      <c r="G884" s="28">
        <v>14.6299999999998</v>
      </c>
      <c r="H884" s="28">
        <f t="shared" si="20"/>
        <v>1.3614999999999966</v>
      </c>
    </row>
    <row r="885" spans="7:8" hidden="1" outlineLevel="1" x14ac:dyDescent="0.2">
      <c r="G885" s="28">
        <v>14.6399999999998</v>
      </c>
      <c r="H885" s="28">
        <f t="shared" si="20"/>
        <v>1.3619999999999965</v>
      </c>
    </row>
    <row r="886" spans="7:8" hidden="1" outlineLevel="1" x14ac:dyDescent="0.2">
      <c r="G886" s="28">
        <v>14.6499999999998</v>
      </c>
      <c r="H886" s="28">
        <f t="shared" ref="H886:H920" si="21">H885+(H$921-H$821)/100</f>
        <v>1.3624999999999965</v>
      </c>
    </row>
    <row r="887" spans="7:8" hidden="1" outlineLevel="1" x14ac:dyDescent="0.2">
      <c r="G887" s="28">
        <v>14.659999999999799</v>
      </c>
      <c r="H887" s="28">
        <f t="shared" si="21"/>
        <v>1.3629999999999964</v>
      </c>
    </row>
    <row r="888" spans="7:8" hidden="1" outlineLevel="1" x14ac:dyDescent="0.2">
      <c r="G888" s="28">
        <v>14.669999999999799</v>
      </c>
      <c r="H888" s="28">
        <f t="shared" si="21"/>
        <v>1.3634999999999964</v>
      </c>
    </row>
    <row r="889" spans="7:8" hidden="1" outlineLevel="1" x14ac:dyDescent="0.2">
      <c r="G889" s="28">
        <v>14.679999999999801</v>
      </c>
      <c r="H889" s="28">
        <f t="shared" si="21"/>
        <v>1.3639999999999963</v>
      </c>
    </row>
    <row r="890" spans="7:8" hidden="1" outlineLevel="1" x14ac:dyDescent="0.2">
      <c r="G890" s="28">
        <v>14.689999999999801</v>
      </c>
      <c r="H890" s="28">
        <f t="shared" si="21"/>
        <v>1.3644999999999963</v>
      </c>
    </row>
    <row r="891" spans="7:8" hidden="1" outlineLevel="1" x14ac:dyDescent="0.2">
      <c r="G891" s="28">
        <v>14.6999999999998</v>
      </c>
      <c r="H891" s="28">
        <f t="shared" si="21"/>
        <v>1.3649999999999962</v>
      </c>
    </row>
    <row r="892" spans="7:8" hidden="1" outlineLevel="1" x14ac:dyDescent="0.2">
      <c r="G892" s="28">
        <v>14.7099999999998</v>
      </c>
      <c r="H892" s="28">
        <f t="shared" si="21"/>
        <v>1.3654999999999962</v>
      </c>
    </row>
    <row r="893" spans="7:8" hidden="1" outlineLevel="1" x14ac:dyDescent="0.2">
      <c r="G893" s="28">
        <v>14.7199999999998</v>
      </c>
      <c r="H893" s="28">
        <f t="shared" si="21"/>
        <v>1.3659999999999961</v>
      </c>
    </row>
    <row r="894" spans="7:8" hidden="1" outlineLevel="1" x14ac:dyDescent="0.2">
      <c r="G894" s="28">
        <v>14.7299999999998</v>
      </c>
      <c r="H894" s="28">
        <f t="shared" si="21"/>
        <v>1.3664999999999961</v>
      </c>
    </row>
    <row r="895" spans="7:8" hidden="1" outlineLevel="1" x14ac:dyDescent="0.2">
      <c r="G895" s="28">
        <v>14.739999999999799</v>
      </c>
      <c r="H895" s="28">
        <f t="shared" si="21"/>
        <v>1.366999999999996</v>
      </c>
    </row>
    <row r="896" spans="7:8" hidden="1" outlineLevel="1" x14ac:dyDescent="0.2">
      <c r="G896" s="28">
        <v>14.749999999999799</v>
      </c>
      <c r="H896" s="28">
        <f t="shared" si="21"/>
        <v>1.3674999999999959</v>
      </c>
    </row>
    <row r="897" spans="7:8" hidden="1" outlineLevel="1" x14ac:dyDescent="0.2">
      <c r="G897" s="28">
        <v>14.759999999999801</v>
      </c>
      <c r="H897" s="28">
        <f t="shared" si="21"/>
        <v>1.3679999999999959</v>
      </c>
    </row>
    <row r="898" spans="7:8" hidden="1" outlineLevel="1" x14ac:dyDescent="0.2">
      <c r="G898" s="28">
        <v>14.769999999999801</v>
      </c>
      <c r="H898" s="28">
        <f t="shared" si="21"/>
        <v>1.3684999999999958</v>
      </c>
    </row>
    <row r="899" spans="7:8" hidden="1" outlineLevel="1" x14ac:dyDescent="0.2">
      <c r="G899" s="28">
        <v>14.7799999999998</v>
      </c>
      <c r="H899" s="28">
        <f t="shared" si="21"/>
        <v>1.3689999999999958</v>
      </c>
    </row>
    <row r="900" spans="7:8" hidden="1" outlineLevel="1" x14ac:dyDescent="0.2">
      <c r="G900" s="28">
        <v>14.7899999999998</v>
      </c>
      <c r="H900" s="28">
        <f t="shared" si="21"/>
        <v>1.3694999999999957</v>
      </c>
    </row>
    <row r="901" spans="7:8" hidden="1" outlineLevel="1" x14ac:dyDescent="0.2">
      <c r="G901" s="28">
        <v>14.7999999999998</v>
      </c>
      <c r="H901" s="28">
        <f t="shared" si="21"/>
        <v>1.3699999999999957</v>
      </c>
    </row>
    <row r="902" spans="7:8" hidden="1" outlineLevel="1" x14ac:dyDescent="0.2">
      <c r="G902" s="28">
        <v>14.8099999999998</v>
      </c>
      <c r="H902" s="28">
        <f t="shared" si="21"/>
        <v>1.3704999999999956</v>
      </c>
    </row>
    <row r="903" spans="7:8" hidden="1" outlineLevel="1" x14ac:dyDescent="0.2">
      <c r="G903" s="28">
        <v>14.8199999999998</v>
      </c>
      <c r="H903" s="28">
        <f t="shared" si="21"/>
        <v>1.3709999999999956</v>
      </c>
    </row>
    <row r="904" spans="7:8" hidden="1" outlineLevel="1" x14ac:dyDescent="0.2">
      <c r="G904" s="28">
        <v>14.829999999999799</v>
      </c>
      <c r="H904" s="28">
        <f t="shared" si="21"/>
        <v>1.3714999999999955</v>
      </c>
    </row>
    <row r="905" spans="7:8" hidden="1" outlineLevel="1" x14ac:dyDescent="0.2">
      <c r="G905" s="28">
        <v>14.839999999999799</v>
      </c>
      <c r="H905" s="28">
        <f t="shared" si="21"/>
        <v>1.3719999999999954</v>
      </c>
    </row>
    <row r="906" spans="7:8" hidden="1" outlineLevel="1" x14ac:dyDescent="0.2">
      <c r="G906" s="28">
        <v>14.849999999999801</v>
      </c>
      <c r="H906" s="28">
        <f t="shared" si="21"/>
        <v>1.3724999999999954</v>
      </c>
    </row>
    <row r="907" spans="7:8" hidden="1" outlineLevel="1" x14ac:dyDescent="0.2">
      <c r="G907" s="28">
        <v>14.8599999999998</v>
      </c>
      <c r="H907" s="28">
        <f t="shared" si="21"/>
        <v>1.3729999999999953</v>
      </c>
    </row>
    <row r="908" spans="7:8" hidden="1" outlineLevel="1" x14ac:dyDescent="0.2">
      <c r="G908" s="28">
        <v>14.8699999999998</v>
      </c>
      <c r="H908" s="28">
        <f t="shared" si="21"/>
        <v>1.3734999999999953</v>
      </c>
    </row>
    <row r="909" spans="7:8" hidden="1" outlineLevel="1" x14ac:dyDescent="0.2">
      <c r="G909" s="28">
        <v>14.8799999999998</v>
      </c>
      <c r="H909" s="28">
        <f t="shared" si="21"/>
        <v>1.3739999999999952</v>
      </c>
    </row>
    <row r="910" spans="7:8" hidden="1" outlineLevel="1" x14ac:dyDescent="0.2">
      <c r="G910" s="28">
        <v>14.8899999999998</v>
      </c>
      <c r="H910" s="28">
        <f t="shared" si="21"/>
        <v>1.3744999999999952</v>
      </c>
    </row>
    <row r="911" spans="7:8" hidden="1" outlineLevel="1" x14ac:dyDescent="0.2">
      <c r="G911" s="28">
        <v>14.8999999999998</v>
      </c>
      <c r="H911" s="28">
        <f t="shared" si="21"/>
        <v>1.3749999999999951</v>
      </c>
    </row>
    <row r="912" spans="7:8" hidden="1" outlineLevel="1" x14ac:dyDescent="0.2">
      <c r="G912" s="28">
        <v>14.909999999999799</v>
      </c>
      <c r="H912" s="28">
        <f t="shared" si="21"/>
        <v>1.3754999999999951</v>
      </c>
    </row>
    <row r="913" spans="7:8" hidden="1" outlineLevel="1" x14ac:dyDescent="0.2">
      <c r="G913" s="28">
        <v>14.919999999999799</v>
      </c>
      <c r="H913" s="28">
        <f t="shared" si="21"/>
        <v>1.375999999999995</v>
      </c>
    </row>
    <row r="914" spans="7:8" hidden="1" outlineLevel="1" x14ac:dyDescent="0.2">
      <c r="G914" s="28">
        <v>14.929999999999801</v>
      </c>
      <c r="H914" s="28">
        <f t="shared" si="21"/>
        <v>1.3764999999999949</v>
      </c>
    </row>
    <row r="915" spans="7:8" hidden="1" outlineLevel="1" x14ac:dyDescent="0.2">
      <c r="G915" s="28">
        <v>14.939999999999801</v>
      </c>
      <c r="H915" s="28">
        <f t="shared" si="21"/>
        <v>1.3769999999999949</v>
      </c>
    </row>
    <row r="916" spans="7:8" hidden="1" outlineLevel="1" x14ac:dyDescent="0.2">
      <c r="G916" s="28">
        <v>14.9499999999998</v>
      </c>
      <c r="H916" s="28">
        <f t="shared" si="21"/>
        <v>1.3774999999999948</v>
      </c>
    </row>
    <row r="917" spans="7:8" hidden="1" outlineLevel="1" x14ac:dyDescent="0.2">
      <c r="G917" s="28">
        <v>14.9599999999998</v>
      </c>
      <c r="H917" s="28">
        <f t="shared" si="21"/>
        <v>1.3779999999999948</v>
      </c>
    </row>
    <row r="918" spans="7:8" hidden="1" outlineLevel="1" x14ac:dyDescent="0.2">
      <c r="G918" s="28">
        <v>14.9699999999998</v>
      </c>
      <c r="H918" s="28">
        <f t="shared" si="21"/>
        <v>1.3784999999999947</v>
      </c>
    </row>
    <row r="919" spans="7:8" hidden="1" outlineLevel="1" x14ac:dyDescent="0.2">
      <c r="G919" s="28">
        <v>14.9799999999998</v>
      </c>
      <c r="H919" s="28">
        <f t="shared" si="21"/>
        <v>1.3789999999999947</v>
      </c>
    </row>
    <row r="920" spans="7:8" hidden="1" outlineLevel="1" x14ac:dyDescent="0.2">
      <c r="G920" s="28">
        <v>14.989999999999799</v>
      </c>
      <c r="H920" s="28">
        <f t="shared" si="21"/>
        <v>1.3794999999999946</v>
      </c>
    </row>
    <row r="921" spans="7:8" collapsed="1" x14ac:dyDescent="0.2">
      <c r="G921" s="39">
        <v>14.999999999999799</v>
      </c>
      <c r="H921" s="38">
        <v>1.38</v>
      </c>
    </row>
    <row r="922" spans="7:8" hidden="1" outlineLevel="1" x14ac:dyDescent="0.2">
      <c r="G922" s="28">
        <v>15.009999999999801</v>
      </c>
      <c r="H922" s="28">
        <f t="shared" ref="H922:H985" si="22">H921+(H$1021-H$921)/100</f>
        <v>1.3804999999999998</v>
      </c>
    </row>
    <row r="923" spans="7:8" hidden="1" outlineLevel="1" x14ac:dyDescent="0.2">
      <c r="G923" s="28">
        <v>15.019999999999801</v>
      </c>
      <c r="H923" s="28">
        <f t="shared" si="22"/>
        <v>1.3809999999999998</v>
      </c>
    </row>
    <row r="924" spans="7:8" hidden="1" outlineLevel="1" x14ac:dyDescent="0.2">
      <c r="G924" s="28">
        <v>15.0299999999998</v>
      </c>
      <c r="H924" s="28">
        <f t="shared" si="22"/>
        <v>1.3814999999999997</v>
      </c>
    </row>
    <row r="925" spans="7:8" hidden="1" outlineLevel="1" x14ac:dyDescent="0.2">
      <c r="G925" s="28">
        <v>15.0399999999998</v>
      </c>
      <c r="H925" s="28">
        <f t="shared" si="22"/>
        <v>1.3819999999999997</v>
      </c>
    </row>
    <row r="926" spans="7:8" hidden="1" outlineLevel="1" x14ac:dyDescent="0.2">
      <c r="G926" s="28">
        <v>15.0499999999998</v>
      </c>
      <c r="H926" s="28">
        <f t="shared" si="22"/>
        <v>1.3824999999999996</v>
      </c>
    </row>
    <row r="927" spans="7:8" hidden="1" outlineLevel="1" x14ac:dyDescent="0.2">
      <c r="G927" s="28">
        <v>15.0599999999998</v>
      </c>
      <c r="H927" s="28">
        <f t="shared" si="22"/>
        <v>1.3829999999999996</v>
      </c>
    </row>
    <row r="928" spans="7:8" hidden="1" outlineLevel="1" x14ac:dyDescent="0.2">
      <c r="G928" s="28">
        <v>15.0699999999998</v>
      </c>
      <c r="H928" s="28">
        <f t="shared" si="22"/>
        <v>1.3834999999999995</v>
      </c>
    </row>
    <row r="929" spans="7:8" hidden="1" outlineLevel="1" x14ac:dyDescent="0.2">
      <c r="G929" s="28">
        <v>15.079999999999799</v>
      </c>
      <c r="H929" s="28">
        <f t="shared" si="22"/>
        <v>1.3839999999999995</v>
      </c>
    </row>
    <row r="930" spans="7:8" hidden="1" outlineLevel="1" x14ac:dyDescent="0.2">
      <c r="G930" s="28">
        <v>15.089999999999799</v>
      </c>
      <c r="H930" s="28">
        <f t="shared" si="22"/>
        <v>1.3844999999999994</v>
      </c>
    </row>
    <row r="931" spans="7:8" hidden="1" outlineLevel="1" x14ac:dyDescent="0.2">
      <c r="G931" s="28">
        <v>15.099999999999801</v>
      </c>
      <c r="H931" s="28">
        <f t="shared" si="22"/>
        <v>1.3849999999999993</v>
      </c>
    </row>
    <row r="932" spans="7:8" hidden="1" outlineLevel="1" x14ac:dyDescent="0.2">
      <c r="G932" s="28">
        <v>15.1099999999998</v>
      </c>
      <c r="H932" s="28">
        <f t="shared" si="22"/>
        <v>1.3854999999999993</v>
      </c>
    </row>
    <row r="933" spans="7:8" hidden="1" outlineLevel="1" x14ac:dyDescent="0.2">
      <c r="G933" s="28">
        <v>15.1199999999998</v>
      </c>
      <c r="H933" s="28">
        <f t="shared" si="22"/>
        <v>1.3859999999999992</v>
      </c>
    </row>
    <row r="934" spans="7:8" hidden="1" outlineLevel="1" x14ac:dyDescent="0.2">
      <c r="G934" s="28">
        <v>15.1299999999998</v>
      </c>
      <c r="H934" s="28">
        <f t="shared" si="22"/>
        <v>1.3864999999999992</v>
      </c>
    </row>
    <row r="935" spans="7:8" hidden="1" outlineLevel="1" x14ac:dyDescent="0.2">
      <c r="G935" s="28">
        <v>15.1399999999998</v>
      </c>
      <c r="H935" s="28">
        <f t="shared" si="22"/>
        <v>1.3869999999999991</v>
      </c>
    </row>
    <row r="936" spans="7:8" hidden="1" outlineLevel="1" x14ac:dyDescent="0.2">
      <c r="G936" s="28">
        <v>15.1499999999998</v>
      </c>
      <c r="H936" s="28">
        <f t="shared" si="22"/>
        <v>1.3874999999999991</v>
      </c>
    </row>
    <row r="937" spans="7:8" hidden="1" outlineLevel="1" x14ac:dyDescent="0.2">
      <c r="G937" s="28">
        <v>15.159999999999799</v>
      </c>
      <c r="H937" s="28">
        <f t="shared" si="22"/>
        <v>1.387999999999999</v>
      </c>
    </row>
    <row r="938" spans="7:8" hidden="1" outlineLevel="1" x14ac:dyDescent="0.2">
      <c r="G938" s="28">
        <v>15.169999999999799</v>
      </c>
      <c r="H938" s="28">
        <f t="shared" si="22"/>
        <v>1.388499999999999</v>
      </c>
    </row>
    <row r="939" spans="7:8" hidden="1" outlineLevel="1" x14ac:dyDescent="0.2">
      <c r="G939" s="28">
        <v>15.179999999999801</v>
      </c>
      <c r="H939" s="28">
        <f t="shared" si="22"/>
        <v>1.3889999999999989</v>
      </c>
    </row>
    <row r="940" spans="7:8" hidden="1" outlineLevel="1" x14ac:dyDescent="0.2">
      <c r="G940" s="28">
        <v>15.189999999999801</v>
      </c>
      <c r="H940" s="28">
        <f t="shared" si="22"/>
        <v>1.3894999999999988</v>
      </c>
    </row>
    <row r="941" spans="7:8" hidden="1" outlineLevel="1" x14ac:dyDescent="0.2">
      <c r="G941" s="28">
        <v>15.1999999999998</v>
      </c>
      <c r="H941" s="28">
        <f t="shared" si="22"/>
        <v>1.3899999999999988</v>
      </c>
    </row>
    <row r="942" spans="7:8" hidden="1" outlineLevel="1" x14ac:dyDescent="0.2">
      <c r="G942" s="28">
        <v>15.2099999999998</v>
      </c>
      <c r="H942" s="28">
        <f t="shared" si="22"/>
        <v>1.3904999999999987</v>
      </c>
    </row>
    <row r="943" spans="7:8" hidden="1" outlineLevel="1" x14ac:dyDescent="0.2">
      <c r="G943" s="28">
        <v>15.2199999999998</v>
      </c>
      <c r="H943" s="28">
        <f t="shared" si="22"/>
        <v>1.3909999999999987</v>
      </c>
    </row>
    <row r="944" spans="7:8" hidden="1" outlineLevel="1" x14ac:dyDescent="0.2">
      <c r="G944" s="28">
        <v>15.2299999999998</v>
      </c>
      <c r="H944" s="28">
        <f t="shared" si="22"/>
        <v>1.3914999999999986</v>
      </c>
    </row>
    <row r="945" spans="7:8" hidden="1" outlineLevel="1" x14ac:dyDescent="0.2">
      <c r="G945" s="28">
        <v>15.239999999999799</v>
      </c>
      <c r="H945" s="28">
        <f t="shared" si="22"/>
        <v>1.3919999999999986</v>
      </c>
    </row>
    <row r="946" spans="7:8" hidden="1" outlineLevel="1" x14ac:dyDescent="0.2">
      <c r="G946" s="28">
        <v>15.249999999999799</v>
      </c>
      <c r="H946" s="28">
        <f t="shared" si="22"/>
        <v>1.3924999999999985</v>
      </c>
    </row>
    <row r="947" spans="7:8" hidden="1" outlineLevel="1" x14ac:dyDescent="0.2">
      <c r="G947" s="28">
        <v>15.259999999999801</v>
      </c>
      <c r="H947" s="28">
        <f t="shared" si="22"/>
        <v>1.3929999999999985</v>
      </c>
    </row>
    <row r="948" spans="7:8" hidden="1" outlineLevel="1" x14ac:dyDescent="0.2">
      <c r="G948" s="28">
        <v>15.269999999999801</v>
      </c>
      <c r="H948" s="28">
        <f t="shared" si="22"/>
        <v>1.3934999999999984</v>
      </c>
    </row>
    <row r="949" spans="7:8" hidden="1" outlineLevel="1" x14ac:dyDescent="0.2">
      <c r="G949" s="28">
        <v>15.2799999999998</v>
      </c>
      <c r="H949" s="28">
        <f t="shared" si="22"/>
        <v>1.3939999999999984</v>
      </c>
    </row>
    <row r="950" spans="7:8" hidden="1" outlineLevel="1" x14ac:dyDescent="0.2">
      <c r="G950" s="28">
        <v>15.2899999999998</v>
      </c>
      <c r="H950" s="28">
        <f t="shared" si="22"/>
        <v>1.3944999999999983</v>
      </c>
    </row>
    <row r="951" spans="7:8" hidden="1" outlineLevel="1" x14ac:dyDescent="0.2">
      <c r="G951" s="28">
        <v>15.2999999999998</v>
      </c>
      <c r="H951" s="28">
        <f t="shared" si="22"/>
        <v>1.3949999999999982</v>
      </c>
    </row>
    <row r="952" spans="7:8" hidden="1" outlineLevel="1" x14ac:dyDescent="0.2">
      <c r="G952" s="28">
        <v>15.3099999999998</v>
      </c>
      <c r="H952" s="28">
        <f t="shared" si="22"/>
        <v>1.3954999999999982</v>
      </c>
    </row>
    <row r="953" spans="7:8" hidden="1" outlineLevel="1" x14ac:dyDescent="0.2">
      <c r="G953" s="28">
        <v>15.3199999999998</v>
      </c>
      <c r="H953" s="28">
        <f t="shared" si="22"/>
        <v>1.3959999999999981</v>
      </c>
    </row>
    <row r="954" spans="7:8" hidden="1" outlineLevel="1" x14ac:dyDescent="0.2">
      <c r="G954" s="28">
        <v>15.329999999999799</v>
      </c>
      <c r="H954" s="28">
        <f t="shared" si="22"/>
        <v>1.3964999999999981</v>
      </c>
    </row>
    <row r="955" spans="7:8" hidden="1" outlineLevel="1" x14ac:dyDescent="0.2">
      <c r="G955" s="28">
        <v>15.339999999999799</v>
      </c>
      <c r="H955" s="28">
        <f t="shared" si="22"/>
        <v>1.396999999999998</v>
      </c>
    </row>
    <row r="956" spans="7:8" hidden="1" outlineLevel="1" x14ac:dyDescent="0.2">
      <c r="G956" s="28">
        <v>15.349999999999801</v>
      </c>
      <c r="H956" s="28">
        <f t="shared" si="22"/>
        <v>1.397499999999998</v>
      </c>
    </row>
    <row r="957" spans="7:8" hidden="1" outlineLevel="1" x14ac:dyDescent="0.2">
      <c r="G957" s="28">
        <v>15.3599999999998</v>
      </c>
      <c r="H957" s="28">
        <f t="shared" si="22"/>
        <v>1.3979999999999979</v>
      </c>
    </row>
    <row r="958" spans="7:8" hidden="1" outlineLevel="1" x14ac:dyDescent="0.2">
      <c r="G958" s="28">
        <v>15.3699999999998</v>
      </c>
      <c r="H958" s="28">
        <f t="shared" si="22"/>
        <v>1.3984999999999979</v>
      </c>
    </row>
    <row r="959" spans="7:8" hidden="1" outlineLevel="1" x14ac:dyDescent="0.2">
      <c r="G959" s="28">
        <v>15.3799999999998</v>
      </c>
      <c r="H959" s="28">
        <f t="shared" si="22"/>
        <v>1.3989999999999978</v>
      </c>
    </row>
    <row r="960" spans="7:8" hidden="1" outlineLevel="1" x14ac:dyDescent="0.2">
      <c r="G960" s="28">
        <v>15.3899999999998</v>
      </c>
      <c r="H960" s="28">
        <f t="shared" si="22"/>
        <v>1.3994999999999977</v>
      </c>
    </row>
    <row r="961" spans="7:8" hidden="1" outlineLevel="1" x14ac:dyDescent="0.2">
      <c r="G961" s="28">
        <v>15.3999999999998</v>
      </c>
      <c r="H961" s="28">
        <f t="shared" si="22"/>
        <v>1.3999999999999977</v>
      </c>
    </row>
    <row r="962" spans="7:8" hidden="1" outlineLevel="1" x14ac:dyDescent="0.2">
      <c r="G962" s="28">
        <v>15.409999999999799</v>
      </c>
      <c r="H962" s="28">
        <f t="shared" si="22"/>
        <v>1.4004999999999976</v>
      </c>
    </row>
    <row r="963" spans="7:8" hidden="1" outlineLevel="1" x14ac:dyDescent="0.2">
      <c r="G963" s="28">
        <v>15.419999999999799</v>
      </c>
      <c r="H963" s="28">
        <f t="shared" si="22"/>
        <v>1.4009999999999976</v>
      </c>
    </row>
    <row r="964" spans="7:8" hidden="1" outlineLevel="1" x14ac:dyDescent="0.2">
      <c r="G964" s="28">
        <v>15.429999999999801</v>
      </c>
      <c r="H964" s="28">
        <f t="shared" si="22"/>
        <v>1.4014999999999975</v>
      </c>
    </row>
    <row r="965" spans="7:8" hidden="1" outlineLevel="1" x14ac:dyDescent="0.2">
      <c r="G965" s="28">
        <v>15.439999999999801</v>
      </c>
      <c r="H965" s="28">
        <f t="shared" si="22"/>
        <v>1.4019999999999975</v>
      </c>
    </row>
    <row r="966" spans="7:8" hidden="1" outlineLevel="1" x14ac:dyDescent="0.2">
      <c r="G966" s="28">
        <v>15.4499999999998</v>
      </c>
      <c r="H966" s="28">
        <f t="shared" si="22"/>
        <v>1.4024999999999974</v>
      </c>
    </row>
    <row r="967" spans="7:8" hidden="1" outlineLevel="1" x14ac:dyDescent="0.2">
      <c r="G967" s="28">
        <v>15.4599999999998</v>
      </c>
      <c r="H967" s="28">
        <f t="shared" si="22"/>
        <v>1.4029999999999974</v>
      </c>
    </row>
    <row r="968" spans="7:8" hidden="1" outlineLevel="1" x14ac:dyDescent="0.2">
      <c r="G968" s="28">
        <v>15.4699999999998</v>
      </c>
      <c r="H968" s="28">
        <f t="shared" si="22"/>
        <v>1.4034999999999973</v>
      </c>
    </row>
    <row r="969" spans="7:8" hidden="1" outlineLevel="1" x14ac:dyDescent="0.2">
      <c r="G969" s="28">
        <v>15.4799999999998</v>
      </c>
      <c r="H969" s="28">
        <f t="shared" si="22"/>
        <v>1.4039999999999973</v>
      </c>
    </row>
    <row r="970" spans="7:8" hidden="1" outlineLevel="1" x14ac:dyDescent="0.2">
      <c r="G970" s="28">
        <v>15.489999999999799</v>
      </c>
      <c r="H970" s="28">
        <f t="shared" si="22"/>
        <v>1.4044999999999972</v>
      </c>
    </row>
    <row r="971" spans="7:8" hidden="1" outlineLevel="1" x14ac:dyDescent="0.2">
      <c r="G971" s="28">
        <v>15.499999999999799</v>
      </c>
      <c r="H971" s="28">
        <f t="shared" si="22"/>
        <v>1.4049999999999971</v>
      </c>
    </row>
    <row r="972" spans="7:8" hidden="1" outlineLevel="1" x14ac:dyDescent="0.2">
      <c r="G972" s="28">
        <v>15.509999999999801</v>
      </c>
      <c r="H972" s="28">
        <f t="shared" si="22"/>
        <v>1.4054999999999971</v>
      </c>
    </row>
    <row r="973" spans="7:8" hidden="1" outlineLevel="1" x14ac:dyDescent="0.2">
      <c r="G973" s="28">
        <v>15.519999999999801</v>
      </c>
      <c r="H973" s="28">
        <f t="shared" si="22"/>
        <v>1.405999999999997</v>
      </c>
    </row>
    <row r="974" spans="7:8" hidden="1" outlineLevel="1" x14ac:dyDescent="0.2">
      <c r="G974" s="28">
        <v>15.5299999999998</v>
      </c>
      <c r="H974" s="28">
        <f t="shared" si="22"/>
        <v>1.406499999999997</v>
      </c>
    </row>
    <row r="975" spans="7:8" hidden="1" outlineLevel="1" x14ac:dyDescent="0.2">
      <c r="G975" s="28">
        <v>15.5399999999998</v>
      </c>
      <c r="H975" s="28">
        <f t="shared" si="22"/>
        <v>1.4069999999999969</v>
      </c>
    </row>
    <row r="976" spans="7:8" hidden="1" outlineLevel="1" x14ac:dyDescent="0.2">
      <c r="G976" s="28">
        <v>15.5499999999998</v>
      </c>
      <c r="H976" s="28">
        <f t="shared" si="22"/>
        <v>1.4074999999999969</v>
      </c>
    </row>
    <row r="977" spans="7:8" hidden="1" outlineLevel="1" x14ac:dyDescent="0.2">
      <c r="G977" s="28">
        <v>15.5599999999998</v>
      </c>
      <c r="H977" s="28">
        <f t="shared" si="22"/>
        <v>1.4079999999999968</v>
      </c>
    </row>
    <row r="978" spans="7:8" hidden="1" outlineLevel="1" x14ac:dyDescent="0.2">
      <c r="G978" s="28">
        <v>15.5699999999998</v>
      </c>
      <c r="H978" s="28">
        <f t="shared" si="22"/>
        <v>1.4084999999999968</v>
      </c>
    </row>
    <row r="979" spans="7:8" hidden="1" outlineLevel="1" x14ac:dyDescent="0.2">
      <c r="G979" s="28">
        <v>15.579999999999799</v>
      </c>
      <c r="H979" s="28">
        <f t="shared" si="22"/>
        <v>1.4089999999999967</v>
      </c>
    </row>
    <row r="980" spans="7:8" hidden="1" outlineLevel="1" x14ac:dyDescent="0.2">
      <c r="G980" s="28">
        <v>15.589999999999799</v>
      </c>
      <c r="H980" s="28">
        <f t="shared" si="22"/>
        <v>1.4094999999999966</v>
      </c>
    </row>
    <row r="981" spans="7:8" hidden="1" outlineLevel="1" x14ac:dyDescent="0.2">
      <c r="G981" s="28">
        <v>15.599999999999801</v>
      </c>
      <c r="H981" s="28">
        <f t="shared" si="22"/>
        <v>1.4099999999999966</v>
      </c>
    </row>
    <row r="982" spans="7:8" hidden="1" outlineLevel="1" x14ac:dyDescent="0.2">
      <c r="G982" s="28">
        <v>15.6099999999998</v>
      </c>
      <c r="H982" s="28">
        <f t="shared" si="22"/>
        <v>1.4104999999999965</v>
      </c>
    </row>
    <row r="983" spans="7:8" hidden="1" outlineLevel="1" x14ac:dyDescent="0.2">
      <c r="G983" s="28">
        <v>15.6199999999998</v>
      </c>
      <c r="H983" s="28">
        <f t="shared" si="22"/>
        <v>1.4109999999999965</v>
      </c>
    </row>
    <row r="984" spans="7:8" hidden="1" outlineLevel="1" x14ac:dyDescent="0.2">
      <c r="G984" s="28">
        <v>15.6299999999998</v>
      </c>
      <c r="H984" s="28">
        <f t="shared" si="22"/>
        <v>1.4114999999999964</v>
      </c>
    </row>
    <row r="985" spans="7:8" hidden="1" outlineLevel="1" x14ac:dyDescent="0.2">
      <c r="G985" s="28">
        <v>15.6399999999998</v>
      </c>
      <c r="H985" s="28">
        <f t="shared" si="22"/>
        <v>1.4119999999999964</v>
      </c>
    </row>
    <row r="986" spans="7:8" hidden="1" outlineLevel="1" x14ac:dyDescent="0.2">
      <c r="G986" s="28">
        <v>15.6499999999998</v>
      </c>
      <c r="H986" s="28">
        <f t="shared" ref="H986:H1020" si="23">H985+(H$1021-H$921)/100</f>
        <v>1.4124999999999963</v>
      </c>
    </row>
    <row r="987" spans="7:8" hidden="1" outlineLevel="1" x14ac:dyDescent="0.2">
      <c r="G987" s="28">
        <v>15.659999999999799</v>
      </c>
      <c r="H987" s="28">
        <f t="shared" si="23"/>
        <v>1.4129999999999963</v>
      </c>
    </row>
    <row r="988" spans="7:8" hidden="1" outlineLevel="1" x14ac:dyDescent="0.2">
      <c r="G988" s="28">
        <v>15.669999999999799</v>
      </c>
      <c r="H988" s="28">
        <f t="shared" si="23"/>
        <v>1.4134999999999962</v>
      </c>
    </row>
    <row r="989" spans="7:8" hidden="1" outlineLevel="1" x14ac:dyDescent="0.2">
      <c r="G989" s="28">
        <v>15.679999999999801</v>
      </c>
      <c r="H989" s="28">
        <f t="shared" si="23"/>
        <v>1.4139999999999961</v>
      </c>
    </row>
    <row r="990" spans="7:8" hidden="1" outlineLevel="1" x14ac:dyDescent="0.2">
      <c r="G990" s="28">
        <v>15.689999999999801</v>
      </c>
      <c r="H990" s="28">
        <f t="shared" si="23"/>
        <v>1.4144999999999961</v>
      </c>
    </row>
    <row r="991" spans="7:8" hidden="1" outlineLevel="1" x14ac:dyDescent="0.2">
      <c r="G991" s="28">
        <v>15.6999999999998</v>
      </c>
      <c r="H991" s="28">
        <f t="shared" si="23"/>
        <v>1.414999999999996</v>
      </c>
    </row>
    <row r="992" spans="7:8" hidden="1" outlineLevel="1" x14ac:dyDescent="0.2">
      <c r="G992" s="28">
        <v>15.7099999999998</v>
      </c>
      <c r="H992" s="28">
        <f t="shared" si="23"/>
        <v>1.415499999999996</v>
      </c>
    </row>
    <row r="993" spans="7:8" hidden="1" outlineLevel="1" x14ac:dyDescent="0.2">
      <c r="G993" s="28">
        <v>15.7199999999998</v>
      </c>
      <c r="H993" s="28">
        <f t="shared" si="23"/>
        <v>1.4159999999999959</v>
      </c>
    </row>
    <row r="994" spans="7:8" hidden="1" outlineLevel="1" x14ac:dyDescent="0.2">
      <c r="G994" s="28">
        <v>15.7299999999998</v>
      </c>
      <c r="H994" s="28">
        <f t="shared" si="23"/>
        <v>1.4164999999999959</v>
      </c>
    </row>
    <row r="995" spans="7:8" hidden="1" outlineLevel="1" x14ac:dyDescent="0.2">
      <c r="G995" s="28">
        <v>15.739999999999799</v>
      </c>
      <c r="H995" s="28">
        <f t="shared" si="23"/>
        <v>1.4169999999999958</v>
      </c>
    </row>
    <row r="996" spans="7:8" hidden="1" outlineLevel="1" x14ac:dyDescent="0.2">
      <c r="G996" s="28">
        <v>15.749999999999799</v>
      </c>
      <c r="H996" s="28">
        <f t="shared" si="23"/>
        <v>1.4174999999999958</v>
      </c>
    </row>
    <row r="997" spans="7:8" hidden="1" outlineLevel="1" x14ac:dyDescent="0.2">
      <c r="G997" s="28">
        <v>15.759999999999801</v>
      </c>
      <c r="H997" s="28">
        <f t="shared" si="23"/>
        <v>1.4179999999999957</v>
      </c>
    </row>
    <row r="998" spans="7:8" hidden="1" outlineLevel="1" x14ac:dyDescent="0.2">
      <c r="G998" s="28">
        <v>15.769999999999801</v>
      </c>
      <c r="H998" s="28">
        <f t="shared" si="23"/>
        <v>1.4184999999999957</v>
      </c>
    </row>
    <row r="999" spans="7:8" hidden="1" outlineLevel="1" x14ac:dyDescent="0.2">
      <c r="G999" s="28">
        <v>15.7799999999998</v>
      </c>
      <c r="H999" s="28">
        <f t="shared" si="23"/>
        <v>1.4189999999999956</v>
      </c>
    </row>
    <row r="1000" spans="7:8" hidden="1" outlineLevel="1" x14ac:dyDescent="0.2">
      <c r="G1000" s="28">
        <v>15.7899999999998</v>
      </c>
      <c r="H1000" s="28">
        <f t="shared" si="23"/>
        <v>1.4194999999999955</v>
      </c>
    </row>
    <row r="1001" spans="7:8" hidden="1" outlineLevel="1" x14ac:dyDescent="0.2">
      <c r="G1001" s="28">
        <v>15.7999999999998</v>
      </c>
      <c r="H1001" s="28">
        <f t="shared" si="23"/>
        <v>1.4199999999999955</v>
      </c>
    </row>
    <row r="1002" spans="7:8" hidden="1" outlineLevel="1" x14ac:dyDescent="0.2">
      <c r="G1002" s="28">
        <v>15.8099999999998</v>
      </c>
      <c r="H1002" s="28">
        <f t="shared" si="23"/>
        <v>1.4204999999999954</v>
      </c>
    </row>
    <row r="1003" spans="7:8" hidden="1" outlineLevel="1" x14ac:dyDescent="0.2">
      <c r="G1003" s="28">
        <v>15.8199999999998</v>
      </c>
      <c r="H1003" s="28">
        <f t="shared" si="23"/>
        <v>1.4209999999999954</v>
      </c>
    </row>
    <row r="1004" spans="7:8" hidden="1" outlineLevel="1" x14ac:dyDescent="0.2">
      <c r="G1004" s="28">
        <v>15.829999999999799</v>
      </c>
      <c r="H1004" s="28">
        <f t="shared" si="23"/>
        <v>1.4214999999999953</v>
      </c>
    </row>
    <row r="1005" spans="7:8" hidden="1" outlineLevel="1" x14ac:dyDescent="0.2">
      <c r="G1005" s="28">
        <v>15.839999999999799</v>
      </c>
      <c r="H1005" s="28">
        <f t="shared" si="23"/>
        <v>1.4219999999999953</v>
      </c>
    </row>
    <row r="1006" spans="7:8" hidden="1" outlineLevel="1" x14ac:dyDescent="0.2">
      <c r="G1006" s="28">
        <v>15.849999999999801</v>
      </c>
      <c r="H1006" s="28">
        <f t="shared" si="23"/>
        <v>1.4224999999999952</v>
      </c>
    </row>
    <row r="1007" spans="7:8" hidden="1" outlineLevel="1" x14ac:dyDescent="0.2">
      <c r="G1007" s="28">
        <v>15.8599999999998</v>
      </c>
      <c r="H1007" s="28">
        <f t="shared" si="23"/>
        <v>1.4229999999999952</v>
      </c>
    </row>
    <row r="1008" spans="7:8" hidden="1" outlineLevel="1" x14ac:dyDescent="0.2">
      <c r="G1008" s="28">
        <v>15.8699999999998</v>
      </c>
      <c r="H1008" s="28">
        <f t="shared" si="23"/>
        <v>1.4234999999999951</v>
      </c>
    </row>
    <row r="1009" spans="7:8" hidden="1" outlineLevel="1" x14ac:dyDescent="0.2">
      <c r="G1009" s="28">
        <v>15.8799999999998</v>
      </c>
      <c r="H1009" s="28">
        <f t="shared" si="23"/>
        <v>1.423999999999995</v>
      </c>
    </row>
    <row r="1010" spans="7:8" hidden="1" outlineLevel="1" x14ac:dyDescent="0.2">
      <c r="G1010" s="28">
        <v>15.8899999999998</v>
      </c>
      <c r="H1010" s="28">
        <f t="shared" si="23"/>
        <v>1.424499999999995</v>
      </c>
    </row>
    <row r="1011" spans="7:8" hidden="1" outlineLevel="1" x14ac:dyDescent="0.2">
      <c r="G1011" s="28">
        <v>15.8999999999998</v>
      </c>
      <c r="H1011" s="28">
        <f t="shared" si="23"/>
        <v>1.4249999999999949</v>
      </c>
    </row>
    <row r="1012" spans="7:8" hidden="1" outlineLevel="1" x14ac:dyDescent="0.2">
      <c r="G1012" s="28">
        <v>15.909999999999799</v>
      </c>
      <c r="H1012" s="28">
        <f t="shared" si="23"/>
        <v>1.4254999999999949</v>
      </c>
    </row>
    <row r="1013" spans="7:8" hidden="1" outlineLevel="1" x14ac:dyDescent="0.2">
      <c r="G1013" s="28">
        <v>15.919999999999799</v>
      </c>
      <c r="H1013" s="28">
        <f t="shared" si="23"/>
        <v>1.4259999999999948</v>
      </c>
    </row>
    <row r="1014" spans="7:8" hidden="1" outlineLevel="1" x14ac:dyDescent="0.2">
      <c r="G1014" s="28">
        <v>15.929999999999801</v>
      </c>
      <c r="H1014" s="28">
        <f t="shared" si="23"/>
        <v>1.4264999999999948</v>
      </c>
    </row>
    <row r="1015" spans="7:8" hidden="1" outlineLevel="1" x14ac:dyDescent="0.2">
      <c r="G1015" s="28">
        <v>15.939999999999801</v>
      </c>
      <c r="H1015" s="28">
        <f t="shared" si="23"/>
        <v>1.4269999999999947</v>
      </c>
    </row>
    <row r="1016" spans="7:8" hidden="1" outlineLevel="1" x14ac:dyDescent="0.2">
      <c r="G1016" s="28">
        <v>15.9499999999998</v>
      </c>
      <c r="H1016" s="28">
        <f t="shared" si="23"/>
        <v>1.4274999999999947</v>
      </c>
    </row>
    <row r="1017" spans="7:8" hidden="1" outlineLevel="1" x14ac:dyDescent="0.2">
      <c r="G1017" s="28">
        <v>15.9599999999998</v>
      </c>
      <c r="H1017" s="28">
        <f t="shared" si="23"/>
        <v>1.4279999999999946</v>
      </c>
    </row>
    <row r="1018" spans="7:8" hidden="1" outlineLevel="1" x14ac:dyDescent="0.2">
      <c r="G1018" s="28">
        <v>15.9699999999998</v>
      </c>
      <c r="H1018" s="28">
        <f t="shared" si="23"/>
        <v>1.4284999999999946</v>
      </c>
    </row>
    <row r="1019" spans="7:8" hidden="1" outlineLevel="1" x14ac:dyDescent="0.2">
      <c r="G1019" s="28">
        <v>15.9799999999998</v>
      </c>
      <c r="H1019" s="28">
        <f t="shared" si="23"/>
        <v>1.4289999999999945</v>
      </c>
    </row>
    <row r="1020" spans="7:8" hidden="1" outlineLevel="1" x14ac:dyDescent="0.2">
      <c r="G1020" s="28">
        <v>15.989999999999799</v>
      </c>
      <c r="H1020" s="28">
        <f t="shared" si="23"/>
        <v>1.4294999999999944</v>
      </c>
    </row>
    <row r="1021" spans="7:8" collapsed="1" x14ac:dyDescent="0.2">
      <c r="G1021" s="39">
        <v>15.999999999999799</v>
      </c>
      <c r="H1021" s="38">
        <v>1.43</v>
      </c>
    </row>
  </sheetData>
  <mergeCells count="1">
    <mergeCell ref="G20:H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Протокол</vt:lpstr>
      <vt:lpstr>Сотрудники</vt:lpstr>
      <vt:lpstr>Класс</vt:lpstr>
      <vt:lpstr>Бетон</vt:lpstr>
      <vt:lpstr>Раствор</vt:lpstr>
      <vt:lpstr>Смесь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DomVV</cp:lastModifiedBy>
  <cp:lastPrinted>2020-12-07T15:14:57Z</cp:lastPrinted>
  <dcterms:created xsi:type="dcterms:W3CDTF">1996-10-08T23:32:33Z</dcterms:created>
  <dcterms:modified xsi:type="dcterms:W3CDTF">2021-01-27T21:18:14Z</dcterms:modified>
</cp:coreProperties>
</file>