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C33A6D28-8BB6-453C-ADEF-ABDAA44FE150}" xr6:coauthVersionLast="46" xr6:coauthVersionMax="46" xr10:uidLastSave="{00000000-0000-0000-0000-000000000000}"/>
  <bookViews>
    <workbookView xWindow="-120" yWindow="-120" windowWidth="38640" windowHeight="15840" tabRatio="892" activeTab="2" xr2:uid="{00000000-000D-0000-FFFF-FFFF00000000}"/>
  </bookViews>
  <sheets>
    <sheet name="отчет" sheetId="63" r:id="rId1"/>
    <sheet name="свЕ5" sheetId="64" r:id="rId2"/>
    <sheet name="отчет (2)" sheetId="66" r:id="rId3"/>
    <sheet name="свЕ6" sheetId="67" r:id="rId4"/>
    <sheet name="Лист1" sheetId="65" r:id="rId5"/>
  </sheets>
  <definedNames>
    <definedName name="_xlnm._FilterDatabase" localSheetId="0" hidden="1">отчет!$A$10:$I$21</definedName>
    <definedName name="_xlnm._FilterDatabase" localSheetId="2" hidden="1">'отчет (2)'!$A$10:$I$21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2" i="66" l="1"/>
  <c r="P12" i="66"/>
  <c r="Q12" i="66"/>
  <c r="O13" i="66"/>
  <c r="P13" i="66"/>
  <c r="Q13" i="66"/>
  <c r="O14" i="66"/>
  <c r="P14" i="66"/>
  <c r="Q14" i="66"/>
  <c r="O15" i="66"/>
  <c r="P15" i="66"/>
  <c r="Q15" i="66"/>
  <c r="O16" i="66"/>
  <c r="P16" i="66"/>
  <c r="Q16" i="66"/>
  <c r="O17" i="66"/>
  <c r="P17" i="66"/>
  <c r="Q17" i="66"/>
  <c r="O18" i="66"/>
  <c r="P18" i="66"/>
  <c r="Q18" i="66"/>
  <c r="O19" i="66"/>
  <c r="P19" i="66"/>
  <c r="Q19" i="66"/>
  <c r="O20" i="66"/>
  <c r="P20" i="66"/>
  <c r="Q20" i="66"/>
  <c r="N13" i="66"/>
  <c r="N14" i="66"/>
  <c r="N15" i="66"/>
  <c r="N16" i="66"/>
  <c r="N17" i="66"/>
  <c r="N18" i="66"/>
  <c r="N19" i="66"/>
  <c r="N20" i="66"/>
  <c r="N12" i="66"/>
  <c r="O21" i="66"/>
  <c r="L13" i="66" a="1"/>
  <c r="L13" i="66" s="1"/>
  <c r="L14" i="66" a="1"/>
  <c r="L14" i="66"/>
  <c r="L15" i="66" a="1"/>
  <c r="L15" i="66" s="1"/>
  <c r="L16" i="66" a="1"/>
  <c r="L16" i="66" s="1"/>
  <c r="L17" i="66" a="1"/>
  <c r="L17" i="66"/>
  <c r="L18" i="66" a="1"/>
  <c r="L18" i="66" s="1"/>
  <c r="L19" i="66" a="1"/>
  <c r="L19" i="66" s="1"/>
  <c r="L20" i="66" a="1"/>
  <c r="L20" i="66" s="1"/>
  <c r="L12" i="66" a="1"/>
  <c r="L12" i="66" s="1"/>
  <c r="K12" i="66" a="1"/>
  <c r="K12" i="66" s="1"/>
  <c r="M12" i="66" a="1"/>
  <c r="M12" i="66"/>
  <c r="K13" i="66" a="1"/>
  <c r="K13" i="66" s="1"/>
  <c r="M13" i="66" a="1"/>
  <c r="M13" i="66"/>
  <c r="K14" i="66" a="1"/>
  <c r="K14" i="66" s="1"/>
  <c r="M14" i="66" a="1"/>
  <c r="M14" i="66"/>
  <c r="K15" i="66" a="1"/>
  <c r="K15" i="66" s="1"/>
  <c r="M15" i="66" a="1"/>
  <c r="M15" i="66"/>
  <c r="K16" i="66" a="1"/>
  <c r="K16" i="66" s="1"/>
  <c r="M16" i="66" a="1"/>
  <c r="M16" i="66"/>
  <c r="K17" i="66" a="1"/>
  <c r="K17" i="66" s="1"/>
  <c r="M17" i="66" a="1"/>
  <c r="M17" i="66"/>
  <c r="K18" i="66" a="1"/>
  <c r="K18" i="66" s="1"/>
  <c r="M18" i="66" a="1"/>
  <c r="M18" i="66"/>
  <c r="K19" i="66" a="1"/>
  <c r="K19" i="66" s="1"/>
  <c r="M19" i="66" a="1"/>
  <c r="M19" i="66"/>
  <c r="K20" i="66" a="1"/>
  <c r="K20" i="66" s="1"/>
  <c r="M20" i="66" a="1"/>
  <c r="M20" i="66"/>
  <c r="J13" i="66" a="1"/>
  <c r="J13" i="66" s="1"/>
  <c r="J14" i="66" a="1"/>
  <c r="J14" i="66" s="1"/>
  <c r="J15" i="66" a="1"/>
  <c r="J15" i="66"/>
  <c r="J16" i="66" a="1"/>
  <c r="J16" i="66" s="1"/>
  <c r="J17" i="66" a="1"/>
  <c r="J17" i="66" s="1"/>
  <c r="J18" i="66" a="1"/>
  <c r="J18" i="66"/>
  <c r="J19" i="66" a="1"/>
  <c r="J19" i="66" s="1"/>
  <c r="J20" i="66" a="1"/>
  <c r="J20" i="66" s="1"/>
  <c r="J12" i="66" a="1"/>
  <c r="J12" i="66" s="1"/>
  <c r="G13" i="63" a="1"/>
  <c r="G13" i="63" s="1"/>
  <c r="G14" i="63" a="1"/>
  <c r="G14" i="63" s="1"/>
  <c r="G15" i="63" a="1"/>
  <c r="G15" i="63" s="1"/>
  <c r="G16" i="63" a="1"/>
  <c r="G16" i="63" s="1"/>
  <c r="G17" i="63" a="1"/>
  <c r="G17" i="63" s="1"/>
  <c r="G18" i="63" a="1"/>
  <c r="G18" i="63" s="1"/>
  <c r="G19" i="63" a="1"/>
  <c r="G19" i="63" s="1"/>
  <c r="G20" i="63" a="1"/>
  <c r="G20" i="63" s="1"/>
  <c r="F13" i="63" a="1"/>
  <c r="F13" i="63" s="1"/>
  <c r="F14" i="63" a="1"/>
  <c r="F14" i="63" s="1"/>
  <c r="F15" i="63" a="1"/>
  <c r="F15" i="63" s="1"/>
  <c r="F16" i="63" a="1"/>
  <c r="F16" i="63" s="1"/>
  <c r="F17" i="63" a="1"/>
  <c r="F17" i="63" s="1"/>
  <c r="F18" i="63" a="1"/>
  <c r="F18" i="63" s="1"/>
  <c r="F19" i="63" a="1"/>
  <c r="F19" i="63" s="1"/>
  <c r="F20" i="63" a="1"/>
  <c r="F20" i="63" s="1"/>
  <c r="F12" i="63" a="1"/>
  <c r="F12" i="63" s="1"/>
  <c r="I13" i="66" a="1"/>
  <c r="I13" i="66" s="1"/>
  <c r="I14" i="66" a="1"/>
  <c r="I14" i="66" s="1"/>
  <c r="I15" i="66" a="1"/>
  <c r="I15" i="66" s="1"/>
  <c r="I16" i="66" a="1"/>
  <c r="I16" i="66" s="1"/>
  <c r="I17" i="66" a="1"/>
  <c r="I17" i="66" s="1"/>
  <c r="I18" i="66" a="1"/>
  <c r="I18" i="66" s="1"/>
  <c r="I19" i="66" a="1"/>
  <c r="I19" i="66" s="1"/>
  <c r="I20" i="66" a="1"/>
  <c r="I20" i="66" s="1"/>
  <c r="I12" i="66" a="1"/>
  <c r="I12" i="66" s="1"/>
  <c r="H13" i="66" a="1"/>
  <c r="H13" i="66" s="1"/>
  <c r="H14" i="66" a="1"/>
  <c r="H14" i="66" s="1"/>
  <c r="H15" i="66" a="1"/>
  <c r="H15" i="66" s="1"/>
  <c r="H16" i="66" a="1"/>
  <c r="H16" i="66" s="1"/>
  <c r="H17" i="66" a="1"/>
  <c r="H17" i="66"/>
  <c r="H18" i="66" a="1"/>
  <c r="H18" i="66" s="1"/>
  <c r="H19" i="66" a="1"/>
  <c r="H19" i="66" s="1"/>
  <c r="H20" i="66" a="1"/>
  <c r="H20" i="66"/>
  <c r="H12" i="66" a="1"/>
  <c r="H12" i="66" s="1"/>
  <c r="G13" i="66" a="1"/>
  <c r="G13" i="66" s="1"/>
  <c r="G14" i="66" a="1"/>
  <c r="G14" i="66" s="1"/>
  <c r="G15" i="66" a="1"/>
  <c r="G15" i="66" s="1"/>
  <c r="G16" i="66" a="1"/>
  <c r="G16" i="66" s="1"/>
  <c r="G17" i="66" a="1"/>
  <c r="G17" i="66" s="1"/>
  <c r="G18" i="66" a="1"/>
  <c r="G18" i="66" s="1"/>
  <c r="G19" i="66" a="1"/>
  <c r="G19" i="66" s="1"/>
  <c r="G20" i="66" a="1"/>
  <c r="G20" i="66" s="1"/>
  <c r="G12" i="66" a="1"/>
  <c r="G12" i="66" s="1"/>
  <c r="F13" i="66" a="1"/>
  <c r="F13" i="66" s="1"/>
  <c r="F14" i="66" a="1"/>
  <c r="F14" i="66" s="1"/>
  <c r="F15" i="66" a="1"/>
  <c r="F15" i="66" s="1"/>
  <c r="F16" i="66" a="1"/>
  <c r="F16" i="66" s="1"/>
  <c r="F17" i="66" a="1"/>
  <c r="F17" i="66" s="1"/>
  <c r="F18" i="66" a="1"/>
  <c r="F18" i="66" s="1"/>
  <c r="F19" i="66" a="1"/>
  <c r="F19" i="66" s="1"/>
  <c r="F20" i="66" a="1"/>
  <c r="F20" i="66" s="1"/>
  <c r="F12" i="66" a="1"/>
  <c r="F12" i="66" s="1"/>
  <c r="E13" i="66" a="1"/>
  <c r="E13" i="66" s="1"/>
  <c r="E14" i="66" a="1"/>
  <c r="E14" i="66" s="1"/>
  <c r="E15" i="66" a="1"/>
  <c r="E15" i="66" s="1"/>
  <c r="E16" i="66" a="1"/>
  <c r="E16" i="66" s="1"/>
  <c r="E17" i="66" a="1"/>
  <c r="E17" i="66" s="1"/>
  <c r="E18" i="66" a="1"/>
  <c r="E18" i="66" s="1"/>
  <c r="E19" i="66" a="1"/>
  <c r="E19" i="66" s="1"/>
  <c r="E20" i="66" a="1"/>
  <c r="E20" i="66" s="1"/>
  <c r="E12" i="66" a="1"/>
  <c r="E12" i="66" s="1"/>
  <c r="D13" i="66" a="1"/>
  <c r="D13" i="66" s="1"/>
  <c r="D14" i="66" a="1"/>
  <c r="D14" i="66" s="1"/>
  <c r="D15" i="66" a="1"/>
  <c r="D15" i="66" s="1"/>
  <c r="D16" i="66" a="1"/>
  <c r="D16" i="66" s="1"/>
  <c r="D17" i="66" a="1"/>
  <c r="D17" i="66" s="1"/>
  <c r="D18" i="66" a="1"/>
  <c r="D18" i="66" s="1"/>
  <c r="D19" i="66" a="1"/>
  <c r="D19" i="66" s="1"/>
  <c r="D20" i="66" a="1"/>
  <c r="D20" i="66" s="1"/>
  <c r="D12" i="66" a="1"/>
  <c r="D12" i="66" s="1"/>
  <c r="H14" i="67"/>
  <c r="G14" i="67"/>
  <c r="F14" i="67"/>
  <c r="E14" i="67"/>
  <c r="A13" i="66"/>
  <c r="A14" i="66" s="1"/>
  <c r="A15" i="66" s="1"/>
  <c r="A16" i="66" s="1"/>
  <c r="A17" i="66" s="1"/>
  <c r="A18" i="66" s="1"/>
  <c r="A19" i="66" s="1"/>
  <c r="A20" i="66" s="1"/>
  <c r="D13" i="63" a="1"/>
  <c r="D13" i="63" s="1"/>
  <c r="D14" i="63" a="1"/>
  <c r="D14" i="63" s="1"/>
  <c r="D15" i="63" a="1"/>
  <c r="D15" i="63" s="1"/>
  <c r="D16" i="63" a="1"/>
  <c r="D16" i="63" s="1"/>
  <c r="D17" i="63" a="1"/>
  <c r="D17" i="63" s="1"/>
  <c r="D18" i="63" a="1"/>
  <c r="D18" i="63" s="1"/>
  <c r="D19" i="63" a="1"/>
  <c r="D19" i="63" s="1"/>
  <c r="D20" i="63" a="1"/>
  <c r="D20" i="63" s="1"/>
  <c r="E19" i="63" a="1"/>
  <c r="E19" i="63" s="1"/>
  <c r="N21" i="66" l="1"/>
  <c r="Q21" i="66"/>
  <c r="P21" i="66"/>
  <c r="K21" i="66"/>
  <c r="M21" i="66"/>
  <c r="L21" i="66"/>
  <c r="J21" i="66"/>
  <c r="F21" i="66"/>
  <c r="G21" i="66"/>
  <c r="H21" i="66"/>
  <c r="I21" i="66"/>
  <c r="I13" i="63" a="1"/>
  <c r="I13" i="63" s="1"/>
  <c r="I14" i="63" a="1"/>
  <c r="I14" i="63" s="1"/>
  <c r="I15" i="63" a="1"/>
  <c r="I15" i="63" s="1"/>
  <c r="I16" i="63" a="1"/>
  <c r="I16" i="63" s="1"/>
  <c r="I17" i="63" a="1"/>
  <c r="I17" i="63" s="1"/>
  <c r="I18" i="63" a="1"/>
  <c r="I18" i="63" s="1"/>
  <c r="I19" i="63" a="1"/>
  <c r="I19" i="63" s="1"/>
  <c r="I20" i="63" a="1"/>
  <c r="I20" i="63" s="1"/>
  <c r="I12" i="63" a="1"/>
  <c r="I12" i="63" s="1"/>
  <c r="H12" i="63" a="1"/>
  <c r="H12" i="63" s="1"/>
  <c r="H13" i="63" a="1"/>
  <c r="H13" i="63" s="1"/>
  <c r="H14" i="63" a="1"/>
  <c r="H14" i="63" s="1"/>
  <c r="H15" i="63" a="1"/>
  <c r="H15" i="63" s="1"/>
  <c r="H16" i="63" a="1"/>
  <c r="H16" i="63" s="1"/>
  <c r="H17" i="63" a="1"/>
  <c r="H17" i="63" s="1"/>
  <c r="H18" i="63" a="1"/>
  <c r="H18" i="63" s="1"/>
  <c r="H19" i="63" a="1"/>
  <c r="H19" i="63" s="1"/>
  <c r="H20" i="63" a="1"/>
  <c r="H20" i="63" s="1"/>
  <c r="G12" i="63" a="1"/>
  <c r="G12" i="63" s="1"/>
  <c r="E13" i="63" a="1"/>
  <c r="E13" i="63" s="1"/>
  <c r="E14" i="63" a="1"/>
  <c r="E14" i="63" s="1"/>
  <c r="E15" i="63" a="1"/>
  <c r="E15" i="63" s="1"/>
  <c r="E16" i="63" a="1"/>
  <c r="E16" i="63" s="1"/>
  <c r="E17" i="63" a="1"/>
  <c r="E17" i="63" s="1"/>
  <c r="E18" i="63" a="1"/>
  <c r="E18" i="63" s="1"/>
  <c r="E20" i="63" a="1"/>
  <c r="E20" i="63" s="1"/>
  <c r="E12" i="63" a="1"/>
  <c r="E12" i="63" s="1"/>
  <c r="D12" i="63" a="1"/>
  <c r="D12" i="63" s="1"/>
  <c r="F14" i="64"/>
  <c r="G14" i="64"/>
  <c r="H14" i="64"/>
  <c r="I14" i="64"/>
  <c r="E14" i="64"/>
  <c r="A13" i="63"/>
  <c r="A14" i="63" s="1"/>
  <c r="A15" i="63" s="1"/>
  <c r="A16" i="63" s="1"/>
  <c r="A17" i="63" s="1"/>
  <c r="A18" i="63" s="1"/>
  <c r="A19" i="63" s="1"/>
  <c r="A20" i="63" s="1"/>
  <c r="H21" i="63" l="1"/>
  <c r="G21" i="63"/>
  <c r="I21" i="63"/>
  <c r="F21" i="6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<sst xmlns="http://schemas.openxmlformats.org/spreadsheetml/2006/main" count="89" uniqueCount="33">
  <si>
    <t>Должность</t>
  </si>
  <si>
    <t xml:space="preserve"> Ф. И.О.</t>
  </si>
  <si>
    <t>Перчатки</t>
  </si>
  <si>
    <t>Антисептик</t>
  </si>
  <si>
    <t>Табельный номер</t>
  </si>
  <si>
    <t>Маски</t>
  </si>
  <si>
    <t>Общий итог</t>
  </si>
  <si>
    <t>Маска многоразовая</t>
  </si>
  <si>
    <t>№ п/п</t>
  </si>
  <si>
    <t xml:space="preserve"> Наименование средств защиты</t>
  </si>
  <si>
    <t>Маски защитные ( многоразовая)</t>
  </si>
  <si>
    <t>Кожный антисептик (1шт -100мл)</t>
  </si>
  <si>
    <t>Перчатки из  полимерных материалов</t>
  </si>
  <si>
    <t>Количество</t>
  </si>
  <si>
    <t>Маски защитные (одноразовая)</t>
  </si>
  <si>
    <t>итого</t>
  </si>
  <si>
    <t xml:space="preserve">начальник </t>
  </si>
  <si>
    <t>Бердникова С А.</t>
  </si>
  <si>
    <t>Михайлова Н.С</t>
  </si>
  <si>
    <t>Королева Н.Ю.</t>
  </si>
  <si>
    <t>Михайлова Е.Г.</t>
  </si>
  <si>
    <t>Адакова Н.В.</t>
  </si>
  <si>
    <t>Килин П.В.</t>
  </si>
  <si>
    <t>Петрова А.Л.</t>
  </si>
  <si>
    <t>оператор</t>
  </si>
  <si>
    <t>цех</t>
  </si>
  <si>
    <t>Трусова З.В.</t>
  </si>
  <si>
    <t>Емельянова Г.В.</t>
  </si>
  <si>
    <t>Ракова Н.В.</t>
  </si>
  <si>
    <t>Смелов Н.С</t>
  </si>
  <si>
    <t>Формула работает не корретно(ссылка не на ту ячейку) , т.е в свЕ6 нет столбца маски многоразовые.Возможен ли вариант написания универсальной  формулы  для присутствующего и отсутствующего столбца. ( Изменения  будут только  по маскам)</t>
  </si>
  <si>
    <t>Это правильный вариант, если делать поправки  вручную</t>
  </si>
  <si>
    <t>Маски защитные (многоразовая)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</si>
</sst>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;;"/>
  </numFmts>
  <fonts count="2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ourier New"/>
      <family val="3"/>
      <charset val="204"/>
    </font>
    <font>
      <sz val="10"/>
      <name val="Arial Cyr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ourier New"/>
      <family val="3"/>
      <charset val="204"/>
    </font>
  </fonts>
  <fills count="3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4" fillId="0" borderId="0" applyNumberFormat="0" applyFill="0" applyBorder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7" fillId="0" borderId="6" applyNumberFormat="0" applyFill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0" applyNumberFormat="0" applyBorder="0" applyAlignment="0" applyProtection="0"/>
    <xf numFmtId="0" fontId="11" fillId="7" borderId="7" applyNumberFormat="0" applyAlignment="0" applyProtection="0"/>
    <xf numFmtId="0" fontId="12" fillId="8" borderId="8" applyNumberFormat="0" applyAlignment="0" applyProtection="0"/>
    <xf numFmtId="0" fontId="13" fillId="8" borderId="7" applyNumberFormat="0" applyAlignment="0" applyProtection="0"/>
    <xf numFmtId="0" fontId="14" fillId="0" borderId="9" applyNumberFormat="0" applyFill="0" applyAlignment="0" applyProtection="0"/>
    <xf numFmtId="0" fontId="15" fillId="9" borderId="10" applyNumberFormat="0" applyAlignment="0" applyProtection="0"/>
    <xf numFmtId="0" fontId="16" fillId="0" borderId="0" applyNumberFormat="0" applyFill="0" applyBorder="0" applyAlignment="0" applyProtection="0"/>
    <xf numFmtId="0" fontId="3" fillId="10" borderId="11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2" applyNumberFormat="0" applyFill="0" applyAlignment="0" applyProtection="0"/>
    <xf numFmtId="0" fontId="19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9" fillId="22" borderId="0" applyNumberFormat="0" applyBorder="0" applyAlignment="0" applyProtection="0"/>
    <xf numFmtId="0" fontId="1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19" fillId="34" borderId="0" applyNumberFormat="0" applyBorder="0" applyAlignment="0" applyProtection="0"/>
    <xf numFmtId="0" fontId="21" fillId="0" borderId="0"/>
    <xf numFmtId="9" fontId="21" fillId="0" borderId="0" applyFont="0" applyFill="0" applyBorder="0" applyAlignment="0" applyProtection="0"/>
  </cellStyleXfs>
  <cellXfs count="57">
    <xf numFmtId="0" fontId="0" fillId="0" borderId="0" xfId="0"/>
    <xf numFmtId="0" fontId="1" fillId="0" borderId="13" xfId="0" applyFont="1" applyBorder="1" applyAlignment="1">
      <alignment horizontal="center" wrapText="1"/>
    </xf>
    <xf numFmtId="0" fontId="2" fillId="0" borderId="13" xfId="0" applyFont="1" applyBorder="1" applyAlignment="1">
      <alignment horizontal="center" vertical="center" wrapText="1"/>
    </xf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13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 vertical="center" wrapText="1"/>
    </xf>
    <xf numFmtId="0" fontId="0" fillId="0" borderId="13" xfId="0" applyBorder="1"/>
    <xf numFmtId="0" fontId="1" fillId="0" borderId="0" xfId="0" applyFont="1" applyFill="1" applyAlignment="1">
      <alignment wrapText="1"/>
    </xf>
    <xf numFmtId="0" fontId="23" fillId="0" borderId="13" xfId="0" applyFont="1" applyBorder="1" applyAlignment="1">
      <alignment horizontal="center" wrapText="1"/>
    </xf>
    <xf numFmtId="0" fontId="20" fillId="3" borderId="13" xfId="0" applyNumberFormat="1" applyFont="1" applyFill="1" applyBorder="1" applyAlignment="1">
      <alignment horizontal="left" vertical="center" wrapText="1"/>
    </xf>
    <xf numFmtId="49" fontId="1" fillId="0" borderId="13" xfId="0" applyNumberFormat="1" applyFont="1" applyBorder="1" applyAlignment="1">
      <alignment wrapText="1"/>
    </xf>
    <xf numFmtId="0" fontId="0" fillId="2" borderId="0" xfId="0" applyFill="1"/>
    <xf numFmtId="0" fontId="1" fillId="2" borderId="13" xfId="0" applyFont="1" applyFill="1" applyBorder="1" applyAlignment="1">
      <alignment horizontal="center" wrapText="1"/>
    </xf>
    <xf numFmtId="0" fontId="20" fillId="2" borderId="13" xfId="0" applyNumberFormat="1" applyFont="1" applyFill="1" applyBorder="1" applyAlignment="1">
      <alignment horizontal="left" vertical="center" wrapText="1"/>
    </xf>
    <xf numFmtId="0" fontId="0" fillId="2" borderId="13" xfId="0" applyFill="1" applyBorder="1"/>
    <xf numFmtId="0" fontId="0" fillId="0" borderId="0" xfId="0" applyFill="1" applyBorder="1"/>
    <xf numFmtId="0" fontId="1" fillId="0" borderId="0" xfId="0" applyFont="1" applyAlignment="1">
      <alignment horizont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20" fillId="3" borderId="13" xfId="0" applyNumberFormat="1" applyFont="1" applyFill="1" applyBorder="1" applyAlignment="1">
      <alignment horizontal="center" vertical="center" wrapText="1"/>
    </xf>
    <xf numFmtId="164" fontId="1" fillId="0" borderId="13" xfId="0" applyNumberFormat="1" applyFont="1" applyBorder="1" applyAlignment="1">
      <alignment horizontal="center" wrapText="1"/>
    </xf>
    <xf numFmtId="164" fontId="1" fillId="2" borderId="13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13" xfId="0" applyFill="1" applyBorder="1"/>
    <xf numFmtId="0" fontId="2" fillId="2" borderId="13" xfId="0" applyFont="1" applyFill="1" applyBorder="1" applyAlignment="1">
      <alignment horizontal="center" vertical="center" wrapText="1"/>
    </xf>
    <xf numFmtId="164" fontId="20" fillId="2" borderId="13" xfId="0" applyNumberFormat="1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wrapText="1"/>
    </xf>
    <xf numFmtId="0" fontId="2" fillId="35" borderId="13" xfId="0" applyFont="1" applyFill="1" applyBorder="1" applyAlignment="1">
      <alignment horizontal="center" vertical="center" wrapText="1"/>
    </xf>
    <xf numFmtId="164" fontId="20" fillId="35" borderId="13" xfId="0" applyNumberFormat="1" applyFont="1" applyFill="1" applyBorder="1" applyAlignment="1">
      <alignment horizontal="center" vertical="center" wrapText="1"/>
    </xf>
    <xf numFmtId="0" fontId="1" fillId="35" borderId="13" xfId="0" applyFont="1" applyFill="1" applyBorder="1" applyAlignment="1">
      <alignment wrapText="1"/>
    </xf>
    <xf numFmtId="0" fontId="0" fillId="36" borderId="0" xfId="0" applyFill="1"/>
    <xf numFmtId="0" fontId="2" fillId="0" borderId="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wrapText="1"/>
    </xf>
    <xf numFmtId="0" fontId="22" fillId="0" borderId="0" xfId="0" applyFont="1" applyAlignment="1">
      <alignment horizontal="center" wrapText="1"/>
    </xf>
    <xf numFmtId="0" fontId="1" fillId="0" borderId="17" xfId="0" applyFont="1" applyBorder="1" applyAlignment="1">
      <alignment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wrapText="1"/>
    </xf>
    <xf numFmtId="0" fontId="2" fillId="35" borderId="1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 wrapText="1"/>
    </xf>
    <xf numFmtId="0" fontId="2" fillId="37" borderId="13" xfId="0" applyFont="1" applyFill="1" applyBorder="1" applyAlignment="1">
      <alignment horizontal="center" vertical="center" wrapText="1"/>
    </xf>
    <xf numFmtId="0" fontId="2" fillId="37" borderId="13" xfId="0" applyFont="1" applyFill="1" applyBorder="1" applyAlignment="1">
      <alignment horizontal="center" vertical="center" wrapText="1"/>
    </xf>
    <xf numFmtId="164" fontId="20" fillId="37" borderId="13" xfId="0" applyNumberFormat="1" applyFont="1" applyFill="1" applyBorder="1" applyAlignment="1">
      <alignment horizontal="center" vertical="center" wrapText="1"/>
    </xf>
    <xf numFmtId="0" fontId="1" fillId="37" borderId="13" xfId="0" applyFont="1" applyFill="1" applyBorder="1" applyAlignment="1">
      <alignment wrapText="1"/>
    </xf>
  </cellXfs>
  <cellStyles count="44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2" xr:uid="{00000000-0005-0000-0000-000024000000}"/>
    <cellStyle name="Плохой" xfId="7" builtinId="27" customBuiltin="1"/>
    <cellStyle name="Пояснение" xfId="16" builtinId="53" customBuiltin="1"/>
    <cellStyle name="Примечание" xfId="15" builtinId="10" customBuiltin="1"/>
    <cellStyle name="Процентный 2" xfId="43" xr:uid="{00000000-0005-0000-0000-000028000000}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"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C10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C10FC"/>
  </sheetPr>
  <dimension ref="A2:I21"/>
  <sheetViews>
    <sheetView workbookViewId="0">
      <selection activeCell="F12" sqref="F12"/>
    </sheetView>
  </sheetViews>
  <sheetFormatPr defaultRowHeight="15.75" x14ac:dyDescent="0.25"/>
  <cols>
    <col min="1" max="1" width="12.140625" style="5" customWidth="1"/>
    <col min="2" max="2" width="12.140625" style="18" customWidth="1"/>
    <col min="3" max="3" width="14.42578125" style="5" customWidth="1"/>
    <col min="4" max="4" width="22.85546875" style="4" customWidth="1"/>
    <col min="5" max="5" width="22.28515625" style="4" customWidth="1"/>
    <col min="6" max="7" width="13.28515625" style="9" customWidth="1"/>
    <col min="8" max="8" width="13.28515625" style="4" customWidth="1"/>
    <col min="9" max="9" width="12" style="4" customWidth="1"/>
    <col min="10" max="16384" width="9.140625" style="3"/>
  </cols>
  <sheetData>
    <row r="2" spans="1:9" x14ac:dyDescent="0.25">
      <c r="H2" s="40"/>
      <c r="I2" s="40"/>
    </row>
    <row r="3" spans="1:9" x14ac:dyDescent="0.25">
      <c r="F3" s="41"/>
      <c r="G3" s="41"/>
      <c r="H3" s="42"/>
      <c r="I3" s="42"/>
    </row>
    <row r="5" spans="1:9" ht="50.25" customHeight="1" x14ac:dyDescent="0.25">
      <c r="A5" s="43"/>
      <c r="B5" s="43"/>
      <c r="C5" s="43"/>
      <c r="D5" s="43"/>
      <c r="E5" s="43"/>
      <c r="F5" s="43"/>
      <c r="G5" s="43"/>
      <c r="H5" s="43"/>
      <c r="I5" s="43"/>
    </row>
    <row r="7" spans="1:9" x14ac:dyDescent="0.25">
      <c r="A7" s="40"/>
      <c r="B7" s="40"/>
      <c r="C7" s="40"/>
      <c r="D7" s="40"/>
      <c r="E7" s="40"/>
      <c r="F7" s="40"/>
      <c r="G7" s="40"/>
      <c r="H7" s="40"/>
      <c r="I7" s="40"/>
    </row>
    <row r="8" spans="1:9" x14ac:dyDescent="0.25">
      <c r="D8" s="44"/>
      <c r="E8" s="44"/>
    </row>
    <row r="9" spans="1:9" ht="15" x14ac:dyDescent="0.25">
      <c r="A9" s="45" t="s">
        <v>8</v>
      </c>
      <c r="B9" s="19"/>
      <c r="C9" s="45" t="s">
        <v>4</v>
      </c>
      <c r="D9" s="45" t="s">
        <v>0</v>
      </c>
      <c r="E9" s="45" t="s">
        <v>1</v>
      </c>
      <c r="F9" s="36" t="s">
        <v>9</v>
      </c>
      <c r="G9" s="37"/>
      <c r="H9" s="37"/>
      <c r="I9" s="38"/>
    </row>
    <row r="10" spans="1:9" ht="38.25" x14ac:dyDescent="0.25">
      <c r="A10" s="46"/>
      <c r="B10" s="26" t="s">
        <v>25</v>
      </c>
      <c r="C10" s="46"/>
      <c r="D10" s="46"/>
      <c r="E10" s="46"/>
      <c r="F10" s="7" t="s">
        <v>14</v>
      </c>
      <c r="G10" s="7" t="s">
        <v>10</v>
      </c>
      <c r="H10" s="2" t="s">
        <v>11</v>
      </c>
      <c r="I10" s="2" t="s">
        <v>12</v>
      </c>
    </row>
    <row r="11" spans="1:9" ht="15" x14ac:dyDescent="0.25">
      <c r="A11" s="47"/>
      <c r="B11" s="20"/>
      <c r="C11" s="47"/>
      <c r="D11" s="47"/>
      <c r="E11" s="47"/>
      <c r="F11" s="39" t="s">
        <v>13</v>
      </c>
      <c r="G11" s="39"/>
      <c r="H11" s="39"/>
      <c r="I11" s="39"/>
    </row>
    <row r="12" spans="1:9" ht="15.75" customHeight="1" x14ac:dyDescent="0.25">
      <c r="A12" s="1">
        <v>1</v>
      </c>
      <c r="B12" s="8">
        <v>5</v>
      </c>
      <c r="C12" s="8">
        <v>24368</v>
      </c>
      <c r="D12" s="11" t="str">
        <f t="array" ref="D12">INDEX(свЕ5!$C$5:$H$13,SMALL(IF($C12=свЕ5!$A$5:$A$13,ROW(свЕ5!$A$5:$A$13)-4),COUNTIF($C$12:$C12,$C12)),(свЕ5!C$1)-2)</f>
        <v>оператор</v>
      </c>
      <c r="E12" s="11" t="str">
        <f t="array" ref="E12">INDEX(свЕ5!$C$5:$H$13,SMALL(IF($C12=свЕ5!$A$5:$A$13,ROW(свЕ5!$A$5:$A$13)-4),COUNTIF($C$12:$C12,$C12)),(свЕ5!D$1)-2)</f>
        <v>Королева Н.Ю.</v>
      </c>
      <c r="F12" s="21">
        <f t="array" ref="F12">INDEX(свЕ5!$C$5:$H$13,SMALL(IF($C12=свЕ5!$A$5:$A$13,ROW(свЕ5!$A$5:$A$13)-4),COUNTIF($C$12:$C12,$C12)),(свЕ5!G$1)-2)</f>
        <v>72</v>
      </c>
      <c r="G12" s="21">
        <f t="array" ref="G12">INDEX(свЕ5!$C$5:$H$13,SMALL(IF($C12=свЕ5!$A$5:$A$13,ROW(свЕ5!$A$5:$A$13)-4),COUNTIF($C$12:$C12,$C12)),(свЕ5!F$1)-2)</f>
        <v>0</v>
      </c>
      <c r="H12" s="21">
        <f t="array" ref="H12">INDEX(свЕ5!$C$5:$H$13,SMALL(IF($C12=свЕ5!$A$5:$A$13,ROW(свЕ5!$A$5:$A$13)-4),COUNTIF($C$12:$C12,$C12)),(свЕ5!E$1)-2)/100</f>
        <v>6</v>
      </c>
      <c r="I12" s="21">
        <f t="array" ref="I12">INDEX(свЕ5!$C$5:$H$13,SMALL(IF($C12=свЕ5!$A$5:$A$13,ROW(свЕ5!$A$5:$A$13)-4),COUNTIF($C$12:$C12,$C12)),(свЕ5!H$1)-2)</f>
        <v>24</v>
      </c>
    </row>
    <row r="13" spans="1:9" x14ac:dyDescent="0.25">
      <c r="A13" s="1">
        <f>IF(C13=0,"",A12+1)</f>
        <v>2</v>
      </c>
      <c r="B13" s="8">
        <v>5</v>
      </c>
      <c r="C13" s="8">
        <v>24370</v>
      </c>
      <c r="D13" s="11" t="str">
        <f t="array" ref="D13">INDEX(свЕ5!$C$5:$H$13,SMALL(IF($C13=свЕ5!$A$5:$A$13,ROW(свЕ5!$A$5:$A$13)-4),COUNTIF($C$12:$C13,$C13)),(свЕ5!C$1)-2)</f>
        <v>оператор</v>
      </c>
      <c r="E13" s="11" t="str">
        <f t="array" ref="E13">INDEX(свЕ5!$C$5:$H$13,SMALL(IF($C13=свЕ5!$A$5:$A$13,ROW(свЕ5!$A$5:$A$13)-4),COUNTIF($C$12:$C13,$C13)),(свЕ5!D$1)-2)</f>
        <v>Михайлова Е.Г.</v>
      </c>
      <c r="F13" s="21">
        <f t="array" ref="F13">INDEX(свЕ5!$C$5:$H$13,SMALL(IF($C13=свЕ5!$A$5:$A$13,ROW(свЕ5!$A$5:$A$13)-4),COUNTIF($C$12:$C13,$C13)),(свЕ5!G$1)-2)</f>
        <v>102</v>
      </c>
      <c r="G13" s="21">
        <f t="array" ref="G13">INDEX(свЕ5!$C$5:$H$13,SMALL(IF($C13=свЕ5!$A$5:$A$13,ROW(свЕ5!$A$5:$A$13)-4),COUNTIF($C$12:$C13,$C13)),(свЕ5!F$1)-2)</f>
        <v>0</v>
      </c>
      <c r="H13" s="22">
        <f t="array" ref="H13">INDEX(свЕ5!$C$5:$H$13,SMALL(IF($C13=свЕ5!$A$5:$A$13,ROW(свЕ5!$A$5:$A$13)-4),COUNTIF($C$12:$C13,$C13)),(свЕ5!E$1)-2)/100</f>
        <v>6</v>
      </c>
      <c r="I13" s="22">
        <f t="array" ref="I13">INDEX(свЕ5!$C$5:$H$13,SMALL(IF($C13=свЕ5!$A$5:$A$13,ROW(свЕ5!$A$5:$A$13)-4),COUNTIF($C$12:$C13,$C13)),(свЕ5!H$1)-2)</f>
        <v>34</v>
      </c>
    </row>
    <row r="14" spans="1:9" x14ac:dyDescent="0.25">
      <c r="A14" s="1">
        <f>IF(C14=0,"",A13+1)</f>
        <v>3</v>
      </c>
      <c r="B14" s="8">
        <v>5</v>
      </c>
      <c r="C14" s="8">
        <v>24376</v>
      </c>
      <c r="D14" s="11" t="str">
        <f t="array" ref="D14">INDEX(свЕ5!$C$5:$H$13,SMALL(IF($C14=свЕ5!$A$5:$A$13,ROW(свЕ5!$A$5:$A$13)-4),COUNTIF($C$12:$C14,$C14)),(свЕ5!C$1)-2)</f>
        <v>оператор</v>
      </c>
      <c r="E14" s="11" t="str">
        <f t="array" ref="E14">INDEX(свЕ5!$C$5:$H$13,SMALL(IF($C14=свЕ5!$A$5:$A$13,ROW(свЕ5!$A$5:$A$13)-4),COUNTIF($C$12:$C14,$C14)),(свЕ5!D$1)-2)</f>
        <v>Адакова Н.В.</v>
      </c>
      <c r="F14" s="21">
        <f t="array" ref="F14">INDEX(свЕ5!$C$5:$H$13,SMALL(IF($C14=свЕ5!$A$5:$A$13,ROW(свЕ5!$A$5:$A$13)-4),COUNTIF($C$12:$C14,$C14)),(свЕ5!G$1)-2)</f>
        <v>99</v>
      </c>
      <c r="G14" s="21">
        <f t="array" ref="G14">INDEX(свЕ5!$C$5:$H$13,SMALL(IF($C14=свЕ5!$A$5:$A$13,ROW(свЕ5!$A$5:$A$13)-4),COUNTIF($C$12:$C14,$C14)),(свЕ5!F$1)-2)</f>
        <v>0</v>
      </c>
      <c r="H14" s="22">
        <f t="array" ref="H14">INDEX(свЕ5!$C$5:$H$13,SMALL(IF($C14=свЕ5!$A$5:$A$13,ROW(свЕ5!$A$5:$A$13)-4),COUNTIF($C$12:$C14,$C14)),(свЕ5!E$1)-2)/100</f>
        <v>6</v>
      </c>
      <c r="I14" s="22">
        <f t="array" ref="I14">INDEX(свЕ5!$C$5:$H$13,SMALL(IF($C14=свЕ5!$A$5:$A$13,ROW(свЕ5!$A$5:$A$13)-4),COUNTIF($C$12:$C14,$C14)),(свЕ5!H$1)-2)</f>
        <v>33</v>
      </c>
    </row>
    <row r="15" spans="1:9" ht="14.25" customHeight="1" x14ac:dyDescent="0.25">
      <c r="A15" s="1">
        <f t="shared" ref="A15:A20" si="0">IF(C15=0,"",A14+1)</f>
        <v>4</v>
      </c>
      <c r="B15" s="8">
        <v>5</v>
      </c>
      <c r="C15" s="8">
        <v>24398</v>
      </c>
      <c r="D15" s="11" t="str">
        <f t="array" ref="D15">INDEX(свЕ5!$C$5:$H$13,SMALL(IF($C15=свЕ5!$A$5:$A$13,ROW(свЕ5!$A$5:$A$13)-4),COUNTIF($C$12:$C15,$C15)),(свЕ5!C$1)-2)</f>
        <v xml:space="preserve">начальник </v>
      </c>
      <c r="E15" s="11" t="str">
        <f t="array" ref="E15">INDEX(свЕ5!$C$5:$H$13,SMALL(IF($C15=свЕ5!$A$5:$A$13,ROW(свЕ5!$A$5:$A$13)-4),COUNTIF($C$12:$C15,$C15)),(свЕ5!D$1)-2)</f>
        <v>Михайлова Н.С</v>
      </c>
      <c r="F15" s="21">
        <f t="array" ref="F15">INDEX(свЕ5!$C$5:$H$13,SMALL(IF($C15=свЕ5!$A$5:$A$13,ROW(свЕ5!$A$5:$A$13)-4),COUNTIF($C$12:$C15,$C15)),(свЕ5!G$1)-2)</f>
        <v>114</v>
      </c>
      <c r="G15" s="21">
        <f t="array" ref="G15">INDEX(свЕ5!$C$5:$H$13,SMALL(IF($C15=свЕ5!$A$5:$A$13,ROW(свЕ5!$A$5:$A$13)-4),COUNTIF($C$12:$C15,$C15)),(свЕ5!F$1)-2)</f>
        <v>4</v>
      </c>
      <c r="H15" s="22">
        <f t="array" ref="H15">INDEX(свЕ5!$C$5:$H$13,SMALL(IF($C15=свЕ5!$A$5:$A$13,ROW(свЕ5!$A$5:$A$13)-4),COUNTIF($C$12:$C15,$C15)),(свЕ5!E$1)-2)/100</f>
        <v>6</v>
      </c>
      <c r="I15" s="22">
        <f t="array" ref="I15">INDEX(свЕ5!$C$5:$H$13,SMALL(IF($C15=свЕ5!$A$5:$A$13,ROW(свЕ5!$A$5:$A$13)-4),COUNTIF($C$12:$C15,$C15)),(свЕ5!H$1)-2)</f>
        <v>4</v>
      </c>
    </row>
    <row r="16" spans="1:9" x14ac:dyDescent="0.25">
      <c r="A16" s="1">
        <f t="shared" si="0"/>
        <v>5</v>
      </c>
      <c r="B16" s="28">
        <v>4</v>
      </c>
      <c r="C16" s="8">
        <v>24371</v>
      </c>
      <c r="D16" s="11" t="str">
        <f t="array" ref="D16">INDEX(свЕ5!$C$5:$H$13,SMALL(IF($C16=свЕ5!$A$5:$A$13,ROW(свЕ5!$A$5:$A$13)-4),COUNTIF($C$12:$C16,$C16)),(свЕ5!C$1)-2)</f>
        <v>оператор</v>
      </c>
      <c r="E16" s="11" t="str">
        <f t="array" ref="E16">INDEX(свЕ5!$C$5:$H$13,SMALL(IF($C16=свЕ5!$A$5:$A$13,ROW(свЕ5!$A$5:$A$13)-4),COUNTIF($C$12:$C16,$C16)),(свЕ5!D$1)-2)</f>
        <v>Бердникова С А.</v>
      </c>
      <c r="F16" s="21">
        <f t="array" ref="F16">INDEX(свЕ5!$C$5:$H$13,SMALL(IF($C16=свЕ5!$A$5:$A$13,ROW(свЕ5!$A$5:$A$13)-4),COUNTIF($C$12:$C16,$C16)),(свЕ5!G$1)-2)</f>
        <v>0</v>
      </c>
      <c r="G16" s="21">
        <f t="array" ref="G16">INDEX(свЕ5!$C$5:$H$13,SMALL(IF($C16=свЕ5!$A$5:$A$13,ROW(свЕ5!$A$5:$A$13)-4),COUNTIF($C$12:$C16,$C16)),(свЕ5!F$1)-2)</f>
        <v>0</v>
      </c>
      <c r="H16" s="22">
        <f t="array" ref="H16">INDEX(свЕ5!$C$5:$H$13,SMALL(IF($C16=свЕ5!$A$5:$A$13,ROW(свЕ5!$A$5:$A$13)-4),COUNTIF($C$12:$C16,$C16)),(свЕ5!E$1)-2)/100</f>
        <v>3</v>
      </c>
      <c r="I16" s="22">
        <f t="array" ref="I16">INDEX(свЕ5!$C$5:$H$13,SMALL(IF($C16=свЕ5!$A$5:$A$13,ROW(свЕ5!$A$5:$A$13)-4),COUNTIF($C$12:$C16,$C16)),(свЕ5!H$1)-2)</f>
        <v>4</v>
      </c>
    </row>
    <row r="17" spans="1:9" s="13" customFormat="1" x14ac:dyDescent="0.25">
      <c r="A17" s="14">
        <f t="shared" si="0"/>
        <v>6</v>
      </c>
      <c r="B17" s="28">
        <v>5</v>
      </c>
      <c r="C17" s="16">
        <v>24371</v>
      </c>
      <c r="D17" s="11" t="str">
        <f t="array" ref="D17">INDEX(свЕ5!$C$5:$H$13,SMALL(IF($C17=свЕ5!$A$5:$A$13,ROW(свЕ5!$A$5:$A$13)-4),COUNTIF($C$12:$C17,$C17)),(свЕ5!C$1)-2)</f>
        <v xml:space="preserve">начальник </v>
      </c>
      <c r="E17" s="15" t="str">
        <f t="array" ref="E17">INDEX(свЕ5!$C$5:$H$13,SMALL(IF($C17=свЕ5!$A$5:$A$13,ROW(свЕ5!$A$5:$A$13)-4),COUNTIF($C$12:$C17,$C17)),(свЕ5!D$1)-2)</f>
        <v>Бердникова С А.</v>
      </c>
      <c r="F17" s="21">
        <f t="array" ref="F17">INDEX(свЕ5!$C$5:$H$13,SMALL(IF($C17=свЕ5!$A$5:$A$13,ROW(свЕ5!$A$5:$A$13)-4),COUNTIF($C$12:$C17,$C17)),(свЕ5!G$1)-2)</f>
        <v>102</v>
      </c>
      <c r="G17" s="21">
        <f t="array" ref="G17">INDEX(свЕ5!$C$5:$H$13,SMALL(IF($C17=свЕ5!$A$5:$A$13,ROW(свЕ5!$A$5:$A$13)-4),COUNTIF($C$12:$C17,$C17)),(свЕ5!F$1)-2)</f>
        <v>0</v>
      </c>
      <c r="H17" s="23">
        <f t="array" ref="H17">INDEX(свЕ5!$C$5:$H$13,SMALL(IF($C17=свЕ5!$A$5:$A$13,ROW(свЕ5!$A$5:$A$13)-4),COUNTIF($C$12:$C17,$C17)),(свЕ5!E$1)-2)/100</f>
        <v>0</v>
      </c>
      <c r="I17" s="23">
        <f t="array" ref="I17">INDEX(свЕ5!$C$5:$H$13,SMALL(IF($C17=свЕ5!$A$5:$A$13,ROW(свЕ5!$A$5:$A$13)-4),COUNTIF($C$12:$C17,$C17)),(свЕ5!H$1)-2)</f>
        <v>0</v>
      </c>
    </row>
    <row r="18" spans="1:9" x14ac:dyDescent="0.25">
      <c r="A18" s="1">
        <f t="shared" si="0"/>
        <v>7</v>
      </c>
      <c r="B18" s="28">
        <v>2</v>
      </c>
      <c r="C18" s="8">
        <v>24486</v>
      </c>
      <c r="D18" s="11" t="str">
        <f t="array" ref="D18">INDEX(свЕ5!$C$5:$H$13,SMALL(IF($C18=свЕ5!$A$5:$A$13,ROW(свЕ5!$A$5:$A$13)-4),COUNTIF($C$12:$C18,$C18)),(свЕ5!C$1)-2)</f>
        <v>оператор</v>
      </c>
      <c r="E18" s="11" t="str">
        <f t="array" ref="E18">INDEX(свЕ5!$C$5:$H$13,SMALL(IF($C18=свЕ5!$A$5:$A$13,ROW(свЕ5!$A$5:$A$13)-4),COUNTIF($C$12:$C18,$C18)),(свЕ5!D$1)-2)</f>
        <v>Килин П.В.</v>
      </c>
      <c r="F18" s="21">
        <f t="array" ref="F18">INDEX(свЕ5!$C$5:$H$13,SMALL(IF($C18=свЕ5!$A$5:$A$13,ROW(свЕ5!$A$5:$A$13)-4),COUNTIF($C$12:$C18,$C18)),(свЕ5!G$1)-2)</f>
        <v>45</v>
      </c>
      <c r="G18" s="21">
        <f t="array" ref="G18">INDEX(свЕ5!$C$5:$H$13,SMALL(IF($C18=свЕ5!$A$5:$A$13,ROW(свЕ5!$A$5:$A$13)-4),COUNTIF($C$12:$C18,$C18)),(свЕ5!F$1)-2)</f>
        <v>0</v>
      </c>
      <c r="H18" s="22">
        <f t="array" ref="H18">INDEX(свЕ5!$C$5:$H$13,SMALL(IF($C18=свЕ5!$A$5:$A$13,ROW(свЕ5!$A$5:$A$13)-4),COUNTIF($C$12:$C18,$C18)),(свЕ5!E$1)-2)/100</f>
        <v>3</v>
      </c>
      <c r="I18" s="22">
        <f t="array" ref="I18">INDEX(свЕ5!$C$5:$H$13,SMALL(IF($C18=свЕ5!$A$5:$A$13,ROW(свЕ5!$A$5:$A$13)-4),COUNTIF($C$12:$C18,$C18)),(свЕ5!H$1)-2)</f>
        <v>15</v>
      </c>
    </row>
    <row r="19" spans="1:9" s="13" customFormat="1" x14ac:dyDescent="0.25">
      <c r="A19" s="14">
        <f t="shared" si="0"/>
        <v>8</v>
      </c>
      <c r="B19" s="28">
        <v>2</v>
      </c>
      <c r="C19" s="16">
        <v>24486</v>
      </c>
      <c r="D19" s="11" t="str">
        <f t="array" ref="D19">INDEX(свЕ5!$C$5:$H$13,SMALL(IF($C19=свЕ5!$A$5:$A$13,ROW(свЕ5!$A$5:$A$13)-4),COUNTIF($C$12:$C19,$C19)),(свЕ5!C$1)-2)</f>
        <v xml:space="preserve">начальник </v>
      </c>
      <c r="E19" s="15" t="str">
        <f t="array" ref="E19">INDEX(свЕ5!$C$5:$H$13,SMALL(IF($C19=свЕ5!$A$5:$A$13,ROW(свЕ5!$A$5:$A$13)-4),COUNTIF($C$12:$C19,$C19)),(свЕ5!D$1)-2)</f>
        <v>Килин П.В.</v>
      </c>
      <c r="F19" s="21">
        <f t="array" ref="F19">INDEX(свЕ5!$C$5:$H$13,SMALL(IF($C19=свЕ5!$A$5:$A$13,ROW(свЕ5!$A$5:$A$13)-4),COUNTIF($C$12:$C19,$C19)),(свЕ5!G$1)-2)</f>
        <v>45</v>
      </c>
      <c r="G19" s="21">
        <f t="array" ref="G19">INDEX(свЕ5!$C$5:$H$13,SMALL(IF($C19=свЕ5!$A$5:$A$13,ROW(свЕ5!$A$5:$A$13)-4),COUNTIF($C$12:$C19,$C19)),(свЕ5!F$1)-2)</f>
        <v>2</v>
      </c>
      <c r="H19" s="23">
        <f t="array" ref="H19">INDEX(свЕ5!$C$5:$H$13,SMALL(IF($C19=свЕ5!$A$5:$A$13,ROW(свЕ5!$A$5:$A$13)-4),COUNTIF($C$12:$C19,$C19)),(свЕ5!E$1)-2)/100</f>
        <v>2</v>
      </c>
      <c r="I19" s="23">
        <f t="array" ref="I19">INDEX(свЕ5!$C$5:$H$13,SMALL(IF($C19=свЕ5!$A$5:$A$13,ROW(свЕ5!$A$5:$A$13)-4),COUNTIF($C$12:$C19,$C19)),(свЕ5!H$1)-2)</f>
        <v>0</v>
      </c>
    </row>
    <row r="20" spans="1:9" x14ac:dyDescent="0.25">
      <c r="A20" s="1">
        <f t="shared" si="0"/>
        <v>9</v>
      </c>
      <c r="B20" s="28">
        <v>6</v>
      </c>
      <c r="C20" s="8">
        <v>24375</v>
      </c>
      <c r="D20" s="11" t="str">
        <f t="array" ref="D20">INDEX(свЕ5!$C$5:$H$13,SMALL(IF($C20=свЕ5!$A$5:$A$13,ROW(свЕ5!$A$5:$A$13)-4),COUNTIF($C$12:$C20,$C20)),(свЕ5!C$1)-2)</f>
        <v xml:space="preserve">начальник </v>
      </c>
      <c r="E20" s="11" t="str">
        <f t="array" ref="E20">INDEX(свЕ5!$C$5:$H$13,SMALL(IF($C20=свЕ5!$A$5:$A$13,ROW(свЕ5!$A$5:$A$13)-4),COUNTIF($C$12:$C20,$C20)),(свЕ5!D$1)-2)</f>
        <v>Петрова А.Л.</v>
      </c>
      <c r="F20" s="21">
        <f t="array" ref="F20">INDEX(свЕ5!$C$5:$H$13,SMALL(IF($C20=свЕ5!$A$5:$A$13,ROW(свЕ5!$A$5:$A$13)-4),COUNTIF($C$12:$C20,$C20)),(свЕ5!G$1)-2)</f>
        <v>114</v>
      </c>
      <c r="G20" s="21">
        <f t="array" ref="G20">INDEX(свЕ5!$C$5:$H$13,SMALL(IF($C20=свЕ5!$A$5:$A$13,ROW(свЕ5!$A$5:$A$13)-4),COUNTIF($C$12:$C20,$C20)),(свЕ5!F$1)-2)</f>
        <v>0</v>
      </c>
      <c r="H20" s="22">
        <f t="array" ref="H20">INDEX(свЕ5!$C$5:$H$13,SMALL(IF($C20=свЕ5!$A$5:$A$13,ROW(свЕ5!$A$5:$A$13)-4),COUNTIF($C$12:$C20,$C20)),(свЕ5!E$1)-2)/100</f>
        <v>5</v>
      </c>
      <c r="I20" s="22">
        <f t="array" ref="I20">INDEX(свЕ5!$C$5:$H$13,SMALL(IF($C20=свЕ5!$A$5:$A$13,ROW(свЕ5!$A$5:$A$13)-4),COUNTIF($C$12:$C20,$C20)),(свЕ5!H$1)-2)</f>
        <v>0</v>
      </c>
    </row>
    <row r="21" spans="1:9" x14ac:dyDescent="0.25">
      <c r="A21" s="1"/>
      <c r="B21" s="1"/>
      <c r="C21" s="10"/>
      <c r="D21" s="11"/>
      <c r="E21" s="12" t="s">
        <v>15</v>
      </c>
      <c r="F21" s="6">
        <f>SUM(F12:F20)</f>
        <v>693</v>
      </c>
      <c r="G21" s="6">
        <f>SUM(G12:G20)</f>
        <v>6</v>
      </c>
      <c r="H21" s="6">
        <f>SUM(H12:H20)</f>
        <v>37</v>
      </c>
      <c r="I21" s="6">
        <f>SUM(I12:I20)</f>
        <v>114</v>
      </c>
    </row>
  </sheetData>
  <mergeCells count="11">
    <mergeCell ref="F9:I9"/>
    <mergeCell ref="F11:I11"/>
    <mergeCell ref="H2:I2"/>
    <mergeCell ref="F3:I3"/>
    <mergeCell ref="A5:I5"/>
    <mergeCell ref="A7:I7"/>
    <mergeCell ref="D8:E8"/>
    <mergeCell ref="A9:A11"/>
    <mergeCell ref="C9:C11"/>
    <mergeCell ref="D9:D11"/>
    <mergeCell ref="E9:E11"/>
  </mergeCells>
  <conditionalFormatting sqref="H13:I20">
    <cfRule type="cellIs" dxfId="1" priority="2" operator="equal">
      <formula>0</formula>
    </cfRule>
  </conditionalFormatting>
  <pageMargins left="0" right="0" top="0.74803149606299213" bottom="0.19685039370078741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4"/>
  <sheetViews>
    <sheetView workbookViewId="0">
      <selection activeCell="F14" sqref="F14"/>
    </sheetView>
  </sheetViews>
  <sheetFormatPr defaultRowHeight="15" x14ac:dyDescent="0.25"/>
  <cols>
    <col min="1" max="1" width="15.85546875" customWidth="1"/>
    <col min="2" max="2" width="12.140625" customWidth="1"/>
    <col min="3" max="3" width="13.85546875" customWidth="1"/>
    <col min="4" max="4" width="16.5703125" customWidth="1"/>
    <col min="5" max="5" width="14.85546875" customWidth="1"/>
    <col min="6" max="6" width="17" customWidth="1"/>
    <col min="7" max="7" width="10.42578125" customWidth="1"/>
    <col min="8" max="8" width="11" customWidth="1"/>
  </cols>
  <sheetData>
    <row r="1" spans="1:9" x14ac:dyDescent="0.25">
      <c r="A1">
        <v>1</v>
      </c>
      <c r="B1" s="3">
        <v>2</v>
      </c>
      <c r="C1" s="3">
        <v>3</v>
      </c>
      <c r="D1" s="3">
        <v>4</v>
      </c>
      <c r="E1" s="3">
        <v>5</v>
      </c>
      <c r="F1" s="3">
        <v>6</v>
      </c>
      <c r="G1" s="3">
        <v>7</v>
      </c>
      <c r="H1" s="3">
        <v>8</v>
      </c>
      <c r="I1" s="3">
        <v>9</v>
      </c>
    </row>
    <row r="2" spans="1:9" s="3" customFormat="1" x14ac:dyDescent="0.25"/>
    <row r="4" spans="1:9" x14ac:dyDescent="0.25">
      <c r="A4" t="s">
        <v>4</v>
      </c>
      <c r="B4" s="3" t="s">
        <v>25</v>
      </c>
      <c r="C4" t="s">
        <v>0</v>
      </c>
      <c r="D4" t="s">
        <v>1</v>
      </c>
      <c r="E4" t="s">
        <v>3</v>
      </c>
      <c r="F4" t="s">
        <v>7</v>
      </c>
      <c r="G4" t="s">
        <v>5</v>
      </c>
      <c r="H4" t="s">
        <v>2</v>
      </c>
      <c r="I4" t="s">
        <v>6</v>
      </c>
    </row>
    <row r="5" spans="1:9" x14ac:dyDescent="0.25">
      <c r="A5" s="8">
        <v>24368</v>
      </c>
      <c r="B5">
        <v>5</v>
      </c>
      <c r="C5" s="3" t="s">
        <v>24</v>
      </c>
      <c r="D5" s="3" t="s">
        <v>19</v>
      </c>
      <c r="E5">
        <v>600</v>
      </c>
      <c r="G5">
        <v>72</v>
      </c>
      <c r="H5">
        <v>24</v>
      </c>
      <c r="I5">
        <v>696</v>
      </c>
    </row>
    <row r="6" spans="1:9" x14ac:dyDescent="0.25">
      <c r="A6" s="8">
        <v>24370</v>
      </c>
      <c r="B6" s="3">
        <v>5</v>
      </c>
      <c r="C6" s="3" t="s">
        <v>24</v>
      </c>
      <c r="D6" s="3" t="s">
        <v>20</v>
      </c>
      <c r="E6">
        <v>600</v>
      </c>
      <c r="G6">
        <v>102</v>
      </c>
      <c r="H6">
        <v>34</v>
      </c>
      <c r="I6">
        <v>736</v>
      </c>
    </row>
    <row r="7" spans="1:9" x14ac:dyDescent="0.25">
      <c r="A7" s="8">
        <v>24376</v>
      </c>
      <c r="B7" s="3">
        <v>5</v>
      </c>
      <c r="C7" s="3" t="s">
        <v>24</v>
      </c>
      <c r="D7" s="3" t="s">
        <v>21</v>
      </c>
      <c r="E7">
        <v>600</v>
      </c>
      <c r="G7">
        <v>99</v>
      </c>
      <c r="H7">
        <v>33</v>
      </c>
      <c r="I7">
        <v>732</v>
      </c>
    </row>
    <row r="8" spans="1:9" x14ac:dyDescent="0.25">
      <c r="A8" s="8">
        <v>24398</v>
      </c>
      <c r="B8" s="3">
        <v>5</v>
      </c>
      <c r="C8" s="3" t="s">
        <v>16</v>
      </c>
      <c r="D8" s="3" t="s">
        <v>18</v>
      </c>
      <c r="E8">
        <v>600</v>
      </c>
      <c r="F8">
        <v>4</v>
      </c>
      <c r="G8">
        <v>114</v>
      </c>
      <c r="H8">
        <v>4</v>
      </c>
      <c r="I8">
        <v>718</v>
      </c>
    </row>
    <row r="9" spans="1:9" x14ac:dyDescent="0.25">
      <c r="A9" s="8">
        <v>24371</v>
      </c>
      <c r="B9" s="17">
        <v>4</v>
      </c>
      <c r="C9" s="3" t="s">
        <v>24</v>
      </c>
      <c r="D9" s="3" t="s">
        <v>17</v>
      </c>
      <c r="E9">
        <v>300</v>
      </c>
      <c r="H9">
        <v>4</v>
      </c>
      <c r="I9">
        <v>304</v>
      </c>
    </row>
    <row r="10" spans="1:9" x14ac:dyDescent="0.25">
      <c r="A10" s="8">
        <v>24371</v>
      </c>
      <c r="B10" s="17">
        <v>5</v>
      </c>
      <c r="C10" s="3" t="s">
        <v>16</v>
      </c>
      <c r="D10" s="3" t="s">
        <v>17</v>
      </c>
      <c r="G10">
        <v>102</v>
      </c>
      <c r="I10">
        <v>102</v>
      </c>
    </row>
    <row r="11" spans="1:9" x14ac:dyDescent="0.25">
      <c r="A11" s="8">
        <v>24486</v>
      </c>
      <c r="B11" s="17">
        <v>2</v>
      </c>
      <c r="C11" s="3" t="s">
        <v>24</v>
      </c>
      <c r="D11" s="3" t="s">
        <v>22</v>
      </c>
      <c r="E11">
        <v>300</v>
      </c>
      <c r="G11">
        <v>45</v>
      </c>
      <c r="H11">
        <v>15</v>
      </c>
      <c r="I11">
        <v>360</v>
      </c>
    </row>
    <row r="12" spans="1:9" x14ac:dyDescent="0.25">
      <c r="A12" s="8">
        <v>24486</v>
      </c>
      <c r="B12" s="17">
        <v>2</v>
      </c>
      <c r="C12" s="3" t="s">
        <v>16</v>
      </c>
      <c r="D12" s="3" t="s">
        <v>22</v>
      </c>
      <c r="E12">
        <v>200</v>
      </c>
      <c r="F12">
        <v>2</v>
      </c>
      <c r="G12">
        <v>45</v>
      </c>
      <c r="H12">
        <v>0</v>
      </c>
      <c r="I12">
        <v>245</v>
      </c>
    </row>
    <row r="13" spans="1:9" x14ac:dyDescent="0.25">
      <c r="A13" s="8">
        <v>24375</v>
      </c>
      <c r="B13" s="17">
        <v>6</v>
      </c>
      <c r="C13" s="3" t="s">
        <v>16</v>
      </c>
      <c r="D13" s="3" t="s">
        <v>23</v>
      </c>
      <c r="E13">
        <v>500</v>
      </c>
      <c r="G13">
        <v>114</v>
      </c>
      <c r="H13">
        <v>0</v>
      </c>
      <c r="I13">
        <v>614</v>
      </c>
    </row>
    <row r="14" spans="1:9" x14ac:dyDescent="0.25">
      <c r="E14">
        <f>SUM(E5:E13)</f>
        <v>3700</v>
      </c>
      <c r="F14" s="3">
        <f t="shared" ref="F14:I14" si="0">SUM(F5:F13)</f>
        <v>6</v>
      </c>
      <c r="G14" s="3">
        <f t="shared" si="0"/>
        <v>693</v>
      </c>
      <c r="H14" s="3">
        <f t="shared" si="0"/>
        <v>114</v>
      </c>
      <c r="I14" s="3">
        <f t="shared" si="0"/>
        <v>4507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C10FC"/>
  </sheetPr>
  <dimension ref="A2:Q24"/>
  <sheetViews>
    <sheetView tabSelected="1" topLeftCell="C1" workbookViewId="0">
      <selection activeCell="N12" sqref="N12"/>
    </sheetView>
  </sheetViews>
  <sheetFormatPr defaultRowHeight="15.75" x14ac:dyDescent="0.25"/>
  <cols>
    <col min="1" max="2" width="12.140625" style="24" customWidth="1"/>
    <col min="3" max="3" width="14.42578125" style="24" customWidth="1"/>
    <col min="4" max="4" width="22.85546875" style="4" customWidth="1"/>
    <col min="5" max="5" width="22.28515625" style="4" customWidth="1"/>
    <col min="6" max="7" width="13.28515625" style="9" customWidth="1"/>
    <col min="8" max="8" width="13.28515625" style="4" customWidth="1"/>
    <col min="9" max="9" width="12" style="4" customWidth="1"/>
    <col min="10" max="10" width="11.85546875" style="3" customWidth="1"/>
    <col min="11" max="11" width="14.7109375" style="3" customWidth="1"/>
    <col min="12" max="12" width="12.5703125" style="3" customWidth="1"/>
    <col min="13" max="13" width="13.140625" style="3" customWidth="1"/>
    <col min="14" max="14" width="11.85546875" style="3" customWidth="1"/>
    <col min="15" max="15" width="14.7109375" style="3" customWidth="1"/>
    <col min="16" max="16" width="12.5703125" style="3" customWidth="1"/>
    <col min="17" max="17" width="13.140625" style="3" customWidth="1"/>
    <col min="18" max="16384" width="9.140625" style="3"/>
  </cols>
  <sheetData>
    <row r="2" spans="1:17" x14ac:dyDescent="0.25">
      <c r="H2" s="40"/>
      <c r="I2" s="40"/>
    </row>
    <row r="3" spans="1:17" x14ac:dyDescent="0.25">
      <c r="F3" s="41"/>
      <c r="G3" s="41"/>
      <c r="H3" s="42"/>
      <c r="I3" s="42"/>
    </row>
    <row r="5" spans="1:17" ht="50.25" customHeight="1" x14ac:dyDescent="0.25">
      <c r="A5" s="43"/>
      <c r="B5" s="43"/>
      <c r="C5" s="43"/>
      <c r="D5" s="43"/>
      <c r="E5" s="43"/>
      <c r="F5" s="43"/>
      <c r="G5" s="43"/>
      <c r="H5" s="43"/>
      <c r="I5" s="43"/>
    </row>
    <row r="7" spans="1:17" x14ac:dyDescent="0.25">
      <c r="A7" s="40"/>
      <c r="B7" s="40"/>
      <c r="C7" s="40"/>
      <c r="D7" s="40"/>
      <c r="E7" s="40"/>
      <c r="F7" s="40"/>
      <c r="G7" s="40"/>
      <c r="H7" s="40"/>
      <c r="I7" s="40"/>
    </row>
    <row r="8" spans="1:17" x14ac:dyDescent="0.25">
      <c r="D8" s="44"/>
      <c r="E8" s="44"/>
    </row>
    <row r="9" spans="1:17" ht="15" x14ac:dyDescent="0.25">
      <c r="A9" s="45" t="s">
        <v>8</v>
      </c>
      <c r="B9" s="25"/>
      <c r="C9" s="45" t="s">
        <v>4</v>
      </c>
      <c r="D9" s="45" t="s">
        <v>0</v>
      </c>
      <c r="E9" s="45" t="s">
        <v>1</v>
      </c>
      <c r="F9" s="36" t="s">
        <v>9</v>
      </c>
      <c r="G9" s="37"/>
      <c r="H9" s="37"/>
      <c r="I9" s="38"/>
      <c r="J9" s="3" t="s">
        <v>31</v>
      </c>
    </row>
    <row r="10" spans="1:17" ht="51" x14ac:dyDescent="0.25">
      <c r="A10" s="46"/>
      <c r="B10" s="26" t="s">
        <v>25</v>
      </c>
      <c r="C10" s="46"/>
      <c r="D10" s="46"/>
      <c r="E10" s="46"/>
      <c r="F10" s="29" t="s">
        <v>14</v>
      </c>
      <c r="G10" s="29" t="s">
        <v>10</v>
      </c>
      <c r="H10" s="29" t="s">
        <v>11</v>
      </c>
      <c r="I10" s="29" t="s">
        <v>12</v>
      </c>
      <c r="J10" s="32" t="s">
        <v>14</v>
      </c>
      <c r="K10" s="32" t="s">
        <v>32</v>
      </c>
      <c r="L10" s="32" t="s">
        <v>11</v>
      </c>
      <c r="M10" s="32" t="s">
        <v>12</v>
      </c>
      <c r="N10" s="53" t="s">
        <v>14</v>
      </c>
      <c r="O10" s="53" t="s">
        <v>32</v>
      </c>
      <c r="P10" s="53" t="s">
        <v>11</v>
      </c>
      <c r="Q10" s="53" t="s">
        <v>12</v>
      </c>
    </row>
    <row r="11" spans="1:17" ht="15" customHeight="1" x14ac:dyDescent="0.25">
      <c r="A11" s="47"/>
      <c r="B11" s="27"/>
      <c r="C11" s="47"/>
      <c r="D11" s="47"/>
      <c r="E11" s="47"/>
      <c r="F11" s="48" t="s">
        <v>13</v>
      </c>
      <c r="G11" s="48"/>
      <c r="H11" s="48"/>
      <c r="I11" s="48"/>
      <c r="J11" s="50" t="s">
        <v>13</v>
      </c>
      <c r="K11" s="50"/>
      <c r="L11" s="50"/>
      <c r="M11" s="50"/>
      <c r="N11" s="54" t="s">
        <v>13</v>
      </c>
      <c r="O11" s="54"/>
      <c r="P11" s="54"/>
      <c r="Q11" s="54"/>
    </row>
    <row r="12" spans="1:17" ht="15.75" customHeight="1" x14ac:dyDescent="0.25">
      <c r="A12" s="1">
        <v>1</v>
      </c>
      <c r="B12" s="8">
        <v>5</v>
      </c>
      <c r="C12" s="8">
        <v>24363</v>
      </c>
      <c r="D12" s="11" t="str">
        <f t="array" ref="D12">INDEX(свЕ6!$C$5:$H$13,SMALL(IF($C12=свЕ6!$A$5:$A$13,ROW(свЕ6!$A$5:$A$13)-4),COUNTIF($C$12:$C12,$C12)),(свЕ6!C$1)-2)</f>
        <v>оператор</v>
      </c>
      <c r="E12" s="11" t="str">
        <f t="array" ref="E12">INDEX(свЕ6!$C$5:$H$13,SMALL(IF($C12=свЕ6!$A$5:$A$13,ROW(свЕ6!$A$5:$A$13)-4),COUNTIF($C$12:$C12,$C12)),(свЕ6!D$1)-2)</f>
        <v>Трусова З.В.</v>
      </c>
      <c r="F12" s="30">
        <f t="array" ref="F12">INDEX(свЕ6!$C$5:$H$13,SMALL(IF($C12=свЕ6!$A$5:$A$13,ROW(свЕ6!$A$5:$A$13)-4),COUNTIF($C$12:$C12,$C12)),(свЕ6!E$1)-2)</f>
        <v>600</v>
      </c>
      <c r="G12" s="30">
        <f t="array" ref="G12">INDEX(свЕ6!$C$5:$H$13,SMALL(IF($C12=свЕ6!$A$5:$A$13,ROW(свЕ6!$A$5:$A$13)-4),COUNTIF($C$12:$C12,$C12)),(свЕ6!F$1)-2)</f>
        <v>72</v>
      </c>
      <c r="H12" s="30">
        <f t="array" ref="H12">INDEX(свЕ6!$C$5:$H$13,SMALL(IF($C12=свЕ6!$A$5:$A$13,ROW(свЕ6!$A$5:$A$13)-4),COUNTIF($C$12:$C12,$C12)),(свЕ6!E$1)-2)/100</f>
        <v>6</v>
      </c>
      <c r="I12" s="30">
        <f t="array" ref="I12">INDEX(свЕ6!$C$5:$H$13,SMALL(IF($C12=свЕ6!$A$5:$A$13,ROW(свЕ6!$A$5:$A$13)-4),COUNTIF($C$12:$C12,$C12)),(свЕ6!H$1)-2)</f>
        <v>696</v>
      </c>
      <c r="J12" s="33" cm="1">
        <f t="array" ref="J12">IFERROR(INDEX(свЕ6!$E$5:$G$13,SMALL(IF($C12=свЕ6!$A$5:$A$13,ROW(свЕ6!$A$5:$A$13)-4),COUNTIF($C$12:$C12,$C12)),MATCH(J$10,свЕ6!$E$4:$G$4,0)),"")</f>
        <v>72</v>
      </c>
      <c r="K12" s="33" t="str" cm="1">
        <f t="array" ref="K12">IFERROR(INDEX(свЕ6!$E$5:$G$13,SMALL(IF($C12=свЕ6!$A$5:$A$13,ROW(свЕ6!$A$5:$A$13)-4),COUNTIF($C$12:$C12,$C12)),MATCH(K$10,свЕ6!$E$4:$G$4,0)),"")</f>
        <v/>
      </c>
      <c r="L12" s="33" cm="1">
        <f t="array" ref="L12">IFERROR(INDEX(свЕ6!$E$5:$G$13,SMALL(IF($C12=свЕ6!$A$5:$A$13,ROW(свЕ6!$A$5:$A$13)-4),COUNTIF($C$12:$C12,$C12)),MATCH(L$10,свЕ6!$E$4:$G$4,0))/100,"")</f>
        <v>6</v>
      </c>
      <c r="M12" s="33" cm="1">
        <f t="array" ref="M12">IFERROR(INDEX(свЕ6!$E$5:$G$13,SMALL(IF($C12=свЕ6!$A$5:$A$13,ROW(свЕ6!$A$5:$A$13)-4),COUNTIF($C$12:$C12,$C12)),MATCH(M$10,свЕ6!$E$4:$G$4,0)),"")</f>
        <v>24</v>
      </c>
      <c r="N12" s="55">
        <f>IFERROR(INDEX(свЕ6!$E5:$G5,MATCH(N$10,свЕ6!$E$4:$G$4,0))/(1+99*ISNUMBER(SEARCH("антисептик",N$10))),"")</f>
        <v>72</v>
      </c>
      <c r="O12" s="55" t="str">
        <f>IFERROR(INDEX(свЕ6!$E5:$G5,MATCH(O$10,свЕ6!$E$4:$G$4,0))/(1+99*ISNUMBER(SEARCH("антисептик",O$10))),"")</f>
        <v/>
      </c>
      <c r="P12" s="55">
        <f>IFERROR(INDEX(свЕ6!$E5:$G5,MATCH(P$10,свЕ6!$E$4:$G$4,0))/(1+99*ISNUMBER(SEARCH("антисептик",P$10))),"")</f>
        <v>6</v>
      </c>
      <c r="Q12" s="55">
        <f>IFERROR(INDEX(свЕ6!$E5:$G5,MATCH(Q$10,свЕ6!$E$4:$G$4,0))/(1+99*ISNUMBER(SEARCH("антисептик",Q$10))),"")</f>
        <v>24</v>
      </c>
    </row>
    <row r="13" spans="1:17" x14ac:dyDescent="0.25">
      <c r="A13" s="1">
        <f>IF(C13=0,"",A12+1)</f>
        <v>2</v>
      </c>
      <c r="B13" s="8">
        <v>5</v>
      </c>
      <c r="C13" s="8">
        <v>24378</v>
      </c>
      <c r="D13" s="11" t="str">
        <f t="array" ref="D13">INDEX(свЕ6!$C$5:$H$13,SMALL(IF($C13=свЕ6!$A$5:$A$13,ROW(свЕ6!$A$5:$A$13)-4),COUNTIF($C$12:$C13,$C13)),(свЕ6!C$1)-2)</f>
        <v>оператор</v>
      </c>
      <c r="E13" s="11" t="str">
        <f t="array" ref="E13">INDEX(свЕ6!$C$5:$H$13,SMALL(IF($C13=свЕ6!$A$5:$A$13,ROW(свЕ6!$A$5:$A$13)-4),COUNTIF($C$12:$C13,$C13)),(свЕ6!D$1)-2)</f>
        <v>Емельянова Г.В.</v>
      </c>
      <c r="F13" s="30">
        <f t="array" ref="F13">INDEX(свЕ6!$C$5:$H$13,SMALL(IF($C13=свЕ6!$A$5:$A$13,ROW(свЕ6!$A$5:$A$13)-4),COUNTIF($C$12:$C13,$C13)),(свЕ6!E$1)-2)</f>
        <v>600</v>
      </c>
      <c r="G13" s="30">
        <f t="array" ref="G13">INDEX(свЕ6!$C$5:$H$13,SMALL(IF($C13=свЕ6!$A$5:$A$13,ROW(свЕ6!$A$5:$A$13)-4),COUNTIF($C$12:$C13,$C13)),(свЕ6!F$1)-2)</f>
        <v>102</v>
      </c>
      <c r="H13" s="30">
        <f t="array" ref="H13">INDEX(свЕ6!$C$5:$H$13,SMALL(IF($C13=свЕ6!$A$5:$A$13,ROW(свЕ6!$A$5:$A$13)-4),COUNTIF($C$12:$C13,$C13)),(свЕ6!E$1)-2)/100</f>
        <v>6</v>
      </c>
      <c r="I13" s="30">
        <f t="array" ref="I13">INDEX(свЕ6!$C$5:$H$13,SMALL(IF($C13=свЕ6!$A$5:$A$13,ROW(свЕ6!$A$5:$A$13)-4),COUNTIF($C$12:$C13,$C13)),(свЕ6!H$1)-2)</f>
        <v>736</v>
      </c>
      <c r="J13" s="33" cm="1">
        <f t="array" ref="J13">IFERROR(INDEX(свЕ6!$E$5:$G$13,SMALL(IF($C13=свЕ6!$A$5:$A$13,ROW(свЕ6!$A$5:$A$13)-4),COUNTIF($C$12:$C13,$C13)),MATCH(J$10,свЕ6!$E$4:$G$4,0)),"")</f>
        <v>102</v>
      </c>
      <c r="K13" s="33" t="str" cm="1">
        <f t="array" ref="K13">IFERROR(INDEX(свЕ6!$E$5:$G$13,SMALL(IF($C13=свЕ6!$A$5:$A$13,ROW(свЕ6!$A$5:$A$13)-4),COUNTIF($C$12:$C13,$C13)),MATCH(K$10,свЕ6!$E$4:$G$4,0)),"")</f>
        <v/>
      </c>
      <c r="L13" s="33" cm="1">
        <f t="array" ref="L13">IFERROR(INDEX(свЕ6!$E$5:$G$13,SMALL(IF($C13=свЕ6!$A$5:$A$13,ROW(свЕ6!$A$5:$A$13)-4),COUNTIF($C$12:$C13,$C13)),MATCH(L$10,свЕ6!$E$4:$G$4,0))/100,"")</f>
        <v>6</v>
      </c>
      <c r="M13" s="33" cm="1">
        <f t="array" ref="M13">IFERROR(INDEX(свЕ6!$E$5:$G$13,SMALL(IF($C13=свЕ6!$A$5:$A$13,ROW(свЕ6!$A$5:$A$13)-4),COUNTIF($C$12:$C13,$C13)),MATCH(M$10,свЕ6!$E$4:$G$4,0)),"")</f>
        <v>34</v>
      </c>
      <c r="N13" s="55">
        <f>IFERROR(INDEX(свЕ6!$E6:$G6,MATCH(N$10,свЕ6!$E$4:$G$4,0))/(1+99*ISNUMBER(SEARCH("антисептик",N$10))),"")</f>
        <v>102</v>
      </c>
      <c r="O13" s="55" t="str">
        <f>IFERROR(INDEX(свЕ6!$E6:$G6,MATCH(O$10,свЕ6!$E$4:$G$4,0))/(1+99*ISNUMBER(SEARCH("антисептик",O$10))),"")</f>
        <v/>
      </c>
      <c r="P13" s="55">
        <f>IFERROR(INDEX(свЕ6!$E6:$G6,MATCH(P$10,свЕ6!$E$4:$G$4,0))/(1+99*ISNUMBER(SEARCH("антисептик",P$10))),"")</f>
        <v>6</v>
      </c>
      <c r="Q13" s="55">
        <f>IFERROR(INDEX(свЕ6!$E6:$G6,MATCH(Q$10,свЕ6!$E$4:$G$4,0))/(1+99*ISNUMBER(SEARCH("антисептик",Q$10))),"")</f>
        <v>34</v>
      </c>
    </row>
    <row r="14" spans="1:17" x14ac:dyDescent="0.25">
      <c r="A14" s="1">
        <f>IF(C14=0,"",A13+1)</f>
        <v>3</v>
      </c>
      <c r="B14" s="8">
        <v>5</v>
      </c>
      <c r="C14" s="8">
        <v>24377</v>
      </c>
      <c r="D14" s="11" t="str">
        <f t="array" ref="D14">INDEX(свЕ6!$C$5:$H$13,SMALL(IF($C14=свЕ6!$A$5:$A$13,ROW(свЕ6!$A$5:$A$13)-4),COUNTIF($C$12:$C14,$C14)),(свЕ6!C$1)-2)</f>
        <v>оператор</v>
      </c>
      <c r="E14" s="11" t="str">
        <f t="array" ref="E14">INDEX(свЕ6!$C$5:$H$13,SMALL(IF($C14=свЕ6!$A$5:$A$13,ROW(свЕ6!$A$5:$A$13)-4),COUNTIF($C$12:$C14,$C14)),(свЕ6!D$1)-2)</f>
        <v>Ракова Н.В.</v>
      </c>
      <c r="F14" s="30">
        <f t="array" ref="F14">INDEX(свЕ6!$C$5:$H$13,SMALL(IF($C14=свЕ6!$A$5:$A$13,ROW(свЕ6!$A$5:$A$13)-4),COUNTIF($C$12:$C14,$C14)),(свЕ6!E$1)-2)</f>
        <v>600</v>
      </c>
      <c r="G14" s="30">
        <f t="array" ref="G14">INDEX(свЕ6!$C$5:$H$13,SMALL(IF($C14=свЕ6!$A$5:$A$13,ROW(свЕ6!$A$5:$A$13)-4),COUNTIF($C$12:$C14,$C14)),(свЕ6!F$1)-2)</f>
        <v>99</v>
      </c>
      <c r="H14" s="30">
        <f t="array" ref="H14">INDEX(свЕ6!$C$5:$H$13,SMALL(IF($C14=свЕ6!$A$5:$A$13,ROW(свЕ6!$A$5:$A$13)-4),COUNTIF($C$12:$C14,$C14)),(свЕ6!E$1)-2)/100</f>
        <v>6</v>
      </c>
      <c r="I14" s="30">
        <f t="array" ref="I14">INDEX(свЕ6!$C$5:$H$13,SMALL(IF($C14=свЕ6!$A$5:$A$13,ROW(свЕ6!$A$5:$A$13)-4),COUNTIF($C$12:$C14,$C14)),(свЕ6!H$1)-2)</f>
        <v>732</v>
      </c>
      <c r="J14" s="33" cm="1">
        <f t="array" ref="J14">IFERROR(INDEX(свЕ6!$E$5:$G$13,SMALL(IF($C14=свЕ6!$A$5:$A$13,ROW(свЕ6!$A$5:$A$13)-4),COUNTIF($C$12:$C14,$C14)),MATCH(J$10,свЕ6!$E$4:$G$4,0)),"")</f>
        <v>99</v>
      </c>
      <c r="K14" s="33" t="str" cm="1">
        <f t="array" ref="K14">IFERROR(INDEX(свЕ6!$E$5:$G$13,SMALL(IF($C14=свЕ6!$A$5:$A$13,ROW(свЕ6!$A$5:$A$13)-4),COUNTIF($C$12:$C14,$C14)),MATCH(K$10,свЕ6!$E$4:$G$4,0)),"")</f>
        <v/>
      </c>
      <c r="L14" s="33" cm="1">
        <f t="array" ref="L14">IFERROR(INDEX(свЕ6!$E$5:$G$13,SMALL(IF($C14=свЕ6!$A$5:$A$13,ROW(свЕ6!$A$5:$A$13)-4),COUNTIF($C$12:$C14,$C14)),MATCH(L$10,свЕ6!$E$4:$G$4,0))/100,"")</f>
        <v>6</v>
      </c>
      <c r="M14" s="33" cm="1">
        <f t="array" ref="M14">IFERROR(INDEX(свЕ6!$E$5:$G$13,SMALL(IF($C14=свЕ6!$A$5:$A$13,ROW(свЕ6!$A$5:$A$13)-4),COUNTIF($C$12:$C14,$C14)),MATCH(M$10,свЕ6!$E$4:$G$4,0)),"")</f>
        <v>33</v>
      </c>
      <c r="N14" s="55">
        <f>IFERROR(INDEX(свЕ6!$E7:$G7,MATCH(N$10,свЕ6!$E$4:$G$4,0))/(1+99*ISNUMBER(SEARCH("антисептик",N$10))),"")</f>
        <v>99</v>
      </c>
      <c r="O14" s="55" t="str">
        <f>IFERROR(INDEX(свЕ6!$E7:$G7,MATCH(O$10,свЕ6!$E$4:$G$4,0))/(1+99*ISNUMBER(SEARCH("антисептик",O$10))),"")</f>
        <v/>
      </c>
      <c r="P14" s="55">
        <f>IFERROR(INDEX(свЕ6!$E7:$G7,MATCH(P$10,свЕ6!$E$4:$G$4,0))/(1+99*ISNUMBER(SEARCH("антисептик",P$10))),"")</f>
        <v>6</v>
      </c>
      <c r="Q14" s="55">
        <f>IFERROR(INDEX(свЕ6!$E7:$G7,MATCH(Q$10,свЕ6!$E$4:$G$4,0))/(1+99*ISNUMBER(SEARCH("антисептик",Q$10))),"")</f>
        <v>33</v>
      </c>
    </row>
    <row r="15" spans="1:17" ht="14.25" customHeight="1" x14ac:dyDescent="0.25">
      <c r="A15" s="1">
        <f t="shared" ref="A15:A20" si="0">IF(C15=0,"",A14+1)</f>
        <v>4</v>
      </c>
      <c r="B15" s="8">
        <v>5</v>
      </c>
      <c r="C15" s="8">
        <v>24395</v>
      </c>
      <c r="D15" s="11" t="str">
        <f t="array" ref="D15">INDEX(свЕ6!$C$5:$H$13,SMALL(IF($C15=свЕ6!$A$5:$A$13,ROW(свЕ6!$A$5:$A$13)-4),COUNTIF($C$12:$C15,$C15)),(свЕ6!C$1)-2)</f>
        <v xml:space="preserve">начальник </v>
      </c>
      <c r="E15" s="11" t="str">
        <f t="array" ref="E15">INDEX(свЕ6!$C$5:$H$13,SMALL(IF($C15=свЕ6!$A$5:$A$13,ROW(свЕ6!$A$5:$A$13)-4),COUNTIF($C$12:$C15,$C15)),(свЕ6!D$1)-2)</f>
        <v>Смелов Н.С</v>
      </c>
      <c r="F15" s="30">
        <f t="array" ref="F15">INDEX(свЕ6!$C$5:$H$13,SMALL(IF($C15=свЕ6!$A$5:$A$13,ROW(свЕ6!$A$5:$A$13)-4),COUNTIF($C$12:$C15,$C15)),(свЕ6!E$1)-2)</f>
        <v>600</v>
      </c>
      <c r="G15" s="30">
        <f t="array" ref="G15">INDEX(свЕ6!$C$5:$H$13,SMALL(IF($C15=свЕ6!$A$5:$A$13,ROW(свЕ6!$A$5:$A$13)-4),COUNTIF($C$12:$C15,$C15)),(свЕ6!F$1)-2)</f>
        <v>114</v>
      </c>
      <c r="H15" s="30">
        <f t="array" ref="H15">INDEX(свЕ6!$C$5:$H$13,SMALL(IF($C15=свЕ6!$A$5:$A$13,ROW(свЕ6!$A$5:$A$13)-4),COUNTIF($C$12:$C15,$C15)),(свЕ6!E$1)-2)/100</f>
        <v>6</v>
      </c>
      <c r="I15" s="30">
        <f t="array" ref="I15">INDEX(свЕ6!$C$5:$H$13,SMALL(IF($C15=свЕ6!$A$5:$A$13,ROW(свЕ6!$A$5:$A$13)-4),COUNTIF($C$12:$C15,$C15)),(свЕ6!H$1)-2)</f>
        <v>718</v>
      </c>
      <c r="J15" s="33" cm="1">
        <f t="array" ref="J15">IFERROR(INDEX(свЕ6!$E$5:$G$13,SMALL(IF($C15=свЕ6!$A$5:$A$13,ROW(свЕ6!$A$5:$A$13)-4),COUNTIF($C$12:$C15,$C15)),MATCH(J$10,свЕ6!$E$4:$G$4,0)),"")</f>
        <v>114</v>
      </c>
      <c r="K15" s="33" t="str" cm="1">
        <f t="array" ref="K15">IFERROR(INDEX(свЕ6!$E$5:$G$13,SMALL(IF($C15=свЕ6!$A$5:$A$13,ROW(свЕ6!$A$5:$A$13)-4),COUNTIF($C$12:$C15,$C15)),MATCH(K$10,свЕ6!$E$4:$G$4,0)),"")</f>
        <v/>
      </c>
      <c r="L15" s="33" cm="1">
        <f t="array" ref="L15">IFERROR(INDEX(свЕ6!$E$5:$G$13,SMALL(IF($C15=свЕ6!$A$5:$A$13,ROW(свЕ6!$A$5:$A$13)-4),COUNTIF($C$12:$C15,$C15)),MATCH(L$10,свЕ6!$E$4:$G$4,0))/100,"")</f>
        <v>6</v>
      </c>
      <c r="M15" s="33" cm="1">
        <f t="array" ref="M15">IFERROR(INDEX(свЕ6!$E$5:$G$13,SMALL(IF($C15=свЕ6!$A$5:$A$13,ROW(свЕ6!$A$5:$A$13)-4),COUNTIF($C$12:$C15,$C15)),MATCH(M$10,свЕ6!$E$4:$G$4,0)),"")</f>
        <v>4</v>
      </c>
      <c r="N15" s="55">
        <f>IFERROR(INDEX(свЕ6!$E8:$G8,MATCH(N$10,свЕ6!$E$4:$G$4,0))/(1+99*ISNUMBER(SEARCH("антисептик",N$10))),"")</f>
        <v>114</v>
      </c>
      <c r="O15" s="55" t="str">
        <f>IFERROR(INDEX(свЕ6!$E8:$G8,MATCH(O$10,свЕ6!$E$4:$G$4,0))/(1+99*ISNUMBER(SEARCH("антисептик",O$10))),"")</f>
        <v/>
      </c>
      <c r="P15" s="55">
        <f>IFERROR(INDEX(свЕ6!$E8:$G8,MATCH(P$10,свЕ6!$E$4:$G$4,0))/(1+99*ISNUMBER(SEARCH("антисептик",P$10))),"")</f>
        <v>6</v>
      </c>
      <c r="Q15" s="55">
        <f>IFERROR(INDEX(свЕ6!$E8:$G8,MATCH(Q$10,свЕ6!$E$4:$G$4,0))/(1+99*ISNUMBER(SEARCH("антисептик",Q$10))),"")</f>
        <v>4</v>
      </c>
    </row>
    <row r="16" spans="1:17" x14ac:dyDescent="0.25">
      <c r="A16" s="1">
        <f t="shared" si="0"/>
        <v>5</v>
      </c>
      <c r="B16" s="28">
        <v>4</v>
      </c>
      <c r="C16" s="8">
        <v>24371</v>
      </c>
      <c r="D16" s="11" t="str">
        <f t="array" ref="D16">INDEX(свЕ6!$C$5:$H$13,SMALL(IF($C16=свЕ6!$A$5:$A$13,ROW(свЕ6!$A$5:$A$13)-4),COUNTIF($C$12:$C16,$C16)),(свЕ6!C$1)-2)</f>
        <v>оператор</v>
      </c>
      <c r="E16" s="11" t="str">
        <f t="array" ref="E16">INDEX(свЕ6!$C$5:$H$13,SMALL(IF($C16=свЕ6!$A$5:$A$13,ROW(свЕ6!$A$5:$A$13)-4),COUNTIF($C$12:$C16,$C16)),(свЕ6!D$1)-2)</f>
        <v>Бердникова С А.</v>
      </c>
      <c r="F16" s="30">
        <f t="array" ref="F16">INDEX(свЕ6!$C$5:$H$13,SMALL(IF($C16=свЕ6!$A$5:$A$13,ROW(свЕ6!$A$5:$A$13)-4),COUNTIF($C$12:$C16,$C16)),(свЕ6!E$1)-2)</f>
        <v>300</v>
      </c>
      <c r="G16" s="30">
        <f t="array" ref="G16">INDEX(свЕ6!$C$5:$H$13,SMALL(IF($C16=свЕ6!$A$5:$A$13,ROW(свЕ6!$A$5:$A$13)-4),COUNTIF($C$12:$C16,$C16)),(свЕ6!F$1)-2)</f>
        <v>0</v>
      </c>
      <c r="H16" s="30">
        <f t="array" ref="H16">INDEX(свЕ6!$C$5:$H$13,SMALL(IF($C16=свЕ6!$A$5:$A$13,ROW(свЕ6!$A$5:$A$13)-4),COUNTIF($C$12:$C16,$C16)),(свЕ6!E$1)-2)/100</f>
        <v>3</v>
      </c>
      <c r="I16" s="30">
        <f t="array" ref="I16">INDEX(свЕ6!$C$5:$H$13,SMALL(IF($C16=свЕ6!$A$5:$A$13,ROW(свЕ6!$A$5:$A$13)-4),COUNTIF($C$12:$C16,$C16)),(свЕ6!H$1)-2)</f>
        <v>304</v>
      </c>
      <c r="J16" s="33" cm="1">
        <f t="array" ref="J16">IFERROR(INDEX(свЕ6!$E$5:$G$13,SMALL(IF($C16=свЕ6!$A$5:$A$13,ROW(свЕ6!$A$5:$A$13)-4),COUNTIF($C$12:$C16,$C16)),MATCH(J$10,свЕ6!$E$4:$G$4,0)),"")</f>
        <v>0</v>
      </c>
      <c r="K16" s="33" t="str" cm="1">
        <f t="array" ref="K16">IFERROR(INDEX(свЕ6!$E$5:$G$13,SMALL(IF($C16=свЕ6!$A$5:$A$13,ROW(свЕ6!$A$5:$A$13)-4),COUNTIF($C$12:$C16,$C16)),MATCH(K$10,свЕ6!$E$4:$G$4,0)),"")</f>
        <v/>
      </c>
      <c r="L16" s="33" cm="1">
        <f t="array" ref="L16">IFERROR(INDEX(свЕ6!$E$5:$G$13,SMALL(IF($C16=свЕ6!$A$5:$A$13,ROW(свЕ6!$A$5:$A$13)-4),COUNTIF($C$12:$C16,$C16)),MATCH(L$10,свЕ6!$E$4:$G$4,0))/100,"")</f>
        <v>3</v>
      </c>
      <c r="M16" s="33" cm="1">
        <f t="array" ref="M16">IFERROR(INDEX(свЕ6!$E$5:$G$13,SMALL(IF($C16=свЕ6!$A$5:$A$13,ROW(свЕ6!$A$5:$A$13)-4),COUNTIF($C$12:$C16,$C16)),MATCH(M$10,свЕ6!$E$4:$G$4,0)),"")</f>
        <v>4</v>
      </c>
      <c r="N16" s="55">
        <f>IFERROR(INDEX(свЕ6!$E9:$G9,MATCH(N$10,свЕ6!$E$4:$G$4,0))/(1+99*ISNUMBER(SEARCH("антисептик",N$10))),"")</f>
        <v>0</v>
      </c>
      <c r="O16" s="55" t="str">
        <f>IFERROR(INDEX(свЕ6!$E9:$G9,MATCH(O$10,свЕ6!$E$4:$G$4,0))/(1+99*ISNUMBER(SEARCH("антисептик",O$10))),"")</f>
        <v/>
      </c>
      <c r="P16" s="55">
        <f>IFERROR(INDEX(свЕ6!$E9:$G9,MATCH(P$10,свЕ6!$E$4:$G$4,0))/(1+99*ISNUMBER(SEARCH("антисептик",P$10))),"")</f>
        <v>3</v>
      </c>
      <c r="Q16" s="55">
        <f>IFERROR(INDEX(свЕ6!$E9:$G9,MATCH(Q$10,свЕ6!$E$4:$G$4,0))/(1+99*ISNUMBER(SEARCH("антисептик",Q$10))),"")</f>
        <v>4</v>
      </c>
    </row>
    <row r="17" spans="1:17" s="13" customFormat="1" x14ac:dyDescent="0.25">
      <c r="A17" s="14">
        <f t="shared" si="0"/>
        <v>6</v>
      </c>
      <c r="B17" s="28">
        <v>5</v>
      </c>
      <c r="C17" s="8">
        <v>24371</v>
      </c>
      <c r="D17" s="11" t="str">
        <f t="array" ref="D17">INDEX(свЕ6!$C$5:$H$13,SMALL(IF($C17=свЕ6!$A$5:$A$13,ROW(свЕ6!$A$5:$A$13)-4),COUNTIF($C$12:$C17,$C17)),(свЕ6!C$1)-2)</f>
        <v xml:space="preserve">начальник </v>
      </c>
      <c r="E17" s="11" t="str">
        <f t="array" ref="E17">INDEX(свЕ6!$C$5:$H$13,SMALL(IF($C17=свЕ6!$A$5:$A$13,ROW(свЕ6!$A$5:$A$13)-4),COUNTIF($C$12:$C17,$C17)),(свЕ6!D$1)-2)</f>
        <v>Бердникова С А.</v>
      </c>
      <c r="F17" s="30">
        <f t="array" ref="F17">INDEX(свЕ6!$C$5:$H$13,SMALL(IF($C17=свЕ6!$A$5:$A$13,ROW(свЕ6!$A$5:$A$13)-4),COUNTIF($C$12:$C17,$C17)),(свЕ6!E$1)-2)</f>
        <v>0</v>
      </c>
      <c r="G17" s="30">
        <f t="array" ref="G17">INDEX(свЕ6!$C$5:$H$13,SMALL(IF($C17=свЕ6!$A$5:$A$13,ROW(свЕ6!$A$5:$A$13)-4),COUNTIF($C$12:$C17,$C17)),(свЕ6!F$1)-2)</f>
        <v>102</v>
      </c>
      <c r="H17" s="30">
        <f t="array" ref="H17">INDEX(свЕ6!$C$5:$H$13,SMALL(IF($C17=свЕ6!$A$5:$A$13,ROW(свЕ6!$A$5:$A$13)-4),COUNTIF($C$12:$C17,$C17)),(свЕ6!E$1)-2)/100</f>
        <v>0</v>
      </c>
      <c r="I17" s="30">
        <f t="array" ref="I17">INDEX(свЕ6!$C$5:$H$13,SMALL(IF($C17=свЕ6!$A$5:$A$13,ROW(свЕ6!$A$5:$A$13)-4),COUNTIF($C$12:$C17,$C17)),(свЕ6!H$1)-2)</f>
        <v>102</v>
      </c>
      <c r="J17" s="33" cm="1">
        <f t="array" ref="J17">IFERROR(INDEX(свЕ6!$E$5:$G$13,SMALL(IF($C17=свЕ6!$A$5:$A$13,ROW(свЕ6!$A$5:$A$13)-4),COUNTIF($C$12:$C17,$C17)),MATCH(J$10,свЕ6!$E$4:$G$4,0)),"")</f>
        <v>102</v>
      </c>
      <c r="K17" s="33" t="str" cm="1">
        <f t="array" ref="K17">IFERROR(INDEX(свЕ6!$E$5:$G$13,SMALL(IF($C17=свЕ6!$A$5:$A$13,ROW(свЕ6!$A$5:$A$13)-4),COUNTIF($C$12:$C17,$C17)),MATCH(K$10,свЕ6!$E$4:$G$4,0)),"")</f>
        <v/>
      </c>
      <c r="L17" s="33" cm="1">
        <f t="array" ref="L17">IFERROR(INDEX(свЕ6!$E$5:$G$13,SMALL(IF($C17=свЕ6!$A$5:$A$13,ROW(свЕ6!$A$5:$A$13)-4),COUNTIF($C$12:$C17,$C17)),MATCH(L$10,свЕ6!$E$4:$G$4,0))/100,"")</f>
        <v>0</v>
      </c>
      <c r="M17" s="33" cm="1">
        <f t="array" ref="M17">IFERROR(INDEX(свЕ6!$E$5:$G$13,SMALL(IF($C17=свЕ6!$A$5:$A$13,ROW(свЕ6!$A$5:$A$13)-4),COUNTIF($C$12:$C17,$C17)),MATCH(M$10,свЕ6!$E$4:$G$4,0)),"")</f>
        <v>0</v>
      </c>
      <c r="N17" s="55">
        <f>IFERROR(INDEX(свЕ6!$E10:$G10,MATCH(N$10,свЕ6!$E$4:$G$4,0))/(1+99*ISNUMBER(SEARCH("антисептик",N$10))),"")</f>
        <v>102</v>
      </c>
      <c r="O17" s="55" t="str">
        <f>IFERROR(INDEX(свЕ6!$E10:$G10,MATCH(O$10,свЕ6!$E$4:$G$4,0))/(1+99*ISNUMBER(SEARCH("антисептик",O$10))),"")</f>
        <v/>
      </c>
      <c r="P17" s="55">
        <f>IFERROR(INDEX(свЕ6!$E10:$G10,MATCH(P$10,свЕ6!$E$4:$G$4,0))/(1+99*ISNUMBER(SEARCH("антисептик",P$10))),"")</f>
        <v>0</v>
      </c>
      <c r="Q17" s="55">
        <f>IFERROR(INDEX(свЕ6!$E10:$G10,MATCH(Q$10,свЕ6!$E$4:$G$4,0))/(1+99*ISNUMBER(SEARCH("антисептик",Q$10))),"")</f>
        <v>0</v>
      </c>
    </row>
    <row r="18" spans="1:17" x14ac:dyDescent="0.25">
      <c r="A18" s="1">
        <f t="shared" si="0"/>
        <v>7</v>
      </c>
      <c r="B18" s="28">
        <v>2</v>
      </c>
      <c r="C18" s="8">
        <v>24486</v>
      </c>
      <c r="D18" s="11" t="str">
        <f t="array" ref="D18">INDEX(свЕ6!$C$5:$H$13,SMALL(IF($C18=свЕ6!$A$5:$A$13,ROW(свЕ6!$A$5:$A$13)-4),COUNTIF($C$12:$C18,$C18)),(свЕ6!C$1)-2)</f>
        <v>оператор</v>
      </c>
      <c r="E18" s="11" t="str">
        <f t="array" ref="E18">INDEX(свЕ6!$C$5:$H$13,SMALL(IF($C18=свЕ6!$A$5:$A$13,ROW(свЕ6!$A$5:$A$13)-4),COUNTIF($C$12:$C18,$C18)),(свЕ6!D$1)-2)</f>
        <v>Килин П.В.</v>
      </c>
      <c r="F18" s="30">
        <f t="array" ref="F18">INDEX(свЕ6!$C$5:$H$13,SMALL(IF($C18=свЕ6!$A$5:$A$13,ROW(свЕ6!$A$5:$A$13)-4),COUNTIF($C$12:$C18,$C18)),(свЕ6!E$1)-2)</f>
        <v>300</v>
      </c>
      <c r="G18" s="30">
        <f t="array" ref="G18">INDEX(свЕ6!$C$5:$H$13,SMALL(IF($C18=свЕ6!$A$5:$A$13,ROW(свЕ6!$A$5:$A$13)-4),COUNTIF($C$12:$C18,$C18)),(свЕ6!F$1)-2)</f>
        <v>45</v>
      </c>
      <c r="H18" s="30">
        <f t="array" ref="H18">INDEX(свЕ6!$C$5:$H$13,SMALL(IF($C18=свЕ6!$A$5:$A$13,ROW(свЕ6!$A$5:$A$13)-4),COUNTIF($C$12:$C18,$C18)),(свЕ6!E$1)-2)/100</f>
        <v>3</v>
      </c>
      <c r="I18" s="30">
        <f t="array" ref="I18">INDEX(свЕ6!$C$5:$H$13,SMALL(IF($C18=свЕ6!$A$5:$A$13,ROW(свЕ6!$A$5:$A$13)-4),COUNTIF($C$12:$C18,$C18)),(свЕ6!H$1)-2)</f>
        <v>360</v>
      </c>
      <c r="J18" s="33" cm="1">
        <f t="array" ref="J18">IFERROR(INDEX(свЕ6!$E$5:$G$13,SMALL(IF($C18=свЕ6!$A$5:$A$13,ROW(свЕ6!$A$5:$A$13)-4),COUNTIF($C$12:$C18,$C18)),MATCH(J$10,свЕ6!$E$4:$G$4,0)),"")</f>
        <v>45</v>
      </c>
      <c r="K18" s="33" t="str" cm="1">
        <f t="array" ref="K18">IFERROR(INDEX(свЕ6!$E$5:$G$13,SMALL(IF($C18=свЕ6!$A$5:$A$13,ROW(свЕ6!$A$5:$A$13)-4),COUNTIF($C$12:$C18,$C18)),MATCH(K$10,свЕ6!$E$4:$G$4,0)),"")</f>
        <v/>
      </c>
      <c r="L18" s="33" cm="1">
        <f t="array" ref="L18">IFERROR(INDEX(свЕ6!$E$5:$G$13,SMALL(IF($C18=свЕ6!$A$5:$A$13,ROW(свЕ6!$A$5:$A$13)-4),COUNTIF($C$12:$C18,$C18)),MATCH(L$10,свЕ6!$E$4:$G$4,0))/100,"")</f>
        <v>3</v>
      </c>
      <c r="M18" s="33" cm="1">
        <f t="array" ref="M18">IFERROR(INDEX(свЕ6!$E$5:$G$13,SMALL(IF($C18=свЕ6!$A$5:$A$13,ROW(свЕ6!$A$5:$A$13)-4),COUNTIF($C$12:$C18,$C18)),MATCH(M$10,свЕ6!$E$4:$G$4,0)),"")</f>
        <v>15</v>
      </c>
      <c r="N18" s="55">
        <f>IFERROR(INDEX(свЕ6!$E11:$G11,MATCH(N$10,свЕ6!$E$4:$G$4,0))/(1+99*ISNUMBER(SEARCH("антисептик",N$10))),"")</f>
        <v>45</v>
      </c>
      <c r="O18" s="55" t="str">
        <f>IFERROR(INDEX(свЕ6!$E11:$G11,MATCH(O$10,свЕ6!$E$4:$G$4,0))/(1+99*ISNUMBER(SEARCH("антисептик",O$10))),"")</f>
        <v/>
      </c>
      <c r="P18" s="55">
        <f>IFERROR(INDEX(свЕ6!$E11:$G11,MATCH(P$10,свЕ6!$E$4:$G$4,0))/(1+99*ISNUMBER(SEARCH("антисептик",P$10))),"")</f>
        <v>3</v>
      </c>
      <c r="Q18" s="55">
        <f>IFERROR(INDEX(свЕ6!$E11:$G11,MATCH(Q$10,свЕ6!$E$4:$G$4,0))/(1+99*ISNUMBER(SEARCH("антисептик",Q$10))),"")</f>
        <v>15</v>
      </c>
    </row>
    <row r="19" spans="1:17" s="13" customFormat="1" x14ac:dyDescent="0.25">
      <c r="A19" s="14">
        <f t="shared" si="0"/>
        <v>8</v>
      </c>
      <c r="B19" s="28">
        <v>2</v>
      </c>
      <c r="C19" s="8">
        <v>24486</v>
      </c>
      <c r="D19" s="11" t="str">
        <f t="array" ref="D19">INDEX(свЕ6!$C$5:$H$13,SMALL(IF($C19=свЕ6!$A$5:$A$13,ROW(свЕ6!$A$5:$A$13)-4),COUNTIF($C$12:$C19,$C19)),(свЕ6!C$1)-2)</f>
        <v xml:space="preserve">начальник </v>
      </c>
      <c r="E19" s="11" t="str">
        <f t="array" ref="E19">INDEX(свЕ6!$C$5:$H$13,SMALL(IF($C19=свЕ6!$A$5:$A$13,ROW(свЕ6!$A$5:$A$13)-4),COUNTIF($C$12:$C19,$C19)),(свЕ6!D$1)-2)</f>
        <v>Килин П.В.</v>
      </c>
      <c r="F19" s="30">
        <f t="array" ref="F19">INDEX(свЕ6!$C$5:$H$13,SMALL(IF($C19=свЕ6!$A$5:$A$13,ROW(свЕ6!$A$5:$A$13)-4),COUNTIF($C$12:$C19,$C19)),(свЕ6!E$1)-2)</f>
        <v>200</v>
      </c>
      <c r="G19" s="30">
        <f t="array" ref="G19">INDEX(свЕ6!$C$5:$H$13,SMALL(IF($C19=свЕ6!$A$5:$A$13,ROW(свЕ6!$A$5:$A$13)-4),COUNTIF($C$12:$C19,$C19)),(свЕ6!F$1)-2)</f>
        <v>45</v>
      </c>
      <c r="H19" s="30">
        <f t="array" ref="H19">INDEX(свЕ6!$C$5:$H$13,SMALL(IF($C19=свЕ6!$A$5:$A$13,ROW(свЕ6!$A$5:$A$13)-4),COUNTIF($C$12:$C19,$C19)),(свЕ6!E$1)-2)/100</f>
        <v>2</v>
      </c>
      <c r="I19" s="30">
        <f t="array" ref="I19">INDEX(свЕ6!$C$5:$H$13,SMALL(IF($C19=свЕ6!$A$5:$A$13,ROW(свЕ6!$A$5:$A$13)-4),COUNTIF($C$12:$C19,$C19)),(свЕ6!H$1)-2)</f>
        <v>245</v>
      </c>
      <c r="J19" s="33" cm="1">
        <f t="array" ref="J19">IFERROR(INDEX(свЕ6!$E$5:$G$13,SMALL(IF($C19=свЕ6!$A$5:$A$13,ROW(свЕ6!$A$5:$A$13)-4),COUNTIF($C$12:$C19,$C19)),MATCH(J$10,свЕ6!$E$4:$G$4,0)),"")</f>
        <v>45</v>
      </c>
      <c r="K19" s="33" t="str" cm="1">
        <f t="array" ref="K19">IFERROR(INDEX(свЕ6!$E$5:$G$13,SMALL(IF($C19=свЕ6!$A$5:$A$13,ROW(свЕ6!$A$5:$A$13)-4),COUNTIF($C$12:$C19,$C19)),MATCH(K$10,свЕ6!$E$4:$G$4,0)),"")</f>
        <v/>
      </c>
      <c r="L19" s="33" cm="1">
        <f t="array" ref="L19">IFERROR(INDEX(свЕ6!$E$5:$G$13,SMALL(IF($C19=свЕ6!$A$5:$A$13,ROW(свЕ6!$A$5:$A$13)-4),COUNTIF($C$12:$C19,$C19)),MATCH(L$10,свЕ6!$E$4:$G$4,0))/100,"")</f>
        <v>2</v>
      </c>
      <c r="M19" s="33" cm="1">
        <f t="array" ref="M19">IFERROR(INDEX(свЕ6!$E$5:$G$13,SMALL(IF($C19=свЕ6!$A$5:$A$13,ROW(свЕ6!$A$5:$A$13)-4),COUNTIF($C$12:$C19,$C19)),MATCH(M$10,свЕ6!$E$4:$G$4,0)),"")</f>
        <v>0</v>
      </c>
      <c r="N19" s="55">
        <f>IFERROR(INDEX(свЕ6!$E12:$G12,MATCH(N$10,свЕ6!$E$4:$G$4,0))/(1+99*ISNUMBER(SEARCH("антисептик",N$10))),"")</f>
        <v>45</v>
      </c>
      <c r="O19" s="55" t="str">
        <f>IFERROR(INDEX(свЕ6!$E12:$G12,MATCH(O$10,свЕ6!$E$4:$G$4,0))/(1+99*ISNUMBER(SEARCH("антисептик",O$10))),"")</f>
        <v/>
      </c>
      <c r="P19" s="55">
        <f>IFERROR(INDEX(свЕ6!$E12:$G12,MATCH(P$10,свЕ6!$E$4:$G$4,0))/(1+99*ISNUMBER(SEARCH("антисептик",P$10))),"")</f>
        <v>2</v>
      </c>
      <c r="Q19" s="55">
        <f>IFERROR(INDEX(свЕ6!$E12:$G12,MATCH(Q$10,свЕ6!$E$4:$G$4,0))/(1+99*ISNUMBER(SEARCH("антисептик",Q$10))),"")</f>
        <v>0</v>
      </c>
    </row>
    <row r="20" spans="1:17" x14ac:dyDescent="0.25">
      <c r="A20" s="1">
        <f t="shared" si="0"/>
        <v>9</v>
      </c>
      <c r="B20" s="28">
        <v>6</v>
      </c>
      <c r="C20" s="8">
        <v>24375</v>
      </c>
      <c r="D20" s="11" t="str">
        <f t="array" ref="D20">INDEX(свЕ6!$C$5:$H$13,SMALL(IF($C20=свЕ6!$A$5:$A$13,ROW(свЕ6!$A$5:$A$13)-4),COUNTIF($C$12:$C20,$C20)),(свЕ6!C$1)-2)</f>
        <v xml:space="preserve">начальник </v>
      </c>
      <c r="E20" s="11" t="str">
        <f t="array" ref="E20">INDEX(свЕ6!$C$5:$H$13,SMALL(IF($C20=свЕ6!$A$5:$A$13,ROW(свЕ6!$A$5:$A$13)-4),COUNTIF($C$12:$C20,$C20)),(свЕ6!D$1)-2)</f>
        <v>Петрова А.Л.</v>
      </c>
      <c r="F20" s="30">
        <f t="array" ref="F20">INDEX(свЕ6!$C$5:$H$13,SMALL(IF($C20=свЕ6!$A$5:$A$13,ROW(свЕ6!$A$5:$A$13)-4),COUNTIF($C$12:$C20,$C20)),(свЕ6!E$1)-2)</f>
        <v>500</v>
      </c>
      <c r="G20" s="30">
        <f t="array" ref="G20">INDEX(свЕ6!$C$5:$H$13,SMALL(IF($C20=свЕ6!$A$5:$A$13,ROW(свЕ6!$A$5:$A$13)-4),COUNTIF($C$12:$C20,$C20)),(свЕ6!F$1)-2)</f>
        <v>114</v>
      </c>
      <c r="H20" s="30">
        <f t="array" ref="H20">INDEX(свЕ6!$C$5:$H$13,SMALL(IF($C20=свЕ6!$A$5:$A$13,ROW(свЕ6!$A$5:$A$13)-4),COUNTIF($C$12:$C20,$C20)),(свЕ6!E$1)-2)/100</f>
        <v>5</v>
      </c>
      <c r="I20" s="30">
        <f t="array" ref="I20">INDEX(свЕ6!$C$5:$H$13,SMALL(IF($C20=свЕ6!$A$5:$A$13,ROW(свЕ6!$A$5:$A$13)-4),COUNTIF($C$12:$C20,$C20)),(свЕ6!H$1)-2)</f>
        <v>614</v>
      </c>
      <c r="J20" s="33" cm="1">
        <f t="array" ref="J20">IFERROR(INDEX(свЕ6!$E$5:$G$13,SMALL(IF($C20=свЕ6!$A$5:$A$13,ROW(свЕ6!$A$5:$A$13)-4),COUNTIF($C$12:$C20,$C20)),MATCH(J$10,свЕ6!$E$4:$G$4,0)),"")</f>
        <v>114</v>
      </c>
      <c r="K20" s="33" t="str" cm="1">
        <f t="array" ref="K20">IFERROR(INDEX(свЕ6!$E$5:$G$13,SMALL(IF($C20=свЕ6!$A$5:$A$13,ROW(свЕ6!$A$5:$A$13)-4),COUNTIF($C$12:$C20,$C20)),MATCH(K$10,свЕ6!$E$4:$G$4,0)),"")</f>
        <v/>
      </c>
      <c r="L20" s="33" cm="1">
        <f t="array" ref="L20">IFERROR(INDEX(свЕ6!$E$5:$G$13,SMALL(IF($C20=свЕ6!$A$5:$A$13,ROW(свЕ6!$A$5:$A$13)-4),COUNTIF($C$12:$C20,$C20)),MATCH(L$10,свЕ6!$E$4:$G$4,0))/100,"")</f>
        <v>5</v>
      </c>
      <c r="M20" s="33" cm="1">
        <f t="array" ref="M20">IFERROR(INDEX(свЕ6!$E$5:$G$13,SMALL(IF($C20=свЕ6!$A$5:$A$13,ROW(свЕ6!$A$5:$A$13)-4),COUNTIF($C$12:$C20,$C20)),MATCH(M$10,свЕ6!$E$4:$G$4,0)),"")</f>
        <v>0</v>
      </c>
      <c r="N20" s="55">
        <f>IFERROR(INDEX(свЕ6!$E13:$G13,MATCH(N$10,свЕ6!$E$4:$G$4,0))/(1+99*ISNUMBER(SEARCH("антисептик",N$10))),"")</f>
        <v>114</v>
      </c>
      <c r="O20" s="55" t="str">
        <f>IFERROR(INDEX(свЕ6!$E13:$G13,MATCH(O$10,свЕ6!$E$4:$G$4,0))/(1+99*ISNUMBER(SEARCH("антисептик",O$10))),"")</f>
        <v/>
      </c>
      <c r="P20" s="55">
        <f>IFERROR(INDEX(свЕ6!$E13:$G13,MATCH(P$10,свЕ6!$E$4:$G$4,0))/(1+99*ISNUMBER(SEARCH("антисептик",P$10))),"")</f>
        <v>5</v>
      </c>
      <c r="Q20" s="55">
        <f>IFERROR(INDEX(свЕ6!$E13:$G13,MATCH(Q$10,свЕ6!$E$4:$G$4,0))/(1+99*ISNUMBER(SEARCH("антисептик",Q$10))),"")</f>
        <v>0</v>
      </c>
    </row>
    <row r="21" spans="1:17" x14ac:dyDescent="0.25">
      <c r="A21" s="1"/>
      <c r="B21" s="1"/>
      <c r="C21" s="10"/>
      <c r="D21" s="11"/>
      <c r="E21" s="12" t="s">
        <v>15</v>
      </c>
      <c r="F21" s="31">
        <f t="shared" ref="F21:M21" si="1">SUM(F12:F20)</f>
        <v>3700</v>
      </c>
      <c r="G21" s="31">
        <f t="shared" si="1"/>
        <v>693</v>
      </c>
      <c r="H21" s="31">
        <f t="shared" si="1"/>
        <v>37</v>
      </c>
      <c r="I21" s="31">
        <f t="shared" si="1"/>
        <v>4507</v>
      </c>
      <c r="J21" s="34">
        <f t="shared" si="1"/>
        <v>693</v>
      </c>
      <c r="K21" s="34">
        <f t="shared" si="1"/>
        <v>0</v>
      </c>
      <c r="L21" s="34">
        <f t="shared" si="1"/>
        <v>37</v>
      </c>
      <c r="M21" s="34">
        <f t="shared" si="1"/>
        <v>114</v>
      </c>
      <c r="N21" s="56">
        <f t="shared" ref="N21" si="2">SUM(N12:N20)</f>
        <v>693</v>
      </c>
      <c r="O21" s="56">
        <f t="shared" ref="O21" si="3">SUM(O12:O20)</f>
        <v>0</v>
      </c>
      <c r="P21" s="56">
        <f t="shared" ref="P21" si="4">SUM(P12:P20)</f>
        <v>37</v>
      </c>
      <c r="Q21" s="56">
        <f t="shared" ref="Q21" si="5">SUM(Q12:Q20)</f>
        <v>114</v>
      </c>
    </row>
    <row r="24" spans="1:17" ht="100.5" customHeight="1" x14ac:dyDescent="0.25">
      <c r="F24" s="49" t="s">
        <v>30</v>
      </c>
      <c r="G24" s="42"/>
      <c r="H24" s="42"/>
      <c r="I24" s="42"/>
    </row>
  </sheetData>
  <mergeCells count="14">
    <mergeCell ref="N11:Q11"/>
    <mergeCell ref="F11:I11"/>
    <mergeCell ref="F24:I24"/>
    <mergeCell ref="J11:M11"/>
    <mergeCell ref="H2:I2"/>
    <mergeCell ref="F3:I3"/>
    <mergeCell ref="A5:I5"/>
    <mergeCell ref="A7:I7"/>
    <mergeCell ref="D8:E8"/>
    <mergeCell ref="A9:A11"/>
    <mergeCell ref="C9:C11"/>
    <mergeCell ref="D9:D11"/>
    <mergeCell ref="E9:E11"/>
    <mergeCell ref="F9:I9"/>
  </mergeCells>
  <pageMargins left="0" right="0" top="0.74803149606299213" bottom="0.19685039370078741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14"/>
  <sheetViews>
    <sheetView workbookViewId="0">
      <selection activeCell="E13" sqref="E13"/>
    </sheetView>
  </sheetViews>
  <sheetFormatPr defaultRowHeight="15" x14ac:dyDescent="0.25"/>
  <cols>
    <col min="1" max="1" width="15.85546875" style="3" customWidth="1"/>
    <col min="2" max="2" width="12.140625" style="3" customWidth="1"/>
    <col min="3" max="3" width="13.85546875" style="3" customWidth="1"/>
    <col min="4" max="4" width="16.5703125" style="3" customWidth="1"/>
    <col min="5" max="5" width="14.85546875" style="3" customWidth="1"/>
    <col min="6" max="6" width="16" style="3" customWidth="1"/>
    <col min="7" max="7" width="16.140625" style="3" customWidth="1"/>
    <col min="8" max="8" width="14" style="3" customWidth="1"/>
    <col min="9" max="16384" width="9.140625" style="3"/>
  </cols>
  <sheetData>
    <row r="1" spans="1:9" x14ac:dyDescent="0.25">
      <c r="A1" s="3">
        <v>1</v>
      </c>
      <c r="B1" s="3">
        <v>2</v>
      </c>
      <c r="C1" s="3">
        <v>3</v>
      </c>
      <c r="D1" s="3">
        <v>4</v>
      </c>
      <c r="E1" s="35">
        <v>5</v>
      </c>
      <c r="F1" s="35">
        <v>6</v>
      </c>
      <c r="G1" s="35">
        <v>7</v>
      </c>
      <c r="H1" s="35">
        <v>8</v>
      </c>
      <c r="I1" s="35"/>
    </row>
    <row r="4" spans="1:9" ht="45" x14ac:dyDescent="0.25">
      <c r="A4" s="3" t="s">
        <v>4</v>
      </c>
      <c r="B4" s="3" t="s">
        <v>25</v>
      </c>
      <c r="C4" s="3" t="s">
        <v>0</v>
      </c>
      <c r="D4" s="3" t="s">
        <v>1</v>
      </c>
      <c r="E4" s="52" t="s">
        <v>11</v>
      </c>
      <c r="F4" s="52" t="s">
        <v>14</v>
      </c>
      <c r="G4" s="52" t="s">
        <v>12</v>
      </c>
      <c r="H4" s="51" t="s">
        <v>6</v>
      </c>
    </row>
    <row r="5" spans="1:9" x14ac:dyDescent="0.25">
      <c r="A5" s="8">
        <v>24363</v>
      </c>
      <c r="B5" s="3">
        <v>5</v>
      </c>
      <c r="C5" s="3" t="s">
        <v>24</v>
      </c>
      <c r="D5" s="3" t="s">
        <v>26</v>
      </c>
      <c r="E5" s="3">
        <v>600</v>
      </c>
      <c r="F5" s="3">
        <v>72</v>
      </c>
      <c r="G5" s="3">
        <v>24</v>
      </c>
      <c r="H5" s="3">
        <v>696</v>
      </c>
    </row>
    <row r="6" spans="1:9" x14ac:dyDescent="0.25">
      <c r="A6" s="8">
        <v>24378</v>
      </c>
      <c r="B6" s="3">
        <v>5</v>
      </c>
      <c r="C6" s="3" t="s">
        <v>24</v>
      </c>
      <c r="D6" s="3" t="s">
        <v>27</v>
      </c>
      <c r="E6" s="3">
        <v>600</v>
      </c>
      <c r="F6" s="3">
        <v>102</v>
      </c>
      <c r="G6" s="3">
        <v>34</v>
      </c>
      <c r="H6" s="3">
        <v>736</v>
      </c>
    </row>
    <row r="7" spans="1:9" x14ac:dyDescent="0.25">
      <c r="A7" s="8">
        <v>24377</v>
      </c>
      <c r="B7" s="3">
        <v>5</v>
      </c>
      <c r="C7" s="3" t="s">
        <v>24</v>
      </c>
      <c r="D7" s="3" t="s">
        <v>28</v>
      </c>
      <c r="E7" s="3">
        <v>600</v>
      </c>
      <c r="F7" s="3">
        <v>99</v>
      </c>
      <c r="G7" s="3">
        <v>33</v>
      </c>
      <c r="H7" s="3">
        <v>732</v>
      </c>
    </row>
    <row r="8" spans="1:9" x14ac:dyDescent="0.25">
      <c r="A8" s="8">
        <v>24395</v>
      </c>
      <c r="B8" s="3">
        <v>5</v>
      </c>
      <c r="C8" s="3" t="s">
        <v>16</v>
      </c>
      <c r="D8" s="3" t="s">
        <v>29</v>
      </c>
      <c r="E8" s="3">
        <v>600</v>
      </c>
      <c r="F8" s="3">
        <v>114</v>
      </c>
      <c r="G8" s="3">
        <v>4</v>
      </c>
      <c r="H8" s="3">
        <v>718</v>
      </c>
    </row>
    <row r="9" spans="1:9" x14ac:dyDescent="0.25">
      <c r="A9" s="8">
        <v>24371</v>
      </c>
      <c r="B9" s="17">
        <v>4</v>
      </c>
      <c r="C9" s="3" t="s">
        <v>24</v>
      </c>
      <c r="D9" s="3" t="s">
        <v>17</v>
      </c>
      <c r="E9" s="3">
        <v>300</v>
      </c>
      <c r="G9" s="3">
        <v>4</v>
      </c>
      <c r="H9" s="3">
        <v>304</v>
      </c>
    </row>
    <row r="10" spans="1:9" x14ac:dyDescent="0.25">
      <c r="A10" s="8">
        <v>24371</v>
      </c>
      <c r="B10" s="17">
        <v>5</v>
      </c>
      <c r="C10" s="3" t="s">
        <v>16</v>
      </c>
      <c r="D10" s="3" t="s">
        <v>17</v>
      </c>
      <c r="F10" s="3">
        <v>102</v>
      </c>
      <c r="H10" s="3">
        <v>102</v>
      </c>
    </row>
    <row r="11" spans="1:9" x14ac:dyDescent="0.25">
      <c r="A11" s="8">
        <v>24486</v>
      </c>
      <c r="B11" s="17">
        <v>2</v>
      </c>
      <c r="C11" s="3" t="s">
        <v>24</v>
      </c>
      <c r="D11" s="3" t="s">
        <v>22</v>
      </c>
      <c r="E11" s="3">
        <v>300</v>
      </c>
      <c r="F11" s="3">
        <v>45</v>
      </c>
      <c r="G11" s="3">
        <v>15</v>
      </c>
      <c r="H11" s="3">
        <v>360</v>
      </c>
    </row>
    <row r="12" spans="1:9" x14ac:dyDescent="0.25">
      <c r="A12" s="8">
        <v>24486</v>
      </c>
      <c r="B12" s="17">
        <v>2</v>
      </c>
      <c r="C12" s="3" t="s">
        <v>16</v>
      </c>
      <c r="D12" s="3" t="s">
        <v>22</v>
      </c>
      <c r="E12" s="3">
        <v>200</v>
      </c>
      <c r="F12" s="3">
        <v>45</v>
      </c>
      <c r="G12" s="3">
        <v>0</v>
      </c>
      <c r="H12" s="3">
        <v>245</v>
      </c>
    </row>
    <row r="13" spans="1:9" x14ac:dyDescent="0.25">
      <c r="A13" s="8">
        <v>24375</v>
      </c>
      <c r="B13" s="17">
        <v>6</v>
      </c>
      <c r="C13" s="3" t="s">
        <v>16</v>
      </c>
      <c r="D13" s="3" t="s">
        <v>23</v>
      </c>
      <c r="E13" s="3">
        <v>500</v>
      </c>
      <c r="F13" s="3">
        <v>114</v>
      </c>
      <c r="G13" s="3">
        <v>0</v>
      </c>
      <c r="H13" s="3">
        <v>614</v>
      </c>
    </row>
    <row r="14" spans="1:9" x14ac:dyDescent="0.25">
      <c r="E14" s="3">
        <f>SUM(E5:E13)</f>
        <v>3700</v>
      </c>
      <c r="F14" s="3">
        <f t="shared" ref="F14:H14" si="0">SUM(F5:F13)</f>
        <v>693</v>
      </c>
      <c r="G14" s="3">
        <f t="shared" si="0"/>
        <v>114</v>
      </c>
      <c r="H14" s="3">
        <f t="shared" si="0"/>
        <v>4507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M10" sqref="M1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отчет</vt:lpstr>
      <vt:lpstr>свЕ5</vt:lpstr>
      <vt:lpstr>отчет (2)</vt:lpstr>
      <vt:lpstr>свЕ6</vt:lpstr>
      <vt:lpstr>Лист1</vt:lpstr>
    </vt:vector>
  </TitlesOfParts>
  <Company>RZD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Демидова Галина Геннадьевна</dc:creator>
  <cp:lastModifiedBy>Elena</cp:lastModifiedBy>
  <cp:lastPrinted>2021-02-07T14:57:18Z</cp:lastPrinted>
  <dcterms:created xsi:type="dcterms:W3CDTF">2020-04-16T08:14:57Z</dcterms:created>
  <dcterms:modified xsi:type="dcterms:W3CDTF">2021-02-10T09:04:22Z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0  Отчет Журналы для ФМУ октябрь(отчет).xlsx</vt:lpwstr>
  </property>
</Properties>
</file>