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35" windowWidth="19320" windowHeight="7935" firstSheet="1" activeTab="1"/>
  </bookViews>
  <sheets>
    <sheet name="АКТ" sheetId="2" state="hidden" r:id="rId1"/>
    <sheet name="Договор монтажа" sheetId="7" r:id="rId2"/>
    <sheet name="Откосы" sheetId="14" r:id="rId3"/>
    <sheet name="Данные" sheetId="5" r:id="rId4"/>
    <sheet name="Лист2" sheetId="9" r:id="rId5"/>
  </sheets>
  <definedNames>
    <definedName name="_xlnm._FilterDatabase" localSheetId="3" hidden="1">Данные!#REF!</definedName>
    <definedName name="_xlnm._FilterDatabase" localSheetId="1" hidden="1">'Договор монтажа'!$A$3:$X$23</definedName>
    <definedName name="_xlnm._FilterDatabase" localSheetId="2" hidden="1">Откосы!$C$2:$Y$7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Z_257A86D6_EF7F_4D0C_8BB6_CB61B50DC57D_.wvu.PrintArea" localSheetId="2" hidden="1">Откосы!$A$1:$Y$21</definedName>
    <definedName name="Z_257A86D6_EF7F_4D0C_8BB6_CB61B50DC57D_.wvu.Rows" localSheetId="1" hidden="1">'Договор монтажа'!#REF!,'Договор монтажа'!#REF!,'Договор монтажа'!#REF!</definedName>
    <definedName name="Z_2AAABA6D_F47C_4544_ACA2_5910C2A7D6B7_.wvu.PrintArea" localSheetId="2" hidden="1">Откосы!$A$1:$Y$21</definedName>
    <definedName name="Z_2AAABA6D_F47C_4544_ACA2_5910C2A7D6B7_.wvu.Rows" localSheetId="1" hidden="1">'Договор монтажа'!#REF!,'Договор монтажа'!#REF!,'Договор монтажа'!#REF!</definedName>
    <definedName name="_xlnm.Extract" localSheetId="1">'Договор монтажа'!#REF!</definedName>
    <definedName name="мил">{0,"овz";1,"z";2,"аz";5,"овz"}</definedName>
    <definedName name="_xlnm.Print_Area" localSheetId="1">'Договор монтажа'!$A$1:$X$23</definedName>
    <definedName name="_xlnm.Print_Area" localSheetId="2">Откосы!$A$1:$Y$21</definedName>
    <definedName name="откосы">Лист2!$C$65:$C$79</definedName>
    <definedName name="откосы_цена">Лист2!$C$65:$C$79</definedName>
    <definedName name="сталь">Лист2!$C$1:$C$64</definedName>
    <definedName name="сталь_откосы">Лист2!$C$1:$C$79</definedName>
    <definedName name="сталь_откосы_цена">Лист2!$C$1:$C$79</definedName>
    <definedName name="сталь_цена">Лист2!$C$1:$C$64</definedName>
    <definedName name="тыс">{0,"тысячz";1,"тысячаz";2,"тысячиz";5,"тысячz"}</definedName>
  </definedNames>
  <calcPr calcId="144525" iterateDelta="1E-4"/>
  <customWorkbookViews>
    <customWorkbookView name="DemyanovaO - Личное представление" guid="{257A86D6-EF7F-4D0C-8BB6-CB61B50DC57D}" mergeInterval="0" personalView="1" maximized="1" windowWidth="1916" windowHeight="851" activeSheetId="1"/>
    <customWorkbookView name="Голубченко Максим Александрович - Личное представление" guid="{2AAABA6D-F47C-4544-ACA2-5910C2A7D6B7}" mergeInterval="0" personalView="1" maximized="1" windowWidth="1360" windowHeight="438" activeSheetId="1"/>
  </customWorkbookViews>
</workbook>
</file>

<file path=xl/calcChain.xml><?xml version="1.0" encoding="utf-8"?>
<calcChain xmlns="http://schemas.openxmlformats.org/spreadsheetml/2006/main">
  <c r="C2" i="14" l="1"/>
  <c r="A4" i="14"/>
  <c r="A6" i="14" s="1"/>
  <c r="A8" i="14" s="1"/>
  <c r="A10" i="14" s="1"/>
  <c r="A12" i="14" s="1"/>
  <c r="A14" i="14" s="1"/>
  <c r="A16" i="14" s="1"/>
  <c r="A18" i="14" s="1"/>
  <c r="A20" i="14" s="1"/>
  <c r="C4" i="14" l="1"/>
  <c r="C6" i="14" l="1"/>
  <c r="C8" i="14" s="1"/>
  <c r="C10" i="14" l="1"/>
  <c r="C12" i="14" s="1"/>
  <c r="C14" i="14" s="1"/>
  <c r="C16" i="14" s="1"/>
  <c r="C18" i="14" l="1"/>
  <c r="C20" i="14" s="1"/>
  <c r="B69" i="9" l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66" i="9"/>
  <c r="B67" i="9" s="1"/>
  <c r="B2" i="9"/>
  <c r="B3" i="9" s="1"/>
  <c r="B4" i="9" s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l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23" i="9"/>
  <c r="B10" i="2" l="1"/>
  <c r="C94" i="2" s="1"/>
  <c r="F3" i="2"/>
  <c r="B86" i="2" s="1"/>
  <c r="B90" i="2"/>
  <c r="F66" i="2"/>
  <c r="F65" i="2"/>
  <c r="F64" i="2"/>
  <c r="F63" i="2"/>
  <c r="F62" i="2"/>
  <c r="F61" i="2"/>
  <c r="F60" i="2"/>
  <c r="F59" i="2"/>
  <c r="F58" i="2"/>
  <c r="F57" i="2"/>
  <c r="F56" i="2"/>
  <c r="F55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6" i="2"/>
  <c r="F34" i="2"/>
  <c r="F32" i="2"/>
  <c r="F31" i="2"/>
  <c r="F30" i="2"/>
  <c r="F29" i="2"/>
  <c r="F28" i="2"/>
  <c r="F27" i="2"/>
  <c r="F26" i="2"/>
  <c r="F25" i="2"/>
  <c r="B21" i="2"/>
  <c r="B12" i="2" l="1"/>
  <c r="B88" i="2" s="1"/>
</calcChain>
</file>

<file path=xl/sharedStrings.xml><?xml version="1.0" encoding="utf-8"?>
<sst xmlns="http://schemas.openxmlformats.org/spreadsheetml/2006/main" count="186" uniqueCount="167">
  <si>
    <t>г. Красноярск</t>
  </si>
  <si>
    <t>от</t>
  </si>
  <si>
    <t>Приложение №3</t>
  </si>
  <si>
    <t>к Договору поставки №</t>
  </si>
  <si>
    <t>АКТ выполненных работ</t>
  </si>
  <si>
    <t>Дата</t>
  </si>
  <si>
    <t>№ Заказа</t>
  </si>
  <si>
    <t>ФИО Заказчика:</t>
  </si>
  <si>
    <t>Адрес  установки:</t>
  </si>
  <si>
    <t>Магазин:</t>
  </si>
  <si>
    <t>ФИО Менеджера:</t>
  </si>
  <si>
    <t>ФИО Установщика:</t>
  </si>
  <si>
    <t>Дата установки:</t>
  </si>
  <si>
    <t>Модель двери:</t>
  </si>
  <si>
    <t>РАСЦЕНКИ НА УСТАНОВКУ МЕТАЛЛИЧЕСКОЙ ДВЕРИ</t>
  </si>
  <si>
    <t>Наименование услуг</t>
  </si>
  <si>
    <t>Кол-во</t>
  </si>
  <si>
    <t>Цена</t>
  </si>
  <si>
    <t>Сумма</t>
  </si>
  <si>
    <t>1. Дополнительные работы</t>
  </si>
  <si>
    <r>
      <t xml:space="preserve">2. Замер за городом </t>
    </r>
    <r>
      <rPr>
        <sz val="11"/>
        <color theme="1"/>
        <rFont val="Times New Roman"/>
        <family val="1"/>
        <charset val="204"/>
      </rPr>
      <t xml:space="preserve"> (+15 руб. за 1 км в одну сторону) </t>
    </r>
  </si>
  <si>
    <r>
      <t xml:space="preserve">3.1 Подъем двери "ТОРЭКС" </t>
    </r>
    <r>
      <rPr>
        <sz val="11"/>
        <color theme="1"/>
        <rFont val="Times New Roman"/>
        <family val="1"/>
        <charset val="204"/>
      </rPr>
      <t>за этаж, подъем  до 1 этажа</t>
    </r>
  </si>
  <si>
    <t>3.2 Подъем двери "ТОРЭКС" на лифте</t>
  </si>
  <si>
    <r>
      <t xml:space="preserve">3.3 Подъем двери: «Профессор»,«Ультиматум», «SO10» </t>
    </r>
    <r>
      <rPr>
        <sz val="11"/>
        <color theme="1"/>
        <rFont val="Times New Roman"/>
        <family val="1"/>
        <charset val="204"/>
      </rPr>
      <t>(за 1 этаж, на лифте)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</si>
  <si>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 xml:space="preserve">3.4 Подъем двери: «Валенсия» (Home) </t>
    </r>
    <r>
      <rPr>
        <sz val="11"/>
        <color theme="1"/>
        <rFont val="Times New Roman"/>
        <family val="1"/>
        <charset val="204"/>
      </rPr>
      <t>(за 1 этаж, на лифте)</t>
    </r>
  </si>
  <si>
    <r>
      <t xml:space="preserve">3.5 Подъем ДВУСТВОРЧАТОЙ двери </t>
    </r>
    <r>
      <rPr>
        <sz val="11"/>
        <color theme="1"/>
        <rFont val="Times New Roman"/>
        <family val="1"/>
        <charset val="204"/>
      </rPr>
      <t>(за 1 этаж, на лифте)</t>
    </r>
  </si>
  <si>
    <t>4. Демонтаж деревянной двери</t>
  </si>
  <si>
    <t>5. Демонтаж металлической двери</t>
  </si>
  <si>
    <t>6. Демонтаж влитого короба + монтаж двери «Торэкс»</t>
  </si>
  <si>
    <t>7. Монтаж металлической двери «Торэкс»</t>
  </si>
  <si>
    <t>8. Монтаж металлической двери: «Профессор»,  «Ультиматум»</t>
  </si>
  <si>
    <t>9.  Монтаж металлической двери " Снегирь", "Профессор 04-02"</t>
  </si>
  <si>
    <t>10.  Монтаж металлической двери «Валенсия» (Home)</t>
  </si>
  <si>
    <t xml:space="preserve">11. Монтаж двустворчатой двери: «Профессор»
</t>
  </si>
  <si>
    <r>
      <t>12. Монтаж за пределами города двери "Торэкс"</t>
    </r>
    <r>
      <rPr>
        <sz val="11"/>
        <color theme="1"/>
        <rFont val="Times New Roman"/>
        <family val="1"/>
        <charset val="204"/>
      </rPr>
      <t xml:space="preserve"> (доставка в стоимость не входит)</t>
    </r>
  </si>
  <si>
    <r>
      <t xml:space="preserve">13. Монтаж за пределами города «Профессор», «Ультиматум» </t>
    </r>
    <r>
      <rPr>
        <sz val="11"/>
        <color theme="1"/>
        <rFont val="Times New Roman"/>
        <family val="1"/>
        <charset val="204"/>
      </rPr>
      <t>(доставка в стоимость не входит)</t>
    </r>
  </si>
  <si>
    <r>
      <t xml:space="preserve">14. Монтаж за пределами города «Валенсия» (Home) </t>
    </r>
    <r>
      <rPr>
        <sz val="11"/>
        <color theme="1"/>
        <rFont val="Times New Roman"/>
        <family val="1"/>
        <charset val="204"/>
      </rPr>
      <t>(доставка в стоимость не входит)</t>
    </r>
  </si>
  <si>
    <t>15. Расширение/бетон, кирпич/одна сторона</t>
  </si>
  <si>
    <t>16. Расширение/дерево/одна сторона</t>
  </si>
  <si>
    <t>17. Расширение /дерево, бетон, кирпич / низ или верх</t>
  </si>
  <si>
    <t>18. Доставка по городу</t>
  </si>
  <si>
    <t>19. Доставка за городом (+35 руб. за 1 км в одну сторону)</t>
  </si>
  <si>
    <t>20. Вызов мастера</t>
  </si>
  <si>
    <t>21. Замена дверной ручки + Вызов мастера</t>
  </si>
  <si>
    <t>22. Замена ключевины + Вызов мастера</t>
  </si>
  <si>
    <t>23. Замена замка + Вызов мастера</t>
  </si>
  <si>
    <t>24. Вынос мелкого мусора</t>
  </si>
  <si>
    <t>бесплатно</t>
  </si>
  <si>
    <t>25. Вывоз мусора (после стандартного монтажа)</t>
  </si>
  <si>
    <t>26. Вывоз мусора после расширения</t>
  </si>
  <si>
    <t>27. Вынос деревянной двери (до подъезда)</t>
  </si>
  <si>
    <t>28. Вынос металлической двери (до подъезда)</t>
  </si>
  <si>
    <t>29. Утилизация (вывоз) крупногабаритного мусора</t>
  </si>
  <si>
    <t>30. Подготовка дверного проема</t>
  </si>
  <si>
    <t>31. Закладка дверного проема (пеноблок)</t>
  </si>
  <si>
    <t>32. Демонтаж проёма</t>
  </si>
  <si>
    <t>33. Алмазная резка (расширение) проёма, за 1 м/пг</t>
  </si>
  <si>
    <r>
      <t xml:space="preserve">34. Монтаж откосов </t>
    </r>
    <r>
      <rPr>
        <sz val="11"/>
        <color theme="1"/>
        <rFont val="Times New Roman"/>
        <family val="1"/>
        <charset val="204"/>
      </rPr>
      <t xml:space="preserve">(2000 монтаж +600 распил доборов, пена, металл.уголок) </t>
    </r>
  </si>
  <si>
    <t>35. Доп. работы:  штукатурка, разводка электропроводки, подгонка плинтуса, перенос звонков и т.п. - оплачивается дополнительно, стоимость работ  договорная!!!</t>
  </si>
  <si>
    <r>
      <t xml:space="preserve">Доборы до 70 мм </t>
    </r>
    <r>
      <rPr>
        <sz val="11"/>
        <color theme="1"/>
        <rFont val="Times New Roman"/>
        <family val="1"/>
        <charset val="204"/>
      </rPr>
      <t>(материалы: добор  ЛДСП, наличник МДФ)</t>
    </r>
  </si>
  <si>
    <r>
      <t>Доборы 70-150мм</t>
    </r>
    <r>
      <rPr>
        <sz val="11"/>
        <color theme="1"/>
        <rFont val="Times New Roman"/>
        <family val="1"/>
        <charset val="204"/>
      </rPr>
      <t xml:space="preserve"> (материалы: добор  ЛДСП, наличник МДФ)</t>
    </r>
  </si>
  <si>
    <r>
      <t>Доборы от 150 мм</t>
    </r>
    <r>
      <rPr>
        <sz val="11"/>
        <color theme="1"/>
        <rFont val="Times New Roman"/>
        <family val="1"/>
        <charset val="204"/>
      </rPr>
      <t xml:space="preserve"> (материалы: добор ЛДСП, наличник МДФ)</t>
    </r>
  </si>
  <si>
    <t>ИТОГО, общая стоимость монтажа:</t>
  </si>
  <si>
    <t>Дата, подпись:</t>
  </si>
  <si>
    <t xml:space="preserve">Дверь (и) передана (ы) мне в установленный срок и мною осмотрена (ы).
Подпись покупателя:____________________________________________________________________
Повреждений на внутренней и внешней панелях (сколов, царапин и т.д.) нет. Порог без повреждений. Претензий к товару, фурнитуре, отделке и к работе замков не имею.                                                                                                             Подпись покупателя:
</t>
  </si>
  <si>
    <t>Услуги по монтажу двери (в случае их выполнения) выполнены в соответствии с настоящим договором, замером, в согласованный со мной срок, претензий к Продавцу по срокам и качеству выполненных работ  не имею. Паспорт получен на руки.</t>
  </si>
  <si>
    <t>Претензии</t>
  </si>
  <si>
    <t>"_______" ____________________ 201 _____г.</t>
  </si>
  <si>
    <t>Материалы для выполнения дополнительных работ предоставляется покупателем, либо оплачиваются дополнительно, с учетом доставки</t>
  </si>
  <si>
    <t>Настоящий Акт составлен в 2 (двух) экземплярах, имеющих равную юридическую силу, по одному экземпляру для каждой из Сторон и является неотъемлемой частью Договора между сторонами</t>
  </si>
  <si>
    <t>С условиями установки дверей ознакомлен и</t>
  </si>
  <si>
    <t>и согласен</t>
  </si>
  <si>
    <t>(ФИО, дата, подпись покупателя)</t>
  </si>
  <si>
    <t>АКТ приемки РАБОТ</t>
  </si>
  <si>
    <t>№ Договора:</t>
  </si>
  <si>
    <t>дата установки</t>
  </si>
  <si>
    <t xml:space="preserve">Работу выполнил: </t>
  </si>
  <si>
    <t>(ФИО монтажника)</t>
  </si>
  <si>
    <t xml:space="preserve">Работы по установке выполнены в полном объеме. Претензий по срокам и качеству </t>
  </si>
  <si>
    <t>выполненных работ не имею:</t>
  </si>
  <si>
    <t>"Двери Torex" ул. Судостроительная 90</t>
  </si>
  <si>
    <t>Доставка по городу</t>
  </si>
  <si>
    <t>Расширение/бетон, кирпич/одна сторона</t>
  </si>
  <si>
    <t>Расширение/дерево/одна сторона</t>
  </si>
  <si>
    <t>Расширение /дерево, бетон, кирпич / низ или верх</t>
  </si>
  <si>
    <t>Сруб порога</t>
  </si>
  <si>
    <t>Доработка проема</t>
  </si>
  <si>
    <t>Закладка дверного проема блоком сибита</t>
  </si>
  <si>
    <t xml:space="preserve">Распил металлического наличника </t>
  </si>
  <si>
    <t>Закладка проема</t>
  </si>
  <si>
    <t>Сужение проема</t>
  </si>
  <si>
    <t>Вынос мелкого мусора с места монтажа</t>
  </si>
  <si>
    <t>Вызов мастера</t>
  </si>
  <si>
    <t>Замена панели ВНУТРЕННЕЙ</t>
  </si>
  <si>
    <t>Замена панели ВНЕШНЕЙ</t>
  </si>
  <si>
    <t>Упаковка дверного полотна на вермя ремонтных работ</t>
  </si>
  <si>
    <t>Повторный выезд мастера по вине клиента в черте города</t>
  </si>
  <si>
    <t>Установка/Замена зеркала</t>
  </si>
  <si>
    <t>Упаковка термокабеля для ОДНОСТВОРЧАТОЙ  двери</t>
  </si>
  <si>
    <t>Упаковка термокабеля для ДВУХСТВОРЧАТОЙ  двери</t>
  </si>
  <si>
    <t>Монтаж порога</t>
  </si>
  <si>
    <t>Монтаж фрамуги</t>
  </si>
  <si>
    <t>Отделка проема между входной и второй входной дверью</t>
  </si>
  <si>
    <t>Доставка недостающего материала или замена</t>
  </si>
  <si>
    <t>Убрать провода в короб</t>
  </si>
  <si>
    <t>Распил наличника вдоль</t>
  </si>
  <si>
    <t>Демонтаж деревянной двери</t>
  </si>
  <si>
    <t>Демонтаж металлической двери</t>
  </si>
  <si>
    <r>
      <t xml:space="preserve">Монтаж металлической двери на границу улица-дом </t>
    </r>
    <r>
      <rPr>
        <i/>
        <sz val="10"/>
        <rFont val="Times New Roman"/>
        <family val="1"/>
        <charset val="204"/>
      </rPr>
      <t>«SNEGIR»</t>
    </r>
  </si>
  <si>
    <r>
      <t xml:space="preserve">Монтаж металлической двери в квартиру </t>
    </r>
    <r>
      <rPr>
        <i/>
        <sz val="10"/>
        <color theme="1"/>
        <rFont val="Times New Roman"/>
        <family val="1"/>
        <charset val="204"/>
      </rPr>
      <t xml:space="preserve">«PROFESSOR-4+ 02», «SNEGIR», «ULTIMATUM NEXT», «DOMANI» </t>
    </r>
  </si>
  <si>
    <t xml:space="preserve">Монтаж металлической двери «ТОРЭКС» на границу улица-дом </t>
  </si>
  <si>
    <t>Демонтаж влитого короба + монтаж двери «ТОРЭКС» (для всех моделей двери)</t>
  </si>
  <si>
    <t>Монтаж металлической двери «ТОРЭКС»</t>
  </si>
  <si>
    <r>
      <t xml:space="preserve">Монтаж металлической двери в квартиру </t>
    </r>
    <r>
      <rPr>
        <i/>
        <sz val="10"/>
        <rFont val="Times New Roman"/>
        <family val="1"/>
        <charset val="204"/>
      </rPr>
      <t>«SNEGIR COTTAGE»</t>
    </r>
  </si>
  <si>
    <r>
      <t xml:space="preserve">Монтаж металлической двери на границу улица-дом </t>
    </r>
    <r>
      <rPr>
        <i/>
        <sz val="10"/>
        <rFont val="Times New Roman"/>
        <family val="1"/>
        <charset val="204"/>
      </rPr>
      <t>«SNEGIR COTTAGE»</t>
    </r>
  </si>
  <si>
    <r>
      <t xml:space="preserve">Монтаж ДВУХСТВОРЧАТОЙ двери </t>
    </r>
    <r>
      <rPr>
        <i/>
        <sz val="10"/>
        <rFont val="Times New Roman"/>
        <family val="1"/>
        <charset val="204"/>
      </rPr>
      <t>Противопожарная</t>
    </r>
  </si>
  <si>
    <r>
      <t xml:space="preserve">Монтаж ДВУХСТВОРЧАТОЙ двери </t>
    </r>
    <r>
      <rPr>
        <i/>
        <sz val="10"/>
        <rFont val="Times New Roman"/>
        <family val="1"/>
        <charset val="204"/>
      </rPr>
      <t>Техническая</t>
    </r>
  </si>
  <si>
    <r>
      <t xml:space="preserve">Монтаж ОДНОСТВОРЧАТОЙ двери </t>
    </r>
    <r>
      <rPr>
        <i/>
        <sz val="10"/>
        <rFont val="Times New Roman"/>
        <family val="1"/>
        <charset val="204"/>
      </rPr>
      <t>Техническая</t>
    </r>
  </si>
  <si>
    <r>
      <t xml:space="preserve">Монтаж ДВУХСТВОРЧАТОЙ двери </t>
    </r>
    <r>
      <rPr>
        <i/>
        <sz val="10"/>
        <rFont val="Times New Roman"/>
        <family val="1"/>
        <charset val="204"/>
      </rPr>
      <t>«PROFESSOR-4+ 02», «Domani»</t>
    </r>
  </si>
  <si>
    <r>
      <t xml:space="preserve">Монтаж ОДНОСТВОРЧАТОЙ двери </t>
    </r>
    <r>
      <rPr>
        <i/>
        <sz val="10"/>
        <rFont val="Times New Roman"/>
        <family val="1"/>
        <charset val="204"/>
      </rPr>
      <t>Противопожарная, «PROFESSOR-4+ 02», «Domani»</t>
    </r>
  </si>
  <si>
    <t>Замена стеклопакета</t>
  </si>
  <si>
    <r>
      <t xml:space="preserve">Монтаж металлической двери: </t>
    </r>
    <r>
      <rPr>
        <i/>
        <sz val="10"/>
        <color theme="1"/>
        <rFont val="Times New Roman"/>
        <family val="1"/>
        <charset val="204"/>
      </rPr>
      <t>«DELTA-100», «DELTA-112», «SUPER OMEGA 09»,</t>
    </r>
    <r>
      <rPr>
        <b/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«ULTIMATUM», «SUPER OMEGA 10»,  «SUPER OMEGA 100»</t>
    </r>
  </si>
  <si>
    <t>Стальные двери</t>
  </si>
  <si>
    <t>доборы сталь</t>
  </si>
  <si>
    <t>сталь</t>
  </si>
  <si>
    <t>откосы</t>
  </si>
  <si>
    <t>Сталь/
откосы</t>
  </si>
  <si>
    <t>Уменьшение проема по ширине и высоте (без стоимости материалов) одна сторона</t>
  </si>
  <si>
    <t>Подъем двери: «PROFESSOR-4+ 02», «SNEGIR», «ULTIMATUM NEXT», «DOMANI» 
(за 1 этаж, на лифте)</t>
  </si>
  <si>
    <t>Подрезка плинтуса (на одну дверь)</t>
  </si>
  <si>
    <t>Увеличение проема (гипсолит, дерево), за одну сторону</t>
  </si>
  <si>
    <t>Замер в черте города</t>
  </si>
  <si>
    <t xml:space="preserve">Замер за городом </t>
  </si>
  <si>
    <t xml:space="preserve">Доставка за городом </t>
  </si>
  <si>
    <t xml:space="preserve">Подъем двери </t>
  </si>
  <si>
    <r>
      <t xml:space="preserve">Подъем двери: </t>
    </r>
    <r>
      <rPr>
        <i/>
        <sz val="10"/>
        <color theme="1"/>
        <rFont val="Times New Roman"/>
        <family val="1"/>
        <charset val="204"/>
      </rPr>
      <t>«DELTA-100», «DELTA-112»</t>
    </r>
    <r>
      <rPr>
        <b/>
        <sz val="10"/>
        <color theme="1"/>
        <rFont val="Times New Roman"/>
        <family val="1"/>
        <charset val="204"/>
      </rPr>
      <t/>
    </r>
  </si>
  <si>
    <r>
      <t xml:space="preserve">Подъем двери: </t>
    </r>
    <r>
      <rPr>
        <i/>
        <sz val="10"/>
        <color theme="1"/>
        <rFont val="Times New Roman"/>
        <family val="1"/>
        <charset val="204"/>
      </rPr>
      <t>«ULTIMATUM», «SUPER OMEGA 10»,  «SUPER OMEGA 100»,  «SUPER OMEGA 09»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</si>
  <si>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Подъем двери: </t>
    </r>
    <r>
      <rPr>
        <i/>
        <sz val="10"/>
        <rFont val="Times New Roman"/>
        <family val="1"/>
        <charset val="204"/>
      </rPr>
      <t>«SNEGIR COTTAGE»</t>
    </r>
    <r>
      <rPr>
        <b/>
        <sz val="10"/>
        <color theme="1"/>
        <rFont val="Times New Roman"/>
        <family val="1"/>
        <charset val="204"/>
      </rPr>
      <t/>
    </r>
  </si>
  <si>
    <r>
      <t xml:space="preserve">Подъем двери: </t>
    </r>
    <r>
      <rPr>
        <sz val="10"/>
        <rFont val="Times New Roman"/>
        <family val="1"/>
        <charset val="204"/>
      </rPr>
      <t xml:space="preserve">«PROFESSOR-4+ 02», «SNEGIR», «ULTIMATUM NEXT», «DOMANI» </t>
    </r>
    <r>
      <rPr>
        <i/>
        <sz val="10"/>
        <color rgb="FFFF0000"/>
        <rFont val="Times New Roman"/>
        <family val="1"/>
        <charset val="204"/>
      </rPr>
      <t xml:space="preserve">
</t>
    </r>
  </si>
  <si>
    <t xml:space="preserve">Подъем одностворчатой двери </t>
  </si>
  <si>
    <r>
      <t xml:space="preserve">Подъем двустворчатой двери: </t>
    </r>
    <r>
      <rPr>
        <i/>
        <sz val="10"/>
        <rFont val="Times New Roman"/>
        <family val="1"/>
        <charset val="204"/>
      </rPr>
      <t>«SNEGIR», «DOMANI»</t>
    </r>
    <r>
      <rPr>
        <b/>
        <sz val="10"/>
        <color rgb="FFFF0000"/>
        <rFont val="Times New Roman"/>
        <family val="1"/>
        <charset val="204"/>
      </rPr>
      <t/>
    </r>
  </si>
  <si>
    <r>
      <t xml:space="preserve">Подъем двустворчатой двери </t>
    </r>
    <r>
      <rPr>
        <i/>
        <sz val="10"/>
        <rFont val="Times New Roman"/>
        <family val="1"/>
        <charset val="204"/>
      </rPr>
      <t>(Техническая, Противопожарная)</t>
    </r>
    <r>
      <rPr>
        <b/>
        <sz val="10"/>
        <rFont val="Times New Roman"/>
        <family val="1"/>
        <charset val="204"/>
      </rPr>
      <t/>
    </r>
  </si>
  <si>
    <t xml:space="preserve">Монтаж за пределами города двери «ТОРЭКС» </t>
  </si>
  <si>
    <t xml:space="preserve">Монтаж за пределами города двери «ТОРЭКС» на границу улица-дом </t>
  </si>
  <si>
    <r>
      <t xml:space="preserve">Монтаж за пределами города </t>
    </r>
    <r>
      <rPr>
        <i/>
        <sz val="10"/>
        <color theme="1"/>
        <rFont val="Times New Roman"/>
        <family val="1"/>
        <charset val="204"/>
      </rPr>
      <t>«PROFESSOR-4+ 02», «ULTIMATUM», «ULTIMATUM NEXT», «SUPER OMEGA 10»,  «SUPER OMEGA 100»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</si>
  <si>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Монтаж за пределами города двери на границу улица-дом </t>
    </r>
    <r>
      <rPr>
        <i/>
        <sz val="10"/>
        <rFont val="Times New Roman"/>
        <family val="1"/>
        <charset val="204"/>
      </rPr>
      <t>«SNEGIR»</t>
    </r>
  </si>
  <si>
    <r>
      <t xml:space="preserve">Монтаж за пределами города </t>
    </r>
    <r>
      <rPr>
        <i/>
        <sz val="10"/>
        <color theme="1"/>
        <rFont val="Times New Roman"/>
        <family val="1"/>
        <charset val="204"/>
      </rPr>
      <t>«SNEGIR COTTAGE»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</si>
  <si>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Дополнительное крепление </t>
  </si>
  <si>
    <t xml:space="preserve">Закладка дверного проема размером 1400*2500 </t>
  </si>
  <si>
    <t xml:space="preserve">Демонтаж проёма (ширина от 1200, высота от 2300) </t>
  </si>
  <si>
    <t>Обустройство проема обсадной колодой</t>
  </si>
  <si>
    <t xml:space="preserve">Доп. работы: </t>
  </si>
  <si>
    <t>Вывоз (утилизация) мусора</t>
  </si>
  <si>
    <t xml:space="preserve">Вывоз (утилизация) мусора </t>
  </si>
  <si>
    <t>Вывоз (утилизация) крупногабаритного мусора</t>
  </si>
  <si>
    <t xml:space="preserve">Замена дверной ручки </t>
  </si>
  <si>
    <t xml:space="preserve">Замена ключевины </t>
  </si>
  <si>
    <t>Замена замка</t>
  </si>
  <si>
    <r>
      <t xml:space="preserve">Замена/перекодирование замка: </t>
    </r>
    <r>
      <rPr>
        <i/>
        <sz val="10"/>
        <color theme="1"/>
        <rFont val="Times New Roman"/>
        <family val="1"/>
        <charset val="204"/>
      </rPr>
      <t>«Cisa», «Гардиант»</t>
    </r>
    <r>
      <rPr>
        <b/>
        <sz val="10"/>
        <color theme="1"/>
        <rFont val="Times New Roman"/>
        <family val="1"/>
        <charset val="204"/>
      </rPr>
      <t xml:space="preserve"> </t>
    </r>
  </si>
  <si>
    <t>Повторный выезд мастера по вине клиента за городом</t>
  </si>
  <si>
    <t>Монтаж откосов 1</t>
  </si>
  <si>
    <t>Монтаж откосов 2</t>
  </si>
  <si>
    <t>Уменьшение проема по ширине и высоте</t>
  </si>
  <si>
    <t xml:space="preserve">Подрезка плинтуса </t>
  </si>
  <si>
    <r>
      <t xml:space="preserve">Увеличение проема </t>
    </r>
    <r>
      <rPr>
        <b/>
        <sz val="12"/>
        <color rgb="FFFF0000"/>
        <rFont val="Times New Roman"/>
        <family val="1"/>
        <charset val="204"/>
      </rPr>
      <t/>
    </r>
  </si>
  <si>
    <t>Выезд мастера-установщика за черту города</t>
  </si>
  <si>
    <t xml:space="preserve">Повторный выезд мастера по вине клиента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</si>
</sst>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&quot;р.&quot;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1" fillId="3" borderId="0" xfId="0" applyFont="1" applyFill="1"/>
    <xf numFmtId="0" fontId="6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4" fontId="7" fillId="0" borderId="0" xfId="0" applyNumberFormat="1" applyFont="1" applyFill="1" applyAlignment="1">
      <alignment horizontal="center" wrapText="1"/>
    </xf>
    <xf numFmtId="165" fontId="6" fillId="0" borderId="0" xfId="0" applyNumberFormat="1" applyFont="1"/>
    <xf numFmtId="14" fontId="9" fillId="2" borderId="0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6" fillId="0" borderId="0" xfId="0" applyFont="1"/>
    <xf numFmtId="0" fontId="9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2" borderId="1" xfId="0" applyFont="1" applyFill="1" applyBorder="1" applyAlignment="1"/>
    <xf numFmtId="165" fontId="10" fillId="2" borderId="1" xfId="0" applyNumberFormat="1" applyFont="1" applyFill="1" applyBorder="1"/>
    <xf numFmtId="0" fontId="9" fillId="0" borderId="0" xfId="0" applyFont="1" applyAlignment="1">
      <alignment vertical="top" wrapText="1"/>
    </xf>
    <xf numFmtId="14" fontId="10" fillId="2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2" fillId="4" borderId="4" xfId="0" applyFont="1" applyFill="1" applyBorder="1" applyAlignment="1">
      <alignment horizontal="center" vertical="top" wrapText="1"/>
    </xf>
    <xf numFmtId="165" fontId="2" fillId="4" borderId="4" xfId="0" applyNumberFormat="1" applyFont="1" applyFill="1" applyBorder="1" applyAlignment="1">
      <alignment horizontal="center" vertical="top"/>
    </xf>
    <xf numFmtId="165" fontId="2" fillId="4" borderId="5" xfId="0" applyNumberFormat="1" applyFont="1" applyFill="1" applyBorder="1" applyAlignment="1">
      <alignment horizontal="center" vertical="top"/>
    </xf>
    <xf numFmtId="0" fontId="7" fillId="0" borderId="7" xfId="0" applyFont="1" applyFill="1" applyBorder="1"/>
    <xf numFmtId="165" fontId="7" fillId="0" borderId="7" xfId="0" applyNumberFormat="1" applyFont="1" applyFill="1" applyBorder="1"/>
    <xf numFmtId="165" fontId="6" fillId="2" borderId="8" xfId="0" applyNumberFormat="1" applyFont="1" applyFill="1" applyBorder="1"/>
    <xf numFmtId="0" fontId="7" fillId="0" borderId="12" xfId="0" applyFont="1" applyFill="1" applyBorder="1"/>
    <xf numFmtId="165" fontId="7" fillId="0" borderId="12" xfId="0" applyNumberFormat="1" applyFont="1" applyFill="1" applyBorder="1"/>
    <xf numFmtId="165" fontId="6" fillId="2" borderId="13" xfId="0" applyNumberFormat="1" applyFont="1" applyFill="1" applyBorder="1"/>
    <xf numFmtId="0" fontId="6" fillId="0" borderId="12" xfId="0" applyFont="1" applyBorder="1"/>
    <xf numFmtId="165" fontId="6" fillId="0" borderId="12" xfId="0" applyNumberFormat="1" applyFont="1" applyBorder="1"/>
    <xf numFmtId="0" fontId="6" fillId="0" borderId="17" xfId="0" applyFont="1" applyBorder="1"/>
    <xf numFmtId="165" fontId="6" fillId="0" borderId="17" xfId="0" applyNumberFormat="1" applyFont="1" applyBorder="1"/>
    <xf numFmtId="165" fontId="6" fillId="2" borderId="18" xfId="0" applyNumberFormat="1" applyFont="1" applyFill="1" applyBorder="1"/>
    <xf numFmtId="165" fontId="6" fillId="0" borderId="12" xfId="0" applyNumberFormat="1" applyFont="1" applyBorder="1" applyAlignment="1">
      <alignment horizontal="right"/>
    </xf>
    <xf numFmtId="165" fontId="6" fillId="6" borderId="20" xfId="0" applyNumberFormat="1" applyFont="1" applyFill="1" applyBorder="1" applyAlignment="1">
      <alignment horizontal="center"/>
    </xf>
    <xf numFmtId="0" fontId="6" fillId="0" borderId="21" xfId="0" applyFont="1" applyBorder="1"/>
    <xf numFmtId="165" fontId="6" fillId="0" borderId="21" xfId="0" applyNumberFormat="1" applyFont="1" applyBorder="1"/>
    <xf numFmtId="0" fontId="6" fillId="0" borderId="25" xfId="0" applyFont="1" applyBorder="1"/>
    <xf numFmtId="165" fontId="6" fillId="0" borderId="25" xfId="0" applyNumberFormat="1" applyFont="1" applyBorder="1"/>
    <xf numFmtId="0" fontId="6" fillId="0" borderId="0" xfId="0" applyFont="1" applyBorder="1" applyAlignment="1">
      <alignment horizontal="justify" vertical="center" wrapText="1"/>
    </xf>
    <xf numFmtId="165" fontId="6" fillId="0" borderId="0" xfId="0" applyNumberFormat="1" applyFont="1" applyFill="1" applyBorder="1"/>
    <xf numFmtId="0" fontId="1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top" wrapText="1"/>
    </xf>
    <xf numFmtId="165" fontId="11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top" wrapText="1"/>
    </xf>
    <xf numFmtId="165" fontId="11" fillId="0" borderId="2" xfId="0" applyNumberFormat="1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0" fontId="6" fillId="3" borderId="0" xfId="0" applyFont="1" applyFill="1"/>
    <xf numFmtId="0" fontId="0" fillId="0" borderId="0" xfId="0" applyFill="1"/>
    <xf numFmtId="0" fontId="7" fillId="0" borderId="0" xfId="0" applyFont="1"/>
    <xf numFmtId="0" fontId="2" fillId="0" borderId="3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1" fillId="0" borderId="29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11" fillId="0" borderId="29" xfId="0" applyFont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9" fillId="4" borderId="26" xfId="0" applyFont="1" applyFill="1" applyBorder="1" applyAlignment="1">
      <alignment horizontal="justify" vertical="center" wrapText="1"/>
    </xf>
    <xf numFmtId="0" fontId="9" fillId="4" borderId="27" xfId="0" applyFont="1" applyFill="1" applyBorder="1" applyAlignment="1">
      <alignment horizontal="justify" vertical="center" wrapText="1"/>
    </xf>
    <xf numFmtId="165" fontId="9" fillId="4" borderId="26" xfId="0" applyNumberFormat="1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23" xfId="0" applyFont="1" applyBorder="1" applyAlignment="1">
      <alignment horizontal="justify" vertical="center" wrapText="1"/>
    </xf>
    <xf numFmtId="0" fontId="9" fillId="0" borderId="24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165" fontId="6" fillId="0" borderId="19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9" fillId="5" borderId="9" xfId="0" applyFont="1" applyFill="1" applyBorder="1" applyAlignment="1">
      <alignment horizontal="justify" vertical="center" wrapText="1"/>
    </xf>
    <xf numFmtId="0" fontId="6" fillId="5" borderId="10" xfId="0" applyFont="1" applyFill="1" applyBorder="1" applyAlignment="1">
      <alignment horizontal="justify" vertical="center" wrapText="1"/>
    </xf>
    <xf numFmtId="0" fontId="6" fillId="5" borderId="11" xfId="0" applyFont="1" applyFill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1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justify" vertical="center" wrapText="1"/>
    </xf>
    <xf numFmtId="0" fontId="9" fillId="3" borderId="35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justify" vertical="center" wrapText="1"/>
    </xf>
    <xf numFmtId="0" fontId="6" fillId="0" borderId="37" xfId="0" applyFont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9" workbookViewId="0">
      <selection activeCell="B1" sqref="A1:F96"/>
    </sheetView>
  </sheetViews>
  <sheetFormatPr defaultRowHeight="15" x14ac:dyDescent="0.25"/>
  <cols>
    <col min="1" max="1" width="19.28515625" customWidth="1"/>
    <col min="2" max="2" width="17.5703125" customWidth="1"/>
    <col min="3" max="3" width="21.28515625" customWidth="1"/>
    <col min="4" max="4" width="6.42578125" customWidth="1"/>
    <col min="5" max="5" width="9.140625" customWidth="1"/>
    <col min="6" max="6" width="13" customWidth="1"/>
  </cols>
  <sheetData>
    <row r="1" spans="1:6" ht="15.75" x14ac:dyDescent="0.25">
      <c r="A1" s="3"/>
      <c r="B1" s="137" t="s">
        <v>2</v>
      </c>
      <c r="C1" s="137"/>
      <c r="D1" s="137"/>
      <c r="E1" s="137"/>
      <c r="F1" s="137"/>
    </row>
    <row r="2" spans="1:6" ht="15.75" x14ac:dyDescent="0.25">
      <c r="A2" s="3"/>
      <c r="B2" s="4"/>
      <c r="C2" s="4"/>
      <c r="D2" s="4"/>
      <c r="E2" s="4"/>
      <c r="F2" s="4"/>
    </row>
    <row r="3" spans="1:6" ht="15.75" x14ac:dyDescent="0.25">
      <c r="A3" s="3"/>
      <c r="B3" s="4"/>
      <c r="C3" s="138" t="s">
        <v>3</v>
      </c>
      <c r="D3" s="138"/>
      <c r="E3" s="138"/>
      <c r="F3" s="5" t="e">
        <f>T(#REF!)</f>
        <v>#REF!</v>
      </c>
    </row>
    <row r="4" spans="1:6" ht="15.75" x14ac:dyDescent="0.25">
      <c r="A4" s="3"/>
      <c r="B4" s="4"/>
      <c r="C4" s="4"/>
      <c r="D4" s="4"/>
      <c r="E4" s="6"/>
      <c r="F4" s="5"/>
    </row>
    <row r="5" spans="1:6" ht="15.75" x14ac:dyDescent="0.25">
      <c r="A5" s="3"/>
      <c r="B5" s="4"/>
      <c r="C5" s="4"/>
      <c r="D5" s="4"/>
      <c r="E5" s="6" t="s">
        <v>1</v>
      </c>
      <c r="F5" s="7"/>
    </row>
    <row r="6" spans="1:6" ht="15.75" x14ac:dyDescent="0.25">
      <c r="A6" s="3"/>
      <c r="B6" s="139" t="s">
        <v>4</v>
      </c>
      <c r="C6" s="139"/>
      <c r="D6" s="139"/>
      <c r="E6" s="139"/>
      <c r="F6" s="8"/>
    </row>
    <row r="7" spans="1:6" x14ac:dyDescent="0.25">
      <c r="A7" s="3" t="s">
        <v>0</v>
      </c>
      <c r="B7" s="3"/>
      <c r="C7" s="3"/>
      <c r="D7" s="140" t="s">
        <v>5</v>
      </c>
      <c r="E7" s="140"/>
      <c r="F7" s="9"/>
    </row>
    <row r="8" spans="1:6" x14ac:dyDescent="0.25">
      <c r="A8" s="3"/>
      <c r="B8" s="3"/>
      <c r="C8" s="3"/>
      <c r="D8" s="10"/>
      <c r="E8" s="10"/>
      <c r="F8" s="8"/>
    </row>
    <row r="9" spans="1:6" x14ac:dyDescent="0.25">
      <c r="A9" s="11"/>
      <c r="B9" s="11"/>
      <c r="C9" s="3"/>
      <c r="D9" s="140" t="s">
        <v>6</v>
      </c>
      <c r="E9" s="140"/>
      <c r="F9" s="12"/>
    </row>
    <row r="10" spans="1:6" x14ac:dyDescent="0.25">
      <c r="A10" s="13" t="s">
        <v>7</v>
      </c>
      <c r="B10" s="78" t="e">
        <f>T(#REF!)</f>
        <v>#REF!</v>
      </c>
      <c r="C10" s="78"/>
      <c r="D10" s="78"/>
      <c r="E10" s="78"/>
      <c r="F10" s="78"/>
    </row>
    <row r="11" spans="1:6" x14ac:dyDescent="0.25">
      <c r="A11" s="3"/>
      <c r="B11" s="3"/>
      <c r="C11" s="3"/>
      <c r="D11" s="3"/>
      <c r="E11" s="3"/>
      <c r="F11" s="8"/>
    </row>
    <row r="12" spans="1:6" x14ac:dyDescent="0.25">
      <c r="A12" s="14" t="s">
        <v>8</v>
      </c>
      <c r="B12" s="78" t="e">
        <f>T(#REF!)</f>
        <v>#REF!</v>
      </c>
      <c r="C12" s="78"/>
      <c r="D12" s="78"/>
      <c r="E12" s="78"/>
      <c r="F12" s="78"/>
    </row>
    <row r="13" spans="1:6" x14ac:dyDescent="0.25">
      <c r="A13" s="3"/>
      <c r="B13" s="3"/>
      <c r="C13" s="3"/>
      <c r="D13" s="3"/>
      <c r="E13" s="3"/>
      <c r="F13" s="8"/>
    </row>
    <row r="14" spans="1:6" x14ac:dyDescent="0.25">
      <c r="A14" s="13" t="s">
        <v>9</v>
      </c>
      <c r="B14" s="135" t="s">
        <v>80</v>
      </c>
      <c r="C14" s="135"/>
      <c r="D14" s="135"/>
      <c r="E14" s="135"/>
      <c r="F14" s="135"/>
    </row>
    <row r="15" spans="1:6" x14ac:dyDescent="0.25">
      <c r="A15" s="3"/>
      <c r="B15" s="3"/>
      <c r="C15" s="3"/>
      <c r="D15" s="3"/>
      <c r="E15" s="3"/>
      <c r="F15" s="8"/>
    </row>
    <row r="16" spans="1:6" x14ac:dyDescent="0.25">
      <c r="A16" s="14" t="s">
        <v>10</v>
      </c>
      <c r="B16" s="135"/>
      <c r="C16" s="135"/>
      <c r="D16" s="135"/>
      <c r="E16" s="135"/>
      <c r="F16" s="135"/>
    </row>
    <row r="17" spans="1:6" x14ac:dyDescent="0.25">
      <c r="A17" s="3"/>
      <c r="B17" s="3"/>
      <c r="C17" s="3"/>
      <c r="D17" s="3"/>
      <c r="E17" s="3"/>
      <c r="F17" s="8"/>
    </row>
    <row r="18" spans="1:6" x14ac:dyDescent="0.25">
      <c r="A18" s="14" t="s">
        <v>11</v>
      </c>
      <c r="B18" s="15"/>
      <c r="C18" s="15"/>
      <c r="D18" s="15"/>
      <c r="E18" s="15"/>
      <c r="F18" s="16"/>
    </row>
    <row r="19" spans="1:6" x14ac:dyDescent="0.25">
      <c r="A19" s="3"/>
      <c r="B19" s="3"/>
      <c r="C19" s="3"/>
      <c r="D19" s="3"/>
      <c r="E19" s="3"/>
      <c r="F19" s="8"/>
    </row>
    <row r="20" spans="1:6" x14ac:dyDescent="0.25">
      <c r="A20" s="17" t="s">
        <v>12</v>
      </c>
      <c r="B20" s="18"/>
      <c r="C20" s="3"/>
      <c r="D20" s="3"/>
      <c r="E20" s="3"/>
      <c r="F20" s="8"/>
    </row>
    <row r="21" spans="1:6" x14ac:dyDescent="0.25">
      <c r="A21" s="17" t="s">
        <v>13</v>
      </c>
      <c r="B21" s="136" t="e">
        <f>CONCATENATE(#REF!,#REF!,#REF!,#REF!,#REF!)</f>
        <v>#REF!</v>
      </c>
      <c r="C21" s="136"/>
      <c r="D21" s="136"/>
      <c r="E21" s="136"/>
      <c r="F21" s="136"/>
    </row>
    <row r="22" spans="1:6" x14ac:dyDescent="0.25">
      <c r="A22" s="10"/>
      <c r="B22" s="19"/>
      <c r="C22" s="19"/>
      <c r="D22" s="19"/>
      <c r="E22" s="19"/>
      <c r="F22" s="19"/>
    </row>
    <row r="23" spans="1:6" ht="15.75" thickBot="1" x14ac:dyDescent="0.3">
      <c r="A23" s="127" t="s">
        <v>14</v>
      </c>
      <c r="B23" s="127"/>
      <c r="C23" s="127"/>
      <c r="D23" s="127"/>
      <c r="E23" s="127"/>
      <c r="F23" s="127"/>
    </row>
    <row r="24" spans="1:6" ht="26.25" thickBot="1" x14ac:dyDescent="0.3">
      <c r="A24" s="128" t="s">
        <v>15</v>
      </c>
      <c r="B24" s="129"/>
      <c r="C24" s="129"/>
      <c r="D24" s="20" t="s">
        <v>16</v>
      </c>
      <c r="E24" s="21" t="s">
        <v>17</v>
      </c>
      <c r="F24" s="22" t="s">
        <v>18</v>
      </c>
    </row>
    <row r="25" spans="1:6" ht="15.75" x14ac:dyDescent="0.25">
      <c r="A25" s="130" t="s">
        <v>19</v>
      </c>
      <c r="B25" s="131"/>
      <c r="C25" s="131"/>
      <c r="D25" s="23"/>
      <c r="E25" s="24"/>
      <c r="F25" s="25" t="str">
        <f t="shared" ref="F25:F66" si="0">IF(D25="","*",D25*E25)</f>
        <v>*</v>
      </c>
    </row>
    <row r="26" spans="1:6" ht="15.75" x14ac:dyDescent="0.25">
      <c r="A26" s="132" t="s">
        <v>20</v>
      </c>
      <c r="B26" s="133"/>
      <c r="C26" s="134"/>
      <c r="D26" s="26"/>
      <c r="E26" s="27">
        <v>300</v>
      </c>
      <c r="F26" s="28" t="str">
        <f t="shared" si="0"/>
        <v>*</v>
      </c>
    </row>
    <row r="27" spans="1:6" x14ac:dyDescent="0.25">
      <c r="A27" s="96" t="s">
        <v>21</v>
      </c>
      <c r="B27" s="108"/>
      <c r="C27" s="109"/>
      <c r="D27" s="29"/>
      <c r="E27" s="30">
        <v>100</v>
      </c>
      <c r="F27" s="28" t="str">
        <f t="shared" si="0"/>
        <v>*</v>
      </c>
    </row>
    <row r="28" spans="1:6" x14ac:dyDescent="0.25">
      <c r="A28" s="114" t="s">
        <v>22</v>
      </c>
      <c r="B28" s="115"/>
      <c r="C28" s="115"/>
      <c r="D28" s="29"/>
      <c r="E28" s="30">
        <v>100</v>
      </c>
      <c r="F28" s="28" t="str">
        <f t="shared" si="0"/>
        <v>*</v>
      </c>
    </row>
    <row r="29" spans="1:6" x14ac:dyDescent="0.25">
      <c r="A29" s="119" t="s">
        <v>23</v>
      </c>
      <c r="B29" s="125"/>
      <c r="C29" s="126"/>
      <c r="D29" s="29"/>
      <c r="E29" s="30">
        <v>200</v>
      </c>
      <c r="F29" s="28" t="str">
        <f t="shared" si="0"/>
        <v>*</v>
      </c>
    </row>
    <row r="30" spans="1:6" x14ac:dyDescent="0.25">
      <c r="A30" s="114" t="s">
        <v>24</v>
      </c>
      <c r="B30" s="115"/>
      <c r="C30" s="115"/>
      <c r="D30" s="29"/>
      <c r="E30" s="30">
        <v>400</v>
      </c>
      <c r="F30" s="28" t="str">
        <f t="shared" si="0"/>
        <v>*</v>
      </c>
    </row>
    <row r="31" spans="1:6" x14ac:dyDescent="0.25">
      <c r="A31" s="114" t="s">
        <v>25</v>
      </c>
      <c r="B31" s="115"/>
      <c r="C31" s="115"/>
      <c r="D31" s="29"/>
      <c r="E31" s="30">
        <v>300</v>
      </c>
      <c r="F31" s="28" t="str">
        <f t="shared" si="0"/>
        <v>*</v>
      </c>
    </row>
    <row r="32" spans="1:6" x14ac:dyDescent="0.25">
      <c r="A32" s="114" t="s">
        <v>26</v>
      </c>
      <c r="B32" s="115"/>
      <c r="C32" s="115"/>
      <c r="D32" s="29"/>
      <c r="E32" s="30">
        <v>200</v>
      </c>
      <c r="F32" s="28" t="str">
        <f t="shared" si="0"/>
        <v>*</v>
      </c>
    </row>
    <row r="33" spans="1:6" x14ac:dyDescent="0.25">
      <c r="A33" s="114" t="s">
        <v>27</v>
      </c>
      <c r="B33" s="115"/>
      <c r="C33" s="115"/>
      <c r="D33" s="29"/>
      <c r="E33" s="30">
        <v>400</v>
      </c>
      <c r="F33" s="28"/>
    </row>
    <row r="34" spans="1:6" x14ac:dyDescent="0.25">
      <c r="A34" s="102" t="s">
        <v>28</v>
      </c>
      <c r="B34" s="112"/>
      <c r="C34" s="113"/>
      <c r="D34" s="29"/>
      <c r="E34" s="30">
        <v>5500</v>
      </c>
      <c r="F34" s="28" t="str">
        <f t="shared" si="0"/>
        <v>*</v>
      </c>
    </row>
    <row r="35" spans="1:6" x14ac:dyDescent="0.25">
      <c r="A35" s="114" t="s">
        <v>29</v>
      </c>
      <c r="B35" s="115"/>
      <c r="C35" s="115"/>
      <c r="D35" s="29"/>
      <c r="E35" s="30">
        <v>2000</v>
      </c>
      <c r="F35" s="28"/>
    </row>
    <row r="36" spans="1:6" x14ac:dyDescent="0.25">
      <c r="A36" s="114" t="s">
        <v>30</v>
      </c>
      <c r="B36" s="115"/>
      <c r="C36" s="115"/>
      <c r="D36" s="29"/>
      <c r="E36" s="30">
        <v>2500</v>
      </c>
      <c r="F36" s="28" t="str">
        <f t="shared" si="0"/>
        <v>*</v>
      </c>
    </row>
    <row r="37" spans="1:6" x14ac:dyDescent="0.25">
      <c r="A37" s="102" t="s">
        <v>31</v>
      </c>
      <c r="B37" s="103"/>
      <c r="C37" s="104"/>
      <c r="D37" s="29"/>
      <c r="E37" s="30">
        <v>3000</v>
      </c>
      <c r="F37" s="28"/>
    </row>
    <row r="38" spans="1:6" x14ac:dyDescent="0.25">
      <c r="A38" s="114" t="s">
        <v>32</v>
      </c>
      <c r="B38" s="115"/>
      <c r="C38" s="115"/>
      <c r="D38" s="29"/>
      <c r="E38" s="30">
        <v>3500</v>
      </c>
      <c r="F38" s="28" t="str">
        <f t="shared" si="0"/>
        <v>*</v>
      </c>
    </row>
    <row r="39" spans="1:6" x14ac:dyDescent="0.25">
      <c r="A39" s="119" t="s">
        <v>33</v>
      </c>
      <c r="B39" s="120"/>
      <c r="C39" s="121"/>
      <c r="D39" s="29"/>
      <c r="E39" s="30">
        <v>3000</v>
      </c>
      <c r="F39" s="28" t="str">
        <f t="shared" si="0"/>
        <v>*</v>
      </c>
    </row>
    <row r="40" spans="1:6" x14ac:dyDescent="0.25">
      <c r="A40" s="119" t="s">
        <v>34</v>
      </c>
      <c r="B40" s="120"/>
      <c r="C40" s="121"/>
      <c r="D40" s="29"/>
      <c r="E40" s="30">
        <v>2500</v>
      </c>
      <c r="F40" s="28" t="str">
        <f t="shared" si="0"/>
        <v>*</v>
      </c>
    </row>
    <row r="41" spans="1:6" x14ac:dyDescent="0.25">
      <c r="A41" s="114" t="s">
        <v>35</v>
      </c>
      <c r="B41" s="115"/>
      <c r="C41" s="115"/>
      <c r="D41" s="29"/>
      <c r="E41" s="30">
        <v>3000</v>
      </c>
      <c r="F41" s="28" t="str">
        <f t="shared" si="0"/>
        <v>*</v>
      </c>
    </row>
    <row r="42" spans="1:6" x14ac:dyDescent="0.25">
      <c r="A42" s="122" t="s">
        <v>36</v>
      </c>
      <c r="B42" s="123"/>
      <c r="C42" s="124"/>
      <c r="D42" s="31"/>
      <c r="E42" s="32">
        <v>3700</v>
      </c>
      <c r="F42" s="33" t="str">
        <f t="shared" si="0"/>
        <v>*</v>
      </c>
    </row>
    <row r="43" spans="1:6" x14ac:dyDescent="0.25">
      <c r="A43" s="102" t="s">
        <v>37</v>
      </c>
      <c r="B43" s="112"/>
      <c r="C43" s="113"/>
      <c r="D43" s="29"/>
      <c r="E43" s="30">
        <v>1200</v>
      </c>
      <c r="F43" s="28" t="str">
        <f t="shared" si="0"/>
        <v>*</v>
      </c>
    </row>
    <row r="44" spans="1:6" x14ac:dyDescent="0.25">
      <c r="A44" s="114" t="s">
        <v>38</v>
      </c>
      <c r="B44" s="115"/>
      <c r="C44" s="115"/>
      <c r="D44" s="29"/>
      <c r="E44" s="30">
        <v>1000</v>
      </c>
      <c r="F44" s="28" t="str">
        <f t="shared" si="0"/>
        <v>*</v>
      </c>
    </row>
    <row r="45" spans="1:6" x14ac:dyDescent="0.25">
      <c r="A45" s="96" t="s">
        <v>39</v>
      </c>
      <c r="B45" s="108"/>
      <c r="C45" s="109"/>
      <c r="D45" s="29"/>
      <c r="E45" s="30">
        <v>600</v>
      </c>
      <c r="F45" s="28" t="str">
        <f t="shared" si="0"/>
        <v>*</v>
      </c>
    </row>
    <row r="46" spans="1:6" x14ac:dyDescent="0.25">
      <c r="A46" s="116" t="s">
        <v>40</v>
      </c>
      <c r="B46" s="117"/>
      <c r="C46" s="118"/>
      <c r="D46" s="29"/>
      <c r="E46" s="30">
        <v>300</v>
      </c>
      <c r="F46" s="28" t="str">
        <f t="shared" si="0"/>
        <v>*</v>
      </c>
    </row>
    <row r="47" spans="1:6" x14ac:dyDescent="0.25">
      <c r="A47" s="96" t="s">
        <v>41</v>
      </c>
      <c r="B47" s="108"/>
      <c r="C47" s="109"/>
      <c r="D47" s="29"/>
      <c r="E47" s="30">
        <v>300</v>
      </c>
      <c r="F47" s="28" t="str">
        <f t="shared" si="0"/>
        <v>*</v>
      </c>
    </row>
    <row r="48" spans="1:6" x14ac:dyDescent="0.25">
      <c r="A48" s="96" t="s">
        <v>42</v>
      </c>
      <c r="B48" s="108"/>
      <c r="C48" s="109"/>
      <c r="D48" s="29"/>
      <c r="E48" s="30">
        <v>300</v>
      </c>
      <c r="F48" s="28" t="str">
        <f t="shared" si="0"/>
        <v>*</v>
      </c>
    </row>
    <row r="49" spans="1:6" x14ac:dyDescent="0.25">
      <c r="A49" s="96" t="s">
        <v>43</v>
      </c>
      <c r="B49" s="108"/>
      <c r="C49" s="109"/>
      <c r="D49" s="29"/>
      <c r="E49" s="30">
        <v>300</v>
      </c>
      <c r="F49" s="28" t="str">
        <f t="shared" si="0"/>
        <v>*</v>
      </c>
    </row>
    <row r="50" spans="1:6" x14ac:dyDescent="0.25">
      <c r="A50" s="96" t="s">
        <v>44</v>
      </c>
      <c r="B50" s="108"/>
      <c r="C50" s="109"/>
      <c r="D50" s="29"/>
      <c r="E50" s="30">
        <v>300</v>
      </c>
      <c r="F50" s="28" t="str">
        <f t="shared" si="0"/>
        <v>*</v>
      </c>
    </row>
    <row r="51" spans="1:6" x14ac:dyDescent="0.25">
      <c r="A51" s="96" t="s">
        <v>45</v>
      </c>
      <c r="B51" s="108"/>
      <c r="C51" s="109"/>
      <c r="D51" s="29"/>
      <c r="E51" s="30">
        <v>500</v>
      </c>
      <c r="F51" s="28" t="str">
        <f t="shared" si="0"/>
        <v>*</v>
      </c>
    </row>
    <row r="52" spans="1:6" x14ac:dyDescent="0.25">
      <c r="A52" s="96" t="s">
        <v>46</v>
      </c>
      <c r="B52" s="108"/>
      <c r="C52" s="109"/>
      <c r="D52" s="29"/>
      <c r="E52" s="110" t="s">
        <v>47</v>
      </c>
      <c r="F52" s="111"/>
    </row>
    <row r="53" spans="1:6" x14ac:dyDescent="0.25">
      <c r="A53" s="102" t="s">
        <v>48</v>
      </c>
      <c r="B53" s="103"/>
      <c r="C53" s="104"/>
      <c r="D53" s="29"/>
      <c r="E53" s="34">
        <v>300</v>
      </c>
      <c r="F53" s="35"/>
    </row>
    <row r="54" spans="1:6" x14ac:dyDescent="0.25">
      <c r="A54" s="102" t="s">
        <v>49</v>
      </c>
      <c r="B54" s="103"/>
      <c r="C54" s="104"/>
      <c r="D54" s="29"/>
      <c r="E54" s="34">
        <v>800</v>
      </c>
      <c r="F54" s="35"/>
    </row>
    <row r="55" spans="1:6" x14ac:dyDescent="0.25">
      <c r="A55" s="96" t="s">
        <v>50</v>
      </c>
      <c r="B55" s="108"/>
      <c r="C55" s="109"/>
      <c r="D55" s="29"/>
      <c r="E55" s="30">
        <v>250</v>
      </c>
      <c r="F55" s="28" t="str">
        <f t="shared" si="0"/>
        <v>*</v>
      </c>
    </row>
    <row r="56" spans="1:6" x14ac:dyDescent="0.25">
      <c r="A56" s="96" t="s">
        <v>51</v>
      </c>
      <c r="B56" s="97"/>
      <c r="C56" s="98"/>
      <c r="D56" s="29"/>
      <c r="E56" s="30">
        <v>500</v>
      </c>
      <c r="F56" s="28" t="str">
        <f t="shared" si="0"/>
        <v>*</v>
      </c>
    </row>
    <row r="57" spans="1:6" x14ac:dyDescent="0.25">
      <c r="A57" s="96" t="s">
        <v>52</v>
      </c>
      <c r="B57" s="108"/>
      <c r="C57" s="109"/>
      <c r="D57" s="29"/>
      <c r="E57" s="30">
        <v>1500</v>
      </c>
      <c r="F57" s="28" t="str">
        <f t="shared" si="0"/>
        <v>*</v>
      </c>
    </row>
    <row r="58" spans="1:6" x14ac:dyDescent="0.25">
      <c r="A58" s="96" t="s">
        <v>53</v>
      </c>
      <c r="B58" s="97"/>
      <c r="C58" s="98"/>
      <c r="D58" s="29"/>
      <c r="E58" s="30"/>
      <c r="F58" s="28" t="str">
        <f t="shared" si="0"/>
        <v>*</v>
      </c>
    </row>
    <row r="59" spans="1:6" x14ac:dyDescent="0.25">
      <c r="A59" s="96" t="s">
        <v>54</v>
      </c>
      <c r="B59" s="97"/>
      <c r="C59" s="98"/>
      <c r="D59" s="29"/>
      <c r="E59" s="30">
        <v>7000</v>
      </c>
      <c r="F59" s="28" t="str">
        <f t="shared" si="0"/>
        <v>*</v>
      </c>
    </row>
    <row r="60" spans="1:6" x14ac:dyDescent="0.25">
      <c r="A60" s="96" t="s">
        <v>55</v>
      </c>
      <c r="B60" s="97"/>
      <c r="C60" s="98"/>
      <c r="D60" s="29"/>
      <c r="E60" s="30">
        <v>1000</v>
      </c>
      <c r="F60" s="28" t="str">
        <f t="shared" si="0"/>
        <v>*</v>
      </c>
    </row>
    <row r="61" spans="1:6" x14ac:dyDescent="0.25">
      <c r="A61" s="96" t="s">
        <v>56</v>
      </c>
      <c r="B61" s="97"/>
      <c r="C61" s="98"/>
      <c r="D61" s="29"/>
      <c r="E61" s="30">
        <v>2000</v>
      </c>
      <c r="F61" s="28" t="str">
        <f t="shared" si="0"/>
        <v>*</v>
      </c>
    </row>
    <row r="62" spans="1:6" x14ac:dyDescent="0.25">
      <c r="A62" s="96" t="s">
        <v>57</v>
      </c>
      <c r="B62" s="97"/>
      <c r="C62" s="98"/>
      <c r="D62" s="29"/>
      <c r="E62" s="30">
        <v>2600</v>
      </c>
      <c r="F62" s="28" t="str">
        <f t="shared" si="0"/>
        <v>*</v>
      </c>
    </row>
    <row r="63" spans="1:6" x14ac:dyDescent="0.25">
      <c r="A63" s="99" t="s">
        <v>58</v>
      </c>
      <c r="B63" s="100"/>
      <c r="C63" s="101"/>
      <c r="D63" s="29"/>
      <c r="E63" s="30"/>
      <c r="F63" s="28" t="str">
        <f t="shared" si="0"/>
        <v>*</v>
      </c>
    </row>
    <row r="64" spans="1:6" x14ac:dyDescent="0.25">
      <c r="A64" s="102" t="s">
        <v>59</v>
      </c>
      <c r="B64" s="103"/>
      <c r="C64" s="104"/>
      <c r="D64" s="36"/>
      <c r="E64" s="37">
        <v>1500</v>
      </c>
      <c r="F64" s="28" t="str">
        <f t="shared" si="0"/>
        <v>*</v>
      </c>
    </row>
    <row r="65" spans="1:6" x14ac:dyDescent="0.25">
      <c r="A65" s="102" t="s">
        <v>60</v>
      </c>
      <c r="B65" s="103"/>
      <c r="C65" s="104"/>
      <c r="D65" s="36"/>
      <c r="E65" s="37">
        <v>1900</v>
      </c>
      <c r="F65" s="28" t="str">
        <f t="shared" si="0"/>
        <v>*</v>
      </c>
    </row>
    <row r="66" spans="1:6" ht="15.75" thickBot="1" x14ac:dyDescent="0.3">
      <c r="A66" s="105" t="s">
        <v>61</v>
      </c>
      <c r="B66" s="106"/>
      <c r="C66" s="107"/>
      <c r="D66" s="38"/>
      <c r="E66" s="39">
        <v>2900</v>
      </c>
      <c r="F66" s="28" t="str">
        <f t="shared" si="0"/>
        <v>*</v>
      </c>
    </row>
    <row r="67" spans="1:6" ht="15.75" thickBot="1" x14ac:dyDescent="0.3">
      <c r="A67" s="86" t="s">
        <v>62</v>
      </c>
      <c r="B67" s="87"/>
      <c r="C67" s="87"/>
      <c r="D67" s="88"/>
      <c r="E67" s="89"/>
      <c r="F67" s="90"/>
    </row>
    <row r="68" spans="1:6" ht="15.75" thickBot="1" x14ac:dyDescent="0.3">
      <c r="A68" s="91" t="s">
        <v>63</v>
      </c>
      <c r="B68" s="90"/>
      <c r="C68" s="92"/>
      <c r="D68" s="93"/>
      <c r="E68" s="93"/>
      <c r="F68" s="94"/>
    </row>
    <row r="69" spans="1:6" x14ac:dyDescent="0.25">
      <c r="A69" s="40"/>
      <c r="B69" s="40"/>
      <c r="C69" s="40"/>
      <c r="D69" s="40"/>
      <c r="E69" s="40"/>
      <c r="F69" s="41"/>
    </row>
    <row r="70" spans="1:6" x14ac:dyDescent="0.25">
      <c r="A70" s="95" t="s">
        <v>64</v>
      </c>
      <c r="B70" s="95"/>
      <c r="C70" s="95"/>
      <c r="D70" s="95"/>
      <c r="E70" s="95"/>
      <c r="F70" s="95"/>
    </row>
    <row r="71" spans="1:6" x14ac:dyDescent="0.25">
      <c r="A71" s="83" t="s">
        <v>65</v>
      </c>
      <c r="B71" s="83"/>
      <c r="C71" s="83"/>
      <c r="D71" s="83"/>
      <c r="E71" s="83"/>
      <c r="F71" s="83"/>
    </row>
    <row r="72" spans="1:6" x14ac:dyDescent="0.25">
      <c r="A72" s="42"/>
      <c r="B72" s="42"/>
      <c r="C72" s="42"/>
      <c r="D72" s="42"/>
      <c r="E72" s="42"/>
      <c r="F72" s="42"/>
    </row>
    <row r="73" spans="1:6" x14ac:dyDescent="0.25">
      <c r="A73" s="43" t="s">
        <v>66</v>
      </c>
      <c r="B73" s="44"/>
      <c r="C73" s="44"/>
      <c r="D73" s="44"/>
      <c r="E73" s="44"/>
      <c r="F73" s="44"/>
    </row>
    <row r="74" spans="1:6" x14ac:dyDescent="0.25">
      <c r="A74" s="44"/>
      <c r="B74" s="44"/>
      <c r="C74" s="44"/>
      <c r="D74" s="44"/>
      <c r="E74" s="44"/>
      <c r="F74" s="44"/>
    </row>
    <row r="75" spans="1:6" x14ac:dyDescent="0.25">
      <c r="A75" s="42"/>
      <c r="B75" s="42"/>
      <c r="C75" s="42"/>
      <c r="D75" s="42"/>
      <c r="E75" s="42"/>
      <c r="F75" s="42"/>
    </row>
    <row r="76" spans="1:6" x14ac:dyDescent="0.25">
      <c r="A76" s="84" t="s">
        <v>67</v>
      </c>
      <c r="B76" s="84"/>
      <c r="C76" s="84"/>
      <c r="D76" s="84"/>
      <c r="E76" s="84"/>
      <c r="F76" s="84"/>
    </row>
    <row r="77" spans="1:6" x14ac:dyDescent="0.25">
      <c r="A77" s="45"/>
      <c r="B77" s="45"/>
      <c r="C77" s="45"/>
      <c r="D77" s="45"/>
      <c r="E77" s="45"/>
      <c r="F77" s="45"/>
    </row>
    <row r="78" spans="1:6" x14ac:dyDescent="0.25">
      <c r="A78" s="83" t="s">
        <v>68</v>
      </c>
      <c r="B78" s="83"/>
      <c r="C78" s="83"/>
      <c r="D78" s="83"/>
      <c r="E78" s="83"/>
      <c r="F78" s="83"/>
    </row>
    <row r="79" spans="1:6" x14ac:dyDescent="0.25">
      <c r="A79" s="83" t="s">
        <v>69</v>
      </c>
      <c r="B79" s="83"/>
      <c r="C79" s="83"/>
      <c r="D79" s="83"/>
      <c r="E79" s="83"/>
      <c r="F79" s="83"/>
    </row>
    <row r="80" spans="1:6" x14ac:dyDescent="0.25">
      <c r="A80" s="85" t="s">
        <v>70</v>
      </c>
      <c r="B80" s="85"/>
      <c r="C80" s="44"/>
      <c r="D80" s="44"/>
      <c r="E80" s="44"/>
      <c r="F80" s="44"/>
    </row>
    <row r="81" spans="1:6" x14ac:dyDescent="0.25">
      <c r="A81" s="73" t="s">
        <v>71</v>
      </c>
      <c r="B81" s="73"/>
      <c r="C81" s="44"/>
      <c r="D81" s="44"/>
      <c r="E81" s="44"/>
      <c r="F81" s="44"/>
    </row>
    <row r="82" spans="1:6" x14ac:dyDescent="0.25">
      <c r="A82" s="40"/>
      <c r="B82" s="74" t="s">
        <v>72</v>
      </c>
      <c r="C82" s="74"/>
      <c r="D82" s="74"/>
      <c r="E82" s="74"/>
      <c r="F82" s="46"/>
    </row>
    <row r="83" spans="1:6" ht="15.75" thickBot="1" x14ac:dyDescent="0.3">
      <c r="A83" s="47"/>
      <c r="B83" s="48"/>
      <c r="C83" s="48"/>
      <c r="D83" s="48"/>
      <c r="E83" s="48"/>
      <c r="F83" s="49"/>
    </row>
    <row r="84" spans="1:6" x14ac:dyDescent="0.25">
      <c r="A84" s="40"/>
      <c r="B84" s="75" t="s">
        <v>73</v>
      </c>
      <c r="C84" s="75"/>
      <c r="D84" s="75"/>
      <c r="E84" s="75"/>
      <c r="F84" s="46"/>
    </row>
    <row r="85" spans="1:6" x14ac:dyDescent="0.25">
      <c r="A85" s="3"/>
      <c r="B85" s="3"/>
      <c r="C85" s="3"/>
      <c r="D85" s="3"/>
      <c r="E85" s="3"/>
      <c r="F85" s="8"/>
    </row>
    <row r="86" spans="1:6" x14ac:dyDescent="0.25">
      <c r="A86" s="13" t="s">
        <v>74</v>
      </c>
      <c r="B86" s="50" t="e">
        <f>T(F3)</f>
        <v>#REF!</v>
      </c>
      <c r="C86" s="76" t="s">
        <v>75</v>
      </c>
      <c r="D86" s="76"/>
      <c r="E86" s="76"/>
      <c r="F86" s="51"/>
    </row>
    <row r="87" spans="1:6" x14ac:dyDescent="0.25">
      <c r="A87" s="3"/>
      <c r="B87" s="3"/>
      <c r="C87" s="3"/>
      <c r="D87" s="3"/>
      <c r="E87" s="3"/>
      <c r="F87" s="8"/>
    </row>
    <row r="88" spans="1:6" x14ac:dyDescent="0.25">
      <c r="A88" s="14" t="s">
        <v>8</v>
      </c>
      <c r="B88" s="78" t="e">
        <f>T(B12)</f>
        <v>#REF!</v>
      </c>
      <c r="C88" s="78"/>
      <c r="D88" s="78"/>
      <c r="E88" s="78"/>
      <c r="F88" s="78"/>
    </row>
    <row r="89" spans="1:6" x14ac:dyDescent="0.25">
      <c r="A89" s="52"/>
      <c r="B89" s="3"/>
      <c r="C89" s="3"/>
      <c r="D89" s="3"/>
      <c r="E89" s="3"/>
      <c r="F89" s="8"/>
    </row>
    <row r="90" spans="1:6" x14ac:dyDescent="0.25">
      <c r="A90" s="53" t="s">
        <v>76</v>
      </c>
      <c r="B90" s="79" t="str">
        <f>T(B18)</f>
        <v/>
      </c>
      <c r="C90" s="79"/>
      <c r="D90" s="79"/>
      <c r="E90" s="79"/>
      <c r="F90" s="54"/>
    </row>
    <row r="91" spans="1:6" x14ac:dyDescent="0.25">
      <c r="A91" s="3"/>
      <c r="B91" s="80" t="s">
        <v>77</v>
      </c>
      <c r="C91" s="80"/>
      <c r="D91" s="55"/>
      <c r="E91" s="55"/>
      <c r="F91" s="8"/>
    </row>
    <row r="92" spans="1:6" x14ac:dyDescent="0.25">
      <c r="A92" s="3"/>
      <c r="B92" s="3"/>
      <c r="C92" s="3"/>
      <c r="D92" s="3"/>
      <c r="E92" s="3"/>
      <c r="F92" s="8"/>
    </row>
    <row r="93" spans="1:6" x14ac:dyDescent="0.25">
      <c r="A93" s="81" t="s">
        <v>78</v>
      </c>
      <c r="B93" s="81"/>
      <c r="C93" s="81"/>
      <c r="D93" s="81"/>
      <c r="E93" s="81"/>
      <c r="F93" s="81"/>
    </row>
    <row r="94" spans="1:6" x14ac:dyDescent="0.25">
      <c r="A94" s="81" t="s">
        <v>79</v>
      </c>
      <c r="B94" s="81"/>
      <c r="C94" s="82" t="e">
        <f>T(B10)</f>
        <v>#REF!</v>
      </c>
      <c r="D94" s="82"/>
      <c r="E94" s="82"/>
      <c r="F94" s="82"/>
    </row>
    <row r="95" spans="1:6" x14ac:dyDescent="0.25">
      <c r="A95" s="3"/>
      <c r="B95" s="77" t="s">
        <v>72</v>
      </c>
      <c r="C95" s="77"/>
      <c r="D95" s="77"/>
      <c r="E95" s="77"/>
      <c r="F95" s="8"/>
    </row>
  </sheetData>
  <customSheetViews>
    <customSheetView guid="{257A86D6-EF7F-4D0C-8BB6-CB61B50DC57D}" state="hidden" topLeftCell="A79">
      <selection activeCell="B1" sqref="A1:F96"/>
      <pageMargins left="0.7" right="0.7" top="0.75" bottom="0.75" header="0.3" footer="0.3"/>
      <pageSetup paperSize="9" orientation="portrait" verticalDpi="0" r:id="rId1"/>
    </customSheetView>
    <customSheetView guid="{2AAABA6D-F47C-4544-ACA2-5910C2A7D6B7}" state="hidden" topLeftCell="A79">
      <selection activeCell="B1" sqref="A1:F96"/>
      <pageMargins left="0.7" right="0.7" top="0.75" bottom="0.75" header="0.3" footer="0.3"/>
      <pageSetup paperSize="9" orientation="portrait" verticalDpi="0" r:id="rId2"/>
    </customSheetView>
  </customSheetViews>
  <mergeCells count="76">
    <mergeCell ref="B1:F1"/>
    <mergeCell ref="C3:E3"/>
    <mergeCell ref="B6:E6"/>
    <mergeCell ref="D7:E7"/>
    <mergeCell ref="D9:E9"/>
    <mergeCell ref="B10:F10"/>
    <mergeCell ref="B12:F12"/>
    <mergeCell ref="B14:F14"/>
    <mergeCell ref="B16:F16"/>
    <mergeCell ref="B21:F21"/>
    <mergeCell ref="A23:F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E52:F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D67:F67"/>
    <mergeCell ref="A68:B68"/>
    <mergeCell ref="C68:F68"/>
    <mergeCell ref="A70:F70"/>
    <mergeCell ref="A71:F71"/>
    <mergeCell ref="A76:F76"/>
    <mergeCell ref="A78:F78"/>
    <mergeCell ref="A79:F79"/>
    <mergeCell ref="A80:B80"/>
    <mergeCell ref="A81:B81"/>
    <mergeCell ref="B82:E82"/>
    <mergeCell ref="B84:E84"/>
    <mergeCell ref="C86:E86"/>
    <mergeCell ref="B95:E95"/>
    <mergeCell ref="B88:F88"/>
    <mergeCell ref="B90:E90"/>
    <mergeCell ref="B91:C91"/>
    <mergeCell ref="A93:F93"/>
    <mergeCell ref="A94:B94"/>
    <mergeCell ref="C94:F94"/>
  </mergeCell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view="pageBreakPreview" zoomScaleNormal="100" zoomScaleSheetLayoutView="100" workbookViewId="0">
      <selection activeCell="AA8" sqref="AA8"/>
    </sheetView>
  </sheetViews>
  <sheetFormatPr defaultRowHeight="15.75" x14ac:dyDescent="0.25"/>
  <cols>
    <col min="1" max="24" width="3.7109375" style="58" customWidth="1"/>
    <col min="25" max="16384" width="9.140625" style="1"/>
  </cols>
  <sheetData>
    <row r="1" spans="1:47" s="2" customFormat="1" ht="15" customHeight="1" x14ac:dyDescent="0.2">
      <c r="A1" s="144" t="s">
        <v>15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8" t="s">
        <v>126</v>
      </c>
      <c r="Z1" s="148"/>
    </row>
    <row r="2" spans="1:47" s="2" customFormat="1" ht="15" customHeight="1" thickBo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8"/>
      <c r="Z2" s="148"/>
    </row>
    <row r="3" spans="1:47" s="2" customFormat="1" ht="33.6" customHeight="1" x14ac:dyDescent="0.2">
      <c r="A3" s="141" t="s">
        <v>81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3"/>
      <c r="Y3" s="72" t="s">
        <v>124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s="2" customFormat="1" ht="33.6" customHeight="1" x14ac:dyDescent="0.2">
      <c r="A4" s="146" t="s">
        <v>128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72" t="s">
        <v>124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s="2" customFormat="1" ht="33.6" customHeight="1" x14ac:dyDescent="0.2">
      <c r="A5" s="146" t="s">
        <v>127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71" t="s">
        <v>125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2" customFormat="1" ht="33.6" customHeight="1" x14ac:dyDescent="0.2">
      <c r="A6" s="146" t="s">
        <v>106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71" t="s">
        <v>124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s="2" customFormat="1" ht="33.6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71" t="s">
        <v>124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2" customFormat="1" ht="33.6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7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s="2" customFormat="1" ht="33.6" customHeight="1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7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s="2" customFormat="1" ht="33.6" customHeight="1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7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s="2" customFormat="1" ht="33.6" customHeight="1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7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s="2" customFormat="1" ht="33.6" customHeight="1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7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s="2" customFormat="1" ht="33.6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7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2" customFormat="1" ht="33.6" customHeight="1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7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s="2" customFormat="1" ht="33.6" customHeight="1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7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s="2" customFormat="1" ht="33.6" customHeight="1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7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s="2" customFormat="1" ht="33.6" customHeight="1" x14ac:dyDescent="0.2">
      <c r="A17" s="146" t="s">
        <v>129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71" t="s">
        <v>125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s="2" customFormat="1" ht="33.6" customHeight="1" x14ac:dyDescent="0.2">
      <c r="A18" s="146" t="s">
        <v>102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71" t="s">
        <v>124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s="2" customFormat="1" ht="33.6" customHeight="1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7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s="2" customFormat="1" ht="33.6" customHeight="1" x14ac:dyDescent="0.2">
      <c r="A20" s="146" t="s">
        <v>100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71" t="s">
        <v>125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s="2" customFormat="1" ht="33.6" customHeight="1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7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s="2" customFormat="1" ht="33.6" customHeight="1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71"/>
    </row>
    <row r="23" spans="1:47" s="2" customFormat="1" ht="33.6" customHeight="1" thickBot="1" x14ac:dyDescent="0.25">
      <c r="A23" s="147" t="s">
        <v>130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71" t="s">
        <v>125</v>
      </c>
    </row>
  </sheetData>
  <mergeCells count="24">
    <mergeCell ref="Z1:Z2"/>
    <mergeCell ref="A22:X22"/>
    <mergeCell ref="A20:X20"/>
    <mergeCell ref="Y1:Y2"/>
    <mergeCell ref="A21:X21"/>
    <mergeCell ref="A23:X23"/>
    <mergeCell ref="A18:X18"/>
    <mergeCell ref="A19:X19"/>
    <mergeCell ref="A16:X16"/>
    <mergeCell ref="A17:X17"/>
    <mergeCell ref="A14:X14"/>
    <mergeCell ref="A15:X15"/>
    <mergeCell ref="A12:X12"/>
    <mergeCell ref="A13:X13"/>
    <mergeCell ref="A10:X10"/>
    <mergeCell ref="A11:X11"/>
    <mergeCell ref="A8:X8"/>
    <mergeCell ref="A9:X9"/>
    <mergeCell ref="A6:X6"/>
    <mergeCell ref="A7:X7"/>
    <mergeCell ref="A4:X4"/>
    <mergeCell ref="A5:X5"/>
    <mergeCell ref="A3:X3"/>
    <mergeCell ref="A1:X2"/>
  </mergeCells>
  <dataValidations count="5">
    <dataValidation type="list" allowBlank="1" showInputMessage="1" showErrorMessage="1" sqref="A3:X3">
      <formula1>INDIRECT($Y$3)</formula1>
    </dataValidation>
    <dataValidation type="list" allowBlank="1" showInputMessage="1" showErrorMessage="1" sqref="C6:X23">
      <formula1>INDIRECT(AA3)</formula1>
    </dataValidation>
    <dataValidation type="list" allowBlank="1" showInputMessage="1" showErrorMessage="1" sqref="B7:B23">
      <formula1>INDIRECT(Z3)</formula1>
    </dataValidation>
    <dataValidation type="list" allowBlank="1" showInputMessage="1" showErrorMessage="1" sqref="B4:B6 C4:X5">
      <formula1>INDIRECT(#REF!)</formula1>
    </dataValidation>
    <dataValidation type="list" allowBlank="1" showInputMessage="1" showErrorMessage="1" sqref="A4:A23">
      <formula1>INDIRECT(Y4)</formula1>
    </dataValidation>
  </dataValidations>
  <pageMargins left="0.23622047244094491" right="0.23622047244094491" top="0.35433070866141736" bottom="0.39370078740157483" header="0.31496062992125984" footer="0.31496062992125984"/>
  <pageSetup paperSize="9" scale="69" fitToHeight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Данные!$A$2:$A$3</xm:f>
          </x14:formula1>
          <xm:sqref>Y3:Y23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7"/>
  <sheetViews>
    <sheetView view="pageBreakPreview" zoomScale="85" zoomScaleNormal="130" zoomScaleSheetLayoutView="85" workbookViewId="0">
      <selection activeCell="C4" sqref="C4:Y5"/>
    </sheetView>
  </sheetViews>
  <sheetFormatPr defaultRowHeight="15" x14ac:dyDescent="0.25"/>
  <cols>
    <col min="1" max="25" width="3.7109375" style="56" customWidth="1"/>
    <col min="26" max="26" width="12.7109375" hidden="1" customWidth="1"/>
    <col min="27" max="27" width="1.7109375" customWidth="1"/>
    <col min="28" max="89" width="3.7109375" customWidth="1"/>
  </cols>
  <sheetData>
    <row r="1" spans="1:25" s="57" customFormat="1" ht="15.75" customHeight="1" thickBot="1" x14ac:dyDescent="0.3">
      <c r="A1" s="154" t="s">
        <v>15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25" s="57" customFormat="1" ht="15.75" customHeight="1" x14ac:dyDescent="0.25">
      <c r="A2" s="152">
        <v>1</v>
      </c>
      <c r="B2" s="152"/>
      <c r="C2" s="153" t="str">
        <f>IF('Договор монтажа'!Y3=Данные!A3,'Договор монтажа'!A3,IF('Договор монтажа'!Y4=Данные!A3,'Договор монтажа'!Y4,IF('Договор монтажа'!Y5=Данные!A3,'Договор монтажа'!A5,IF('Договор монтажа'!Y6=Данные!A3,'Договор монтажа'!A6,IF('Договор монтажа'!Y7=Данные!A3,'Договор монтажа'!A7,IF('Договор монтажа'!Y8=Данные!A3,'Договор монтажа'!A8,IF('Договор монтажа'!Y9=Данные!A3,'Договор монтажа'!A9,IF('Договор монтажа'!Y10=Данные!A3,'Договор монтажа'!A10,IF('Договор монтажа'!Y11=Данные!A3,'Договор монтажа'!A11,IF('Договор монтажа'!Y12=Данные!A3,'Договор монтажа'!A12,IF('Договор монтажа'!Y13=Данные!A3,'Договор монтажа'!A13,IF('Договор монтажа'!Y14=Данные!A3,'Договор монтажа'!A14,IF('Договор монтажа'!Y15=Данные!A3,'Договор монтажа'!A15,IF('Договор монтажа'!Y16=Данные!A3,'Договор монтажа'!A16,IF('Договор монтажа'!Y17=Данные!A3,'Договор монтажа'!A17,IF('Договор монтажа'!Y18=Данные!A3,'Договор монтажа'!A18,IF('Договор монтажа'!Y19=Данные!A3,'Договор монтажа'!A19,IF('Договор монтажа'!Y20=Данные!A3,'Договор монтажа'!A20,IF('Договор монтажа'!Y21=Данные!A3,'Договор монтажа'!A21,IF('Договор монтажа'!Y22=Данные!A3,'Договор монтажа'!A22,IF('Договор монтажа'!Y23=Данные!A3,'Договор монтажа'!A23,"")))))))))))))))))))))</f>
        <v>Уменьшение проема по ширине и высоте (без стоимости материалов) одна сторона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</row>
    <row r="3" spans="1:25" s="57" customFormat="1" ht="15.75" customHeight="1" x14ac:dyDescent="0.25">
      <c r="A3" s="149"/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</row>
    <row r="4" spans="1:25" s="57" customFormat="1" ht="15.75" customHeight="1" x14ac:dyDescent="0.25">
      <c r="A4" s="149">
        <f>A2+1</f>
        <v>2</v>
      </c>
      <c r="B4" s="149"/>
      <c r="C4" s="150" t="str">
        <f>IF('Договор монтажа'!$Y$3=Данные!$A$3,IF('Договор монтажа'!$A$3=C2,"",'Договор монтажа'!$A$3),IF('Договор монтажа'!$Y$4=Данные!$A$3,IF('Договор монтажа'!$A$4=C2,"",'Договор монтажа'!$A$4),IF('Договор монтажа'!$Y$6=Данные!$A$3,IF('Договор монтажа'!$A$6=C2,"",'Договор монтажа'!$A$6),IF('Договор монтажа'!$Y$7=Данные!$A$3,IF('Договор монтажа'!$A$7=C2,"",'Договор монтажа'!$A$7),IF('Договор монтажа'!$Y$8=Данные!$A$3,IF('Договор монтажа'!$A$8=C2,"",'Договор монтажа'!$A$8),IF('Договор монтажа'!$Y$9=Данные!$A$3,IF('Договор монтажа'!$A$9=C2,"",'Договор монтажа'!$A$9),IF('Договор монтажа'!$Y$10=Данные!$A$3,IF('Договор монтажа'!$A$10=C2,"",'Договор монтажа'!$A$10),IF('Договор монтажа'!$Y$11=Данные!$A$3,IF('Договор монтажа'!$A$11=C2,"",'Договор монтажа'!$A$11),IF('Договор монтажа'!$Y$12=Данные!$A$3,IF('Договор монтажа'!$A$12=C2,"",'Договор монтажа'!$A$12),IF('Договор монтажа'!$Y$13=Данные!$A$3,IF('Договор монтажа'!$A$13=C2,"",'Договор монтажа'!$A$13),IF('Договор монтажа'!$Y$14=Данные!$A$3,IF('Договор монтажа'!$A$14=C2,"",'Договор монтажа'!$A$14),IF('Договор монтажа'!$Y$15=Данные!$A$3,IF('Договор монтажа'!$A$15=C2,"",'Договор монтажа'!$A$15),IF('Договор монтажа'!$Y$16=Данные!$A$3,IF('Договор монтажа'!$A$16=C2,"",'Договор монтажа'!$A$16),IF('Договор монтажа'!$Y$17=Данные!$A$3,IF('Договор монтажа'!$A$17=C2,"",'Договор монтажа'!$A$17),IF('Договор монтажа'!$Y$18=Данные!$A$3,IF('Договор монтажа'!$A$18=C2,"",'Договор монтажа'!$A$18),IF('Договор монтажа'!$Y$19=Данные!$A$3,IF('Договор монтажа'!$A$19=C2,"",'Договор монтажа'!$A$19),IF('Договор монтажа'!$Y$20=Данные!$A$3,IF('Договор монтажа'!$A$20=C2,"",'Договор монтажа'!$A$20),IF('Договор монтажа'!$Y$21=Данные!$A$3,IF('Договор монтажа'!$A$21=C2,"",'Договор монтажа'!$A$21),IF('Договор монтажа'!$Y$22=Данные!$A$3,IF('Договор монтажа'!$A$22=C2,"",'Договор монтажа'!$A$22),IF('Договор монтажа'!$Y$23=Данные!$A$3,IF('Договор монтажа'!$A$23=C2,"",'Договор монтажа'!$A$23),""))))))))))))))))))))</f>
        <v>Подрезка плинтуса (на одну дверь)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</row>
    <row r="5" spans="1:25" s="57" customFormat="1" ht="15.75" customHeight="1" x14ac:dyDescent="0.25">
      <c r="A5" s="149"/>
      <c r="B5" s="149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</row>
    <row r="6" spans="1:25" s="57" customFormat="1" ht="15.75" customHeight="1" x14ac:dyDescent="0.25">
      <c r="A6" s="149">
        <f>A4+1</f>
        <v>3</v>
      </c>
      <c r="B6" s="149"/>
      <c r="C6" s="150" t="str">
        <f>IF('Договор монтажа'!$Y$3=Данные!$A$3,IF(OR('Договор монтажа'!$A$3=C2,'Договор монтажа'!$A$3=C4),"",'Договор монтажа'!$A$3),IF('Договор монтажа'!$Y$4=Данные!$A$3,IF(OR('Договор монтажа'!$A$4=C2,'Договор монтажа'!$A$4=C4),"",'Договор монтажа'!$A$4),IF('Договор монтажа'!$Y$6=Данные!$A$3,IF(OR('Договор монтажа'!$A$6=C2,'Договор монтажа'!$A$6=C4),"",'Договор монтажа'!$A$6),IF('Договор монтажа'!$Y$7=Данные!$A$3,IF(OR('Договор монтажа'!$A$7=C2,'Договор монтажа'!$A$7=C4),"",'Договор монтажа'!$A$7),IF('Договор монтажа'!$Y$8=Данные!$A$3,IF(OR('Договор монтажа'!$A$8=C2,'Договор монтажа'!$A$8=C4),"",'Договор монтажа'!$A$8),IF('Договор монтажа'!$Y$9=Данные!$A$3,IF(OR('Договор монтажа'!$A$9=C2,'Договор монтажа'!$A$9=C4),"",'Договор монтажа'!$A$9),IF('Договор монтажа'!$Y$10=Данные!$A$3,IF(OR('Договор монтажа'!$A$10=C2,'Договор монтажа'!$A$10=C4),"",'Договор монтажа'!$A$10),IF('Договор монтажа'!$Y$11=Данные!$A$3,IF(OR('Договор монтажа'!$A$11=C2,'Договор монтажа'!$A$11=C4),"",'Договор монтажа'!$A$11),IF('Договор монтажа'!$Y$12=Данные!$A$3,IF(OR('Договор монтажа'!$A$12=C2,'Договор монтажа'!$A$12=C4),"",'Договор монтажа'!$A$12),IF('Договор монтажа'!$Y$13=Данные!$A$3,IF(OR('Договор монтажа'!$A$13=C2,'Договор монтажа'!$A$13=C4),"",'Договор монтажа'!$A$13),IF('Договор монтажа'!$Y$14=Данные!$A$3,IF(OR('Договор монтажа'!$A$14=C2,'Договор монтажа'!$A$14=C4),"",'Договор монтажа'!$A$14),IF('Договор монтажа'!$Y$15=Данные!$A$3,IF(OR('Договор монтажа'!$A$15=C2,'Договор монтажа'!$A$15=C4),"",'Договор монтажа'!$A$15),IF('Договор монтажа'!$Y$16=Данные!$A$3,IF(OR('Договор монтажа'!$A$16=C2,'Договор монтажа'!$A$16=C4),"",'Договор монтажа'!$A$16),IF('Договор монтажа'!$Y$17=Данные!$A$3,IF(OR('Договор монтажа'!$A$17=C2,'Договор монтажа'!$A$17=C4),"",'Договор монтажа'!$A$17),IF('Договор монтажа'!$Y$18=Данные!$A$3,IF(OR('Договор монтажа'!$A$18=C2,'Договор монтажа'!$A$18=C4),"",'Договор монтажа'!$A$18),IF('Договор монтажа'!$Y$19=Данные!$A$3,IF(OR('Договор монтажа'!$A$19=C2,'Договор монтажа'!$A$19=C4),"",'Договор монтажа'!$A$19),IF('Договор монтажа'!$Y$20=Данные!$A$3,IF(OR('Договор монтажа'!$A$20=C2,'Договор монтажа'!$A$20=C4),"",'Договор монтажа'!$A$20),IF('Договор монтажа'!$Y$21=Данные!$A$3,IF(OR('Договор монтажа'!$A$21=C2,'Договор монтажа'!$A$21=C4),"",'Договор монтажа'!$A$21),IF('Договор монтажа'!$Y$22=Данные!$A$3,IF(OR('Договор монтажа'!$A$22=C2,'Договор монтажа'!$A$22=C4),"",'Договор монтажа'!$A$22),IF('Договор монтажа'!$Y$23=Данные!$A$3,IF(OR('Договор монтажа'!$A$23=C2,'Договор монтажа'!$A$23=C4),"",'Договор монтажа'!$A$23),""))))))))))))))))))))</f>
        <v/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</row>
    <row r="7" spans="1:25" s="57" customFormat="1" ht="15.75" customHeight="1" x14ac:dyDescent="0.25">
      <c r="A7" s="149"/>
      <c r="B7" s="149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</row>
    <row r="8" spans="1:25" s="57" customFormat="1" ht="15.75" customHeight="1" x14ac:dyDescent="0.25">
      <c r="A8" s="149">
        <f>A6+1</f>
        <v>4</v>
      </c>
      <c r="B8" s="149"/>
      <c r="C8" s="150" t="str">
        <f>IF('Договор монтажа'!$Y$3=Данные!$A$3,IF(OR('Договор монтажа'!$A$3=C2,'Договор монтажа'!$A$3=C4,'Договор монтажа'!$A$3=C6),"",'Договор монтажа'!$A$3),IF('Договор монтажа'!$Y$4=Данные!$A$3,IF(OR('Договор монтажа'!$A$4=C2,'Договор монтажа'!$A$4=C4,'Договор монтажа'!$A$4=C6),"",'Договор монтажа'!$A$4),IF('Договор монтажа'!$Y$6=Данные!$A$3,IF(OR('Договор монтажа'!$A$6=C2,'Договор монтажа'!$A$6=C4,'Договор монтажа'!$A$6=C6),"",'Договор монтажа'!$A$6),IF('Договор монтажа'!$Y$7=Данные!$A$3,IF(OR('Договор монтажа'!$A$7=C2,'Договор монтажа'!$A$7=C4,'Договор монтажа'!$A$7=C6),"",'Договор монтажа'!$A$7),IF('Договор монтажа'!$Y$8=Данные!$A$3,IF(OR('Договор монтажа'!$A$8=C2,'Договор монтажа'!$A$8=C4,'Договор монтажа'!$A$8=C6),"",'Договор монтажа'!$A$8),IF('Договор монтажа'!$Y$9=Данные!$A$3,IF(OR('Договор монтажа'!$A$9=C2,'Договор монтажа'!$A$9=C4,'Договор монтажа'!$A$9=C6),"",'Договор монтажа'!$A$9),IF('Договор монтажа'!$Y$10=Данные!$A$3,IF(OR('Договор монтажа'!$A$10=C2,'Договор монтажа'!$A$10=C4,'Договор монтажа'!$A$10=C6),"",'Договор монтажа'!$A$10),IF('Договор монтажа'!$Y$11=Данные!$A$3,IF(OR('Договор монтажа'!$A$11=C2,'Договор монтажа'!$A$11=C4,'Договор монтажа'!$A$11=C6),"",'Договор монтажа'!$A$11),IF('Договор монтажа'!$Y$12=Данные!$A$3,IF(OR('Договор монтажа'!$A$12=C2,'Договор монтажа'!$A$12=C4,'Договор монтажа'!$A$12=C6),"",'Договор монтажа'!$A$12),IF('Договор монтажа'!$Y$13=Данные!$A$3,IF(OR('Договор монтажа'!$A$13=C2,'Договор монтажа'!$A$13=C4,'Договор монтажа'!$A$13=C6),"",'Договор монтажа'!$A$13),IF('Договор монтажа'!$Y$14=Данные!$A$3,IF(OR('Договор монтажа'!$A$14=C2,'Договор монтажа'!$A$14=C4,'Договор монтажа'!$A$14=C6),"",'Договор монтажа'!$A$14),IF('Договор монтажа'!$Y$15=Данные!$A$3,IF(OR('Договор монтажа'!$A$15=C2,'Договор монтажа'!$A$15=C4,'Договор монтажа'!$A$15=C6),"",'Договор монтажа'!$A$15),IF('Договор монтажа'!$Y$16=Данные!$A$3,IF(OR('Договор монтажа'!$A$16=C2,'Договор монтажа'!$A$16=C4,'Договор монтажа'!$A$16=C6),"",'Договор монтажа'!$A$16),IF('Договор монтажа'!$Y$17=Данные!$A$3,IF(OR('Договор монтажа'!$A$17=C2,'Договор монтажа'!$A$17=C4,'Договор монтажа'!$A$17=C6),"",'Договор монтажа'!$A$17),IF('Договор монтажа'!$Y$18=Данные!$A$3,IF(OR('Договор монтажа'!$A$18=C2,'Договор монтажа'!$A$18=C4,'Договор монтажа'!$A$18=C6),"",'Договор монтажа'!$A$18),IF('Договор монтажа'!$Y$19=Данные!$A$3,IF(OR('Договор монтажа'!$A$19=C2,'Договор монтажа'!$A$19=C4,'Договор монтажа'!$A$19=C6),"",'Договор монтажа'!$A$19),IF('Договор монтажа'!$Y$20=Данные!$A$3,IF(OR('Договор монтажа'!$A$20=C2,'Договор монтажа'!$A$20=C4,'Договор монтажа'!$A$20=C6),"",'Договор монтажа'!$A$20),IF('Договор монтажа'!$Y$21=Данные!$A$3,IF(OR('Договор монтажа'!$A$21=C2,'Договор монтажа'!$A$21=C4,'Договор монтажа'!$A$21=C6),"",'Договор монтажа'!$A$21),IF('Договор монтажа'!$Y$22=Данные!$A$3,IF(OR('Договор монтажа'!$A$22=C2,'Договор монтажа'!$A$22=C4,'Договор монтажа'!$A$22=C6),"",'Договор монтажа'!$A$22),IF('Договор монтажа'!$Y$23=Данные!$A$3,IF(OR('Договор монтажа'!$A$23=C2,'Договор монтажа'!$A$23=C4,'Договор монтажа'!$A$23=C6),"",'Договор монтажа'!$A$23),""))))))))))))))))))))</f>
        <v/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</row>
    <row r="9" spans="1:25" s="57" customFormat="1" ht="15.75" customHeight="1" x14ac:dyDescent="0.25">
      <c r="A9" s="149"/>
      <c r="B9" s="149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</row>
    <row r="10" spans="1:25" s="57" customFormat="1" ht="15.75" customHeight="1" x14ac:dyDescent="0.25">
      <c r="A10" s="149">
        <f>A8+1</f>
        <v>5</v>
      </c>
      <c r="B10" s="149"/>
      <c r="C10" s="150" t="str">
        <f>IF('Договор монтажа'!$Y$3=Данные!$A$3,IF(OR('Договор монтажа'!$A$3=C2,'Договор монтажа'!$A$3=C4,'Договор монтажа'!$A$3=C6,'Договор монтажа'!$A$3=C8),"",'Договор монтажа'!$A$3),IF('Договор монтажа'!$Y$4=Данные!$A$3,IF(OR('Договор монтажа'!$A$4=C2,'Договор монтажа'!$A$4=C4,'Договор монтажа'!$A$4=C6,'Договор монтажа'!$A$4=C8),"",'Договор монтажа'!$A$4),IF('Договор монтажа'!$Y$6=Данные!$A$3,IF(OR('Договор монтажа'!$A$6=C2,'Договор монтажа'!$A$6=C4,'Договор монтажа'!$A$6=C6,'Договор монтажа'!$A$6=C8),"",'Договор монтажа'!$A$6),IF('Договор монтажа'!$Y$7=Данные!$A$3,IF(OR('Договор монтажа'!$A$7=C2,'Договор монтажа'!$A$7=C4,'Договор монтажа'!$A$7=C6,'Договор монтажа'!$A$7=C8),"",'Договор монтажа'!$A$7),IF('Договор монтажа'!$Y$8=Данные!$A$3,IF(OR('Договор монтажа'!$A$8=C2,'Договор монтажа'!$A$8=C4,'Договор монтажа'!$A$8=C6,'Договор монтажа'!$A$8=C8),"",'Договор монтажа'!$A$8),IF('Договор монтажа'!$Y$9=Данные!$A$3,IF(OR('Договор монтажа'!$A$9=C2,'Договор монтажа'!$A$9=C4,'Договор монтажа'!$A$9=C6,'Договор монтажа'!$A$9=C8),"",'Договор монтажа'!$A$9),IF('Договор монтажа'!$Y$10=Данные!$A$3,IF(OR('Договор монтажа'!$A$10=C2,'Договор монтажа'!$A$10=C4,'Договор монтажа'!$A$10=C6,'Договор монтажа'!$A$10=C8),"",'Договор монтажа'!$A$10),IF('Договор монтажа'!$Y$11=Данные!$A$3,IF(OR('Договор монтажа'!$A$11=C2,'Договор монтажа'!$A$11=C4,'Договор монтажа'!$A$11=C6,'Договор монтажа'!$A$11=C8),"",'Договор монтажа'!$A$11),IF('Договор монтажа'!$Y$12=Данные!$A$3,IF(OR('Договор монтажа'!$A$12=C2,'Договор монтажа'!$A$12=C4,'Договор монтажа'!$A$12=C6,'Договор монтажа'!$A$12=C8),"",'Договор монтажа'!$A$12),IF('Договор монтажа'!$Y$13=Данные!$A$3,IF(OR('Договор монтажа'!$A$13=C2,'Договор монтажа'!$A$13=C4,'Договор монтажа'!$A$13=C6,'Договор монтажа'!$A$13=C8),"",'Договор монтажа'!$A$13),IF('Договор монтажа'!$Y$14=Данные!$A$3,IF(OR('Договор монтажа'!$A$14=C2,'Договор монтажа'!$A$14=C4,'Договор монтажа'!$A$14=C6,'Договор монтажа'!$A$14=C8),"",'Договор монтажа'!$A$14),IF('Договор монтажа'!$Y$15=Данные!$A$3,IF(OR('Договор монтажа'!$A$15=C2,'Договор монтажа'!$A$15=C4,'Договор монтажа'!$A$15=C6,'Договор монтажа'!$A$15=C8),"",'Договор монтажа'!$A$15),IF('Договор монтажа'!$Y$16=Данные!$A$3,IF(OR('Договор монтажа'!$A$16=C2,'Договор монтажа'!$A$16=C4,'Договор монтажа'!$A$16=C6,'Договор монтажа'!$A$16=C8),"",'Договор монтажа'!$A$16),IF('Договор монтажа'!$Y$17=Данные!$A$3,IF(OR('Договор монтажа'!$A$17=C2,'Договор монтажа'!$A$17=C4,'Договор монтажа'!$A$17=C6,'Договор монтажа'!$A$17=C8),"",'Договор монтажа'!$A$17),IF('Договор монтажа'!$Y$18=Данные!$A$3,IF(OR('Договор монтажа'!$A$18=C2,'Договор монтажа'!$A$18=C4,'Договор монтажа'!$A$18=C6,'Договор монтажа'!$A$18=C8),"",'Договор монтажа'!$A$18),IF('Договор монтажа'!$Y$19=Данные!$A$3,IF(OR('Договор монтажа'!$A$19=C2,'Договор монтажа'!$A$19=C4,'Договор монтажа'!$A$19=C6,'Договор монтажа'!$A$19=C8),"",'Договор монтажа'!$A$19),IF('Договор монтажа'!$Y$20=Данные!$A$3,IF(OR('Договор монтажа'!$A$20=C2,'Договор монтажа'!$A$20=C4,'Договор монтажа'!$A$20=C6,'Договор монтажа'!$A$20=C8),"",'Договор монтажа'!$A$20),IF('Договор монтажа'!$Y$21=Данные!$A$3,IF(OR('Договор монтажа'!$A$21=C2,'Договор монтажа'!$A$21=C4,'Договор монтажа'!$A$21=C6,'Договор монтажа'!$A$21=C8),"",'Договор монтажа'!$A$21),IF('Договор монтажа'!$Y$22=Данные!$A$3,IF(OR('Договор монтажа'!$A$22=C2,'Договор монтажа'!$A$22=C4,'Договор монтажа'!$A$22=C6,'Договор монтажа'!$A$22=C8),"",'Договор монтажа'!$A$22),IF('Договор монтажа'!$Y$23=Данные!$A$3,IF(OR('Договор монтажа'!$A$23=C2,'Договор монтажа'!$A$23=C4,'Договор монтажа'!$A$23=C6,'Договор монтажа'!$A$23=C8),"",'Договор монтажа'!$A$23),""))))))))))))))))))))</f>
        <v/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</row>
    <row r="11" spans="1:25" s="57" customFormat="1" ht="15.75" customHeight="1" x14ac:dyDescent="0.25">
      <c r="A11" s="149"/>
      <c r="B11" s="149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</row>
    <row r="12" spans="1:25" s="57" customFormat="1" ht="15.75" customHeight="1" x14ac:dyDescent="0.25">
      <c r="A12" s="149">
        <f>A10+1</f>
        <v>6</v>
      </c>
      <c r="B12" s="149"/>
      <c r="C12" s="150" t="str">
        <f>IF('Договор монтажа'!$Y$3=Данные!$A$3,IF(OR('Договор монтажа'!$A$3=C2,'Договор монтажа'!$A$3=C4,'Договор монтажа'!$A$3=C6,'Договор монтажа'!$A$3=C8,'Договор монтажа'!$A$3=C10),"",'Договор монтажа'!$A$3),IF('Договор монтажа'!$Y$4=Данные!$A$3,IF(OR('Договор монтажа'!$A$4=C2,'Договор монтажа'!$A$4=C4,'Договор монтажа'!$A$4=C6,'Договор монтажа'!$A$4=C8,'Договор монтажа'!$A$4=C10),"",'Договор монтажа'!$A$4),IF('Договор монтажа'!$Y$6=Данные!$A$3,IF(OR('Договор монтажа'!$A$6=C2,'Договор монтажа'!$A$6=C4,'Договор монтажа'!$A$6=C6,'Договор монтажа'!$A$6=C8,'Договор монтажа'!$A$6=C10),"",'Договор монтажа'!$A$6),IF('Договор монтажа'!$Y$7=Данные!$A$3,IF(OR('Договор монтажа'!$A$7=C2,'Договор монтажа'!$A$7=C4,'Договор монтажа'!$A$7=C6,'Договор монтажа'!$A$7=C8,'Договор монтажа'!$A$7=C10),"",'Договор монтажа'!$A$7),IF('Договор монтажа'!$Y$8=Данные!$A$3,IF(OR('Договор монтажа'!$A$8=C2,'Договор монтажа'!$A$8=C4,'Договор монтажа'!$A$8=C6,'Договор монтажа'!$A$8=C8,'Договор монтажа'!$A$8=C10),"",'Договор монтажа'!$A$8),IF('Договор монтажа'!$Y$9=Данные!$A$3,IF(OR('Договор монтажа'!$A$9=C2,'Договор монтажа'!$A$9=C4,'Договор монтажа'!$A$9=C6,'Договор монтажа'!$A$9=C8,'Договор монтажа'!$A$9=C10),"",'Договор монтажа'!$A$9),IF('Договор монтажа'!$Y$10=Данные!$A$3,IF(OR('Договор монтажа'!$A$10=C2,'Договор монтажа'!$A$10=C4,'Договор монтажа'!$A$10=C6,'Договор монтажа'!$A$10=C8,'Договор монтажа'!$A$10=C10),"",'Договор монтажа'!$A$10),IF('Договор монтажа'!$Y$11=Данные!$A$3,IF(OR('Договор монтажа'!$A$11=C2,'Договор монтажа'!$A$11=C4,'Договор монтажа'!$A$11=C6,'Договор монтажа'!$A$11=C8,'Договор монтажа'!$A$11=C10),"",'Договор монтажа'!$A$11),IF('Договор монтажа'!$Y$12=Данные!$A$3,IF(OR('Договор монтажа'!$A$12=C2,'Договор монтажа'!$A$12=C4,'Договор монтажа'!$A$12=C6,'Договор монтажа'!$A$12=C8,'Договор монтажа'!$A$12=C10),"",'Договор монтажа'!$A$12),IF('Договор монтажа'!$Y$13=Данные!$A$3,IF(OR('Договор монтажа'!$A$13=C2,'Договор монтажа'!$A$13=C4,'Договор монтажа'!$A$13=C6,'Договор монтажа'!$A$13=C8,'Договор монтажа'!$A$13=C10),"",'Договор монтажа'!$A$13),IF('Договор монтажа'!$Y$14=Данные!$A$3,IF(OR('Договор монтажа'!$A$14=C2,'Договор монтажа'!$A$14=C4,'Договор монтажа'!$A$14=C6,'Договор монтажа'!$A$14=C8,'Договор монтажа'!$A$14=C10),"",'Договор монтажа'!$A$14),IF('Договор монтажа'!$Y$15=Данные!$A$3,IF(OR('Договор монтажа'!$A$15=C2,'Договор монтажа'!$A$15=C4,'Договор монтажа'!$A$15=C6,'Договор монтажа'!$A$15=C8,'Договор монтажа'!$A$15=C10),"",'Договор монтажа'!$A$15),IF('Договор монтажа'!$Y$16=Данные!$A$3,IF(OR('Договор монтажа'!$A$16=C2,'Договор монтажа'!$A$16=C4,'Договор монтажа'!$A$16=C6,'Договор монтажа'!$A$16=C8,'Договор монтажа'!$A$16=C10),"",'Договор монтажа'!$A$16),IF('Договор монтажа'!$Y$17=Данные!$A$3,IF(OR('Договор монтажа'!$A$17=C2,'Договор монтажа'!$A$17=C4,'Договор монтажа'!$A$17=C6,'Договор монтажа'!$A$17=C8,'Договор монтажа'!$A$17=C10),"",'Договор монтажа'!$A$17),IF('Договор монтажа'!$Y$18=Данные!$A$3,IF(OR('Договор монтажа'!$A$18=C2,'Договор монтажа'!$A$18=C4,'Договор монтажа'!$A$18=C6,'Договор монтажа'!$A$18=C8,'Договор монтажа'!$A$18=C10),"",'Договор монтажа'!$A$18),IF('Договор монтажа'!$Y$19=Данные!$A$3,IF(OR('Договор монтажа'!$A$19=C2,'Договор монтажа'!$A$19=C4,'Договор монтажа'!$A$19=C6,'Договор монтажа'!$A$19=C8,'Договор монтажа'!$A$19=C10),"",'Договор монтажа'!$A$19),IF('Договор монтажа'!$Y$20=Данные!$A$3,IF(OR('Договор монтажа'!$A$20=C2,'Договор монтажа'!$A$20=C4,'Договор монтажа'!$A$20=C6,'Договор монтажа'!$A$20=C8,'Договор монтажа'!$A$20=C10),"",'Договор монтажа'!$A$20),IF('Договор монтажа'!$Y$21=Данные!$A$3,IF(OR('Договор монтажа'!$A$21=C2,'Договор монтажа'!$A$21=C4,'Договор монтажа'!$A$21=C6,'Договор монтажа'!$A$21=C8,'Договор монтажа'!$A$21=C10),"",'Договор монтажа'!$A$21),IF('Договор монтажа'!$Y$22=Данные!$A$3,IF(OR('Договор монтажа'!$A$22=C2,'Договор монтажа'!$A$22=C4,'Договор монтажа'!$A$22=C6,'Договор монтажа'!$A$22=C8,'Договор монтажа'!$A$22=C10),"",'Договор монтажа'!$A$22),IF('Договор монтажа'!$Y$23=Данные!$A$3,IF(OR('Договор монтажа'!$A$23=C2,'Договор монтажа'!$A$23=C4,'Договор монтажа'!$A$23=C6,'Договор монтажа'!$A$23=C8,'Договор монтажа'!$A$23=C10),"",'Договор монтажа'!$A$23),""))))))))))))))))))))</f>
        <v/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</row>
    <row r="13" spans="1:25" s="57" customFormat="1" ht="15.75" customHeight="1" x14ac:dyDescent="0.25">
      <c r="A13" s="149"/>
      <c r="B13" s="149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</row>
    <row r="14" spans="1:25" s="57" customFormat="1" ht="15.75" customHeight="1" x14ac:dyDescent="0.25">
      <c r="A14" s="149">
        <f>A12+1</f>
        <v>7</v>
      </c>
      <c r="B14" s="149"/>
      <c r="C14" s="150" t="str">
        <f>IF('Договор монтажа'!$Y$3=Данные!$A$3,IF(OR('Договор монтажа'!$A$3=C2,'Договор монтажа'!$A$3=C4,'Договор монтажа'!$A$3=C6,'Договор монтажа'!$A$3=C8,'Договор монтажа'!$A$3=C10,'Договор монтажа'!$A$3=C12),"",'Договор монтажа'!$A$3),IF('Договор монтажа'!$Y$4=Данные!$A$3,IF(OR('Договор монтажа'!$A$4=C2,'Договор монтажа'!$A$4=C4,'Договор монтажа'!$A$4=C6,'Договор монтажа'!$A$4=C8,'Договор монтажа'!$A$4=C10,'Договор монтажа'!$A$4=C12),"",'Договор монтажа'!$A$4),IF('Договор монтажа'!$Y$6=Данные!$A$3,IF(OR('Договор монтажа'!$A$6=C2,'Договор монтажа'!$A$6=C4,'Договор монтажа'!$A$6=C6,'Договор монтажа'!$A$6=C8,'Договор монтажа'!$A$6=C10,'Договор монтажа'!$A$6=C12),"",'Договор монтажа'!$A$6),IF('Договор монтажа'!$Y$7=Данные!$A$3,IF(OR('Договор монтажа'!$A$7=C2,'Договор монтажа'!$A$7=C4,'Договор монтажа'!$A$7=C6,'Договор монтажа'!$A$7=C8,'Договор монтажа'!$A$7=C10,'Договор монтажа'!$A$7=C12),"",'Договор монтажа'!$A$7),IF('Договор монтажа'!$Y$8=Данные!$A$3,IF(OR('Договор монтажа'!$A$8=C2,'Договор монтажа'!$A$8=C4,'Договор монтажа'!$A$8=C6,'Договор монтажа'!$A$8=C8,'Договор монтажа'!$A$8=C10,'Договор монтажа'!$A$8=C12),"",'Договор монтажа'!$A$8),IF('Договор монтажа'!$Y$9=Данные!$A$3,IF(OR('Договор монтажа'!$A$9=C2,'Договор монтажа'!$A$9=C4,'Договор монтажа'!$A$9=C6,'Договор монтажа'!$A$9=C8,'Договор монтажа'!$A$9=C10,'Договор монтажа'!$A$9=C12),"",'Договор монтажа'!$A$9),IF('Договор монтажа'!$Y$10=Данные!$A$3,IF(OR('Договор монтажа'!$A$10=C2,'Договор монтажа'!$A$10=C4,'Договор монтажа'!$A$10=C6,'Договор монтажа'!$A$10=C8,'Договор монтажа'!$A$10=C10,'Договор монтажа'!$A$10=C12),"",'Договор монтажа'!$A$10),IF('Договор монтажа'!$Y$11=Данные!$A$3,IF(OR('Договор монтажа'!$A$11=C2,'Договор монтажа'!$A$11=C4,'Договор монтажа'!$A$11=C6,'Договор монтажа'!$A$11=C8,'Договор монтажа'!$A$11=C10,'Договор монтажа'!$A$11=C12),"",'Договор монтажа'!$A$11),IF('Договор монтажа'!$Y$12=Данные!$A$3,IF(OR('Договор монтажа'!$A$12=C2,'Договор монтажа'!$A$12=C4,'Договор монтажа'!$A$12=C6,'Договор монтажа'!$A$12=C8,'Договор монтажа'!$A$12=C10,'Договор монтажа'!$A$12=C12),"",'Договор монтажа'!$A$12),IF('Договор монтажа'!$Y$13=Данные!$A$3,IF(OR('Договор монтажа'!$A$13=C2,'Договор монтажа'!$A$13=C4,'Договор монтажа'!$A$13=C6,'Договор монтажа'!$A$13=C8,'Договор монтажа'!$A$13=C10,'Договор монтажа'!$A$13=C12),"",'Договор монтажа'!$A$13),IF('Договор монтажа'!$Y$14=Данные!$A$3,IF(OR('Договор монтажа'!$A$14=C2,'Договор монтажа'!$A$14=C4,'Договор монтажа'!$A$14=C6,'Договор монтажа'!$A$14=C8,'Договор монтажа'!$A$14=C10,'Договор монтажа'!$A$14=C12),"",'Договор монтажа'!$A$14),IF('Договор монтажа'!$Y$15=Данные!$A$3,IF(OR('Договор монтажа'!$A$15=C2,'Договор монтажа'!$A$15=C4,'Договор монтажа'!$A$15=C6,'Договор монтажа'!$A$15=C8,'Договор монтажа'!$A$15=C10,'Договор монтажа'!$A$15=C12),"",'Договор монтажа'!$A$15),IF('Договор монтажа'!$Y$16=Данные!$A$3,IF(OR('Договор монтажа'!$A$16=C2,'Договор монтажа'!$A$16=C4,'Договор монтажа'!$A$16=C6,'Договор монтажа'!$A$16=C8,'Договор монтажа'!$A$16=C10,'Договор монтажа'!$A$16=C12),"",'Договор монтажа'!$A$16),IF('Договор монтажа'!$Y$17=Данные!$A$3,IF(OR('Договор монтажа'!$A$17=C2,'Договор монтажа'!$A$17=C4,'Договор монтажа'!$A$17=C6,'Договор монтажа'!$A$17=C8,'Договор монтажа'!$A$17=C10,'Договор монтажа'!$A$17=C12),"",'Договор монтажа'!$A$17),IF('Договор монтажа'!$Y$18=Данные!$A$3,IF(OR('Договор монтажа'!$A$18=C2,'Договор монтажа'!$A$18=C4,'Договор монтажа'!$A$18=C6,'Договор монтажа'!$A$18=C8,'Договор монтажа'!$A$18=C10,'Договор монтажа'!$A$18=C12),"",'Договор монтажа'!$A$18),IF('Договор монтажа'!$Y$19=Данные!$A$3,IF(OR('Договор монтажа'!$A$19=C2,'Договор монтажа'!$A$19=C4,'Договор монтажа'!$A$19=C6,'Договор монтажа'!$A$19=C8,'Договор монтажа'!$A$19=C10,'Договор монтажа'!$A$19=C12),"",'Договор монтажа'!$A$19),IF('Договор монтажа'!$Y$20=Данные!$A$3,IF(OR('Договор монтажа'!$A$20=C2,'Договор монтажа'!$A$20=C4,'Договор монтажа'!$A$20=C6,'Договор монтажа'!$A$20=C8,'Договор монтажа'!$A$20=C10,'Договор монтажа'!$A$20=C12),"",'Договор монтажа'!$A$20),IF('Договор монтажа'!$Y$21=Данные!$A$3,IF(OR('Договор монтажа'!$A$21=C2,'Договор монтажа'!$A$21=C4,'Договор монтажа'!$A$21=C6,'Договор монтажа'!$A$21=C8,'Договор монтажа'!$A$21=C10,'Договор монтажа'!$A$21=C12),"",'Договор монтажа'!$A$21),IF('Договор монтажа'!$Y$22=Данные!$A$3,IF(OR('Договор монтажа'!$A$22=C2,'Договор монтажа'!$A$22=C4,'Договор монтажа'!$A$22=C6,'Договор монтажа'!$A$22=C8,'Договор монтажа'!$A$22=C10,'Договор монтажа'!$A$22=C12),"",'Договор монтажа'!$A$22),IF('Договор монтажа'!$Y$23=Данные!$A$3,IF(OR('Договор монтажа'!$A$23=C2,'Договор монтажа'!$A$23=C4,'Договор монтажа'!$A$23=C6,'Договор монтажа'!$A$23=C8,'Договор монтажа'!$A$23=C10,'Договор монтажа'!$A$23=C12),"",'Договор монтажа'!$A$23),""))))))))))))))))))))</f>
        <v/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</row>
    <row r="15" spans="1:25" s="57" customFormat="1" ht="15.75" customHeight="1" x14ac:dyDescent="0.25">
      <c r="A15" s="149"/>
      <c r="B15" s="149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</row>
    <row r="16" spans="1:25" s="57" customFormat="1" ht="15.75" customHeight="1" x14ac:dyDescent="0.25">
      <c r="A16" s="149">
        <f>A14+1</f>
        <v>8</v>
      </c>
      <c r="B16" s="149"/>
      <c r="C16" s="150" t="str">
        <f>IF('Договор монтажа'!$Y$3=Данные!$A$3,IF(OR('Договор монтажа'!$A$3=C2,'Договор монтажа'!$A$3=C4,'Договор монтажа'!$A$3=C6,'Договор монтажа'!$A$3=C8,'Договор монтажа'!$A$3=C10,'Договор монтажа'!$A$3=C12,'Договор монтажа'!$A$3=C14),"",'Договор монтажа'!$A$3),IF('Договор монтажа'!$Y$4=Данные!$A$3,IF(OR('Договор монтажа'!$A$4=C2,'Договор монтажа'!$A$4=C4,'Договор монтажа'!$A$4=C6,'Договор монтажа'!$A$4=C8,'Договор монтажа'!$A$4=C10,'Договор монтажа'!$A$4=C12,'Договор монтажа'!$A$4=C14),"",'Договор монтажа'!$A$4),IF('Договор монтажа'!$Y$6=Данные!$A$3,IF(OR('Договор монтажа'!$A$6=C2,'Договор монтажа'!$A$6=C4,'Договор монтажа'!$A$6=C6,'Договор монтажа'!$A$6=C8,'Договор монтажа'!$A$6=C10,'Договор монтажа'!$A$6=C12,'Договор монтажа'!$A$6=C14),"",'Договор монтажа'!$A$6),IF('Договор монтажа'!$Y$7=Данные!$A$3,IF(OR('Договор монтажа'!$A$7=C2,'Договор монтажа'!$A$7=C4,'Договор монтажа'!$A$7=C6,'Договор монтажа'!$A$7=C8,'Договор монтажа'!$A$7=C10,'Договор монтажа'!$A$7=C12,'Договор монтажа'!$A$7=C14),"",'Договор монтажа'!$A$7),IF('Договор монтажа'!$Y$8=Данные!$A$3,IF(OR('Договор монтажа'!$A$8=C2,'Договор монтажа'!$A$8=C4,'Договор монтажа'!$A$8=C6,'Договор монтажа'!$A$8=C8,'Договор монтажа'!$A$8=C10,'Договор монтажа'!$A$8=C12,'Договор монтажа'!$A$8=C14),"",'Договор монтажа'!$A$8),IF('Договор монтажа'!$Y$9=Данные!$A$3,IF(OR('Договор монтажа'!$A$9=C2,'Договор монтажа'!$A$9=C4,'Договор монтажа'!$A$9=C6,'Договор монтажа'!$A$9=C8,'Договор монтажа'!$A$9=C10,'Договор монтажа'!$A$9=C12,'Договор монтажа'!$A$9=C14),"",'Договор монтажа'!$A$9),IF('Договор монтажа'!$Y$10=Данные!$A$3,IF(OR('Договор монтажа'!$A$10=C2,'Договор монтажа'!$A$10=C4,'Договор монтажа'!$A$10=C6,'Договор монтажа'!$A$10=C8,'Договор монтажа'!$A$10=C10,'Договор монтажа'!$A$10=C12,'Договор монтажа'!$A$10=C14),"",'Договор монтажа'!$A$10),IF('Договор монтажа'!$Y$11=Данные!$A$3,IF(OR('Договор монтажа'!$A$11=C2,'Договор монтажа'!$A$11=C4,'Договор монтажа'!$A$11=C6,'Договор монтажа'!$A$11=C8,'Договор монтажа'!$A$11=C10,'Договор монтажа'!$A$11=C12,'Договор монтажа'!$A$11=C14),"",'Договор монтажа'!$A$11),IF('Договор монтажа'!$Y$12=Данные!$A$3,IF(OR('Договор монтажа'!$A$12=C2,'Договор монтажа'!$A$12=C4,'Договор монтажа'!$A$12=C6,'Договор монтажа'!$A$12=C8,'Договор монтажа'!$A$12=C10,'Договор монтажа'!$A$12=C12,'Договор монтажа'!$A$12=C14),"",'Договор монтажа'!$A$12),IF('Договор монтажа'!$Y$13=Данные!$A$3,IF(OR('Договор монтажа'!$A$13=C2,'Договор монтажа'!$A$13=C4,'Договор монтажа'!$A$13=C6,'Договор монтажа'!$A$13=C8,'Договор монтажа'!$A$13=C10,'Договор монтажа'!$A$13=C12,'Договор монтажа'!$A$13=C14),"",'Договор монтажа'!$A$13),IF('Договор монтажа'!$Y$14=Данные!$A$3,IF(OR('Договор монтажа'!$A$14=C2,'Договор монтажа'!$A$14=C4,'Договор монтажа'!$A$14=C6,'Договор монтажа'!$A$14=C8,'Договор монтажа'!$A$14=C10,'Договор монтажа'!$A$14=C12,'Договор монтажа'!$A$14=C14),"",'Договор монтажа'!$A$14),IF('Договор монтажа'!$Y$15=Данные!$A$3,IF(OR('Договор монтажа'!$A$15=C2,'Договор монтажа'!$A$15=C4,'Договор монтажа'!$A$15=C6,'Договор монтажа'!$A$15=C8,'Договор монтажа'!$A$15=C10,'Договор монтажа'!$A$15=C12,'Договор монтажа'!$A$15=C14),"",'Договор монтажа'!$A$15),IF('Договор монтажа'!$Y$16=Данные!$A$3,IF(OR('Договор монтажа'!$A$16=C2,'Договор монтажа'!$A$16=C4,'Договор монтажа'!$A$16=C6,'Договор монтажа'!$A$16=C8,'Договор монтажа'!$A$16=C10,'Договор монтажа'!$A$16=C12,'Договор монтажа'!$A$16=C14),"",'Договор монтажа'!$A$16),IF('Договор монтажа'!$Y$17=Данные!$A$3,IF(OR('Договор монтажа'!$A$17=C2,'Договор монтажа'!$A$17=C4,'Договор монтажа'!$A$17=C6,'Договор монтажа'!$A$17=C8,'Договор монтажа'!$A$17=C10,'Договор монтажа'!$A$17=C12,'Договор монтажа'!$A$17=C14),"",'Договор монтажа'!$A$17),IF('Договор монтажа'!$Y$18=Данные!$A$3,IF(OR('Договор монтажа'!$A$18=C2,'Договор монтажа'!$A$18=C4,'Договор монтажа'!$A$18=C6,'Договор монтажа'!$A$18=C8,'Договор монтажа'!$A$18=C10,'Договор монтажа'!$A$18=C12,'Договор монтажа'!$A$18=C14),"",'Договор монтажа'!$A$18),IF('Договор монтажа'!$Y$19=Данные!$A$3,IF(OR('Договор монтажа'!$A$19=C2,'Договор монтажа'!$A$19=C4,'Договор монтажа'!$A$19=C6,'Договор монтажа'!$A$19=C8,'Договор монтажа'!$A$19=C10,'Договор монтажа'!$A$19=C12,'Договор монтажа'!$A$19=C14),"",'Договор монтажа'!$A$19),IF('Договор монтажа'!$Y$20=Данные!$A$3,IF(OR('Договор монтажа'!$A$20=C2,'Договор монтажа'!$A$20=C4,'Договор монтажа'!$A$20=C6,'Договор монтажа'!$A$20=C8,'Договор монтажа'!$A$20=C10,'Договор монтажа'!$A$20=C12,'Договор монтажа'!$A$20=C14),"",'Договор монтажа'!$A$20),IF('Договор монтажа'!$Y$21=Данные!$A$3,IF(OR('Договор монтажа'!$A$21=C2,'Договор монтажа'!$A$21=C4,'Договор монтажа'!$A$21=C6,'Договор монтажа'!$A$21=C8,'Договор монтажа'!$A$21=C10,'Договор монтажа'!$A$21=C12,'Договор монтажа'!$A$21=C14),"",'Договор монтажа'!$A$21),IF('Договор монтажа'!$Y$22=Данные!$A$3,IF(OR('Договор монтажа'!$A$22=C2,'Договор монтажа'!$A$22=C4,'Договор монтажа'!$A$22=C6,'Договор монтажа'!$A$22=C8,'Договор монтажа'!$A$22=C10,'Договор монтажа'!$A$22=C12,'Договор монтажа'!$A$22=C14),"",'Договор монтажа'!$A$22),IF('Договор монтажа'!$Y$23=Данные!$A$3,IF(OR('Договор монтажа'!$A$23=C2,'Договор монтажа'!$A$23=C4,'Договор монтажа'!$A$23=C6,'Договор монтажа'!$A$23=C8,'Договор монтажа'!$A$23=C10,'Договор монтажа'!$A$23=C12,'Договор монтажа'!$A$23=C14),"",'Договор монтажа'!$A$23),""))))))))))))))))))))</f>
        <v/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</row>
    <row r="17" spans="1:63" s="57" customFormat="1" ht="15.75" customHeight="1" x14ac:dyDescent="0.25">
      <c r="A17" s="149"/>
      <c r="B17" s="149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</row>
    <row r="18" spans="1:63" s="57" customFormat="1" ht="15.75" customHeight="1" x14ac:dyDescent="0.25">
      <c r="A18" s="149">
        <f>A16+1</f>
        <v>9</v>
      </c>
      <c r="B18" s="149"/>
      <c r="C18" s="150" t="str">
        <f>IF('Договор монтажа'!$Y$3=Данные!$A$3,IF(OR('Договор монтажа'!$A$3=C2,'Договор монтажа'!$A$3=C4,'Договор монтажа'!$A$3=C6,'Договор монтажа'!$A$3=C8,'Договор монтажа'!$A$3=C10,'Договор монтажа'!$A$3=C12,'Договор монтажа'!$A$3=C14,'Договор монтажа'!$A$3=C16),"",'Договор монтажа'!$A$3),IF('Договор монтажа'!$Y$4=Данные!$A$3,IF(OR('Договор монтажа'!$A$4=C2,'Договор монтажа'!$A$4=C4,'Договор монтажа'!$A$4=C6,'Договор монтажа'!$A$4=C8,'Договор монтажа'!$A$4=C10,'Договор монтажа'!$A$4=C12,'Договор монтажа'!$A$4=C14,'Договор монтажа'!$A$4=C16),"",'Договор монтажа'!$A$4),IF('Договор монтажа'!$Y$6=Данные!$A$3,IF(OR('Договор монтажа'!$A$6=C2,'Договор монтажа'!$A$6=C4,'Договор монтажа'!$A$6=C6,'Договор монтажа'!$A$6=C8,'Договор монтажа'!$A$6=C10,'Договор монтажа'!$A$6=C12,'Договор монтажа'!$A$6=C14,'Договор монтажа'!$A$6=C16),"",'Договор монтажа'!$A$6),IF('Договор монтажа'!$Y$7=Данные!$A$3,IF(OR('Договор монтажа'!$A$7=C2,'Договор монтажа'!$A$7=C4,'Договор монтажа'!$A$7=C6,'Договор монтажа'!$A$7=C8,'Договор монтажа'!$A$7=C10,'Договор монтажа'!$A$7=C12,'Договор монтажа'!$A$7=C14,'Договор монтажа'!$A$7=C16),"",'Договор монтажа'!$A$7),IF('Договор монтажа'!$Y$8=Данные!$A$3,IF(OR('Договор монтажа'!$A$8=C2,'Договор монтажа'!$A$8=C4,'Договор монтажа'!$A$8=C6,'Договор монтажа'!$A$8=C8,'Договор монтажа'!$A$8=C10,'Договор монтажа'!$A$8=C12,'Договор монтажа'!$A$8=C14,'Договор монтажа'!$A$8=C16),"",'Договор монтажа'!$A$8),IF('Договор монтажа'!$Y$9=Данные!$A$3,IF(OR('Договор монтажа'!$A$9=C2,'Договор монтажа'!$A$9=C4,'Договор монтажа'!$A$9=C6,'Договор монтажа'!$A$9=C8,'Договор монтажа'!$A$9=C10,'Договор монтажа'!$A$9=C12,'Договор монтажа'!$A$9=C14,'Договор монтажа'!$A$9=C16),"",'Договор монтажа'!$A$9),IF('Договор монтажа'!$Y$10=Данные!$A$3,IF(OR('Договор монтажа'!$A$10=C2,'Договор монтажа'!$A$10=C4,'Договор монтажа'!$A$10=C6,'Договор монтажа'!$A$10=C8,'Договор монтажа'!$A$10=C10,'Договор монтажа'!$A$10=C12,'Договор монтажа'!$A$10=C14,'Договор монтажа'!$A$10=C16),"",'Договор монтажа'!$A$10),IF('Договор монтажа'!$Y$11=Данные!$A$3,IF(OR('Договор монтажа'!$A$11=C2,'Договор монтажа'!$A$11=C4,'Договор монтажа'!$A$11=C6,'Договор монтажа'!$A$11=C8,'Договор монтажа'!$A$11=C10,'Договор монтажа'!$A$11=C12,'Договор монтажа'!$A$11=C14,'Договор монтажа'!$A$11=C16),"",'Договор монтажа'!$A$11),IF('Договор монтажа'!$Y$12=Данные!$A$3,IF(OR('Договор монтажа'!$A$12=C2,'Договор монтажа'!$A$12=C4,'Договор монтажа'!$A$12=C6,'Договор монтажа'!$A$12=C8,'Договор монтажа'!$A$12=C10,'Договор монтажа'!$A$12=C12,'Договор монтажа'!$A$12=C14,'Договор монтажа'!$A$12=C16),"",'Договор монтажа'!$A$12),IF('Договор монтажа'!$Y$13=Данные!$A$3,IF(OR('Договор монтажа'!$A$13=C2,'Договор монтажа'!$A$13=C4,'Договор монтажа'!$A$13=C6,'Договор монтажа'!$A$13=C8,'Договор монтажа'!$A$13=C10,'Договор монтажа'!$A$13=C12,'Договор монтажа'!$A$13=C14,'Договор монтажа'!$A$13=C16),"",'Договор монтажа'!$A$13),IF('Договор монтажа'!$Y$14=Данные!$A$3,IF(OR('Договор монтажа'!$A$14=C2,'Договор монтажа'!$A$14=C4,'Договор монтажа'!$A$14=C6,'Договор монтажа'!$A$14=C8,'Договор монтажа'!$A$14=C10,'Договор монтажа'!$A$14=C12,'Договор монтажа'!$A$14=C14,'Договор монтажа'!$A$14=C16),"",'Договор монтажа'!$A$14),IF('Договор монтажа'!$Y$15=Данные!$A$3,IF(OR('Договор монтажа'!$A$15=C2,'Договор монтажа'!$A$15=C4,'Договор монтажа'!$A$15=C6,'Договор монтажа'!$A$15=C8,'Договор монтажа'!$A$15=C10,'Договор монтажа'!$A$15=C12,'Договор монтажа'!$A$15=C14,'Договор монтажа'!$A$15=C16),"",'Договор монтажа'!$A$15),IF('Договор монтажа'!$Y$16=Данные!$A$3,IF(OR('Договор монтажа'!$A$16=C2,'Договор монтажа'!$A$16=C4,'Договор монтажа'!$A$16=C6,'Договор монтажа'!$A$16=C8,'Договор монтажа'!$A$16=C10,'Договор монтажа'!$A$16=C12,'Договор монтажа'!$A$16=C14,'Договор монтажа'!$A$16=C16),"",'Договор монтажа'!$A$16),IF('Договор монтажа'!$Y$17=Данные!$A$3,IF(OR('Договор монтажа'!$A$17=C2,'Договор монтажа'!$A$17=C4,'Договор монтажа'!$A$17=C6,'Договор монтажа'!$A$17=C8,'Договор монтажа'!$A$17=C10,'Договор монтажа'!$A$17=C12,'Договор монтажа'!$A$17=C14,'Договор монтажа'!$A$17=C16),"",'Договор монтажа'!$A$17),IF('Договор монтажа'!$Y$18=Данные!$A$3,IF(OR('Договор монтажа'!$A$18=C2,'Договор монтажа'!$A$18=C4,'Договор монтажа'!$A$18=C6,'Договор монтажа'!$A$18=C8,'Договор монтажа'!$A$18=C10,'Договор монтажа'!$A$18=C12,'Договор монтажа'!$A$18=C14,'Договор монтажа'!$A$18=C16),"",'Договор монтажа'!$A$18),IF('Договор монтажа'!$Y$19=Данные!$A$3,IF(OR('Договор монтажа'!$A$19=C2,'Договор монтажа'!$A$19=C4,'Договор монтажа'!$A$19=C6,'Договор монтажа'!$A$19=C8,'Договор монтажа'!$A$19=C10,'Договор монтажа'!$A$19=C12,'Договор монтажа'!$A$19=C14,'Договор монтажа'!$A$19=C16),"",'Договор монтажа'!$A$19),IF('Договор монтажа'!$Y$20=Данные!$A$3,IF(OR('Договор монтажа'!$A$20=C2,'Договор монтажа'!$A$20=C4,'Договор монтажа'!$A$20=C6,'Договор монтажа'!$A$20=C8,'Договор монтажа'!$A$20=C10,'Договор монтажа'!$A$20=C12,'Договор монтажа'!$A$20=C14,'Договор монтажа'!$A$20=C16),"",'Договор монтажа'!$A$20),IF('Договор монтажа'!$Y$21=Данные!$A$3,IF(OR('Договор монтажа'!$A$21=C2,'Договор монтажа'!$A$21=C4,'Договор монтажа'!$A$21=C6,'Договор монтажа'!$A$21=C8,'Договор монтажа'!$A$21=C10,'Договор монтажа'!$A$21=C12,'Договор монтажа'!$A$21=C14,'Договор монтажа'!$A$21=C16),"",'Договор монтажа'!$A$21),IF('Договор монтажа'!$Y$22=Данные!$A$3,IF(OR('Договор монтажа'!$A$22=C2,'Договор монтажа'!$A$22=C4,'Договор монтажа'!$A$22=C6,'Договор монтажа'!$A$22=C8,'Договор монтажа'!$A$22=C10,'Договор монтажа'!$A$22=C12,'Договор монтажа'!$A$22=C14,'Договор монтажа'!$A$22=C16),"",'Договор монтажа'!$A$22),IF('Договор монтажа'!$Y$23=Данные!$A$3,IF(OR('Договор монтажа'!$A$23=C2,'Договор монтажа'!$A$23=C4,'Договор монтажа'!$A$23=C6,'Договор монтажа'!$A$23=C8,'Договор монтажа'!$A$23=C10,'Договор монтажа'!$A$23=C12,'Договор монтажа'!$A$23=C14,'Договор монтажа'!$A$23=C16),"",'Договор монтажа'!$A$23),""))))))))))))))))))))</f>
        <v/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</row>
    <row r="19" spans="1:63" s="57" customFormat="1" ht="15.75" customHeight="1" x14ac:dyDescent="0.25">
      <c r="A19" s="149"/>
      <c r="B19" s="149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</row>
    <row r="20" spans="1:63" s="57" customFormat="1" ht="15.75" customHeight="1" x14ac:dyDescent="0.25">
      <c r="A20" s="149">
        <f>A18+1</f>
        <v>10</v>
      </c>
      <c r="B20" s="149"/>
      <c r="C20" s="150" t="str">
        <f>IF('Договор монтажа'!$Y$3=Данные!$A$3,IF(OR('Договор монтажа'!$A$3=C2,'Договор монтажа'!$A$3=C4,'Договор монтажа'!$A$3=C6,'Договор монтажа'!$A$3=C8,'Договор монтажа'!$A$3=C10,'Договор монтажа'!$A$3=C12,'Договор монтажа'!$A$3=C14,'Договор монтажа'!$A$3=C16,'Договор монтажа'!$A$3=C18),"",'Договор монтажа'!$A$3),IF('Договор монтажа'!$Y$4=Данные!$A$3,IF(OR('Договор монтажа'!$A$4=C2,'Договор монтажа'!$A$4=C4,'Договор монтажа'!$A$4=C6,'Договор монтажа'!$A$4=C8,'Договор монтажа'!$A$4=C10,'Договор монтажа'!$A$4=C12,'Договор монтажа'!$A$4=C14,'Договор монтажа'!$A$4=C16,'Договор монтажа'!$A$4=C18),"",'Договор монтажа'!$A$4),IF('Договор монтажа'!$Y$6=Данные!$A$3,IF(OR('Договор монтажа'!$A$6=C2,'Договор монтажа'!$A$6=C4,'Договор монтажа'!$A$6=C6,'Договор монтажа'!$A$6=C8,'Договор монтажа'!$A$6=C10,'Договор монтажа'!$A$6=C12,'Договор монтажа'!$A$6=C14,'Договор монтажа'!$A$6=C16,'Договор монтажа'!$A$6=C18),"",'Договор монтажа'!$A$6),IF('Договор монтажа'!$Y$7=Данные!$A$3,IF(OR('Договор монтажа'!$A$7=C2,'Договор монтажа'!$A$7=C4,'Договор монтажа'!$A$7=C6,'Договор монтажа'!$A$7=C8,'Договор монтажа'!$A$7=C10,'Договор монтажа'!$A$7=C12,'Договор монтажа'!$A$7=C14,'Договор монтажа'!$A$7=C16,'Договор монтажа'!$A$7=C18),"",'Договор монтажа'!$A$7),IF('Договор монтажа'!$Y$8=Данные!$A$3,IF(OR('Договор монтажа'!$A$8=C2,'Договор монтажа'!$A$8=C4,'Договор монтажа'!$A$8=C6,'Договор монтажа'!$A$8=C8,'Договор монтажа'!$A$8=C10,'Договор монтажа'!$A$8=C12,'Договор монтажа'!$A$8=C14,'Договор монтажа'!$A$8=C16,'Договор монтажа'!$A$8=C18),"",'Договор монтажа'!$A$8),IF('Договор монтажа'!$Y$9=Данные!$A$3,IF(OR('Договор монтажа'!$A$9=C2,'Договор монтажа'!$A$9=C4,'Договор монтажа'!$A$9=C6,'Договор монтажа'!$A$9=C8,'Договор монтажа'!$A$9=C10,'Договор монтажа'!$A$9=C12,'Договор монтажа'!$A$9=C14,'Договор монтажа'!$A$9=C16,'Договор монтажа'!$A$9=C18),"",'Договор монтажа'!$A$9),IF('Договор монтажа'!$Y$10=Данные!$A$3,IF(OR('Договор монтажа'!$A$10=C2,'Договор монтажа'!$A$10=C4,'Договор монтажа'!$A$10=C6,'Договор монтажа'!$A$10=C8,'Договор монтажа'!$A$10=C10,'Договор монтажа'!$A$10=C12,'Договор монтажа'!$A$10=C14,'Договор монтажа'!$A$10=C16,'Договор монтажа'!$A$10=C18),"",'Договор монтажа'!$A$10),IF('Договор монтажа'!$Y$11=Данные!$A$3,IF(OR('Договор монтажа'!$A$11=C2,'Договор монтажа'!$A$11=C4,'Договор монтажа'!$A$11=C6,'Договор монтажа'!$A$11=C8,'Договор монтажа'!$A$11=C10,'Договор монтажа'!$A$11=C12,'Договор монтажа'!$A$11=C14,'Договор монтажа'!$A$11=C16,'Договор монтажа'!$A$11=C18),"",'Договор монтажа'!$A$11),IF('Договор монтажа'!$Y$12=Данные!$A$3,IF(OR('Договор монтажа'!$A$12=C2,'Договор монтажа'!$A$12=C4,'Договор монтажа'!$A$12=C6,'Договор монтажа'!$A$12=C8,'Договор монтажа'!$A$12=C10,'Договор монтажа'!$A$12=C12,'Договор монтажа'!$A$12=C14,'Договор монтажа'!$A$12=C16,'Договор монтажа'!$A$12=C18),"",'Договор монтажа'!$A$12),IF('Договор монтажа'!$Y$13=Данные!$A$3,IF(OR('Договор монтажа'!$A$13=C2,'Договор монтажа'!$A$13=C4,'Договор монтажа'!$A$13=C6,'Договор монтажа'!$A$13=C8,'Договор монтажа'!$A$13=C10,'Договор монтажа'!$A$13=C12,'Договор монтажа'!$A$13=C14,'Договор монтажа'!$A$13=C16,'Договор монтажа'!$A$13=C18),"",'Договор монтажа'!$A$13),IF('Договор монтажа'!$Y$14=Данные!$A$3,IF(OR('Договор монтажа'!$A$14=C2,'Договор монтажа'!$A$14=C4,'Договор монтажа'!$A$14=C6,'Договор монтажа'!$A$14=C8,'Договор монтажа'!$A$14=C10,'Договор монтажа'!$A$14=C12,'Договор монтажа'!$A$14=C14,'Договор монтажа'!$A$14=C16,'Договор монтажа'!$A$14=C18),"",'Договор монтажа'!$A$14),IF('Договор монтажа'!$Y$15=Данные!$A$3,IF(OR('Договор монтажа'!$A$15=C2,'Договор монтажа'!$A$15=C4,'Договор монтажа'!$A$15=C6,'Договор монтажа'!$A$15=C8,'Договор монтажа'!$A$15=C10,'Договор монтажа'!$A$15=C12,'Договор монтажа'!$A$15=C14,'Договор монтажа'!$A$15=C16,'Договор монтажа'!$A$15=C18),"",'Договор монтажа'!$A$15),IF('Договор монтажа'!$Y$16=Данные!$A$3,IF(OR('Договор монтажа'!$A$16=C2,'Договор монтажа'!$A$16=C4,'Договор монтажа'!$A$16=C6,'Договор монтажа'!$A$16=C8,'Договор монтажа'!$A$16=C10,'Договор монтажа'!$A$16=C12,'Договор монтажа'!$A$16=C14,'Договор монтажа'!$A$16=C16,'Договор монтажа'!$A$16=C18),"",'Договор монтажа'!$A$16),IF('Договор монтажа'!$Y$17=Данные!$A$3,IF(OR('Договор монтажа'!$A$17=C2,'Договор монтажа'!$A$17=C4,'Договор монтажа'!$A$17=C6,'Договор монтажа'!$A$17=C8,'Договор монтажа'!$A$17=C10,'Договор монтажа'!$A$17=C12,'Договор монтажа'!$A$17=C14,'Договор монтажа'!$A$17=C16,'Договор монтажа'!$A$17=C18),"",'Договор монтажа'!$A$17),IF('Договор монтажа'!$Y$18=Данные!$A$3,IF(OR('Договор монтажа'!$A$18=C2,'Договор монтажа'!$A$18=C4,'Договор монтажа'!$A$18=C6,'Договор монтажа'!$A$18=C8,'Договор монтажа'!$A$18=C10,'Договор монтажа'!$A$18=C12,'Договор монтажа'!$A$18=C14,'Договор монтажа'!$A$18=C16,'Договор монтажа'!$A$18=C18),"",'Договор монтажа'!$A$18),IF('Договор монтажа'!$Y$19=Данные!$A$3,IF(OR('Договор монтажа'!$A$19=C2,'Договор монтажа'!$A$19=C4,'Договор монтажа'!$A$19=C6,'Договор монтажа'!$A$19=C8,'Договор монтажа'!$A$19=C10,'Договор монтажа'!$A$19=C12,'Договор монтажа'!$A$19=C14,'Договор монтажа'!$A$19=C16,'Договор монтажа'!$A$19=C18),"",'Договор монтажа'!$A$19),IF('Договор монтажа'!$Y$20=Данные!$A$3,IF(OR('Договор монтажа'!$A$20=C2,'Договор монтажа'!$A$20=C4,'Договор монтажа'!$A$20=C6,'Договор монтажа'!$A$20=C8,'Договор монтажа'!$A$20=C10,'Договор монтажа'!$A$20=C12,'Договор монтажа'!$A$20=C14,'Договор монтажа'!$A$20=C16,'Договор монтажа'!$A$20=C18),"",'Договор монтажа'!$A$20),IF('Договор монтажа'!$Y$21=Данные!$A$3,IF(OR('Договор монтажа'!$A$21=C2,'Договор монтажа'!$A$21=C4,'Договор монтажа'!$A$21=C6,'Договор монтажа'!$A$21=C8,'Договор монтажа'!$A$21=C10,'Договор монтажа'!$A$21=C12,'Договор монтажа'!$A$21=C14,'Договор монтажа'!$A$21=C16,'Договор монтажа'!$A$21=C18),"",'Договор монтажа'!$A$21),IF('Договор монтажа'!$Y$22=Данные!$A$3,IF(OR('Договор монтажа'!$A$22=C2,'Договор монтажа'!$A$22=C4,'Договор монтажа'!$A$22=C6,'Договор монтажа'!$A$22=C8,'Договор монтажа'!$A$22=C10,'Договор монтажа'!$A$22=C12,'Договор монтажа'!$A$22=C14,'Договор монтажа'!$A$22=C16,'Договор монтажа'!$A$22=C18),"",'Договор монтажа'!$A$22),IF('Договор монтажа'!$Y$23=Данные!$A$3,IF(OR('Договор монтажа'!$A$23=C2,'Договор монтажа'!$A$23=C4,'Договор монтажа'!$A$23=C6,'Договор монтажа'!$A$23=C8,'Договор монтажа'!$A$23=C10,'Договор монтажа'!$A$23=C12,'Договор монтажа'!$A$23=C14,'Договор монтажа'!$A$23=C16,'Договор монтажа'!$A$23=C18),"",'Договор монтажа'!$A$23),""))))))))))))))))))))</f>
        <v/>
      </c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</row>
    <row r="21" spans="1:63" s="57" customFormat="1" ht="15.75" customHeight="1" thickBot="1" x14ac:dyDescent="0.3">
      <c r="A21" s="151"/>
      <c r="B21" s="151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</row>
    <row r="22" spans="1:63" ht="5.0999999999999996" customHeight="1" x14ac:dyDescent="0.25"/>
    <row r="23" spans="1:63" ht="5.0999999999999996" customHeight="1" x14ac:dyDescent="0.25"/>
    <row r="24" spans="1:63" ht="5.0999999999999996" customHeight="1" x14ac:dyDescent="0.25"/>
    <row r="25" spans="1:63" ht="5.0999999999999996" customHeight="1" x14ac:dyDescent="0.25"/>
    <row r="26" spans="1:63" ht="5.0999999999999996" customHeight="1" x14ac:dyDescent="0.25"/>
    <row r="27" spans="1:63" ht="5.0999999999999996" customHeight="1" x14ac:dyDescent="0.25"/>
    <row r="28" spans="1:63" ht="5.0999999999999996" customHeight="1" x14ac:dyDescent="0.25"/>
    <row r="29" spans="1:63" ht="5.0999999999999996" customHeight="1" x14ac:dyDescent="0.25"/>
    <row r="30" spans="1:63" ht="5.0999999999999996" customHeight="1" x14ac:dyDescent="0.25"/>
    <row r="31" spans="1:63" ht="5.0999999999999996" customHeight="1" x14ac:dyDescent="0.25"/>
    <row r="32" spans="1:63" s="56" customFormat="1" ht="5.0999999999999996" customHeight="1" x14ac:dyDescent="0.25"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26:63" s="56" customFormat="1" ht="5.0999999999999996" customHeight="1" x14ac:dyDescent="0.25"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26:63" s="56" customFormat="1" ht="5.0999999999999996" customHeight="1" x14ac:dyDescent="0.25"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26:63" s="56" customFormat="1" ht="5.0999999999999996" customHeight="1" x14ac:dyDescent="0.25"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26:63" s="56" customFormat="1" ht="5.0999999999999996" customHeight="1" x14ac:dyDescent="0.25"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26:63" s="56" customFormat="1" ht="5.0999999999999996" customHeight="1" x14ac:dyDescent="0.25"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</row>
    <row r="38" spans="26:63" s="56" customFormat="1" ht="5.0999999999999996" customHeight="1" x14ac:dyDescent="0.25"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</row>
    <row r="39" spans="26:63" s="56" customFormat="1" ht="5.0999999999999996" customHeight="1" x14ac:dyDescent="0.25"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</row>
    <row r="40" spans="26:63" s="56" customFormat="1" ht="5.0999999999999996" customHeight="1" x14ac:dyDescent="0.25"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</row>
    <row r="41" spans="26:63" s="56" customFormat="1" ht="5.0999999999999996" customHeight="1" x14ac:dyDescent="0.25"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</row>
    <row r="42" spans="26:63" s="56" customFormat="1" ht="5.0999999999999996" customHeight="1" x14ac:dyDescent="0.25"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</row>
    <row r="43" spans="26:63" s="56" customFormat="1" ht="5.0999999999999996" customHeight="1" x14ac:dyDescent="0.25"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26:63" s="56" customFormat="1" ht="5.0999999999999996" customHeight="1" x14ac:dyDescent="0.25"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26:63" s="56" customFormat="1" ht="5.0999999999999996" customHeight="1" x14ac:dyDescent="0.25"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26:63" s="56" customFormat="1" ht="5.0999999999999996" customHeight="1" x14ac:dyDescent="0.25"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26:63" s="56" customFormat="1" ht="5.0999999999999996" customHeight="1" x14ac:dyDescent="0.25"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</row>
    <row r="48" spans="26:63" s="56" customFormat="1" ht="5.0999999999999996" customHeight="1" x14ac:dyDescent="0.25"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</row>
    <row r="49" spans="26:63" s="56" customFormat="1" ht="5.0999999999999996" customHeight="1" x14ac:dyDescent="0.25"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</row>
    <row r="50" spans="26:63" s="56" customFormat="1" ht="5.0999999999999996" customHeight="1" x14ac:dyDescent="0.25"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</row>
    <row r="51" spans="26:63" s="56" customFormat="1" ht="5.0999999999999996" customHeight="1" x14ac:dyDescent="0.25"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26:63" s="56" customFormat="1" ht="5.0999999999999996" customHeight="1" x14ac:dyDescent="0.25"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</row>
    <row r="53" spans="26:63" s="56" customFormat="1" ht="5.0999999999999996" customHeight="1" x14ac:dyDescent="0.25"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26:63" s="56" customFormat="1" ht="5.0999999999999996" customHeight="1" x14ac:dyDescent="0.25"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</row>
    <row r="55" spans="26:63" s="56" customFormat="1" ht="5.0999999999999996" customHeight="1" x14ac:dyDescent="0.25"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</row>
    <row r="56" spans="26:63" s="56" customFormat="1" ht="5.0999999999999996" customHeight="1" x14ac:dyDescent="0.25"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</row>
    <row r="57" spans="26:63" s="56" customFormat="1" ht="5.0999999999999996" customHeight="1" x14ac:dyDescent="0.25"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</row>
    <row r="58" spans="26:63" s="56" customFormat="1" ht="5.0999999999999996" customHeight="1" x14ac:dyDescent="0.25"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</row>
    <row r="59" spans="26:63" s="56" customFormat="1" ht="5.0999999999999996" customHeight="1" x14ac:dyDescent="0.25"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</row>
    <row r="60" spans="26:63" s="56" customFormat="1" ht="5.0999999999999996" customHeight="1" x14ac:dyDescent="0.25"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26:63" s="56" customFormat="1" ht="5.0999999999999996" customHeight="1" x14ac:dyDescent="0.25"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</row>
    <row r="62" spans="26:63" s="56" customFormat="1" ht="5.0999999999999996" customHeight="1" x14ac:dyDescent="0.25"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</row>
    <row r="63" spans="26:63" s="56" customFormat="1" ht="5.0999999999999996" customHeight="1" x14ac:dyDescent="0.25"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</row>
    <row r="64" spans="26:63" s="56" customFormat="1" ht="5.0999999999999996" customHeight="1" x14ac:dyDescent="0.25"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</row>
    <row r="65" spans="26:63" s="56" customFormat="1" ht="5.0999999999999996" customHeight="1" x14ac:dyDescent="0.25"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</row>
    <row r="66" spans="26:63" s="56" customFormat="1" ht="5.0999999999999996" customHeight="1" x14ac:dyDescent="0.25"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</row>
    <row r="67" spans="26:63" s="56" customFormat="1" ht="5.0999999999999996" customHeight="1" x14ac:dyDescent="0.25"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</row>
  </sheetData>
  <mergeCells count="21">
    <mergeCell ref="A1:Y1"/>
    <mergeCell ref="A2:B3"/>
    <mergeCell ref="C2:Y3"/>
    <mergeCell ref="A4:B5"/>
    <mergeCell ref="C4:Y5"/>
    <mergeCell ref="A6:B7"/>
    <mergeCell ref="C6:Y7"/>
    <mergeCell ref="A8:B9"/>
    <mergeCell ref="C8:Y9"/>
    <mergeCell ref="A10:B11"/>
    <mergeCell ref="C10:Y11"/>
    <mergeCell ref="A12:B13"/>
    <mergeCell ref="C12:Y13"/>
    <mergeCell ref="A14:B15"/>
    <mergeCell ref="C14:Y15"/>
    <mergeCell ref="A16:B17"/>
    <mergeCell ref="C16:Y17"/>
    <mergeCell ref="A18:B19"/>
    <mergeCell ref="C18:Y19"/>
    <mergeCell ref="A20:B21"/>
    <mergeCell ref="C20:Y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C6" sqref="C6"/>
    </sheetView>
  </sheetViews>
  <sheetFormatPr defaultRowHeight="15" x14ac:dyDescent="0.25"/>
  <sheetData>
    <row r="2" spans="1:1" x14ac:dyDescent="0.25">
      <c r="A2" t="s">
        <v>124</v>
      </c>
    </row>
    <row r="3" spans="1:1" x14ac:dyDescent="0.25">
      <c r="A3" t="s">
        <v>125</v>
      </c>
    </row>
  </sheetData>
  <customSheetViews>
    <customSheetView guid="{257A86D6-EF7F-4D0C-8BB6-CB61B50DC57D}">
      <selection activeCell="C8" sqref="C8"/>
      <pageMargins left="0.7" right="0.7" top="0.75" bottom="0.75" header="0.3" footer="0.3"/>
    </customSheetView>
    <customSheetView guid="{2AAABA6D-F47C-4544-ACA2-5910C2A7D6B7}">
      <selection activeCell="C8" sqref="C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zoomScale="130" zoomScaleNormal="130" workbookViewId="0">
      <selection activeCell="C73" sqref="C73"/>
    </sheetView>
  </sheetViews>
  <sheetFormatPr defaultRowHeight="15" x14ac:dyDescent="0.25"/>
  <cols>
    <col min="1" max="1" width="19.42578125" customWidth="1"/>
    <col min="3" max="3" width="83" customWidth="1"/>
  </cols>
  <sheetData>
    <row r="1" spans="1:3" s="57" customFormat="1" x14ac:dyDescent="0.25">
      <c r="A1" s="57" t="s">
        <v>122</v>
      </c>
      <c r="B1" s="59">
        <v>1</v>
      </c>
      <c r="C1" s="61" t="s">
        <v>131</v>
      </c>
    </row>
    <row r="2" spans="1:3" s="57" customFormat="1" x14ac:dyDescent="0.25">
      <c r="B2" s="59">
        <f t="shared" ref="B2:B22" si="0">B1+1</f>
        <v>2</v>
      </c>
      <c r="C2" s="69" t="s">
        <v>132</v>
      </c>
    </row>
    <row r="3" spans="1:3" s="57" customFormat="1" x14ac:dyDescent="0.25">
      <c r="B3" s="59">
        <f t="shared" si="0"/>
        <v>3</v>
      </c>
      <c r="C3" s="61" t="s">
        <v>81</v>
      </c>
    </row>
    <row r="4" spans="1:3" s="57" customFormat="1" x14ac:dyDescent="0.25">
      <c r="B4" s="59">
        <f t="shared" si="0"/>
        <v>4</v>
      </c>
      <c r="C4" s="69" t="s">
        <v>133</v>
      </c>
    </row>
    <row r="5" spans="1:3" s="57" customFormat="1" x14ac:dyDescent="0.25">
      <c r="B5" s="59">
        <f t="shared" si="0"/>
        <v>5</v>
      </c>
      <c r="C5" s="61" t="s">
        <v>134</v>
      </c>
    </row>
    <row r="6" spans="1:3" s="57" customFormat="1" x14ac:dyDescent="0.25">
      <c r="B6" s="59">
        <f t="shared" si="0"/>
        <v>6</v>
      </c>
      <c r="C6" s="61" t="s">
        <v>135</v>
      </c>
    </row>
    <row r="7" spans="1:3" s="57" customFormat="1" ht="25.5" x14ac:dyDescent="0.25">
      <c r="B7" s="59">
        <f t="shared" si="0"/>
        <v>7</v>
      </c>
      <c r="C7" s="61" t="s">
        <v>136</v>
      </c>
    </row>
    <row r="8" spans="1:3" s="57" customFormat="1" ht="25.5" x14ac:dyDescent="0.25">
      <c r="B8" s="59">
        <f t="shared" si="0"/>
        <v>8</v>
      </c>
      <c r="C8" s="61" t="s">
        <v>138</v>
      </c>
    </row>
    <row r="9" spans="1:3" s="57" customFormat="1" x14ac:dyDescent="0.25">
      <c r="B9" s="59">
        <f t="shared" si="0"/>
        <v>9</v>
      </c>
      <c r="C9" s="61" t="s">
        <v>137</v>
      </c>
    </row>
    <row r="10" spans="1:3" s="57" customFormat="1" x14ac:dyDescent="0.25">
      <c r="B10" s="59">
        <f t="shared" si="0"/>
        <v>10</v>
      </c>
      <c r="C10" s="61" t="s">
        <v>139</v>
      </c>
    </row>
    <row r="11" spans="1:3" s="57" customFormat="1" x14ac:dyDescent="0.25">
      <c r="B11" s="59">
        <f t="shared" si="0"/>
        <v>11</v>
      </c>
      <c r="C11" s="61" t="s">
        <v>140</v>
      </c>
    </row>
    <row r="12" spans="1:3" s="57" customFormat="1" x14ac:dyDescent="0.25">
      <c r="B12" s="59">
        <f t="shared" si="0"/>
        <v>12</v>
      </c>
      <c r="C12" s="61" t="s">
        <v>141</v>
      </c>
    </row>
    <row r="13" spans="1:3" s="57" customFormat="1" x14ac:dyDescent="0.25">
      <c r="B13" s="59">
        <f t="shared" si="0"/>
        <v>13</v>
      </c>
      <c r="C13" s="61" t="s">
        <v>106</v>
      </c>
    </row>
    <row r="14" spans="1:3" s="57" customFormat="1" x14ac:dyDescent="0.25">
      <c r="B14" s="59">
        <f t="shared" si="0"/>
        <v>14</v>
      </c>
      <c r="C14" s="61" t="s">
        <v>107</v>
      </c>
    </row>
    <row r="15" spans="1:3" s="57" customFormat="1" x14ac:dyDescent="0.25">
      <c r="B15" s="59">
        <f t="shared" si="0"/>
        <v>15</v>
      </c>
      <c r="C15" s="61" t="s">
        <v>111</v>
      </c>
    </row>
    <row r="16" spans="1:3" s="57" customFormat="1" x14ac:dyDescent="0.25">
      <c r="B16" s="59">
        <f t="shared" si="0"/>
        <v>16</v>
      </c>
      <c r="C16" s="61" t="s">
        <v>112</v>
      </c>
    </row>
    <row r="17" spans="2:3" s="57" customFormat="1" ht="25.5" x14ac:dyDescent="0.25">
      <c r="B17" s="59">
        <f t="shared" si="0"/>
        <v>17</v>
      </c>
      <c r="C17" s="61" t="s">
        <v>121</v>
      </c>
    </row>
    <row r="18" spans="2:3" s="57" customFormat="1" ht="25.5" x14ac:dyDescent="0.25">
      <c r="B18" s="59">
        <f t="shared" si="0"/>
        <v>18</v>
      </c>
      <c r="C18" s="61" t="s">
        <v>109</v>
      </c>
    </row>
    <row r="19" spans="2:3" s="57" customFormat="1" x14ac:dyDescent="0.25">
      <c r="B19" s="59">
        <f t="shared" si="0"/>
        <v>19</v>
      </c>
      <c r="C19" s="60" t="s">
        <v>113</v>
      </c>
    </row>
    <row r="20" spans="2:3" s="57" customFormat="1" x14ac:dyDescent="0.25">
      <c r="B20" s="59">
        <f t="shared" si="0"/>
        <v>20</v>
      </c>
      <c r="C20" s="60" t="s">
        <v>110</v>
      </c>
    </row>
    <row r="21" spans="2:3" s="57" customFormat="1" x14ac:dyDescent="0.25">
      <c r="B21" s="59">
        <f t="shared" si="0"/>
        <v>21</v>
      </c>
      <c r="C21" s="60" t="s">
        <v>108</v>
      </c>
    </row>
    <row r="22" spans="2:3" s="57" customFormat="1" x14ac:dyDescent="0.25">
      <c r="B22" s="59">
        <f t="shared" si="0"/>
        <v>22</v>
      </c>
      <c r="C22" s="60" t="s">
        <v>114</v>
      </c>
    </row>
    <row r="23" spans="2:3" s="57" customFormat="1" x14ac:dyDescent="0.25">
      <c r="B23" s="59">
        <f>B21+1</f>
        <v>22</v>
      </c>
      <c r="C23" s="60" t="s">
        <v>117</v>
      </c>
    </row>
    <row r="24" spans="2:3" s="57" customFormat="1" x14ac:dyDescent="0.25">
      <c r="B24" s="59">
        <f>B22+1</f>
        <v>23</v>
      </c>
      <c r="C24" s="60" t="s">
        <v>119</v>
      </c>
    </row>
    <row r="25" spans="2:3" s="57" customFormat="1" x14ac:dyDescent="0.25">
      <c r="B25" s="59">
        <f t="shared" ref="B25:B64" si="1">B24+1</f>
        <v>24</v>
      </c>
      <c r="C25" s="60" t="s">
        <v>118</v>
      </c>
    </row>
    <row r="26" spans="2:3" s="57" customFormat="1" x14ac:dyDescent="0.25">
      <c r="B26" s="59">
        <f t="shared" si="1"/>
        <v>25</v>
      </c>
      <c r="C26" s="60" t="s">
        <v>116</v>
      </c>
    </row>
    <row r="27" spans="2:3" s="57" customFormat="1" x14ac:dyDescent="0.25">
      <c r="B27" s="59">
        <f t="shared" si="1"/>
        <v>26</v>
      </c>
      <c r="C27" s="60" t="s">
        <v>115</v>
      </c>
    </row>
    <row r="28" spans="2:3" s="57" customFormat="1" x14ac:dyDescent="0.25">
      <c r="B28" s="59">
        <f t="shared" si="1"/>
        <v>27</v>
      </c>
      <c r="C28" s="61" t="s">
        <v>142</v>
      </c>
    </row>
    <row r="29" spans="2:3" s="57" customFormat="1" x14ac:dyDescent="0.25">
      <c r="B29" s="59">
        <f t="shared" si="1"/>
        <v>28</v>
      </c>
      <c r="C29" s="61" t="s">
        <v>143</v>
      </c>
    </row>
    <row r="30" spans="2:3" s="57" customFormat="1" ht="25.5" x14ac:dyDescent="0.25">
      <c r="B30" s="59">
        <f t="shared" si="1"/>
        <v>29</v>
      </c>
      <c r="C30" s="61" t="s">
        <v>144</v>
      </c>
    </row>
    <row r="31" spans="2:3" s="57" customFormat="1" x14ac:dyDescent="0.25">
      <c r="B31" s="59">
        <f t="shared" si="1"/>
        <v>30</v>
      </c>
      <c r="C31" s="60" t="s">
        <v>145</v>
      </c>
    </row>
    <row r="32" spans="2:3" s="57" customFormat="1" x14ac:dyDescent="0.25">
      <c r="B32" s="59">
        <f t="shared" si="1"/>
        <v>31</v>
      </c>
      <c r="C32" s="61" t="s">
        <v>146</v>
      </c>
    </row>
    <row r="33" spans="2:3" s="57" customFormat="1" x14ac:dyDescent="0.25">
      <c r="B33" s="59">
        <f t="shared" si="1"/>
        <v>32</v>
      </c>
      <c r="C33" s="61" t="s">
        <v>147</v>
      </c>
    </row>
    <row r="34" spans="2:3" s="57" customFormat="1" x14ac:dyDescent="0.25">
      <c r="B34" s="59">
        <f t="shared" si="1"/>
        <v>33</v>
      </c>
      <c r="C34" s="61" t="s">
        <v>82</v>
      </c>
    </row>
    <row r="35" spans="2:3" s="57" customFormat="1" x14ac:dyDescent="0.25">
      <c r="B35" s="59">
        <f t="shared" si="1"/>
        <v>34</v>
      </c>
      <c r="C35" s="61" t="s">
        <v>83</v>
      </c>
    </row>
    <row r="36" spans="2:3" s="57" customFormat="1" x14ac:dyDescent="0.25">
      <c r="B36" s="59">
        <f t="shared" si="1"/>
        <v>35</v>
      </c>
      <c r="C36" s="61" t="s">
        <v>84</v>
      </c>
    </row>
    <row r="37" spans="2:3" s="57" customFormat="1" x14ac:dyDescent="0.25">
      <c r="B37" s="59">
        <f t="shared" si="1"/>
        <v>36</v>
      </c>
      <c r="C37" s="61" t="s">
        <v>85</v>
      </c>
    </row>
    <row r="38" spans="2:3" s="57" customFormat="1" x14ac:dyDescent="0.25">
      <c r="B38" s="59">
        <f t="shared" si="1"/>
        <v>37</v>
      </c>
      <c r="C38" s="61" t="s">
        <v>86</v>
      </c>
    </row>
    <row r="39" spans="2:3" s="57" customFormat="1" x14ac:dyDescent="0.25">
      <c r="B39" s="59">
        <f t="shared" si="1"/>
        <v>38</v>
      </c>
      <c r="C39" s="61" t="s">
        <v>87</v>
      </c>
    </row>
    <row r="40" spans="2:3" s="57" customFormat="1" x14ac:dyDescent="0.25">
      <c r="B40" s="59">
        <f t="shared" si="1"/>
        <v>39</v>
      </c>
      <c r="C40" s="61" t="s">
        <v>148</v>
      </c>
    </row>
    <row r="41" spans="2:3" s="57" customFormat="1" x14ac:dyDescent="0.25">
      <c r="B41" s="59">
        <f t="shared" si="1"/>
        <v>40</v>
      </c>
      <c r="C41" s="61" t="s">
        <v>149</v>
      </c>
    </row>
    <row r="42" spans="2:3" s="57" customFormat="1" x14ac:dyDescent="0.25">
      <c r="B42" s="67">
        <f t="shared" si="1"/>
        <v>41</v>
      </c>
      <c r="C42" s="68" t="s">
        <v>88</v>
      </c>
    </row>
    <row r="43" spans="2:3" s="57" customFormat="1" x14ac:dyDescent="0.25">
      <c r="B43" s="59">
        <f t="shared" si="1"/>
        <v>42</v>
      </c>
      <c r="C43" s="61" t="s">
        <v>89</v>
      </c>
    </row>
    <row r="44" spans="2:3" s="57" customFormat="1" x14ac:dyDescent="0.25">
      <c r="B44" s="59">
        <f t="shared" si="1"/>
        <v>43</v>
      </c>
      <c r="C44" s="61" t="s">
        <v>90</v>
      </c>
    </row>
    <row r="45" spans="2:3" s="57" customFormat="1" x14ac:dyDescent="0.25">
      <c r="B45" s="59">
        <f t="shared" si="1"/>
        <v>44</v>
      </c>
      <c r="C45" s="61" t="s">
        <v>150</v>
      </c>
    </row>
    <row r="46" spans="2:3" s="57" customFormat="1" ht="28.5" customHeight="1" x14ac:dyDescent="0.25">
      <c r="B46" s="62">
        <f t="shared" si="1"/>
        <v>45</v>
      </c>
      <c r="C46" s="69" t="s">
        <v>151</v>
      </c>
    </row>
    <row r="47" spans="2:3" s="57" customFormat="1" x14ac:dyDescent="0.25">
      <c r="B47" s="59">
        <f t="shared" si="1"/>
        <v>46</v>
      </c>
      <c r="C47" s="61" t="s">
        <v>120</v>
      </c>
    </row>
    <row r="48" spans="2:3" s="57" customFormat="1" x14ac:dyDescent="0.25">
      <c r="B48" s="59">
        <f t="shared" si="1"/>
        <v>47</v>
      </c>
      <c r="C48" s="61" t="s">
        <v>91</v>
      </c>
    </row>
    <row r="49" spans="2:3" s="57" customFormat="1" x14ac:dyDescent="0.25">
      <c r="B49" s="59">
        <f t="shared" si="1"/>
        <v>48</v>
      </c>
      <c r="C49" s="61" t="s">
        <v>152</v>
      </c>
    </row>
    <row r="50" spans="2:3" s="57" customFormat="1" x14ac:dyDescent="0.25">
      <c r="B50" s="59">
        <f t="shared" si="1"/>
        <v>49</v>
      </c>
      <c r="C50" s="61" t="s">
        <v>153</v>
      </c>
    </row>
    <row r="51" spans="2:3" s="57" customFormat="1" x14ac:dyDescent="0.25">
      <c r="B51" s="59">
        <f t="shared" si="1"/>
        <v>50</v>
      </c>
      <c r="C51" s="61" t="s">
        <v>154</v>
      </c>
    </row>
    <row r="52" spans="2:3" s="57" customFormat="1" x14ac:dyDescent="0.25">
      <c r="B52" s="59">
        <f t="shared" si="1"/>
        <v>51</v>
      </c>
      <c r="C52" s="61" t="s">
        <v>92</v>
      </c>
    </row>
    <row r="53" spans="2:3" s="57" customFormat="1" x14ac:dyDescent="0.25">
      <c r="B53" s="59">
        <f t="shared" si="1"/>
        <v>52</v>
      </c>
      <c r="C53" s="61" t="s">
        <v>155</v>
      </c>
    </row>
    <row r="54" spans="2:3" s="57" customFormat="1" x14ac:dyDescent="0.25">
      <c r="B54" s="59">
        <f t="shared" si="1"/>
        <v>53</v>
      </c>
      <c r="C54" s="61" t="s">
        <v>156</v>
      </c>
    </row>
    <row r="55" spans="2:3" s="57" customFormat="1" x14ac:dyDescent="0.25">
      <c r="B55" s="59">
        <f t="shared" si="1"/>
        <v>54</v>
      </c>
      <c r="C55" s="61" t="s">
        <v>157</v>
      </c>
    </row>
    <row r="56" spans="2:3" s="57" customFormat="1" x14ac:dyDescent="0.25">
      <c r="B56" s="59">
        <f t="shared" si="1"/>
        <v>55</v>
      </c>
      <c r="C56" s="61" t="s">
        <v>158</v>
      </c>
    </row>
    <row r="57" spans="2:3" s="57" customFormat="1" x14ac:dyDescent="0.25">
      <c r="B57" s="59">
        <f t="shared" si="1"/>
        <v>56</v>
      </c>
      <c r="C57" s="61" t="s">
        <v>93</v>
      </c>
    </row>
    <row r="58" spans="2:3" s="57" customFormat="1" x14ac:dyDescent="0.25">
      <c r="B58" s="59">
        <f t="shared" si="1"/>
        <v>57</v>
      </c>
      <c r="C58" s="61" t="s">
        <v>94</v>
      </c>
    </row>
    <row r="59" spans="2:3" s="57" customFormat="1" x14ac:dyDescent="0.25">
      <c r="B59" s="59">
        <f t="shared" si="1"/>
        <v>58</v>
      </c>
      <c r="C59" s="61" t="s">
        <v>95</v>
      </c>
    </row>
    <row r="60" spans="2:3" s="57" customFormat="1" x14ac:dyDescent="0.25">
      <c r="B60" s="59">
        <f t="shared" si="1"/>
        <v>59</v>
      </c>
      <c r="C60" s="61" t="s">
        <v>98</v>
      </c>
    </row>
    <row r="61" spans="2:3" s="57" customFormat="1" x14ac:dyDescent="0.25">
      <c r="B61" s="59">
        <f t="shared" si="1"/>
        <v>60</v>
      </c>
      <c r="C61" s="61" t="s">
        <v>99</v>
      </c>
    </row>
    <row r="62" spans="2:3" s="57" customFormat="1" x14ac:dyDescent="0.25">
      <c r="B62" s="59">
        <f t="shared" si="1"/>
        <v>61</v>
      </c>
      <c r="C62" s="61" t="s">
        <v>96</v>
      </c>
    </row>
    <row r="63" spans="2:3" s="57" customFormat="1" x14ac:dyDescent="0.25">
      <c r="B63" s="59">
        <f t="shared" si="1"/>
        <v>62</v>
      </c>
      <c r="C63" s="69" t="s">
        <v>159</v>
      </c>
    </row>
    <row r="64" spans="2:3" s="57" customFormat="1" ht="15.75" thickBot="1" x14ac:dyDescent="0.3">
      <c r="B64" s="59">
        <f t="shared" si="1"/>
        <v>63</v>
      </c>
      <c r="C64" s="61" t="s">
        <v>97</v>
      </c>
    </row>
    <row r="65" spans="1:3" s="57" customFormat="1" ht="15.75" x14ac:dyDescent="0.25">
      <c r="A65" s="57" t="s">
        <v>123</v>
      </c>
      <c r="B65" s="66">
        <v>1</v>
      </c>
      <c r="C65" s="65" t="s">
        <v>160</v>
      </c>
    </row>
    <row r="66" spans="1:3" s="57" customFormat="1" ht="15.75" x14ac:dyDescent="0.25">
      <c r="B66" s="63">
        <f>B65+1</f>
        <v>2</v>
      </c>
      <c r="C66" s="64" t="s">
        <v>161</v>
      </c>
    </row>
    <row r="67" spans="1:3" s="57" customFormat="1" ht="16.5" thickBot="1" x14ac:dyDescent="0.3">
      <c r="B67" s="63">
        <f>B66+1</f>
        <v>3</v>
      </c>
      <c r="C67" s="64" t="s">
        <v>100</v>
      </c>
    </row>
    <row r="68" spans="1:3" s="57" customFormat="1" ht="15.75" x14ac:dyDescent="0.25">
      <c r="B68" s="66">
        <v>1</v>
      </c>
      <c r="C68" s="65" t="s">
        <v>162</v>
      </c>
    </row>
    <row r="69" spans="1:3" s="57" customFormat="1" ht="15.75" x14ac:dyDescent="0.25">
      <c r="B69" s="63">
        <f t="shared" ref="B69:B79" si="2">B68+1</f>
        <v>2</v>
      </c>
      <c r="C69" s="64" t="s">
        <v>101</v>
      </c>
    </row>
    <row r="70" spans="1:3" s="57" customFormat="1" ht="15.75" x14ac:dyDescent="0.25">
      <c r="B70" s="63">
        <f t="shared" si="2"/>
        <v>3</v>
      </c>
      <c r="C70" s="64" t="s">
        <v>164</v>
      </c>
    </row>
    <row r="71" spans="1:3" s="57" customFormat="1" ht="15.75" x14ac:dyDescent="0.25">
      <c r="B71" s="63">
        <f t="shared" si="2"/>
        <v>4</v>
      </c>
      <c r="C71" s="64" t="s">
        <v>164</v>
      </c>
    </row>
    <row r="72" spans="1:3" s="57" customFormat="1" ht="15.75" x14ac:dyDescent="0.25">
      <c r="B72" s="63">
        <f t="shared" si="2"/>
        <v>5</v>
      </c>
      <c r="C72" s="64" t="s">
        <v>102</v>
      </c>
    </row>
    <row r="73" spans="1:3" s="57" customFormat="1" ht="15.75" x14ac:dyDescent="0.25">
      <c r="B73" s="63">
        <f t="shared" si="2"/>
        <v>6</v>
      </c>
      <c r="C73" s="64" t="s">
        <v>163</v>
      </c>
    </row>
    <row r="74" spans="1:3" s="57" customFormat="1" ht="15.75" x14ac:dyDescent="0.25">
      <c r="B74" s="63">
        <f t="shared" si="2"/>
        <v>7</v>
      </c>
      <c r="C74" s="70" t="s">
        <v>165</v>
      </c>
    </row>
    <row r="75" spans="1:3" s="57" customFormat="1" ht="15.75" x14ac:dyDescent="0.25">
      <c r="B75" s="63">
        <f t="shared" si="2"/>
        <v>8</v>
      </c>
      <c r="C75" s="64" t="s">
        <v>166</v>
      </c>
    </row>
    <row r="76" spans="1:3" s="57" customFormat="1" ht="15.75" x14ac:dyDescent="0.25">
      <c r="B76" s="63">
        <f t="shared" si="2"/>
        <v>9</v>
      </c>
      <c r="C76" s="64" t="s">
        <v>103</v>
      </c>
    </row>
    <row r="77" spans="1:3" s="57" customFormat="1" ht="15.75" x14ac:dyDescent="0.25">
      <c r="B77" s="63">
        <f t="shared" si="2"/>
        <v>10</v>
      </c>
      <c r="C77" s="64" t="s">
        <v>86</v>
      </c>
    </row>
    <row r="78" spans="1:3" s="57" customFormat="1" ht="15.75" x14ac:dyDescent="0.25">
      <c r="B78" s="63">
        <f t="shared" si="2"/>
        <v>11</v>
      </c>
      <c r="C78" s="64" t="s">
        <v>104</v>
      </c>
    </row>
    <row r="79" spans="1:3" s="57" customFormat="1" ht="15.75" x14ac:dyDescent="0.25">
      <c r="B79" s="63">
        <f t="shared" si="2"/>
        <v>12</v>
      </c>
      <c r="C79" s="6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АКТ</vt:lpstr>
      <vt:lpstr>Договор монтажа</vt:lpstr>
      <vt:lpstr>Откосы</vt:lpstr>
      <vt:lpstr>Данные</vt:lpstr>
      <vt:lpstr>Лист2</vt:lpstr>
      <vt:lpstr>'Договор монтажа'!Область_печати</vt:lpstr>
      <vt:lpstr>Откосы!Область_печати</vt:lpstr>
      <vt:lpstr>откосы</vt:lpstr>
      <vt:lpstr>откосы_цена</vt:lpstr>
      <vt:lpstr>сталь</vt:lpstr>
      <vt:lpstr>сталь_откосы</vt:lpstr>
      <vt:lpstr>сталь_откосы_цена</vt:lpstr>
      <vt:lpstr>сталь_цена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Торекс Авиаторов</dc:creator>
  <cp:lastModifiedBy>Голубченко Максим Александрович</cp:lastModifiedBy>
  <cp:lastPrinted>2021-02-17T05:47:45Z</cp:lastPrinted>
  <dcterms:created xsi:type="dcterms:W3CDTF">2014-10-28T04:03:39Z</dcterms:created>
  <dcterms:modified xsi:type="dcterms:W3CDTF">2021-02-18T02:37:54Z</dcterms:modified>
</cp:coreProperties>
</file>