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605" firstSheet="1" activeTab="1"/>
  </bookViews>
  <sheets>
    <sheet name="АКТ" sheetId="2" state="hidden" r:id="rId1"/>
    <sheet name="Договор монтажа" sheetId="7" r:id="rId2"/>
    <sheet name="Акт Стальных дверей" sheetId="13" r:id="rId3"/>
    <sheet name="Акт Откосы" sheetId="14" r:id="rId4"/>
    <sheet name="Данные" sheetId="5" r:id="rId5"/>
    <sheet name="Лист2" sheetId="9" r:id="rId6"/>
  </sheets>
  <definedNames>
    <definedName name="_xlnm._FilterDatabase" localSheetId="3" hidden="1">'Акт Откосы'!$C$32:$Y$34</definedName>
    <definedName name="_xlnm._FilterDatabase" localSheetId="2" hidden="1">'Акт Стальных дверей'!$C$38:$Y$40</definedName>
    <definedName name="_xlnm._FilterDatabase" localSheetId="4" hidden="1">Данные!#REF!</definedName>
    <definedName name="_xlnm._FilterDatabase" localSheetId="1" hidden="1">'Договор монтажа'!$C$201:$Z$221</definedName>
    <definedName name="_xlnm.Extract" localSheetId="1">'Договор монтажа'!#REF!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_xlnm.Print_Area" localSheetId="3">'Акт Откосы'!$A$1:$AJ$72</definedName>
    <definedName name="_xlnm.Print_Area" localSheetId="2">'Акт Стальных дверей'!$A$1:$AJ$78</definedName>
    <definedName name="_xlnm.Print_Area" localSheetId="1">'Договор монтажа'!$A$1:$AJ$229</definedName>
    <definedName name="Z_257A86D6_EF7F_4D0C_8BB6_CB61B50DC57D_.wvu.PrintArea" localSheetId="3" hidden="1">'Акт Откосы'!$A$1:$AJ$72</definedName>
    <definedName name="Z_257A86D6_EF7F_4D0C_8BB6_CB61B50DC57D_.wvu.PrintArea" localSheetId="2" hidden="1">'Акт Стальных дверей'!$A$1:$AJ$78</definedName>
    <definedName name="Z_257A86D6_EF7F_4D0C_8BB6_CB61B50DC57D_.wvu.Rows" localSheetId="1" hidden="1">'Договор монтажа'!#REF!,'Договор монтажа'!#REF!,'Договор монтажа'!#REF!</definedName>
    <definedName name="Z_2AAABA6D_F47C_4544_ACA2_5910C2A7D6B7_.wvu.PrintArea" localSheetId="3" hidden="1">'Акт Откосы'!$A$1:$AJ$72</definedName>
    <definedName name="Z_2AAABA6D_F47C_4544_ACA2_5910C2A7D6B7_.wvu.PrintArea" localSheetId="2" hidden="1">'Акт Стальных дверей'!$A$1:$AJ$78</definedName>
    <definedName name="Z_2AAABA6D_F47C_4544_ACA2_5910C2A7D6B7_.wvu.Rows" localSheetId="1" hidden="1">'Договор монтажа'!#REF!,'Договор монтажа'!#REF!,'Договор монтажа'!#REF!</definedName>
    <definedName name="мил">{0,"овz";1,"z";2,"аz";5,"овz"}</definedName>
    <definedName name="откосы">Лист2!$C$65:$C$79</definedName>
    <definedName name="откосы_цена">Лист2!$C$65:$D$79</definedName>
    <definedName name="сталь">Лист2!$C$1:$C$64</definedName>
    <definedName name="сталь_откосы">Лист2!$C$1:$C$79</definedName>
    <definedName name="сталь_откосы_цена">Лист2!$C$1:$D$79</definedName>
    <definedName name="сталь_цена">Лист2!$C$1:$D$64</definedName>
    <definedName name="тыс">{0,"тысячz";1,"тысячаz";2,"тысячиz";5,"тысячz"}</definedName>
  </definedNames>
  <calcPr calcId="152511" iterateDelta="1E-4"/>
  <customWorkbookViews>
    <customWorkbookView name="Голубченко Максим Александрович - Личное представление" guid="{2AAABA6D-F47C-4544-ACA2-5910C2A7D6B7}" mergeInterval="0" personalView="1" maximized="1" windowWidth="1360" windowHeight="438" activeSheetId="1"/>
    <customWorkbookView name="DemyanovaO - Личное представление" guid="{257A86D6-EF7F-4D0C-8BB6-CB61B50DC57D}" mergeInterval="0" personalView="1" maximized="1" windowWidth="1916" windowHeight="851" activeSheetId="1"/>
  </customWorkbookViews>
</workbook>
</file>

<file path=xl/calcChain.xml><?xml version="1.0" encoding="utf-8"?>
<calcChain xmlns="http://schemas.openxmlformats.org/spreadsheetml/2006/main">
  <c r="C37" i="14" l="1"/>
  <c r="C38" i="14"/>
  <c r="C39" i="14"/>
  <c r="C40" i="14"/>
  <c r="C41" i="14"/>
  <c r="C34" i="14"/>
  <c r="C35" i="14"/>
  <c r="C36" i="14"/>
  <c r="C33" i="14"/>
  <c r="C32" i="14"/>
  <c r="C41" i="13"/>
  <c r="C42" i="13"/>
  <c r="C43" i="13"/>
  <c r="C44" i="13"/>
  <c r="C45" i="13"/>
  <c r="C46" i="13"/>
  <c r="C47" i="13"/>
  <c r="C40" i="13"/>
  <c r="C39" i="13"/>
  <c r="C38" i="13"/>
  <c r="Z39" i="13" l="1"/>
  <c r="AC216" i="7"/>
  <c r="A33" i="14" l="1"/>
  <c r="A34" i="14" s="1"/>
  <c r="A35" i="14" s="1"/>
  <c r="A36" i="14" s="1"/>
  <c r="A37" i="14" s="1"/>
  <c r="A38" i="14" s="1"/>
  <c r="A39" i="14" s="1"/>
  <c r="A40" i="14" s="1"/>
  <c r="A41" i="14" s="1"/>
  <c r="F20" i="14"/>
  <c r="AB47" i="13"/>
  <c r="Z46" i="13"/>
  <c r="Z43" i="13"/>
  <c r="Z42" i="13"/>
  <c r="A39" i="13"/>
  <c r="A40" i="13" s="1"/>
  <c r="A41" i="13" s="1"/>
  <c r="A42" i="13" s="1"/>
  <c r="A43" i="13" s="1"/>
  <c r="A44" i="13" s="1"/>
  <c r="A45" i="13" s="1"/>
  <c r="A46" i="13" s="1"/>
  <c r="A47" i="13" s="1"/>
  <c r="Z38" i="13"/>
  <c r="F20" i="13"/>
  <c r="Z32" i="14" l="1"/>
  <c r="Z47" i="13"/>
  <c r="AF47" i="13" s="1"/>
  <c r="Z44" i="13"/>
  <c r="Z40" i="13"/>
  <c r="Z41" i="13"/>
  <c r="Z45" i="13"/>
  <c r="AC220" i="7" l="1"/>
  <c r="AG220" i="7" s="1"/>
  <c r="AC219" i="7"/>
  <c r="AG219" i="7" s="1"/>
  <c r="AC217" i="7"/>
  <c r="AC214" i="7"/>
  <c r="AC213" i="7"/>
  <c r="AC212" i="7"/>
  <c r="AC211" i="7"/>
  <c r="AC210" i="7"/>
  <c r="AC209" i="7"/>
  <c r="AC208" i="7"/>
  <c r="AC207" i="7"/>
  <c r="AC206" i="7"/>
  <c r="AC205" i="7"/>
  <c r="B202" i="7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AC218" i="7"/>
  <c r="AC204" i="7"/>
  <c r="AC221" i="7"/>
  <c r="AC202" i="7"/>
  <c r="AC215" i="7"/>
  <c r="AC201" i="7"/>
  <c r="AB41" i="13" l="1"/>
  <c r="AF41" i="13"/>
  <c r="AB42" i="13"/>
  <c r="AF42" i="13" s="1"/>
  <c r="AB45" i="13"/>
  <c r="AF45" i="13" s="1"/>
  <c r="AB43" i="13"/>
  <c r="AF43" i="13" s="1"/>
  <c r="AB46" i="13"/>
  <c r="AF46" i="13" s="1"/>
  <c r="AB44" i="13"/>
  <c r="AF44" i="13" s="1"/>
  <c r="AG218" i="7"/>
  <c r="AB40" i="13"/>
  <c r="AF40" i="13" s="1"/>
  <c r="AB38" i="13"/>
  <c r="AF38" i="13" s="1"/>
  <c r="AB39" i="13"/>
  <c r="AF39" i="13" s="1"/>
  <c r="B216" i="7"/>
  <c r="B217" i="7" s="1"/>
  <c r="B218" i="7" s="1"/>
  <c r="B219" i="7" s="1"/>
  <c r="B220" i="7" s="1"/>
  <c r="B221" i="7" s="1"/>
  <c r="AG201" i="7"/>
  <c r="AG204" i="7"/>
  <c r="AG208" i="7"/>
  <c r="AG212" i="7"/>
  <c r="AG216" i="7"/>
  <c r="AG221" i="7"/>
  <c r="AG205" i="7"/>
  <c r="AG209" i="7"/>
  <c r="AG213" i="7"/>
  <c r="AG217" i="7"/>
  <c r="AG206" i="7"/>
  <c r="AG210" i="7"/>
  <c r="AG214" i="7"/>
  <c r="AG202" i="7"/>
  <c r="AG207" i="7"/>
  <c r="AG211" i="7"/>
  <c r="AG215" i="7"/>
  <c r="AC203" i="7"/>
  <c r="AB32" i="14" l="1"/>
  <c r="AF32" i="14" s="1"/>
  <c r="AF48" i="13"/>
  <c r="AG203" i="7"/>
  <c r="AG222" i="7" s="1"/>
  <c r="B69" i="9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66" i="9"/>
  <c r="B67" i="9" s="1"/>
  <c r="B2" i="9"/>
  <c r="B3" i="9" s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l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23" i="9"/>
  <c r="B178" i="7" l="1"/>
  <c r="D16" i="14" l="1"/>
  <c r="D16" i="13"/>
  <c r="E185" i="7"/>
  <c r="N227" i="7"/>
  <c r="B10" i="2" l="1"/>
  <c r="C94" i="2" s="1"/>
  <c r="F3" i="2"/>
  <c r="B86" i="2" s="1"/>
  <c r="B90" i="2"/>
  <c r="F66" i="2"/>
  <c r="F65" i="2"/>
  <c r="F64" i="2"/>
  <c r="F63" i="2"/>
  <c r="F62" i="2"/>
  <c r="F61" i="2"/>
  <c r="F60" i="2"/>
  <c r="F59" i="2"/>
  <c r="F58" i="2"/>
  <c r="F57" i="2"/>
  <c r="F56" i="2"/>
  <c r="F55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4" i="2"/>
  <c r="F32" i="2"/>
  <c r="F31" i="2"/>
  <c r="F30" i="2"/>
  <c r="F29" i="2"/>
  <c r="F28" i="2"/>
  <c r="F27" i="2"/>
  <c r="F26" i="2"/>
  <c r="F25" i="2"/>
  <c r="B21" i="2"/>
  <c r="B12" i="2" l="1"/>
  <c r="B88" i="2" s="1"/>
  <c r="AB33" i="14"/>
  <c r="AB34" i="14"/>
  <c r="Z33" i="14"/>
  <c r="Z34" i="14"/>
  <c r="Z35" i="14"/>
  <c r="AF33" i="14" l="1"/>
  <c r="AF34" i="14"/>
  <c r="AB35" i="14"/>
  <c r="AF35" i="14" s="1"/>
  <c r="AB36" i="14" l="1"/>
  <c r="Z36" i="14"/>
  <c r="AF36" i="14" l="1"/>
  <c r="Z37" i="14"/>
  <c r="AB37" i="14"/>
  <c r="AF37" i="14" l="1"/>
  <c r="Z38" i="14"/>
  <c r="AB38" i="14"/>
  <c r="Z39" i="14" l="1"/>
  <c r="AB39" i="14"/>
  <c r="AF38" i="14"/>
  <c r="AF39" i="14" l="1"/>
  <c r="Z40" i="14"/>
  <c r="AB40" i="14"/>
  <c r="AF40" i="14" l="1"/>
  <c r="AB41" i="14"/>
  <c r="Z41" i="14"/>
  <c r="AF41" i="14" s="1"/>
  <c r="AF42" i="14" l="1"/>
</calcChain>
</file>

<file path=xl/sharedStrings.xml><?xml version="1.0" encoding="utf-8"?>
<sst xmlns="http://schemas.openxmlformats.org/spreadsheetml/2006/main" count="306" uniqueCount="225">
  <si>
    <t>г. Красноярск</t>
  </si>
  <si>
    <t>от</t>
  </si>
  <si>
    <t>1. ПРЕДМЕТ ДОГОВОРА</t>
  </si>
  <si>
    <t>Приложение №3</t>
  </si>
  <si>
    <t>к Договору поставки №</t>
  </si>
  <si>
    <t>АКТ выполненных работ</t>
  </si>
  <si>
    <t>Дата</t>
  </si>
  <si>
    <t>№ Заказа</t>
  </si>
  <si>
    <t>ФИО Заказчика:</t>
  </si>
  <si>
    <t>Адрес  установки:</t>
  </si>
  <si>
    <t>Магазин:</t>
  </si>
  <si>
    <t>ФИО Менеджера:</t>
  </si>
  <si>
    <t>ФИО Установщика:</t>
  </si>
  <si>
    <t>Дата установки:</t>
  </si>
  <si>
    <t>Модель двери:</t>
  </si>
  <si>
    <t>РАСЦЕНКИ НА УСТАНОВКУ МЕТАЛЛИЧЕСКОЙ ДВЕРИ</t>
  </si>
  <si>
    <t>Наименование услуг</t>
  </si>
  <si>
    <t>Кол-во</t>
  </si>
  <si>
    <t>Цена</t>
  </si>
  <si>
    <t>Сумма</t>
  </si>
  <si>
    <t>1. Дополнительные работы</t>
  </si>
  <si>
    <r>
      <t xml:space="preserve">2. Замер за городом </t>
    </r>
    <r>
      <rPr>
        <sz val="11"/>
        <color theme="1"/>
        <rFont val="Times New Roman"/>
        <family val="1"/>
        <charset val="204"/>
      </rPr>
      <t xml:space="preserve"> (+15 руб. за 1 км в одну сторону) </t>
    </r>
  </si>
  <si>
    <r>
      <t xml:space="preserve">3.1 Подъем двери "ТОРЭКС" </t>
    </r>
    <r>
      <rPr>
        <sz val="11"/>
        <color theme="1"/>
        <rFont val="Times New Roman"/>
        <family val="1"/>
        <charset val="204"/>
      </rPr>
      <t>за этаж, подъем  до 1 этажа</t>
    </r>
  </si>
  <si>
    <t>3.2 Подъем двери "ТОРЭКС" на лифте</t>
  </si>
  <si>
    <r>
      <t xml:space="preserve">3.3 Подъем двери: «Профессор»,«Ультиматум», «SO10» </t>
    </r>
    <r>
      <rPr>
        <sz val="11"/>
        <color theme="1"/>
        <rFont val="Times New Roman"/>
        <family val="1"/>
        <charset val="204"/>
      </rPr>
      <t>(за 1 этаж, на лифте)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</si>
  <si>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3.4 Подъем двери: «Валенсия» (Home) </t>
    </r>
    <r>
      <rPr>
        <sz val="11"/>
        <color theme="1"/>
        <rFont val="Times New Roman"/>
        <family val="1"/>
        <charset val="204"/>
      </rPr>
      <t>(за 1 этаж, на лифте)</t>
    </r>
  </si>
  <si>
    <r>
      <t xml:space="preserve">3.5 Подъем ДВУСТВОРЧАТОЙ двери </t>
    </r>
    <r>
      <rPr>
        <sz val="11"/>
        <color theme="1"/>
        <rFont val="Times New Roman"/>
        <family val="1"/>
        <charset val="204"/>
      </rPr>
      <t>(за 1 этаж, на лифте)</t>
    </r>
  </si>
  <si>
    <t>4. Демонтаж деревянной двери</t>
  </si>
  <si>
    <t>5. Демонтаж металлической двери</t>
  </si>
  <si>
    <t>6. Демонтаж влитого короба + монтаж двери «Торэкс»</t>
  </si>
  <si>
    <t>7. Монтаж металлической двери «Торэкс»</t>
  </si>
  <si>
    <t>8. Монтаж металлической двери: «Профессор»,  «Ультиматум»</t>
  </si>
  <si>
    <t>9.  Монтаж металлической двери " Снегирь", "Профессор 04-02"</t>
  </si>
  <si>
    <t>10.  Монтаж металлической двери «Валенсия» (Home)</t>
  </si>
  <si>
    <t xml:space="preserve">11. Монтаж двустворчатой двери: «Профессор»
</t>
  </si>
  <si>
    <r>
      <t>12. Монтаж за пределами города двери "Торэкс"</t>
    </r>
    <r>
      <rPr>
        <sz val="11"/>
        <color theme="1"/>
        <rFont val="Times New Roman"/>
        <family val="1"/>
        <charset val="204"/>
      </rPr>
      <t xml:space="preserve"> (доставка в стоимость не входит)</t>
    </r>
  </si>
  <si>
    <r>
      <t xml:space="preserve">13. Монтаж за пределами города «Профессор», «Ультиматум»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</si>
  <si>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r>
      <t xml:space="preserve">14. Монтаж за пределами города «Валенсия» (Home)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</si>
  <si>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t>15. Расширение/бетон, кирпич/одна сторона</t>
  </si>
  <si>
    <t>16. Расширение/дерево/одна сторона</t>
  </si>
  <si>
    <t>17. Расширение /дерево, бетон, кирпич / низ или верх</t>
  </si>
  <si>
    <t>18. Доставка по городу</t>
  </si>
  <si>
    <t>19. Доставка за городом (+35 руб. за 1 км в одну сторону)</t>
  </si>
  <si>
    <t>20. Вызов мастера</t>
  </si>
  <si>
    <t>21. Замена дверной ручки + Вызов мастера</t>
  </si>
  <si>
    <t>22. Замена ключевины + Вызов мастера</t>
  </si>
  <si>
    <t>23. Замена замка + Вызов мастера</t>
  </si>
  <si>
    <t>24. Вынос мелкого мусора</t>
  </si>
  <si>
    <t>бесплатно</t>
  </si>
  <si>
    <t>25. Вывоз мусора (после стандартного монтажа)</t>
  </si>
  <si>
    <t>26. Вывоз мусора после расширения</t>
  </si>
  <si>
    <t>27. Вынос деревянной двери (до подъезда)</t>
  </si>
  <si>
    <t>28. Вынос металлической двери (до подъезда)</t>
  </si>
  <si>
    <t>29. Утилизация (вывоз) крупногабаритного мусора</t>
  </si>
  <si>
    <t>30. Подготовка дверного проема</t>
  </si>
  <si>
    <t>31. Закладка дверного проема (пеноблок)</t>
  </si>
  <si>
    <t>32. Демонтаж проёма</t>
  </si>
  <si>
    <t>33. Алмазная резка (расширение) проёма, за 1 м/пг</t>
  </si>
  <si>
    <r>
      <t xml:space="preserve">34. Монтаж откосов </t>
    </r>
    <r>
      <rPr>
        <sz val="11"/>
        <color theme="1"/>
        <rFont val="Times New Roman"/>
        <family val="1"/>
        <charset val="204"/>
      </rPr>
      <t xml:space="preserve">(2000 монтаж +600 распил доборов, пена, металл.уголок) </t>
    </r>
  </si>
  <si>
    <t>35. Доп. работы:  штукатурка, разводка электропроводки, подгонка плинтуса, перенос звонков и т.п. - оплачивается дополнительно, стоимость работ  договорная!!!</t>
  </si>
  <si>
    <r>
      <t xml:space="preserve">Доборы до 70 мм </t>
    </r>
    <r>
      <rPr>
        <sz val="11"/>
        <color theme="1"/>
        <rFont val="Times New Roman"/>
        <family val="1"/>
        <charset val="204"/>
      </rPr>
      <t>(материалы: добор  ЛДСП, наличник МДФ)</t>
    </r>
  </si>
  <si>
    <r>
      <t>Доборы 70-150мм</t>
    </r>
    <r>
      <rPr>
        <sz val="11"/>
        <color theme="1"/>
        <rFont val="Times New Roman"/>
        <family val="1"/>
        <charset val="204"/>
      </rPr>
      <t xml:space="preserve"> (материалы: добор  ЛДСП, наличник МДФ)</t>
    </r>
  </si>
  <si>
    <r>
      <t>Доборы от 150 мм</t>
    </r>
    <r>
      <rPr>
        <sz val="11"/>
        <color theme="1"/>
        <rFont val="Times New Roman"/>
        <family val="1"/>
        <charset val="204"/>
      </rPr>
      <t xml:space="preserve"> (материалы: добор ЛДСП, наличник МДФ)</t>
    </r>
  </si>
  <si>
    <t>ИТОГО, общая стоимость монтажа:</t>
  </si>
  <si>
    <t>Дата, подпись:</t>
  </si>
  <si>
    <t xml:space="preserve">Дверь (и) передана (ы) мне в установленный срок и мною осмотрена (ы).
Подпись покупателя:____________________________________________________________________
Повреждений на внутренней и внешней панелях (сколов, царапин и т.д.) нет. Порог без повреждений. Претензий к товару, фурнитуре, отделке и к работе замков не имею.                                                                                                             Подпись покупателя:
</t>
  </si>
  <si>
    <t>Услуги по монтажу двери (в случае их выполнения)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получен на руки.</t>
  </si>
  <si>
    <t>Претензии</t>
  </si>
  <si>
    <t>"_______" ____________________ 201 _____г.</t>
  </si>
  <si>
    <t>Материалы для выполнения дополнительных работ предоставляется покупателем, либо оплачиваются дополнительно, с учетом доставки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</si>
  <si>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</t>
  </si>
  <si>
    <t>С условиями установки дверей ознакомлен и</t>
  </si>
  <si>
    <t>и согласен</t>
  </si>
  <si>
    <t>(ФИО, дата, подпись покупателя)</t>
  </si>
  <si>
    <t>АКТ приемки РАБОТ</t>
  </si>
  <si>
    <t>№ Договора:</t>
  </si>
  <si>
    <t>дата установки</t>
  </si>
  <si>
    <t xml:space="preserve">Работу выполнил: </t>
  </si>
  <si>
    <t>(ФИО монтажника)</t>
  </si>
  <si>
    <t xml:space="preserve">Работы по установке выполнены в полном объеме. Претензий по срокам и качеству </t>
  </si>
  <si>
    <t>выполненных работ не имею:</t>
  </si>
  <si>
    <t>"Двери Torex" ул. Судостроительная 90</t>
  </si>
  <si>
    <t xml:space="preserve">Доп. информация </t>
  </si>
  <si>
    <t>Доверенное лицо:</t>
  </si>
  <si>
    <t>Магазин, телефон:</t>
  </si>
  <si>
    <t>ФИО Установщика, телефон:</t>
  </si>
  <si>
    <t xml:space="preserve">Материалы для выполнения дополнительных работ предоставляются покупателем, либо оплачиваются дополнительно, с учетом доставки. 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</si>
  <si>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сторонами.</t>
  </si>
  <si>
    <t>Стоимость</t>
  </si>
  <si>
    <t>Доставка по городу</t>
  </si>
  <si>
    <r>
      <t xml:space="preserve">Замер в черте города </t>
    </r>
    <r>
      <rPr>
        <i/>
        <sz val="10"/>
        <color rgb="FFFF0000"/>
        <rFont val="Times New Roman"/>
        <family val="1"/>
        <charset val="204"/>
      </rPr>
      <t>(без нашего монтажа)</t>
    </r>
  </si>
  <si>
    <r>
      <t xml:space="preserve">Дополнительное крепление </t>
    </r>
    <r>
      <rPr>
        <i/>
        <sz val="10"/>
        <color rgb="FFFF0000"/>
        <rFont val="Times New Roman"/>
        <family val="1"/>
        <charset val="204"/>
      </rPr>
      <t>(пластина для усиления крепежа двери - 1 шт.)</t>
    </r>
  </si>
  <si>
    <t>Расширение/бетон, кирпич/одна сторона</t>
  </si>
  <si>
    <t>Расширение/дерево/одна сторона</t>
  </si>
  <si>
    <t>Расширение /дерево, бетон, кирпич / низ или верх</t>
  </si>
  <si>
    <t>Сруб порога</t>
  </si>
  <si>
    <t>Доработка проема</t>
  </si>
  <si>
    <t>Закладка дверного проема блоком сибита</t>
  </si>
  <si>
    <r>
      <t xml:space="preserve">Закладка дверного проема размером 1400*2500 </t>
    </r>
    <r>
      <rPr>
        <i/>
        <sz val="10"/>
        <color rgb="FFFF0000"/>
        <rFont val="Times New Roman"/>
        <family val="1"/>
        <charset val="204"/>
      </rPr>
      <t>(пеноблок)</t>
    </r>
  </si>
  <si>
    <t xml:space="preserve">Распил металлического наличника </t>
  </si>
  <si>
    <t>Закладка проема</t>
  </si>
  <si>
    <t>Сужение проема</t>
  </si>
  <si>
    <t>Вынос мелкого мусора с места монтажа</t>
  </si>
  <si>
    <r>
      <t xml:space="preserve">Вывоз (утилизация) мусора </t>
    </r>
    <r>
      <rPr>
        <i/>
        <sz val="10"/>
        <color rgb="FFFF0000"/>
        <rFont val="Times New Roman"/>
        <family val="1"/>
        <charset val="204"/>
      </rPr>
      <t>(после стандарт. монтажа)</t>
    </r>
  </si>
  <si>
    <t>Вывоз (утилизация) мусора после расширения</t>
  </si>
  <si>
    <r>
      <t xml:space="preserve">Вывоз (утилизация) крупногабаритного мусора </t>
    </r>
    <r>
      <rPr>
        <i/>
        <sz val="10"/>
        <color rgb="FFFF0000"/>
        <rFont val="Times New Roman"/>
        <family val="1"/>
        <charset val="204"/>
      </rPr>
      <t>(двери)</t>
    </r>
  </si>
  <si>
    <t>Вызов мастера</t>
  </si>
  <si>
    <r>
      <t xml:space="preserve">Замена дверной ручки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</si>
  <si>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ключевины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</si>
  <si>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замка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</si>
  <si>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t>Замена панели ВНУТРЕННЕЙ</t>
  </si>
  <si>
    <t>Замена панели ВНЕШНЕЙ</t>
  </si>
  <si>
    <t>Упаковка дверного полотна на вермя ремонтных работ</t>
  </si>
  <si>
    <t>Повторный выезд мастера по вине клиента в черте города</t>
  </si>
  <si>
    <t>Установка/Замена зеркала</t>
  </si>
  <si>
    <t>Услуги по монтажу двери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изделия получен на руки.</t>
  </si>
  <si>
    <t>С условиями эксплуатации  двери  ознакомлен :</t>
  </si>
  <si>
    <t>Подпись покупателя:_______________________  /_____________________/ "_______" ____________________ 20 _____г.</t>
  </si>
  <si>
    <t>С правилами установки дверей  на границе "улица - дом" ознакомлен. На месте монтажа:</t>
  </si>
  <si>
    <t>Защитный козырек</t>
  </si>
  <si>
    <t>Тамбур</t>
  </si>
  <si>
    <t>(указывается наличие)</t>
  </si>
  <si>
    <t>Памятка получена:</t>
  </si>
  <si>
    <t>_______________________  /_____________________/ "_______" ____________________ 20 _____г.</t>
  </si>
  <si>
    <t>Работу выполнил монтажник:</t>
  </si>
  <si>
    <t>(Ф.И.О. подпись, номер контактного телефона)</t>
  </si>
  <si>
    <t>Примечания к монтажу</t>
  </si>
  <si>
    <t>Упаковка термокабеля для ОДНОСТВОРЧАТОЙ  двери</t>
  </si>
  <si>
    <t>Упаковка термокабеля для ДВУХСТВОРЧАТОЙ  двери</t>
  </si>
  <si>
    <t>Монтаж порога</t>
  </si>
  <si>
    <t>Монтаж фрамуги</t>
  </si>
  <si>
    <t>Отделка проема между входной и второй входной дверью</t>
  </si>
  <si>
    <t>Доставка недостающего материала или замена</t>
  </si>
  <si>
    <t>Убрать провода в короб</t>
  </si>
  <si>
    <t>Распил наличника вдоль</t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</si>
  <si>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>(2000 монтаж +700 распил доборов, пена, металл.уголок)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до 300 мм</t>
    </r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</si>
  <si>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 xml:space="preserve">(2700 монтаж +700 распил доборов, пена, металл.уголок) </t>
    </r>
    <r>
      <rPr>
        <b/>
        <u/>
        <sz val="12"/>
        <color rgb="FFFF0000"/>
        <rFont val="Times New Roman"/>
        <family val="1"/>
        <charset val="204"/>
      </rPr>
      <t>более 300 мм</t>
    </r>
  </si>
  <si>
    <r>
      <t xml:space="preserve">Уменьшение проема по ширине и высоте </t>
    </r>
    <r>
      <rPr>
        <i/>
        <sz val="12"/>
        <color rgb="FFFF0000"/>
        <rFont val="Times New Roman"/>
        <family val="1"/>
        <charset val="204"/>
      </rPr>
      <t>(без стоимости материалов)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одна сторона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</si>
  <si>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(гипсолит, дерево)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</si>
  <si>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(бетон, кирпич до 120 мм)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</si>
  <si>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Подрезка плинтуса </t>
    </r>
    <r>
      <rPr>
        <i/>
        <sz val="12"/>
        <color rgb="FFFF0000"/>
        <rFont val="Times New Roman"/>
        <family val="1"/>
        <charset val="204"/>
      </rPr>
      <t>(на одну дверь)</t>
    </r>
  </si>
  <si>
    <r>
      <t xml:space="preserve">Выезд мастера-установщика за черту города </t>
    </r>
    <r>
      <rPr>
        <i/>
        <sz val="12"/>
        <color rgb="FFFF0000"/>
        <rFont val="Times New Roman"/>
        <family val="1"/>
        <charset val="204"/>
      </rPr>
      <t>(15р. Км + 400р. )</t>
    </r>
  </si>
  <si>
    <r>
      <t xml:space="preserve">Повторный выезд мастера по вине клиента </t>
    </r>
    <r>
      <rPr>
        <i/>
        <sz val="12"/>
        <color rgb="FFFF0000"/>
        <rFont val="Times New Roman"/>
        <family val="1"/>
        <charset val="204"/>
      </rPr>
      <t>(до 30 км)</t>
    </r>
  </si>
  <si>
    <r>
      <t xml:space="preserve">Обустройство проема обсадной колодой </t>
    </r>
    <r>
      <rPr>
        <i/>
        <sz val="10"/>
        <color rgb="FFFF0000"/>
        <rFont val="Times New Roman"/>
        <family val="1"/>
        <charset val="204"/>
      </rPr>
      <t>(доска 50 мм)</t>
    </r>
  </si>
  <si>
    <t>Демонтаж деревянной двери</t>
  </si>
  <si>
    <t>Демонтаж металлической двери</t>
  </si>
  <si>
    <r>
      <t xml:space="preserve">Подъем одностворчатой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</si>
  <si>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</si>
  <si>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Доп. работы:  штукатурка, разводка электропроводки, подгонка плинтуса, перенос звонков и т.п. - </t>
    </r>
    <r>
      <rPr>
        <b/>
        <sz val="10"/>
        <color rgb="FFFF0000"/>
        <rFont val="Times New Roman"/>
        <family val="1"/>
        <charset val="204"/>
      </rPr>
      <t>оплачивается дополнительно, стоимость работ договорная!!!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</si>
  <si>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«SNEGIR»</t>
    </r>
  </si>
  <si>
    <r>
      <t xml:space="preserve">Монтаж металлической двери в квартиру </t>
    </r>
    <r>
      <rPr>
        <i/>
        <sz val="10"/>
        <color theme="1"/>
        <rFont val="Times New Roman"/>
        <family val="1"/>
        <charset val="204"/>
      </rPr>
      <t xml:space="preserve">«PROFESSOR-4+ 02», «SNEGIR», «ULTIMATUM NEXT», «DOMANI» </t>
    </r>
  </si>
  <si>
    <r>
      <t xml:space="preserve">Подъем двустворчатой двери: </t>
    </r>
    <r>
      <rPr>
        <i/>
        <sz val="10"/>
        <rFont val="Times New Roman"/>
        <family val="1"/>
        <charset val="204"/>
      </rPr>
      <t>«SNEGIR», «DOMANI»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</si>
  <si>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двустворчатой двери </t>
    </r>
    <r>
      <rPr>
        <i/>
        <sz val="10"/>
        <rFont val="Times New Roman"/>
        <family val="1"/>
        <charset val="204"/>
      </rPr>
      <t>(Техническая, Противопожарная)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</si>
  <si>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i/>
        <sz val="10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</si>
  <si>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sz val="10"/>
        <rFont val="Times New Roman"/>
        <family val="1"/>
        <charset val="204"/>
      </rPr>
      <t xml:space="preserve">«PROFESSOR-4+ 02», «SNEGIR», «ULTIMATUM NEXT», «DOMANI» </t>
    </r>
    <r>
      <rPr>
        <i/>
        <sz val="10"/>
        <color rgb="FFFF0000"/>
        <rFont val="Times New Roman"/>
        <family val="1"/>
        <charset val="204"/>
      </rPr>
      <t xml:space="preserve">
(за 1 этаж, на лифте)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</si>
  <si>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«ULTIMATUM», «SUPER OMEGA 10»,  «SUPER OMEGA 100»,  «SUPER OMEGA 09»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</si>
  <si>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t xml:space="preserve">Монтаж металлической двери «ТОРЭКС» на границу улица-дом </t>
  </si>
  <si>
    <r>
      <t xml:space="preserve">Монтаж за пределами города двери «ТОРЭКС»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</si>
  <si>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двери «ТОРЭКС» на границу улица-дом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</si>
  <si>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t>Демонтаж влитого короба + монтаж двери «ТОРЭКС» (для всех моделей двери)</t>
  </si>
  <si>
    <t>Монтаж металлической двери «ТОРЭКС»</t>
  </si>
  <si>
    <r>
      <t xml:space="preserve">Монтаж металлической двери в квартиру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</si>
  <si>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</si>
  <si>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«PROFESSOR-4+ 02», «ULTIMATUM», «ULTIMATUM NEXT», «SUPER OMEGA 10»,  «SUPER OMEGA 100»</t>
    </r>
    <r>
      <rPr>
        <b/>
        <sz val="10"/>
        <color theme="1"/>
        <rFont val="Times New Roman"/>
        <family val="1"/>
        <charset val="204"/>
      </rPr>
      <t xml:space="preserve"> 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</si>
  <si>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</si>
  <si>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Противопожарная</t>
    </r>
  </si>
  <si>
    <r>
      <t xml:space="preserve">Демонтаж проёма (ширина от 1200, высота от 2300) </t>
    </r>
    <r>
      <rPr>
        <i/>
        <sz val="10"/>
        <color rgb="FFFF0000"/>
        <rFont val="Times New Roman"/>
        <family val="1"/>
        <charset val="204"/>
      </rPr>
      <t xml:space="preserve">(при последующей его закладке) 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</si>
  <si>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</si>
  <si>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</si>
  <si>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«PROFESSOR-4+ 02», «Domani»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</si>
  <si>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Противопожарная, «PROFESSOR-4+ 02», «Domani»</t>
    </r>
  </si>
  <si>
    <r>
      <t xml:space="preserve">Монтаж за пределами города двери на границу улица-дом </t>
    </r>
    <r>
      <rPr>
        <i/>
        <sz val="10"/>
        <rFont val="Times New Roman"/>
        <family val="1"/>
        <charset val="204"/>
      </rPr>
      <t>«SNEGIR»</t>
    </r>
    <r>
      <rPr>
        <i/>
        <sz val="10"/>
        <color rgb="FFFF0000"/>
        <rFont val="Times New Roman"/>
        <family val="1"/>
        <charset val="204"/>
      </rPr>
      <t xml:space="preserve"> (доставка в стоимость не входит)</t>
    </r>
  </si>
  <si>
    <t>Замена стеклопакета</t>
  </si>
  <si>
    <t>_ФИО</t>
  </si>
  <si>
    <t>_сталь</t>
  </si>
  <si>
    <t>_телефон</t>
  </si>
  <si>
    <t>Телефон контактного лица:</t>
  </si>
  <si>
    <t>Заказчик:</t>
  </si>
  <si>
    <t>3. ПОРЯДОК И УСЛОВИЯ ОКАЗАНИЯ УСЛУГ</t>
  </si>
  <si>
    <t>Адрес оказания услуг:</t>
  </si>
  <si>
    <t>2. ПРАВА И ОБЯЗАННОСТИ СТОРОН</t>
  </si>
  <si>
    <t>4.   ЦЕНА И ПОРЯДОК РАСЧЕТОВ</t>
  </si>
  <si>
    <t>5. ГАРАНТИЙНЫЕ ОБЯЗАТЕЛЬСТВА</t>
  </si>
  <si>
    <t>ДОГОВОР ОКАЗАНИЯ УСЛУГ №</t>
  </si>
  <si>
    <t>Заказ-наряд</t>
  </si>
  <si>
    <t>Приложение №1</t>
  </si>
  <si>
    <t>Испольнитель:</t>
  </si>
  <si>
    <t>Начало работ:</t>
  </si>
  <si>
    <t>дата</t>
  </si>
  <si>
    <t>В соответствии с настоящим заказ-нарядом «Исполнитель» обязуется оказать «Заказчику» следующие услуги:</t>
  </si>
  <si>
    <t>П/п</t>
  </si>
  <si>
    <t>Цена, руб.</t>
  </si>
  <si>
    <t>Стоимость, руб.</t>
  </si>
  <si>
    <r>
      <t xml:space="preserve">Замер за городом  </t>
    </r>
    <r>
      <rPr>
        <i/>
        <sz val="10"/>
        <color rgb="FFFF0000"/>
        <rFont val="Times New Roman"/>
        <family val="1"/>
        <charset val="204"/>
      </rPr>
      <t xml:space="preserve">(+20 руб. за 1 км. +400р. По городу) </t>
    </r>
  </si>
  <si>
    <r>
      <t xml:space="preserve">Доставка за городом  </t>
    </r>
    <r>
      <rPr>
        <i/>
        <sz val="10"/>
        <color rgb="FFFF0000"/>
        <rFont val="Times New Roman"/>
        <family val="1"/>
        <charset val="204"/>
      </rPr>
      <t>(+40 руб. за 1 км. +400р. По городу)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</si>
  <si>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«DELTA-100», «DELTA-112»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</si>
  <si>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Монтаж металлической двери: </t>
    </r>
    <r>
      <rPr>
        <i/>
        <sz val="10"/>
        <color theme="1"/>
        <rFont val="Times New Roman"/>
        <family val="1"/>
        <charset val="204"/>
      </rPr>
      <t>«DELTA-100», «DELTA-112», «SUPER OMEGA 09»,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«ULTIMATUM», «SUPER OMEGA 10»,  «SUPER OMEGA 100»</t>
    </r>
  </si>
  <si>
    <r>
      <t xml:space="preserve">Замена/перекодирование замка: </t>
    </r>
    <r>
      <rPr>
        <i/>
        <sz val="10"/>
        <color theme="1"/>
        <rFont val="Times New Roman"/>
        <family val="1"/>
        <charset val="204"/>
      </rPr>
      <t>«Cisa», «Гардиант»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</si>
  <si>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Повторный выезд мастера по вине клиента за городом </t>
    </r>
    <r>
      <rPr>
        <i/>
        <sz val="10"/>
        <color rgb="FFFF0000"/>
        <rFont val="Times New Roman"/>
        <family val="1"/>
        <charset val="204"/>
      </rPr>
      <t xml:space="preserve">(+20 руб. за 1 км. +500р. По городу) </t>
    </r>
  </si>
  <si>
    <t>Стальные двери</t>
  </si>
  <si>
    <t>доборы сталь</t>
  </si>
  <si>
    <t>сталь</t>
  </si>
  <si>
    <t>откосы</t>
  </si>
  <si>
    <t>Сталь/
откосы</t>
  </si>
  <si>
    <t>Итого:</t>
  </si>
  <si>
    <t>Итого стоимость работ составляет:</t>
  </si>
  <si>
    <t>время*</t>
  </si>
  <si>
    <t>6. ЗАЩИТА ПЕРСОНАЛЬНОЙ ИНФОРМАЦИИ</t>
  </si>
  <si>
    <t>7. ОТВЕТСТВЕННОСТЬ СТОРОН</t>
  </si>
  <si>
    <t>8. ПОРЯДОК РАЗРЕШЕНИЯ СПОРОВ, ИЗМЕНЕНИЕ И РАСТОРЖЕНИЕ</t>
  </si>
  <si>
    <t>9. ФОРС – МАЖОР</t>
  </si>
  <si>
    <t>10. ЗАКЛЮЧИТЕЛЬНЫЕ ПОЛОЖЕНИЯ</t>
  </si>
  <si>
    <t>11.  АДРЕСА, РЕКВИЗИТЫ И ПОДПИСИ СТОРОН</t>
  </si>
  <si>
    <t xml:space="preserve">11.1. «Заказчик»: </t>
  </si>
  <si>
    <t xml:space="preserve">11.2. «Исполнитель»: </t>
  </si>
  <si>
    <t>Исполнитель:</t>
  </si>
  <si>
    <t>С объемом работ и  первоначальной стоимостью согласен:</t>
  </si>
  <si>
    <t>* Ориентировочное время прибытия сотрудника Исполнителя
* Время может быть изменено по факту в зависимости от сложности монтажа</t>
  </si>
  <si>
    <t>Уменьшение проема по ширине и высоте (без стоимости материалов) одна сторона</t>
  </si>
  <si>
    <t>Подъем двери: «PROFESSOR-4+ 02», «SNEGIR», «ULTIMATUM NEXT», «DOMANI» 
(за 1 этаж, на лифте)</t>
  </si>
  <si>
    <t>Дверь (и) передана (ы) мне в установленный срок и мною осмотрена (ы), повреждений на внутренней и внешней панелях (сколов, царапин и т.д.) нет. 
Порог без повреждений. Претензий к товару, фурнитуре, отделке и к работе замков не имею.</t>
  </si>
  <si>
    <t>Представитель по доверенности _______________________  /_____________________/</t>
  </si>
  <si>
    <t>Подрезка плинтуса (на одну дверь)</t>
  </si>
  <si>
    <t>Увеличение проема (гипсолит, дерево), за одну сторону</t>
  </si>
  <si>
    <t>Семь тысяч шестьсот пятьдесят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</si>
</sst>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&quot;р.&quot;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66">
    <xf numFmtId="0" fontId="0" fillId="0" borderId="0" xfId="0"/>
    <xf numFmtId="0" fontId="1" fillId="0" borderId="0" xfId="0" applyFont="1"/>
    <xf numFmtId="0" fontId="1" fillId="3" borderId="0" xfId="0" applyFont="1" applyFill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4" fontId="7" fillId="0" borderId="0" xfId="0" applyNumberFormat="1" applyFont="1" applyFill="1" applyAlignment="1">
      <alignment horizontal="center" wrapText="1"/>
    </xf>
    <xf numFmtId="165" fontId="6" fillId="0" borderId="0" xfId="0" applyNumberFormat="1" applyFont="1"/>
    <xf numFmtId="14" fontId="9" fillId="2" borderId="0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/>
    <xf numFmtId="0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165" fontId="10" fillId="2" borderId="1" xfId="0" applyNumberFormat="1" applyFont="1" applyFill="1" applyBorder="1"/>
    <xf numFmtId="0" fontId="9" fillId="0" borderId="0" xfId="0" applyFont="1" applyAlignment="1">
      <alignment vertical="top" wrapText="1"/>
    </xf>
    <xf numFmtId="14" fontId="10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vertical="top" wrapText="1"/>
    </xf>
    <xf numFmtId="165" fontId="2" fillId="4" borderId="4" xfId="0" applyNumberFormat="1" applyFont="1" applyFill="1" applyBorder="1" applyAlignment="1">
      <alignment horizontal="center" vertical="top"/>
    </xf>
    <xf numFmtId="165" fontId="2" fillId="4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/>
    <xf numFmtId="165" fontId="7" fillId="0" borderId="7" xfId="0" applyNumberFormat="1" applyFont="1" applyFill="1" applyBorder="1"/>
    <xf numFmtId="165" fontId="6" fillId="2" borderId="8" xfId="0" applyNumberFormat="1" applyFont="1" applyFill="1" applyBorder="1"/>
    <xf numFmtId="0" fontId="7" fillId="0" borderId="12" xfId="0" applyFont="1" applyFill="1" applyBorder="1"/>
    <xf numFmtId="165" fontId="7" fillId="0" borderId="12" xfId="0" applyNumberFormat="1" applyFont="1" applyFill="1" applyBorder="1"/>
    <xf numFmtId="165" fontId="6" fillId="2" borderId="13" xfId="0" applyNumberFormat="1" applyFont="1" applyFill="1" applyBorder="1"/>
    <xf numFmtId="0" fontId="6" fillId="0" borderId="12" xfId="0" applyFont="1" applyBorder="1"/>
    <xf numFmtId="165" fontId="6" fillId="0" borderId="12" xfId="0" applyNumberFormat="1" applyFont="1" applyBorder="1"/>
    <xf numFmtId="0" fontId="6" fillId="0" borderId="17" xfId="0" applyFont="1" applyBorder="1"/>
    <xf numFmtId="165" fontId="6" fillId="0" borderId="17" xfId="0" applyNumberFormat="1" applyFont="1" applyBorder="1"/>
    <xf numFmtId="165" fontId="6" fillId="2" borderId="18" xfId="0" applyNumberFormat="1" applyFont="1" applyFill="1" applyBorder="1"/>
    <xf numFmtId="165" fontId="6" fillId="0" borderId="12" xfId="0" applyNumberFormat="1" applyFont="1" applyBorder="1" applyAlignment="1">
      <alignment horizontal="right"/>
    </xf>
    <xf numFmtId="165" fontId="6" fillId="6" borderId="20" xfId="0" applyNumberFormat="1" applyFont="1" applyFill="1" applyBorder="1" applyAlignment="1">
      <alignment horizontal="center"/>
    </xf>
    <xf numFmtId="0" fontId="6" fillId="0" borderId="21" xfId="0" applyFont="1" applyBorder="1"/>
    <xf numFmtId="165" fontId="6" fillId="0" borderId="21" xfId="0" applyNumberFormat="1" applyFont="1" applyBorder="1"/>
    <xf numFmtId="0" fontId="6" fillId="0" borderId="25" xfId="0" applyFont="1" applyBorder="1"/>
    <xf numFmtId="165" fontId="6" fillId="0" borderId="25" xfId="0" applyNumberFormat="1" applyFont="1" applyBorder="1"/>
    <xf numFmtId="0" fontId="6" fillId="0" borderId="0" xfId="0" applyFont="1" applyBorder="1" applyAlignment="1">
      <alignment horizontal="justify" vertical="center" wrapText="1"/>
    </xf>
    <xf numFmtId="165" fontId="6" fillId="0" borderId="0" xfId="0" applyNumberFormat="1" applyFont="1" applyFill="1" applyBorder="1"/>
    <xf numFmtId="0" fontId="1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165" fontId="11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top" wrapText="1"/>
    </xf>
    <xf numFmtId="0" fontId="6" fillId="3" borderId="0" xfId="0" applyFont="1" applyFill="1"/>
    <xf numFmtId="0" fontId="6" fillId="3" borderId="0" xfId="0" applyFont="1" applyFill="1" applyAlignment="1"/>
    <xf numFmtId="0" fontId="0" fillId="0" borderId="0" xfId="0" applyFill="1"/>
    <xf numFmtId="0" fontId="6" fillId="3" borderId="0" xfId="0" applyFont="1" applyFill="1" applyBorder="1" applyAlignment="1"/>
    <xf numFmtId="0" fontId="6" fillId="3" borderId="0" xfId="0" applyFont="1" applyFill="1" applyBorder="1"/>
    <xf numFmtId="0" fontId="0" fillId="0" borderId="0" xfId="0" applyAlignment="1"/>
    <xf numFmtId="0" fontId="7" fillId="3" borderId="0" xfId="0" applyFont="1" applyFill="1"/>
    <xf numFmtId="0" fontId="7" fillId="3" borderId="0" xfId="0" applyFont="1" applyFill="1" applyAlignment="1"/>
    <xf numFmtId="0" fontId="1" fillId="0" borderId="0" xfId="0" applyFont="1" applyFill="1" applyBorder="1"/>
    <xf numFmtId="0" fontId="1" fillId="3" borderId="0" xfId="0" applyFont="1" applyFill="1" applyBorder="1"/>
    <xf numFmtId="0" fontId="7" fillId="0" borderId="0" xfId="0" applyFont="1"/>
    <xf numFmtId="0" fontId="2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left" vertical="center" wrapText="1"/>
    </xf>
    <xf numFmtId="165" fontId="2" fillId="0" borderId="3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165" fontId="2" fillId="0" borderId="29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 wrapText="1"/>
    </xf>
    <xf numFmtId="165" fontId="8" fillId="0" borderId="39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wrapText="1"/>
    </xf>
    <xf numFmtId="165" fontId="8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 applyProtection="1"/>
    <xf numFmtId="0" fontId="9" fillId="3" borderId="0" xfId="0" applyFont="1" applyFill="1" applyBorder="1" applyAlignment="1"/>
    <xf numFmtId="0" fontId="6" fillId="3" borderId="0" xfId="0" applyNumberFormat="1" applyFont="1" applyFill="1" applyAlignment="1" applyProtection="1"/>
    <xf numFmtId="0" fontId="7" fillId="3" borderId="37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165" fontId="2" fillId="0" borderId="4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/>
    <xf numFmtId="0" fontId="25" fillId="0" borderId="26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30" fillId="0" borderId="0" xfId="0" applyFont="1"/>
    <xf numFmtId="0" fontId="30" fillId="3" borderId="0" xfId="0" applyFont="1" applyFill="1"/>
    <xf numFmtId="0" fontId="31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/>
    <xf numFmtId="0" fontId="10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9" fillId="3" borderId="0" xfId="0" applyNumberFormat="1" applyFont="1" applyFill="1" applyBorder="1" applyAlignment="1"/>
    <xf numFmtId="0" fontId="32" fillId="3" borderId="0" xfId="0" applyFont="1" applyFill="1" applyBorder="1" applyAlignment="1">
      <alignment horizontal="left" wrapText="1"/>
    </xf>
    <xf numFmtId="0" fontId="9" fillId="3" borderId="2" xfId="0" applyFont="1" applyFill="1" applyBorder="1" applyAlignment="1"/>
    <xf numFmtId="165" fontId="9" fillId="3" borderId="2" xfId="0" applyNumberFormat="1" applyFont="1" applyFill="1" applyBorder="1" applyAlignment="1"/>
    <xf numFmtId="0" fontId="6" fillId="3" borderId="0" xfId="0" applyFont="1" applyFill="1" applyBorder="1" applyAlignment="1" applyProtection="1">
      <alignment vertical="center" wrapText="1"/>
      <protection locked="0"/>
    </xf>
    <xf numFmtId="164" fontId="6" fillId="3" borderId="0" xfId="0" applyNumberFormat="1" applyFont="1" applyFill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165" fontId="6" fillId="3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9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9" fillId="5" borderId="9" xfId="0" applyFont="1" applyFill="1" applyBorder="1" applyAlignment="1">
      <alignment horizontal="justify" vertical="center" wrapText="1"/>
    </xf>
    <xf numFmtId="0" fontId="6" fillId="5" borderId="10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justify" vertical="center" wrapText="1"/>
    </xf>
    <xf numFmtId="165" fontId="6" fillId="0" borderId="19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4" borderId="26" xfId="0" applyFont="1" applyFill="1" applyBorder="1" applyAlignment="1">
      <alignment horizontal="justify" vertical="center" wrapText="1"/>
    </xf>
    <xf numFmtId="0" fontId="9" fillId="4" borderId="27" xfId="0" applyFont="1" applyFill="1" applyBorder="1" applyAlignment="1">
      <alignment horizontal="justify" vertical="center" wrapText="1"/>
    </xf>
    <xf numFmtId="165" fontId="9" fillId="4" borderId="26" xfId="0" applyNumberFormat="1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29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6" fillId="0" borderId="39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5" fontId="9" fillId="0" borderId="34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6" fillId="0" borderId="40" xfId="0" applyFont="1" applyBorder="1" applyAlignment="1">
      <alignment horizontal="justify" vertical="center" wrapText="1"/>
    </xf>
    <xf numFmtId="0" fontId="6" fillId="0" borderId="40" xfId="0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164" fontId="25" fillId="2" borderId="26" xfId="0" applyNumberFormat="1" applyFont="1" applyFill="1" applyBorder="1" applyAlignment="1" applyProtection="1">
      <alignment horizontal="center" vertical="center"/>
      <protection locked="0"/>
    </xf>
    <xf numFmtId="164" fontId="25" fillId="2" borderId="27" xfId="0" applyNumberFormat="1" applyFont="1" applyFill="1" applyBorder="1" applyAlignment="1" applyProtection="1">
      <alignment horizontal="center" vertical="center"/>
      <protection locked="0"/>
    </xf>
    <xf numFmtId="164" fontId="25" fillId="2" borderId="28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vertical="center"/>
    </xf>
    <xf numFmtId="0" fontId="25" fillId="2" borderId="26" xfId="0" applyFont="1" applyFill="1" applyBorder="1" applyAlignment="1" applyProtection="1">
      <alignment horizontal="center" vertical="center"/>
    </xf>
    <xf numFmtId="0" fontId="25" fillId="2" borderId="27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28" fillId="3" borderId="0" xfId="0" applyFont="1" applyFill="1" applyBorder="1" applyAlignment="1">
      <alignment horizontal="justify" vertical="center" wrapText="1"/>
    </xf>
    <xf numFmtId="0" fontId="26" fillId="3" borderId="0" xfId="0" applyFont="1" applyFill="1" applyBorder="1" applyAlignment="1">
      <alignment horizontal="center" vertical="center"/>
    </xf>
    <xf numFmtId="14" fontId="25" fillId="2" borderId="26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2" borderId="31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justify" wrapText="1"/>
    </xf>
    <xf numFmtId="0" fontId="25" fillId="3" borderId="0" xfId="0" applyFont="1" applyFill="1" applyBorder="1" applyAlignment="1">
      <alignment horizontal="justify" vertical="center" wrapText="1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center"/>
    </xf>
    <xf numFmtId="0" fontId="25" fillId="2" borderId="26" xfId="0" applyNumberFormat="1" applyFont="1" applyFill="1" applyBorder="1" applyAlignment="1" applyProtection="1">
      <alignment horizontal="center" vertical="center"/>
    </xf>
    <xf numFmtId="0" fontId="25" fillId="2" borderId="27" xfId="0" applyNumberFormat="1" applyFont="1" applyFill="1" applyBorder="1" applyAlignment="1" applyProtection="1">
      <alignment horizontal="center" vertical="center"/>
    </xf>
    <xf numFmtId="0" fontId="25" fillId="2" borderId="28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left" wrapText="1"/>
    </xf>
    <xf numFmtId="0" fontId="26" fillId="3" borderId="0" xfId="0" applyFont="1" applyFill="1" applyAlignment="1">
      <alignment horizontal="center"/>
    </xf>
    <xf numFmtId="0" fontId="26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justify" vertical="center"/>
    </xf>
    <xf numFmtId="49" fontId="25" fillId="2" borderId="26" xfId="0" applyNumberFormat="1" applyFont="1" applyFill="1" applyBorder="1" applyAlignment="1" applyProtection="1">
      <alignment horizontal="center" vertical="center"/>
    </xf>
    <xf numFmtId="49" fontId="25" fillId="2" borderId="27" xfId="0" applyNumberFormat="1" applyFont="1" applyFill="1" applyBorder="1" applyAlignment="1" applyProtection="1">
      <alignment horizontal="center" vertical="center"/>
    </xf>
    <xf numFmtId="49" fontId="25" fillId="2" borderId="28" xfId="0" applyNumberFormat="1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14" fontId="25" fillId="2" borderId="27" xfId="0" applyNumberFormat="1" applyFont="1" applyFill="1" applyBorder="1" applyAlignment="1" applyProtection="1">
      <alignment horizontal="center" vertical="center"/>
    </xf>
    <xf numFmtId="14" fontId="25" fillId="2" borderId="28" xfId="0" applyNumberFormat="1" applyFont="1" applyFill="1" applyBorder="1" applyAlignment="1" applyProtection="1">
      <alignment horizontal="center" vertical="center"/>
    </xf>
    <xf numFmtId="49" fontId="29" fillId="2" borderId="26" xfId="1" applyNumberFormat="1" applyFont="1" applyFill="1" applyBorder="1" applyAlignment="1" applyProtection="1">
      <alignment horizontal="center" vertical="center"/>
    </xf>
    <xf numFmtId="49" fontId="29" fillId="2" borderId="27" xfId="1" applyNumberFormat="1" applyFont="1" applyFill="1" applyBorder="1" applyAlignment="1" applyProtection="1">
      <alignment horizontal="center" vertical="center"/>
    </xf>
    <xf numFmtId="49" fontId="29" fillId="2" borderId="28" xfId="1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>
      <alignment vertic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25" fillId="3" borderId="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/>
      <protection locked="0"/>
    </xf>
    <xf numFmtId="49" fontId="7" fillId="2" borderId="27" xfId="0" applyNumberFormat="1" applyFont="1" applyFill="1" applyBorder="1" applyAlignment="1" applyProtection="1">
      <alignment horizontal="center"/>
      <protection locked="0"/>
    </xf>
    <xf numFmtId="49" fontId="7" fillId="2" borderId="28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>
      <alignment horizontal="left"/>
    </xf>
    <xf numFmtId="0" fontId="31" fillId="2" borderId="26" xfId="0" applyFont="1" applyFill="1" applyBorder="1" applyAlignment="1" applyProtection="1">
      <alignment horizontal="center" vertical="center"/>
      <protection locked="0"/>
    </xf>
    <xf numFmtId="0" fontId="31" fillId="2" borderId="27" xfId="0" applyFont="1" applyFill="1" applyBorder="1" applyAlignment="1" applyProtection="1">
      <alignment horizontal="center" vertical="center"/>
      <protection locked="0"/>
    </xf>
    <xf numFmtId="0" fontId="31" fillId="2" borderId="2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164" fontId="6" fillId="2" borderId="0" xfId="0" applyNumberFormat="1" applyFont="1" applyFill="1" applyAlignment="1" applyProtection="1">
      <alignment horizontal="center"/>
      <protection locked="0"/>
    </xf>
    <xf numFmtId="0" fontId="3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 applyProtection="1">
      <alignment horizontal="center"/>
    </xf>
    <xf numFmtId="0" fontId="9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165" fontId="9" fillId="0" borderId="38" xfId="0" applyNumberFormat="1" applyFont="1" applyFill="1" applyBorder="1" applyAlignment="1">
      <alignment horizontal="center" vertical="center"/>
    </xf>
    <xf numFmtId="165" fontId="9" fillId="7" borderId="38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165" fontId="9" fillId="0" borderId="39" xfId="0" applyNumberFormat="1" applyFont="1" applyFill="1" applyBorder="1" applyAlignment="1">
      <alignment horizontal="center" vertical="center"/>
    </xf>
    <xf numFmtId="165" fontId="9" fillId="7" borderId="39" xfId="0" applyNumberFormat="1" applyFont="1" applyFill="1" applyBorder="1" applyAlignment="1">
      <alignment horizontal="center" vertical="center"/>
    </xf>
    <xf numFmtId="165" fontId="9" fillId="7" borderId="41" xfId="0" applyNumberFormat="1" applyFont="1" applyFill="1" applyBorder="1" applyAlignment="1">
      <alignment horizontal="center" vertical="center"/>
    </xf>
    <xf numFmtId="165" fontId="9" fillId="7" borderId="29" xfId="0" applyNumberFormat="1" applyFont="1" applyFill="1" applyBorder="1" applyAlignment="1">
      <alignment horizontal="center" vertical="center"/>
    </xf>
    <xf numFmtId="165" fontId="9" fillId="7" borderId="4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9" fillId="5" borderId="3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left" wrapText="1"/>
    </xf>
    <xf numFmtId="0" fontId="6" fillId="3" borderId="0" xfId="0" applyFont="1" applyFill="1" applyAlignment="1"/>
    <xf numFmtId="0" fontId="6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9" fillId="3" borderId="45" xfId="0" applyFont="1" applyFill="1" applyBorder="1" applyAlignment="1">
      <alignment horizontal="left"/>
    </xf>
    <xf numFmtId="0" fontId="9" fillId="3" borderId="2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9" workbookViewId="0">
      <selection activeCell="B1" sqref="A1:F96"/>
    </sheetView>
  </sheetViews>
  <sheetFormatPr defaultRowHeight="15" x14ac:dyDescent="0.25"/>
  <cols>
    <col min="1" max="1" width="19.28515625" customWidth="1"/>
    <col min="2" max="2" width="17.5703125" customWidth="1"/>
    <col min="3" max="3" width="21.28515625" customWidth="1"/>
    <col min="4" max="4" width="6.42578125" customWidth="1"/>
    <col min="5" max="5" width="9.140625" customWidth="1"/>
    <col min="6" max="6" width="13" customWidth="1"/>
  </cols>
  <sheetData>
    <row r="1" spans="1:6" ht="15.75" x14ac:dyDescent="0.25">
      <c r="A1" s="3"/>
      <c r="B1" s="141" t="s">
        <v>3</v>
      </c>
      <c r="C1" s="141"/>
      <c r="D1" s="141"/>
      <c r="E1" s="141"/>
      <c r="F1" s="141"/>
    </row>
    <row r="2" spans="1:6" ht="15.75" x14ac:dyDescent="0.25">
      <c r="A2" s="3"/>
      <c r="B2" s="4"/>
      <c r="C2" s="4"/>
      <c r="D2" s="4"/>
      <c r="E2" s="4"/>
      <c r="F2" s="4"/>
    </row>
    <row r="3" spans="1:6" ht="15.75" x14ac:dyDescent="0.25">
      <c r="A3" s="3"/>
      <c r="B3" s="4"/>
      <c r="C3" s="142" t="s">
        <v>4</v>
      </c>
      <c r="D3" s="142"/>
      <c r="E3" s="142"/>
      <c r="F3" s="5" t="e">
        <f>T(#REF!)</f>
        <v>#REF!</v>
      </c>
    </row>
    <row r="4" spans="1:6" ht="15.75" x14ac:dyDescent="0.25">
      <c r="A4" s="3"/>
      <c r="B4" s="4"/>
      <c r="C4" s="4"/>
      <c r="D4" s="4"/>
      <c r="E4" s="6"/>
      <c r="F4" s="5"/>
    </row>
    <row r="5" spans="1:6" ht="15.75" x14ac:dyDescent="0.25">
      <c r="A5" s="3"/>
      <c r="B5" s="4"/>
      <c r="C5" s="4"/>
      <c r="D5" s="4"/>
      <c r="E5" s="6" t="s">
        <v>1</v>
      </c>
      <c r="F5" s="7"/>
    </row>
    <row r="6" spans="1:6" ht="15.75" x14ac:dyDescent="0.25">
      <c r="A6" s="3"/>
      <c r="B6" s="143" t="s">
        <v>5</v>
      </c>
      <c r="C6" s="143"/>
      <c r="D6" s="143"/>
      <c r="E6" s="143"/>
      <c r="F6" s="8"/>
    </row>
    <row r="7" spans="1:6" x14ac:dyDescent="0.25">
      <c r="A7" s="3" t="s">
        <v>0</v>
      </c>
      <c r="B7" s="3"/>
      <c r="C7" s="3"/>
      <c r="D7" s="144" t="s">
        <v>6</v>
      </c>
      <c r="E7" s="144"/>
      <c r="F7" s="9"/>
    </row>
    <row r="8" spans="1:6" x14ac:dyDescent="0.25">
      <c r="A8" s="3"/>
      <c r="B8" s="3"/>
      <c r="C8" s="3"/>
      <c r="D8" s="10"/>
      <c r="E8" s="10"/>
      <c r="F8" s="8"/>
    </row>
    <row r="9" spans="1:6" x14ac:dyDescent="0.25">
      <c r="A9" s="11"/>
      <c r="B9" s="11"/>
      <c r="C9" s="3"/>
      <c r="D9" s="144" t="s">
        <v>7</v>
      </c>
      <c r="E9" s="144"/>
      <c r="F9" s="12"/>
    </row>
    <row r="10" spans="1:6" x14ac:dyDescent="0.25">
      <c r="A10" s="13" t="s">
        <v>8</v>
      </c>
      <c r="B10" s="145" t="e">
        <f>T(#REF!)</f>
        <v>#REF!</v>
      </c>
      <c r="C10" s="145"/>
      <c r="D10" s="145"/>
      <c r="E10" s="145"/>
      <c r="F10" s="145"/>
    </row>
    <row r="11" spans="1:6" x14ac:dyDescent="0.25">
      <c r="A11" s="3"/>
      <c r="B11" s="3"/>
      <c r="C11" s="3"/>
      <c r="D11" s="3"/>
      <c r="E11" s="3"/>
      <c r="F11" s="8"/>
    </row>
    <row r="12" spans="1:6" x14ac:dyDescent="0.25">
      <c r="A12" s="14" t="s">
        <v>9</v>
      </c>
      <c r="B12" s="145" t="e">
        <f>T(#REF!)</f>
        <v>#REF!</v>
      </c>
      <c r="C12" s="145"/>
      <c r="D12" s="145"/>
      <c r="E12" s="145"/>
      <c r="F12" s="145"/>
    </row>
    <row r="13" spans="1:6" x14ac:dyDescent="0.25">
      <c r="A13" s="3"/>
      <c r="B13" s="3"/>
      <c r="C13" s="3"/>
      <c r="D13" s="3"/>
      <c r="E13" s="3"/>
      <c r="F13" s="8"/>
    </row>
    <row r="14" spans="1:6" x14ac:dyDescent="0.25">
      <c r="A14" s="13" t="s">
        <v>10</v>
      </c>
      <c r="B14" s="146" t="s">
        <v>81</v>
      </c>
      <c r="C14" s="146"/>
      <c r="D14" s="146"/>
      <c r="E14" s="146"/>
      <c r="F14" s="146"/>
    </row>
    <row r="15" spans="1:6" x14ac:dyDescent="0.25">
      <c r="A15" s="3"/>
      <c r="B15" s="3"/>
      <c r="C15" s="3"/>
      <c r="D15" s="3"/>
      <c r="E15" s="3"/>
      <c r="F15" s="8"/>
    </row>
    <row r="16" spans="1:6" x14ac:dyDescent="0.25">
      <c r="A16" s="14" t="s">
        <v>11</v>
      </c>
      <c r="B16" s="146"/>
      <c r="C16" s="146"/>
      <c r="D16" s="146"/>
      <c r="E16" s="146"/>
      <c r="F16" s="146"/>
    </row>
    <row r="17" spans="1:6" x14ac:dyDescent="0.25">
      <c r="A17" s="3"/>
      <c r="B17" s="3"/>
      <c r="C17" s="3"/>
      <c r="D17" s="3"/>
      <c r="E17" s="3"/>
      <c r="F17" s="8"/>
    </row>
    <row r="18" spans="1:6" x14ac:dyDescent="0.25">
      <c r="A18" s="14" t="s">
        <v>12</v>
      </c>
      <c r="B18" s="15"/>
      <c r="C18" s="15"/>
      <c r="D18" s="15"/>
      <c r="E18" s="15"/>
      <c r="F18" s="16"/>
    </row>
    <row r="19" spans="1:6" x14ac:dyDescent="0.25">
      <c r="A19" s="3"/>
      <c r="B19" s="3"/>
      <c r="C19" s="3"/>
      <c r="D19" s="3"/>
      <c r="E19" s="3"/>
      <c r="F19" s="8"/>
    </row>
    <row r="20" spans="1:6" x14ac:dyDescent="0.25">
      <c r="A20" s="17" t="s">
        <v>13</v>
      </c>
      <c r="B20" s="18"/>
      <c r="C20" s="3"/>
      <c r="D20" s="3"/>
      <c r="E20" s="3"/>
      <c r="F20" s="8"/>
    </row>
    <row r="21" spans="1:6" x14ac:dyDescent="0.25">
      <c r="A21" s="17" t="s">
        <v>14</v>
      </c>
      <c r="B21" s="147" t="e">
        <f>CONCATENATE(#REF!,#REF!,#REF!,#REF!,#REF!)</f>
        <v>#REF!</v>
      </c>
      <c r="C21" s="147"/>
      <c r="D21" s="147"/>
      <c r="E21" s="147"/>
      <c r="F21" s="147"/>
    </row>
    <row r="22" spans="1:6" x14ac:dyDescent="0.25">
      <c r="A22" s="10"/>
      <c r="B22" s="19"/>
      <c r="C22" s="19"/>
      <c r="D22" s="19"/>
      <c r="E22" s="19"/>
      <c r="F22" s="19"/>
    </row>
    <row r="23" spans="1:6" ht="15.75" thickBot="1" x14ac:dyDescent="0.3">
      <c r="A23" s="148" t="s">
        <v>15</v>
      </c>
      <c r="B23" s="148"/>
      <c r="C23" s="148"/>
      <c r="D23" s="148"/>
      <c r="E23" s="148"/>
      <c r="F23" s="148"/>
    </row>
    <row r="24" spans="1:6" ht="26.25" thickBot="1" x14ac:dyDescent="0.3">
      <c r="A24" s="149" t="s">
        <v>16</v>
      </c>
      <c r="B24" s="150"/>
      <c r="C24" s="150"/>
      <c r="D24" s="20" t="s">
        <v>17</v>
      </c>
      <c r="E24" s="21" t="s">
        <v>18</v>
      </c>
      <c r="F24" s="22" t="s">
        <v>19</v>
      </c>
    </row>
    <row r="25" spans="1:6" ht="15.75" x14ac:dyDescent="0.25">
      <c r="A25" s="151" t="s">
        <v>20</v>
      </c>
      <c r="B25" s="152"/>
      <c r="C25" s="152"/>
      <c r="D25" s="23"/>
      <c r="E25" s="24"/>
      <c r="F25" s="25" t="str">
        <f t="shared" ref="F25:F66" si="0">IF(D25="","*",D25*E25)</f>
        <v>*</v>
      </c>
    </row>
    <row r="26" spans="1:6" ht="15.75" x14ac:dyDescent="0.25">
      <c r="A26" s="153" t="s">
        <v>21</v>
      </c>
      <c r="B26" s="154"/>
      <c r="C26" s="155"/>
      <c r="D26" s="26"/>
      <c r="E26" s="27">
        <v>300</v>
      </c>
      <c r="F26" s="28" t="str">
        <f t="shared" si="0"/>
        <v>*</v>
      </c>
    </row>
    <row r="27" spans="1:6" x14ac:dyDescent="0.25">
      <c r="A27" s="156" t="s">
        <v>22</v>
      </c>
      <c r="B27" s="157"/>
      <c r="C27" s="158"/>
      <c r="D27" s="29"/>
      <c r="E27" s="30">
        <v>100</v>
      </c>
      <c r="F27" s="28" t="str">
        <f t="shared" si="0"/>
        <v>*</v>
      </c>
    </row>
    <row r="28" spans="1:6" x14ac:dyDescent="0.25">
      <c r="A28" s="159" t="s">
        <v>23</v>
      </c>
      <c r="B28" s="160"/>
      <c r="C28" s="160"/>
      <c r="D28" s="29"/>
      <c r="E28" s="30">
        <v>100</v>
      </c>
      <c r="F28" s="28" t="str">
        <f t="shared" si="0"/>
        <v>*</v>
      </c>
    </row>
    <row r="29" spans="1:6" x14ac:dyDescent="0.25">
      <c r="A29" s="161" t="s">
        <v>24</v>
      </c>
      <c r="B29" s="162"/>
      <c r="C29" s="163"/>
      <c r="D29" s="29"/>
      <c r="E29" s="30">
        <v>200</v>
      </c>
      <c r="F29" s="28" t="str">
        <f t="shared" si="0"/>
        <v>*</v>
      </c>
    </row>
    <row r="30" spans="1:6" x14ac:dyDescent="0.25">
      <c r="A30" s="159" t="s">
        <v>25</v>
      </c>
      <c r="B30" s="160"/>
      <c r="C30" s="160"/>
      <c r="D30" s="29"/>
      <c r="E30" s="30">
        <v>400</v>
      </c>
      <c r="F30" s="28" t="str">
        <f t="shared" si="0"/>
        <v>*</v>
      </c>
    </row>
    <row r="31" spans="1:6" x14ac:dyDescent="0.25">
      <c r="A31" s="159" t="s">
        <v>26</v>
      </c>
      <c r="B31" s="160"/>
      <c r="C31" s="160"/>
      <c r="D31" s="29"/>
      <c r="E31" s="30">
        <v>300</v>
      </c>
      <c r="F31" s="28" t="str">
        <f t="shared" si="0"/>
        <v>*</v>
      </c>
    </row>
    <row r="32" spans="1:6" x14ac:dyDescent="0.25">
      <c r="A32" s="159" t="s">
        <v>27</v>
      </c>
      <c r="B32" s="160"/>
      <c r="C32" s="160"/>
      <c r="D32" s="29"/>
      <c r="E32" s="30">
        <v>200</v>
      </c>
      <c r="F32" s="28" t="str">
        <f t="shared" si="0"/>
        <v>*</v>
      </c>
    </row>
    <row r="33" spans="1:6" x14ac:dyDescent="0.25">
      <c r="A33" s="159" t="s">
        <v>28</v>
      </c>
      <c r="B33" s="160"/>
      <c r="C33" s="160"/>
      <c r="D33" s="29"/>
      <c r="E33" s="30">
        <v>400</v>
      </c>
      <c r="F33" s="28"/>
    </row>
    <row r="34" spans="1:6" x14ac:dyDescent="0.25">
      <c r="A34" s="164" t="s">
        <v>29</v>
      </c>
      <c r="B34" s="165"/>
      <c r="C34" s="166"/>
      <c r="D34" s="29"/>
      <c r="E34" s="30">
        <v>5500</v>
      </c>
      <c r="F34" s="28" t="str">
        <f t="shared" si="0"/>
        <v>*</v>
      </c>
    </row>
    <row r="35" spans="1:6" x14ac:dyDescent="0.25">
      <c r="A35" s="159" t="s">
        <v>30</v>
      </c>
      <c r="B35" s="160"/>
      <c r="C35" s="160"/>
      <c r="D35" s="29"/>
      <c r="E35" s="30">
        <v>2000</v>
      </c>
      <c r="F35" s="28"/>
    </row>
    <row r="36" spans="1:6" x14ac:dyDescent="0.25">
      <c r="A36" s="159" t="s">
        <v>31</v>
      </c>
      <c r="B36" s="160"/>
      <c r="C36" s="160"/>
      <c r="D36" s="29"/>
      <c r="E36" s="30">
        <v>2500</v>
      </c>
      <c r="F36" s="28" t="str">
        <f t="shared" si="0"/>
        <v>*</v>
      </c>
    </row>
    <row r="37" spans="1:6" x14ac:dyDescent="0.25">
      <c r="A37" s="164" t="s">
        <v>32</v>
      </c>
      <c r="B37" s="167"/>
      <c r="C37" s="168"/>
      <c r="D37" s="29"/>
      <c r="E37" s="30">
        <v>3000</v>
      </c>
      <c r="F37" s="28"/>
    </row>
    <row r="38" spans="1:6" x14ac:dyDescent="0.25">
      <c r="A38" s="159" t="s">
        <v>33</v>
      </c>
      <c r="B38" s="160"/>
      <c r="C38" s="160"/>
      <c r="D38" s="29"/>
      <c r="E38" s="30">
        <v>3500</v>
      </c>
      <c r="F38" s="28" t="str">
        <f t="shared" si="0"/>
        <v>*</v>
      </c>
    </row>
    <row r="39" spans="1:6" x14ac:dyDescent="0.25">
      <c r="A39" s="161" t="s">
        <v>34</v>
      </c>
      <c r="B39" s="169"/>
      <c r="C39" s="170"/>
      <c r="D39" s="29"/>
      <c r="E39" s="30">
        <v>3000</v>
      </c>
      <c r="F39" s="28" t="str">
        <f t="shared" si="0"/>
        <v>*</v>
      </c>
    </row>
    <row r="40" spans="1:6" x14ac:dyDescent="0.25">
      <c r="A40" s="161" t="s">
        <v>35</v>
      </c>
      <c r="B40" s="169"/>
      <c r="C40" s="170"/>
      <c r="D40" s="29"/>
      <c r="E40" s="30">
        <v>2500</v>
      </c>
      <c r="F40" s="28" t="str">
        <f t="shared" si="0"/>
        <v>*</v>
      </c>
    </row>
    <row r="41" spans="1:6" x14ac:dyDescent="0.25">
      <c r="A41" s="159" t="s">
        <v>36</v>
      </c>
      <c r="B41" s="160"/>
      <c r="C41" s="160"/>
      <c r="D41" s="29"/>
      <c r="E41" s="30">
        <v>3000</v>
      </c>
      <c r="F41" s="28" t="str">
        <f t="shared" si="0"/>
        <v>*</v>
      </c>
    </row>
    <row r="42" spans="1:6" x14ac:dyDescent="0.25">
      <c r="A42" s="171" t="s">
        <v>37</v>
      </c>
      <c r="B42" s="172"/>
      <c r="C42" s="173"/>
      <c r="D42" s="31"/>
      <c r="E42" s="32">
        <v>3700</v>
      </c>
      <c r="F42" s="33" t="str">
        <f t="shared" si="0"/>
        <v>*</v>
      </c>
    </row>
    <row r="43" spans="1:6" x14ac:dyDescent="0.25">
      <c r="A43" s="164" t="s">
        <v>38</v>
      </c>
      <c r="B43" s="165"/>
      <c r="C43" s="166"/>
      <c r="D43" s="29"/>
      <c r="E43" s="30">
        <v>1200</v>
      </c>
      <c r="F43" s="28" t="str">
        <f t="shared" si="0"/>
        <v>*</v>
      </c>
    </row>
    <row r="44" spans="1:6" x14ac:dyDescent="0.25">
      <c r="A44" s="159" t="s">
        <v>39</v>
      </c>
      <c r="B44" s="160"/>
      <c r="C44" s="160"/>
      <c r="D44" s="29"/>
      <c r="E44" s="30">
        <v>1000</v>
      </c>
      <c r="F44" s="28" t="str">
        <f t="shared" si="0"/>
        <v>*</v>
      </c>
    </row>
    <row r="45" spans="1:6" x14ac:dyDescent="0.25">
      <c r="A45" s="156" t="s">
        <v>40</v>
      </c>
      <c r="B45" s="157"/>
      <c r="C45" s="158"/>
      <c r="D45" s="29"/>
      <c r="E45" s="30">
        <v>600</v>
      </c>
      <c r="F45" s="28" t="str">
        <f t="shared" si="0"/>
        <v>*</v>
      </c>
    </row>
    <row r="46" spans="1:6" x14ac:dyDescent="0.25">
      <c r="A46" s="174" t="s">
        <v>41</v>
      </c>
      <c r="B46" s="175"/>
      <c r="C46" s="176"/>
      <c r="D46" s="29"/>
      <c r="E46" s="30">
        <v>300</v>
      </c>
      <c r="F46" s="28" t="str">
        <f t="shared" si="0"/>
        <v>*</v>
      </c>
    </row>
    <row r="47" spans="1:6" x14ac:dyDescent="0.25">
      <c r="A47" s="156" t="s">
        <v>42</v>
      </c>
      <c r="B47" s="157"/>
      <c r="C47" s="158"/>
      <c r="D47" s="29"/>
      <c r="E47" s="30">
        <v>300</v>
      </c>
      <c r="F47" s="28" t="str">
        <f t="shared" si="0"/>
        <v>*</v>
      </c>
    </row>
    <row r="48" spans="1:6" x14ac:dyDescent="0.25">
      <c r="A48" s="156" t="s">
        <v>43</v>
      </c>
      <c r="B48" s="157"/>
      <c r="C48" s="158"/>
      <c r="D48" s="29"/>
      <c r="E48" s="30">
        <v>300</v>
      </c>
      <c r="F48" s="28" t="str">
        <f t="shared" si="0"/>
        <v>*</v>
      </c>
    </row>
    <row r="49" spans="1:6" x14ac:dyDescent="0.25">
      <c r="A49" s="156" t="s">
        <v>44</v>
      </c>
      <c r="B49" s="157"/>
      <c r="C49" s="158"/>
      <c r="D49" s="29"/>
      <c r="E49" s="30">
        <v>300</v>
      </c>
      <c r="F49" s="28" t="str">
        <f t="shared" si="0"/>
        <v>*</v>
      </c>
    </row>
    <row r="50" spans="1:6" x14ac:dyDescent="0.25">
      <c r="A50" s="156" t="s">
        <v>45</v>
      </c>
      <c r="B50" s="157"/>
      <c r="C50" s="158"/>
      <c r="D50" s="29"/>
      <c r="E50" s="30">
        <v>300</v>
      </c>
      <c r="F50" s="28" t="str">
        <f t="shared" si="0"/>
        <v>*</v>
      </c>
    </row>
    <row r="51" spans="1:6" x14ac:dyDescent="0.25">
      <c r="A51" s="156" t="s">
        <v>46</v>
      </c>
      <c r="B51" s="157"/>
      <c r="C51" s="158"/>
      <c r="D51" s="29"/>
      <c r="E51" s="30">
        <v>500</v>
      </c>
      <c r="F51" s="28" t="str">
        <f t="shared" si="0"/>
        <v>*</v>
      </c>
    </row>
    <row r="52" spans="1:6" x14ac:dyDescent="0.25">
      <c r="A52" s="156" t="s">
        <v>47</v>
      </c>
      <c r="B52" s="157"/>
      <c r="C52" s="158"/>
      <c r="D52" s="29"/>
      <c r="E52" s="177" t="s">
        <v>48</v>
      </c>
      <c r="F52" s="178"/>
    </row>
    <row r="53" spans="1:6" x14ac:dyDescent="0.25">
      <c r="A53" s="164" t="s">
        <v>49</v>
      </c>
      <c r="B53" s="167"/>
      <c r="C53" s="168"/>
      <c r="D53" s="29"/>
      <c r="E53" s="34">
        <v>300</v>
      </c>
      <c r="F53" s="35"/>
    </row>
    <row r="54" spans="1:6" x14ac:dyDescent="0.25">
      <c r="A54" s="164" t="s">
        <v>50</v>
      </c>
      <c r="B54" s="167"/>
      <c r="C54" s="168"/>
      <c r="D54" s="29"/>
      <c r="E54" s="34">
        <v>800</v>
      </c>
      <c r="F54" s="35"/>
    </row>
    <row r="55" spans="1:6" x14ac:dyDescent="0.25">
      <c r="A55" s="156" t="s">
        <v>51</v>
      </c>
      <c r="B55" s="157"/>
      <c r="C55" s="158"/>
      <c r="D55" s="29"/>
      <c r="E55" s="30">
        <v>250</v>
      </c>
      <c r="F55" s="28" t="str">
        <f t="shared" si="0"/>
        <v>*</v>
      </c>
    </row>
    <row r="56" spans="1:6" x14ac:dyDescent="0.25">
      <c r="A56" s="156" t="s">
        <v>52</v>
      </c>
      <c r="B56" s="179"/>
      <c r="C56" s="180"/>
      <c r="D56" s="29"/>
      <c r="E56" s="30">
        <v>500</v>
      </c>
      <c r="F56" s="28" t="str">
        <f t="shared" si="0"/>
        <v>*</v>
      </c>
    </row>
    <row r="57" spans="1:6" x14ac:dyDescent="0.25">
      <c r="A57" s="156" t="s">
        <v>53</v>
      </c>
      <c r="B57" s="157"/>
      <c r="C57" s="158"/>
      <c r="D57" s="29"/>
      <c r="E57" s="30">
        <v>1500</v>
      </c>
      <c r="F57" s="28" t="str">
        <f t="shared" si="0"/>
        <v>*</v>
      </c>
    </row>
    <row r="58" spans="1:6" x14ac:dyDescent="0.25">
      <c r="A58" s="156" t="s">
        <v>54</v>
      </c>
      <c r="B58" s="179"/>
      <c r="C58" s="180"/>
      <c r="D58" s="29"/>
      <c r="E58" s="30"/>
      <c r="F58" s="28" t="str">
        <f t="shared" si="0"/>
        <v>*</v>
      </c>
    </row>
    <row r="59" spans="1:6" x14ac:dyDescent="0.25">
      <c r="A59" s="156" t="s">
        <v>55</v>
      </c>
      <c r="B59" s="179"/>
      <c r="C59" s="180"/>
      <c r="D59" s="29"/>
      <c r="E59" s="30">
        <v>7000</v>
      </c>
      <c r="F59" s="28" t="str">
        <f t="shared" si="0"/>
        <v>*</v>
      </c>
    </row>
    <row r="60" spans="1:6" x14ac:dyDescent="0.25">
      <c r="A60" s="156" t="s">
        <v>56</v>
      </c>
      <c r="B60" s="179"/>
      <c r="C60" s="180"/>
      <c r="D60" s="29"/>
      <c r="E60" s="30">
        <v>1000</v>
      </c>
      <c r="F60" s="28" t="str">
        <f t="shared" si="0"/>
        <v>*</v>
      </c>
    </row>
    <row r="61" spans="1:6" x14ac:dyDescent="0.25">
      <c r="A61" s="156" t="s">
        <v>57</v>
      </c>
      <c r="B61" s="179"/>
      <c r="C61" s="180"/>
      <c r="D61" s="29"/>
      <c r="E61" s="30">
        <v>2000</v>
      </c>
      <c r="F61" s="28" t="str">
        <f t="shared" si="0"/>
        <v>*</v>
      </c>
    </row>
    <row r="62" spans="1:6" x14ac:dyDescent="0.25">
      <c r="A62" s="156" t="s">
        <v>58</v>
      </c>
      <c r="B62" s="179"/>
      <c r="C62" s="180"/>
      <c r="D62" s="29"/>
      <c r="E62" s="30">
        <v>2600</v>
      </c>
      <c r="F62" s="28" t="str">
        <f t="shared" si="0"/>
        <v>*</v>
      </c>
    </row>
    <row r="63" spans="1:6" x14ac:dyDescent="0.25">
      <c r="A63" s="181" t="s">
        <v>59</v>
      </c>
      <c r="B63" s="182"/>
      <c r="C63" s="183"/>
      <c r="D63" s="29"/>
      <c r="E63" s="30"/>
      <c r="F63" s="28" t="str">
        <f t="shared" si="0"/>
        <v>*</v>
      </c>
    </row>
    <row r="64" spans="1:6" x14ac:dyDescent="0.25">
      <c r="A64" s="164" t="s">
        <v>60</v>
      </c>
      <c r="B64" s="167"/>
      <c r="C64" s="168"/>
      <c r="D64" s="36"/>
      <c r="E64" s="37">
        <v>1500</v>
      </c>
      <c r="F64" s="28" t="str">
        <f t="shared" si="0"/>
        <v>*</v>
      </c>
    </row>
    <row r="65" spans="1:6" x14ac:dyDescent="0.25">
      <c r="A65" s="164" t="s">
        <v>61</v>
      </c>
      <c r="B65" s="167"/>
      <c r="C65" s="168"/>
      <c r="D65" s="36"/>
      <c r="E65" s="37">
        <v>1900</v>
      </c>
      <c r="F65" s="28" t="str">
        <f t="shared" si="0"/>
        <v>*</v>
      </c>
    </row>
    <row r="66" spans="1:6" ht="15.75" thickBot="1" x14ac:dyDescent="0.3">
      <c r="A66" s="184" t="s">
        <v>62</v>
      </c>
      <c r="B66" s="185"/>
      <c r="C66" s="186"/>
      <c r="D66" s="38"/>
      <c r="E66" s="39">
        <v>2900</v>
      </c>
      <c r="F66" s="28" t="str">
        <f t="shared" si="0"/>
        <v>*</v>
      </c>
    </row>
    <row r="67" spans="1:6" ht="15.75" thickBot="1" x14ac:dyDescent="0.3">
      <c r="A67" s="187" t="s">
        <v>63</v>
      </c>
      <c r="B67" s="188"/>
      <c r="C67" s="188"/>
      <c r="D67" s="189"/>
      <c r="E67" s="190"/>
      <c r="F67" s="191"/>
    </row>
    <row r="68" spans="1:6" ht="15.75" thickBot="1" x14ac:dyDescent="0.3">
      <c r="A68" s="192" t="s">
        <v>64</v>
      </c>
      <c r="B68" s="191"/>
      <c r="C68" s="193"/>
      <c r="D68" s="194"/>
      <c r="E68" s="194"/>
      <c r="F68" s="195"/>
    </row>
    <row r="69" spans="1:6" x14ac:dyDescent="0.25">
      <c r="A69" s="40"/>
      <c r="B69" s="40"/>
      <c r="C69" s="40"/>
      <c r="D69" s="40"/>
      <c r="E69" s="40"/>
      <c r="F69" s="41"/>
    </row>
    <row r="70" spans="1:6" x14ac:dyDescent="0.25">
      <c r="A70" s="196" t="s">
        <v>65</v>
      </c>
      <c r="B70" s="196"/>
      <c r="C70" s="196"/>
      <c r="D70" s="196"/>
      <c r="E70" s="196"/>
      <c r="F70" s="196"/>
    </row>
    <row r="71" spans="1:6" x14ac:dyDescent="0.25">
      <c r="A71" s="197" t="s">
        <v>66</v>
      </c>
      <c r="B71" s="197"/>
      <c r="C71" s="197"/>
      <c r="D71" s="197"/>
      <c r="E71" s="197"/>
      <c r="F71" s="197"/>
    </row>
    <row r="72" spans="1:6" x14ac:dyDescent="0.25">
      <c r="A72" s="42"/>
      <c r="B72" s="42"/>
      <c r="C72" s="42"/>
      <c r="D72" s="42"/>
      <c r="E72" s="42"/>
      <c r="F72" s="42"/>
    </row>
    <row r="73" spans="1:6" x14ac:dyDescent="0.25">
      <c r="A73" s="43" t="s">
        <v>67</v>
      </c>
      <c r="B73" s="44"/>
      <c r="C73" s="44"/>
      <c r="D73" s="44"/>
      <c r="E73" s="44"/>
      <c r="F73" s="44"/>
    </row>
    <row r="74" spans="1:6" x14ac:dyDescent="0.25">
      <c r="A74" s="44"/>
      <c r="B74" s="44"/>
      <c r="C74" s="44"/>
      <c r="D74" s="44"/>
      <c r="E74" s="44"/>
      <c r="F74" s="44"/>
    </row>
    <row r="75" spans="1:6" x14ac:dyDescent="0.25">
      <c r="A75" s="42"/>
      <c r="B75" s="42"/>
      <c r="C75" s="42"/>
      <c r="D75" s="42"/>
      <c r="E75" s="42"/>
      <c r="F75" s="42"/>
    </row>
    <row r="76" spans="1:6" x14ac:dyDescent="0.25">
      <c r="A76" s="198" t="s">
        <v>68</v>
      </c>
      <c r="B76" s="198"/>
      <c r="C76" s="198"/>
      <c r="D76" s="198"/>
      <c r="E76" s="198"/>
      <c r="F76" s="198"/>
    </row>
    <row r="77" spans="1:6" x14ac:dyDescent="0.25">
      <c r="A77" s="45"/>
      <c r="B77" s="45"/>
      <c r="C77" s="45"/>
      <c r="D77" s="45"/>
      <c r="E77" s="45"/>
      <c r="F77" s="45"/>
    </row>
    <row r="78" spans="1:6" x14ac:dyDescent="0.25">
      <c r="A78" s="197" t="s">
        <v>69</v>
      </c>
      <c r="B78" s="197"/>
      <c r="C78" s="197"/>
      <c r="D78" s="197"/>
      <c r="E78" s="197"/>
      <c r="F78" s="197"/>
    </row>
    <row r="79" spans="1:6" x14ac:dyDescent="0.25">
      <c r="A79" s="197" t="s">
        <v>70</v>
      </c>
      <c r="B79" s="197"/>
      <c r="C79" s="197"/>
      <c r="D79" s="197"/>
      <c r="E79" s="197"/>
      <c r="F79" s="197"/>
    </row>
    <row r="80" spans="1:6" x14ac:dyDescent="0.25">
      <c r="A80" s="199" t="s">
        <v>71</v>
      </c>
      <c r="B80" s="199"/>
      <c r="C80" s="44"/>
      <c r="D80" s="44"/>
      <c r="E80" s="44"/>
      <c r="F80" s="44"/>
    </row>
    <row r="81" spans="1:6" x14ac:dyDescent="0.25">
      <c r="A81" s="200" t="s">
        <v>72</v>
      </c>
      <c r="B81" s="200"/>
      <c r="C81" s="44"/>
      <c r="D81" s="44"/>
      <c r="E81" s="44"/>
      <c r="F81" s="44"/>
    </row>
    <row r="82" spans="1:6" x14ac:dyDescent="0.25">
      <c r="A82" s="40"/>
      <c r="B82" s="201" t="s">
        <v>73</v>
      </c>
      <c r="C82" s="201"/>
      <c r="D82" s="201"/>
      <c r="E82" s="201"/>
      <c r="F82" s="46"/>
    </row>
    <row r="83" spans="1:6" ht="15.75" thickBot="1" x14ac:dyDescent="0.3">
      <c r="A83" s="47"/>
      <c r="B83" s="48"/>
      <c r="C83" s="48"/>
      <c r="D83" s="48"/>
      <c r="E83" s="48"/>
      <c r="F83" s="49"/>
    </row>
    <row r="84" spans="1:6" x14ac:dyDescent="0.25">
      <c r="A84" s="40"/>
      <c r="B84" s="202" t="s">
        <v>74</v>
      </c>
      <c r="C84" s="202"/>
      <c r="D84" s="202"/>
      <c r="E84" s="202"/>
      <c r="F84" s="46"/>
    </row>
    <row r="85" spans="1:6" x14ac:dyDescent="0.25">
      <c r="A85" s="3"/>
      <c r="B85" s="3"/>
      <c r="C85" s="3"/>
      <c r="D85" s="3"/>
      <c r="E85" s="3"/>
      <c r="F85" s="8"/>
    </row>
    <row r="86" spans="1:6" x14ac:dyDescent="0.25">
      <c r="A86" s="13" t="s">
        <v>75</v>
      </c>
      <c r="B86" s="50" t="e">
        <f>T(F3)</f>
        <v>#REF!</v>
      </c>
      <c r="C86" s="203" t="s">
        <v>76</v>
      </c>
      <c r="D86" s="203"/>
      <c r="E86" s="203"/>
      <c r="F86" s="51"/>
    </row>
    <row r="87" spans="1:6" x14ac:dyDescent="0.25">
      <c r="A87" s="3"/>
      <c r="B87" s="3"/>
      <c r="C87" s="3"/>
      <c r="D87" s="3"/>
      <c r="E87" s="3"/>
      <c r="F87" s="8"/>
    </row>
    <row r="88" spans="1:6" x14ac:dyDescent="0.25">
      <c r="A88" s="14" t="s">
        <v>9</v>
      </c>
      <c r="B88" s="145" t="e">
        <f>T(B12)</f>
        <v>#REF!</v>
      </c>
      <c r="C88" s="145"/>
      <c r="D88" s="145"/>
      <c r="E88" s="145"/>
      <c r="F88" s="145"/>
    </row>
    <row r="89" spans="1:6" x14ac:dyDescent="0.25">
      <c r="A89" s="52"/>
      <c r="B89" s="3"/>
      <c r="C89" s="3"/>
      <c r="D89" s="3"/>
      <c r="E89" s="3"/>
      <c r="F89" s="8"/>
    </row>
    <row r="90" spans="1:6" x14ac:dyDescent="0.25">
      <c r="A90" s="53" t="s">
        <v>77</v>
      </c>
      <c r="B90" s="205" t="str">
        <f>T(B18)</f>
        <v/>
      </c>
      <c r="C90" s="205"/>
      <c r="D90" s="205"/>
      <c r="E90" s="205"/>
      <c r="F90" s="54"/>
    </row>
    <row r="91" spans="1:6" x14ac:dyDescent="0.25">
      <c r="A91" s="3"/>
      <c r="B91" s="206" t="s">
        <v>78</v>
      </c>
      <c r="C91" s="206"/>
      <c r="D91" s="55"/>
      <c r="E91" s="55"/>
      <c r="F91" s="8"/>
    </row>
    <row r="92" spans="1:6" x14ac:dyDescent="0.25">
      <c r="A92" s="3"/>
      <c r="B92" s="3"/>
      <c r="C92" s="3"/>
      <c r="D92" s="3"/>
      <c r="E92" s="3"/>
      <c r="F92" s="8"/>
    </row>
    <row r="93" spans="1:6" x14ac:dyDescent="0.25">
      <c r="A93" s="207" t="s">
        <v>79</v>
      </c>
      <c r="B93" s="207"/>
      <c r="C93" s="207"/>
      <c r="D93" s="207"/>
      <c r="E93" s="207"/>
      <c r="F93" s="207"/>
    </row>
    <row r="94" spans="1:6" x14ac:dyDescent="0.25">
      <c r="A94" s="207" t="s">
        <v>80</v>
      </c>
      <c r="B94" s="207"/>
      <c r="C94" s="208" t="e">
        <f>T(B10)</f>
        <v>#REF!</v>
      </c>
      <c r="D94" s="208"/>
      <c r="E94" s="208"/>
      <c r="F94" s="208"/>
    </row>
    <row r="95" spans="1:6" x14ac:dyDescent="0.25">
      <c r="A95" s="3"/>
      <c r="B95" s="204" t="s">
        <v>73</v>
      </c>
      <c r="C95" s="204"/>
      <c r="D95" s="204"/>
      <c r="E95" s="204"/>
      <c r="F95" s="8"/>
    </row>
  </sheetData>
  <customSheetViews>
    <customSheetView guid="{2AAABA6D-F47C-4544-ACA2-5910C2A7D6B7}" state="hidden" topLeftCell="A79">
      <selection activeCell="B1" sqref="A1:F96"/>
      <pageMargins left="0.7" right="0.7" top="0.75" bottom="0.75" header="0.3" footer="0.3"/>
      <pageSetup paperSize="9" orientation="portrait" verticalDpi="0" r:id="rId1"/>
    </customSheetView>
    <customSheetView guid="{257A86D6-EF7F-4D0C-8BB6-CB61B50DC57D}" state="hidden" topLeftCell="A79">
      <selection activeCell="B1" sqref="A1:F96"/>
      <pageMargins left="0.7" right="0.7" top="0.75" bottom="0.75" header="0.3" footer="0.3"/>
      <pageSetup paperSize="9" orientation="portrait" verticalDpi="0" r:id="rId2"/>
    </customSheetView>
  </customSheetViews>
  <mergeCells count="76">
    <mergeCell ref="A81:B81"/>
    <mergeCell ref="B82:E82"/>
    <mergeCell ref="B84:E84"/>
    <mergeCell ref="C86:E86"/>
    <mergeCell ref="B95:E95"/>
    <mergeCell ref="B88:F88"/>
    <mergeCell ref="B90:E90"/>
    <mergeCell ref="B91:C91"/>
    <mergeCell ref="A93:F93"/>
    <mergeCell ref="A94:B94"/>
    <mergeCell ref="C94:F94"/>
    <mergeCell ref="A71:F71"/>
    <mergeCell ref="A76:F76"/>
    <mergeCell ref="A78:F78"/>
    <mergeCell ref="A79:F79"/>
    <mergeCell ref="A80:B80"/>
    <mergeCell ref="A67:C67"/>
    <mergeCell ref="D67:F67"/>
    <mergeCell ref="A68:B68"/>
    <mergeCell ref="C68:F68"/>
    <mergeCell ref="A70:F70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E52:F52"/>
    <mergeCell ref="A53:C53"/>
    <mergeCell ref="A54:C54"/>
    <mergeCell ref="A55:C55"/>
    <mergeCell ref="A56:C56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F23"/>
    <mergeCell ref="A24:C24"/>
    <mergeCell ref="A25:C25"/>
    <mergeCell ref="A26:C26"/>
    <mergeCell ref="A27:C27"/>
    <mergeCell ref="B10:F10"/>
    <mergeCell ref="B12:F12"/>
    <mergeCell ref="B14:F14"/>
    <mergeCell ref="B16:F16"/>
    <mergeCell ref="B21:F21"/>
    <mergeCell ref="B1:F1"/>
    <mergeCell ref="C3:E3"/>
    <mergeCell ref="B6:E6"/>
    <mergeCell ref="D7:E7"/>
    <mergeCell ref="D9:E9"/>
  </mergeCell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29"/>
  <sheetViews>
    <sheetView tabSelected="1" view="pageBreakPreview" zoomScaleNormal="100" zoomScaleSheetLayoutView="100" workbookViewId="0">
      <selection activeCell="C221" sqref="C221:Z221"/>
    </sheetView>
  </sheetViews>
  <sheetFormatPr defaultRowHeight="15.75" x14ac:dyDescent="0.25"/>
  <cols>
    <col min="1" max="1" width="11.85546875" style="2" customWidth="1"/>
    <col min="2" max="36" width="3.7109375" style="66" customWidth="1"/>
    <col min="37" max="16384" width="9.140625" style="1"/>
  </cols>
  <sheetData>
    <row r="1" spans="1:36" s="112" customFormat="1" ht="33" customHeight="1" thickBot="1" x14ac:dyDescent="0.35">
      <c r="A1" s="113"/>
      <c r="B1" s="231" t="s">
        <v>183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304"/>
      <c r="Y1" s="305"/>
      <c r="Z1" s="305"/>
      <c r="AA1" s="305"/>
      <c r="AB1" s="306"/>
      <c r="AC1" s="114"/>
      <c r="AD1" s="114"/>
      <c r="AE1" s="114"/>
      <c r="AF1" s="114"/>
      <c r="AG1" s="114"/>
      <c r="AH1" s="114"/>
      <c r="AI1" s="114"/>
      <c r="AJ1" s="114"/>
    </row>
    <row r="2" spans="1:36" ht="6.75" customHeight="1" thickBo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1:36" ht="15.95" customHeight="1" thickBot="1" x14ac:dyDescent="0.3">
      <c r="B3" s="232" t="s">
        <v>0</v>
      </c>
      <c r="C3" s="232"/>
      <c r="D3" s="232"/>
      <c r="E3" s="232"/>
      <c r="F3" s="232"/>
      <c r="G3" s="23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 t="s">
        <v>1</v>
      </c>
      <c r="AB3" s="233"/>
      <c r="AC3" s="234"/>
      <c r="AD3" s="234"/>
      <c r="AE3" s="234"/>
      <c r="AF3" s="234"/>
      <c r="AG3" s="234"/>
      <c r="AH3" s="234"/>
      <c r="AI3" s="234"/>
      <c r="AJ3" s="235"/>
    </row>
    <row r="4" spans="1:36" s="64" customFormat="1" ht="15.95" customHeight="1" thickBot="1" x14ac:dyDescent="0.3">
      <c r="A4" s="65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</row>
    <row r="5" spans="1:36" s="64" customFormat="1" ht="15.95" customHeight="1" thickBot="1" x14ac:dyDescent="0.25">
      <c r="A5" s="65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9"/>
    </row>
    <row r="6" spans="1:36" s="64" customFormat="1" ht="3" customHeight="1" thickBot="1" x14ac:dyDescent="0.3">
      <c r="A6" s="65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</row>
    <row r="7" spans="1:36" s="64" customFormat="1" ht="15.95" customHeight="1" thickBot="1" x14ac:dyDescent="0.3">
      <c r="A7" s="65"/>
      <c r="B7" s="257"/>
      <c r="C7" s="257"/>
      <c r="D7" s="257"/>
      <c r="E7" s="258"/>
      <c r="F7" s="258"/>
      <c r="G7" s="258"/>
      <c r="H7" s="259"/>
      <c r="I7" s="260"/>
      <c r="J7" s="260"/>
      <c r="K7" s="261"/>
      <c r="L7" s="103"/>
      <c r="M7" s="257"/>
      <c r="N7" s="257"/>
      <c r="O7" s="259"/>
      <c r="P7" s="260"/>
      <c r="Q7" s="260"/>
      <c r="R7" s="260"/>
      <c r="S7" s="260"/>
      <c r="T7" s="261"/>
      <c r="U7" s="103"/>
      <c r="V7" s="257"/>
      <c r="W7" s="257"/>
      <c r="X7" s="257"/>
      <c r="Y7" s="257"/>
      <c r="Z7" s="245"/>
      <c r="AA7" s="238"/>
      <c r="AB7" s="238"/>
      <c r="AC7" s="238"/>
      <c r="AD7" s="238"/>
      <c r="AE7" s="238"/>
      <c r="AF7" s="238"/>
      <c r="AG7" s="238"/>
      <c r="AH7" s="238"/>
      <c r="AI7" s="238"/>
      <c r="AJ7" s="239"/>
    </row>
    <row r="8" spans="1:36" s="64" customFormat="1" ht="3" customHeight="1" thickBot="1" x14ac:dyDescent="0.3">
      <c r="A8" s="65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</row>
    <row r="9" spans="1:36" s="64" customFormat="1" ht="15.95" customHeight="1" x14ac:dyDescent="0.2">
      <c r="A9" s="65"/>
      <c r="B9" s="246"/>
      <c r="C9" s="247"/>
      <c r="D9" s="248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50"/>
    </row>
    <row r="10" spans="1:36" s="64" customFormat="1" ht="15.95" customHeight="1" thickBot="1" x14ac:dyDescent="0.25">
      <c r="A10" s="65"/>
      <c r="B10" s="246"/>
      <c r="C10" s="247"/>
      <c r="D10" s="251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3"/>
    </row>
    <row r="11" spans="1:36" s="64" customFormat="1" ht="3" customHeight="1" thickBot="1" x14ac:dyDescent="0.3">
      <c r="A11" s="65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</row>
    <row r="12" spans="1:36" s="64" customFormat="1" ht="15.95" customHeight="1" x14ac:dyDescent="0.2">
      <c r="A12" s="65"/>
      <c r="B12" s="254"/>
      <c r="C12" s="254"/>
      <c r="D12" s="254"/>
      <c r="E12" s="254"/>
      <c r="F12" s="254"/>
      <c r="G12" s="254"/>
      <c r="H12" s="254"/>
      <c r="I12" s="254"/>
      <c r="J12" s="254"/>
      <c r="K12" s="248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50"/>
    </row>
    <row r="13" spans="1:36" s="64" customFormat="1" ht="15.95" customHeight="1" thickBot="1" x14ac:dyDescent="0.25">
      <c r="A13" s="65"/>
      <c r="B13" s="115"/>
      <c r="C13" s="115"/>
      <c r="D13" s="115"/>
      <c r="E13" s="115"/>
      <c r="F13" s="115"/>
      <c r="G13" s="115"/>
      <c r="H13" s="115"/>
      <c r="I13" s="115"/>
      <c r="J13" s="115"/>
      <c r="K13" s="251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3"/>
    </row>
    <row r="14" spans="1:36" s="64" customFormat="1" ht="3" customHeight="1" x14ac:dyDescent="0.25">
      <c r="A14" s="6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</row>
    <row r="15" spans="1:36" s="65" customFormat="1" ht="15.95" customHeight="1" x14ac:dyDescent="0.2"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</row>
    <row r="16" spans="1:36" s="65" customFormat="1" ht="15.95" customHeight="1" x14ac:dyDescent="0.2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</row>
    <row r="17" spans="2:36" s="65" customFormat="1" ht="15.95" customHeight="1" x14ac:dyDescent="0.2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</row>
    <row r="18" spans="2:36" s="67" customFormat="1" ht="30" customHeight="1" x14ac:dyDescent="0.25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</row>
    <row r="19" spans="2:36" s="67" customFormat="1" ht="16.5" customHeight="1" x14ac:dyDescent="0.25"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</row>
    <row r="20" spans="2:36" s="67" customFormat="1" ht="16.5" x14ac:dyDescent="0.25"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</row>
    <row r="21" spans="2:36" s="67" customFormat="1" ht="16.5" x14ac:dyDescent="0.25"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</row>
    <row r="22" spans="2:36" s="67" customFormat="1" ht="16.5" x14ac:dyDescent="0.25"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</row>
    <row r="23" spans="2:36" s="67" customFormat="1" ht="30" customHeight="1" x14ac:dyDescent="0.25">
      <c r="B23" s="244" t="s">
        <v>180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</row>
    <row r="24" spans="2:36" s="62" customFormat="1" ht="16.5" x14ac:dyDescent="0.25">
      <c r="B24" s="265"/>
      <c r="C24" s="265"/>
      <c r="D24" s="265"/>
      <c r="E24" s="265"/>
      <c r="F24" s="265"/>
      <c r="G24" s="265"/>
      <c r="H24" s="265"/>
      <c r="I24" s="265"/>
      <c r="J24" s="265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</row>
    <row r="25" spans="2:36" s="62" customFormat="1" ht="15.95" customHeight="1" x14ac:dyDescent="0.25"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</row>
    <row r="26" spans="2:36" s="62" customFormat="1" ht="15.95" customHeight="1" x14ac:dyDescent="0.25"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</row>
    <row r="27" spans="2:36" s="62" customFormat="1" ht="15.95" customHeight="1" x14ac:dyDescent="0.25"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</row>
    <row r="28" spans="2:36" s="62" customFormat="1" ht="13.5" customHeight="1" x14ac:dyDescent="0.25"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</row>
    <row r="29" spans="2:36" s="62" customFormat="1" ht="16.5" x14ac:dyDescent="0.25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</row>
    <row r="30" spans="2:36" s="62" customFormat="1" ht="15.95" customHeight="1" x14ac:dyDescent="0.25"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</row>
    <row r="31" spans="2:36" s="62" customFormat="1" ht="15.95" customHeight="1" x14ac:dyDescent="0.25"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</row>
    <row r="32" spans="2:36" s="62" customFormat="1" ht="15.95" customHeight="1" x14ac:dyDescent="0.25"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</row>
    <row r="33" spans="2:36" s="62" customFormat="1" ht="15.95" customHeight="1" x14ac:dyDescent="0.25"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</row>
    <row r="34" spans="2:36" s="62" customFormat="1" ht="18" customHeight="1" x14ac:dyDescent="0.25"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</row>
    <row r="35" spans="2:36" s="62" customFormat="1" x14ac:dyDescent="0.25"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</row>
    <row r="36" spans="2:36" s="62" customFormat="1" x14ac:dyDescent="0.25"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</row>
    <row r="37" spans="2:36" s="62" customFormat="1" x14ac:dyDescent="0.25"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</row>
    <row r="38" spans="2:36" s="62" customFormat="1" ht="15.95" customHeight="1" x14ac:dyDescent="0.25"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</row>
    <row r="39" spans="2:36" s="62" customFormat="1" ht="16.5" x14ac:dyDescent="0.25"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</row>
    <row r="40" spans="2:36" s="62" customFormat="1" ht="15.95" customHeight="1" x14ac:dyDescent="0.25"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</row>
    <row r="41" spans="2:36" s="62" customFormat="1" ht="15.95" customHeight="1" x14ac:dyDescent="0.25"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</row>
    <row r="42" spans="2:36" s="62" customFormat="1" ht="15.95" customHeight="1" x14ac:dyDescent="0.25"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</row>
    <row r="43" spans="2:36" s="62" customFormat="1" ht="15.95" customHeight="1" x14ac:dyDescent="0.25"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</row>
    <row r="44" spans="2:36" s="62" customFormat="1" ht="16.5" x14ac:dyDescent="0.25"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</row>
    <row r="45" spans="2:36" s="62" customFormat="1" ht="15.95" customHeight="1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</row>
    <row r="46" spans="2:36" s="62" customFormat="1" ht="20.25" customHeight="1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</row>
    <row r="47" spans="2:36" s="62" customFormat="1" ht="15.95" customHeight="1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</row>
    <row r="48" spans="2:36" s="62" customFormat="1" ht="15.95" customHeight="1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</row>
    <row r="49" spans="2:36" s="62" customFormat="1" ht="15.95" customHeight="1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</row>
    <row r="50" spans="2:36" s="62" customFormat="1" ht="19.5" customHeight="1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</row>
    <row r="51" spans="2:36" s="62" customFormat="1" ht="15.95" customHeight="1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</row>
    <row r="52" spans="2:36" s="62" customFormat="1" ht="15.95" customHeight="1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</row>
    <row r="53" spans="2:36" s="62" customFormat="1" ht="14.25" customHeight="1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</row>
    <row r="54" spans="2:36" s="67" customFormat="1" ht="30" customHeight="1" x14ac:dyDescent="0.25">
      <c r="B54" s="244" t="s">
        <v>178</v>
      </c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</row>
    <row r="55" spans="2:36" s="62" customFormat="1" ht="15.95" customHeight="1" x14ac:dyDescent="0.25"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</row>
    <row r="56" spans="2:36" s="62" customFormat="1" ht="15.95" customHeight="1" x14ac:dyDescent="0.25"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</row>
    <row r="57" spans="2:36" s="62" customFormat="1" ht="15.95" customHeight="1" x14ac:dyDescent="0.25"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</row>
    <row r="58" spans="2:36" s="62" customFormat="1" ht="15.95" customHeight="1" x14ac:dyDescent="0.25"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</row>
    <row r="59" spans="2:36" s="62" customFormat="1" ht="15.95" customHeight="1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</row>
    <row r="60" spans="2:36" s="62" customFormat="1" ht="15.95" customHeight="1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</row>
    <row r="61" spans="2:36" s="62" customFormat="1" ht="15.95" customHeight="1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</row>
    <row r="62" spans="2:36" s="62" customFormat="1" ht="15.75" customHeight="1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</row>
    <row r="63" spans="2:36" s="62" customFormat="1" ht="15.95" customHeight="1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</row>
    <row r="64" spans="2:36" s="62" customFormat="1" ht="18" customHeight="1" x14ac:dyDescent="0.25"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</row>
    <row r="65" spans="2:36" s="62" customFormat="1" ht="15.95" customHeight="1" x14ac:dyDescent="0.25"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</row>
    <row r="66" spans="2:36" s="62" customFormat="1" ht="15.95" customHeight="1" x14ac:dyDescent="0.25"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</row>
    <row r="67" spans="2:36" s="62" customFormat="1" ht="15.95" customHeight="1" x14ac:dyDescent="0.25"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</row>
    <row r="68" spans="2:36" s="62" customFormat="1" ht="15.95" customHeight="1" x14ac:dyDescent="0.25"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</row>
    <row r="69" spans="2:36" s="62" customFormat="1" ht="15.95" customHeight="1" x14ac:dyDescent="0.25"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</row>
    <row r="70" spans="2:36" s="62" customFormat="1" ht="15.95" customHeight="1" x14ac:dyDescent="0.25"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</row>
    <row r="71" spans="2:36" s="62" customFormat="1" ht="15.95" customHeight="1" x14ac:dyDescent="0.25"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</row>
    <row r="72" spans="2:36" s="62" customFormat="1" ht="15.95" customHeight="1" x14ac:dyDescent="0.25"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</row>
    <row r="73" spans="2:36" s="62" customFormat="1" ht="15.95" customHeight="1" x14ac:dyDescent="0.25"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</row>
    <row r="74" spans="2:36" s="62" customFormat="1" ht="15.95" customHeight="1" x14ac:dyDescent="0.25"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</row>
    <row r="75" spans="2:36" s="62" customFormat="1" ht="17.25" customHeight="1" x14ac:dyDescent="0.25"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</row>
    <row r="76" spans="2:36" s="62" customFormat="1" ht="15.95" customHeight="1" x14ac:dyDescent="0.25"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</row>
    <row r="77" spans="2:36" s="62" customFormat="1" ht="15.95" customHeight="1" x14ac:dyDescent="0.25"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</row>
    <row r="78" spans="2:36" s="62" customFormat="1" ht="15.95" customHeight="1" x14ac:dyDescent="0.25"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</row>
    <row r="79" spans="2:36" s="62" customFormat="1" ht="15.95" customHeight="1" x14ac:dyDescent="0.25"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</row>
    <row r="80" spans="2:36" s="62" customFormat="1" ht="15.95" customHeight="1" x14ac:dyDescent="0.25"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</row>
    <row r="81" spans="2:36" s="62" customFormat="1" ht="15.95" customHeight="1" x14ac:dyDescent="0.25"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</row>
    <row r="82" spans="2:36" s="62" customFormat="1" ht="11.25" customHeight="1" x14ac:dyDescent="0.25">
      <c r="B82" s="256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</row>
    <row r="83" spans="2:36" s="62" customFormat="1" ht="15.95" customHeight="1" x14ac:dyDescent="0.25"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</row>
    <row r="84" spans="2:36" s="62" customFormat="1" ht="9.75" customHeight="1" x14ac:dyDescent="0.25"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</row>
    <row r="85" spans="2:36" s="62" customFormat="1" ht="19.5" customHeight="1" x14ac:dyDescent="0.25"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</row>
    <row r="86" spans="2:36" s="62" customFormat="1" ht="30" customHeight="1" x14ac:dyDescent="0.25">
      <c r="B86" s="244" t="s">
        <v>181</v>
      </c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</row>
    <row r="87" spans="2:36" s="62" customFormat="1" ht="18" customHeight="1" x14ac:dyDescent="0.25"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</row>
    <row r="88" spans="2:36" s="62" customFormat="1" ht="15.95" customHeight="1" x14ac:dyDescent="0.25"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</row>
    <row r="89" spans="2:36" s="62" customFormat="1" ht="15.95" customHeight="1" x14ac:dyDescent="0.25"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</row>
    <row r="90" spans="2:36" s="62" customFormat="1" ht="15.95" customHeight="1" x14ac:dyDescent="0.25"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</row>
    <row r="91" spans="2:36" s="62" customFormat="1" ht="15.95" customHeight="1" x14ac:dyDescent="0.25"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</row>
    <row r="92" spans="2:36" s="62" customFormat="1" ht="15.95" customHeight="1" x14ac:dyDescent="0.25">
      <c r="B92" s="256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6"/>
    </row>
    <row r="93" spans="2:36" s="62" customFormat="1" ht="15.95" customHeight="1" x14ac:dyDescent="0.25">
      <c r="B93" s="256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</row>
    <row r="94" spans="2:36" s="67" customFormat="1" ht="30" customHeight="1" x14ac:dyDescent="0.25">
      <c r="B94" s="244" t="s">
        <v>182</v>
      </c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</row>
    <row r="95" spans="2:36" s="62" customFormat="1" ht="15.95" customHeight="1" x14ac:dyDescent="0.25">
      <c r="B95" s="256"/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6"/>
      <c r="AH95" s="256"/>
      <c r="AI95" s="256"/>
      <c r="AJ95" s="256"/>
    </row>
    <row r="96" spans="2:36" s="62" customFormat="1" ht="15.95" customHeight="1" x14ac:dyDescent="0.25">
      <c r="B96" s="256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</row>
    <row r="97" spans="2:36" s="62" customFormat="1" ht="15.95" customHeight="1" x14ac:dyDescent="0.25"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</row>
    <row r="98" spans="2:36" s="62" customFormat="1" ht="30" customHeight="1" x14ac:dyDescent="0.25">
      <c r="B98" s="307" t="s">
        <v>207</v>
      </c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</row>
    <row r="99" spans="2:36" s="62" customFormat="1" ht="15.95" customHeight="1" x14ac:dyDescent="0.25"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</row>
    <row r="100" spans="2:36" s="62" customFormat="1" ht="15.95" customHeight="1" x14ac:dyDescent="0.25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</row>
    <row r="101" spans="2:36" s="62" customFormat="1" ht="15.95" customHeight="1" x14ac:dyDescent="0.25"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</row>
    <row r="102" spans="2:36" s="62" customFormat="1" ht="15.95" customHeight="1" x14ac:dyDescent="0.25"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</row>
    <row r="103" spans="2:36" s="62" customFormat="1" ht="15.95" customHeight="1" x14ac:dyDescent="0.25"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</row>
    <row r="104" spans="2:36" s="62" customFormat="1" ht="15.95" customHeight="1" x14ac:dyDescent="0.25"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</row>
    <row r="105" spans="2:36" s="87" customFormat="1" ht="15.95" customHeight="1" x14ac:dyDescent="0.25">
      <c r="B105" s="256"/>
      <c r="C105" s="256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</row>
    <row r="106" spans="2:36" s="67" customFormat="1" ht="30" customHeight="1" x14ac:dyDescent="0.25">
      <c r="B106" s="244" t="s">
        <v>208</v>
      </c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</row>
    <row r="107" spans="2:36" s="2" customFormat="1" ht="15.95" customHeight="1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</row>
    <row r="108" spans="2:36" s="2" customFormat="1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</row>
    <row r="109" spans="2:36" s="62" customFormat="1" ht="15.95" customHeight="1" x14ac:dyDescent="0.25"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</row>
    <row r="110" spans="2:36" s="62" customFormat="1" ht="15.95" customHeight="1" x14ac:dyDescent="0.25">
      <c r="B110" s="256"/>
      <c r="C110" s="256"/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6"/>
      <c r="AG110" s="256"/>
      <c r="AH110" s="256"/>
      <c r="AI110" s="256"/>
      <c r="AJ110" s="256"/>
    </row>
    <row r="111" spans="2:36" s="62" customFormat="1" ht="15.95" customHeight="1" x14ac:dyDescent="0.25">
      <c r="B111" s="256"/>
      <c r="C111" s="256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J111" s="256"/>
    </row>
    <row r="112" spans="2:36" s="62" customFormat="1" ht="15.95" customHeight="1" x14ac:dyDescent="0.25"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</row>
    <row r="113" spans="2:36" s="62" customFormat="1" ht="20.25" customHeight="1" x14ac:dyDescent="0.25">
      <c r="B113" s="256"/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</row>
    <row r="114" spans="2:36" s="62" customFormat="1" ht="15.95" customHeight="1" x14ac:dyDescent="0.25">
      <c r="B114" s="256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</row>
    <row r="115" spans="2:36" s="67" customFormat="1" ht="30" customHeight="1" x14ac:dyDescent="0.25">
      <c r="B115" s="244" t="s">
        <v>209</v>
      </c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  <c r="AA115" s="244"/>
      <c r="AB115" s="244"/>
      <c r="AC115" s="244"/>
      <c r="AD115" s="244"/>
      <c r="AE115" s="244"/>
      <c r="AF115" s="244"/>
      <c r="AG115" s="244"/>
      <c r="AH115" s="244"/>
      <c r="AI115" s="244"/>
      <c r="AJ115" s="244"/>
    </row>
    <row r="116" spans="2:36" s="2" customFormat="1" ht="15.95" customHeight="1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6"/>
      <c r="AG116" s="256"/>
      <c r="AH116" s="256"/>
      <c r="AI116" s="256"/>
      <c r="AJ116" s="256"/>
    </row>
    <row r="117" spans="2:36" s="2" customFormat="1" ht="15.95" customHeight="1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6"/>
      <c r="AG117" s="256"/>
      <c r="AH117" s="256"/>
      <c r="AI117" s="256"/>
      <c r="AJ117" s="256"/>
    </row>
    <row r="118" spans="2:36" s="2" customFormat="1" ht="15.95" customHeight="1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6"/>
      <c r="AG118" s="256"/>
      <c r="AH118" s="256"/>
      <c r="AI118" s="256"/>
      <c r="AJ118" s="256"/>
    </row>
    <row r="119" spans="2:36" s="2" customFormat="1" ht="15.95" customHeight="1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  <c r="AA119" s="256"/>
      <c r="AB119" s="256"/>
      <c r="AC119" s="256"/>
      <c r="AD119" s="256"/>
      <c r="AE119" s="256"/>
      <c r="AF119" s="256"/>
      <c r="AG119" s="256"/>
      <c r="AH119" s="256"/>
      <c r="AI119" s="256"/>
      <c r="AJ119" s="256"/>
    </row>
    <row r="120" spans="2:36" s="67" customFormat="1" ht="30" customHeight="1" x14ac:dyDescent="0.25">
      <c r="B120" s="244" t="s">
        <v>210</v>
      </c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</row>
    <row r="121" spans="2:36" s="2" customFormat="1" ht="15.95" customHeight="1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6"/>
      <c r="AE121" s="256"/>
      <c r="AF121" s="256"/>
      <c r="AG121" s="256"/>
      <c r="AH121" s="256"/>
      <c r="AI121" s="256"/>
      <c r="AJ121" s="256"/>
    </row>
    <row r="122" spans="2:36" s="2" customFormat="1" ht="15.95" customHeight="1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256"/>
      <c r="AH122" s="256"/>
      <c r="AI122" s="256"/>
      <c r="AJ122" s="256"/>
    </row>
    <row r="123" spans="2:36" s="2" customFormat="1" ht="15.95" customHeight="1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6"/>
      <c r="AH123" s="256"/>
      <c r="AI123" s="256"/>
      <c r="AJ123" s="256"/>
    </row>
    <row r="124" spans="2:36" s="2" customFormat="1" ht="15.95" customHeight="1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</row>
    <row r="125" spans="2:36" s="2" customFormat="1" ht="15.95" customHeight="1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  <c r="AA125" s="256"/>
      <c r="AB125" s="256"/>
      <c r="AC125" s="256"/>
      <c r="AD125" s="256"/>
      <c r="AE125" s="256"/>
      <c r="AF125" s="256"/>
      <c r="AG125" s="256"/>
      <c r="AH125" s="256"/>
      <c r="AI125" s="256"/>
      <c r="AJ125" s="256"/>
    </row>
    <row r="126" spans="2:36" s="2" customFormat="1" ht="15.95" customHeight="1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6"/>
      <c r="AG126" s="256"/>
      <c r="AH126" s="256"/>
      <c r="AI126" s="256"/>
      <c r="AJ126" s="256"/>
    </row>
    <row r="127" spans="2:36" s="2" customFormat="1" ht="15.95" customHeight="1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256"/>
      <c r="AH127" s="256"/>
      <c r="AI127" s="256"/>
      <c r="AJ127" s="256"/>
    </row>
    <row r="128" spans="2:36" s="2" customFormat="1" ht="15.95" customHeight="1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</row>
    <row r="129" spans="2:36" s="2" customFormat="1" ht="15.95" customHeight="1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  <c r="AA129" s="256"/>
      <c r="AB129" s="256"/>
      <c r="AC129" s="256"/>
      <c r="AD129" s="256"/>
      <c r="AE129" s="256"/>
      <c r="AF129" s="256"/>
      <c r="AG129" s="256"/>
      <c r="AH129" s="256"/>
      <c r="AI129" s="256"/>
      <c r="AJ129" s="256"/>
    </row>
    <row r="130" spans="2:36" s="2" customFormat="1" ht="15.95" customHeight="1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6"/>
      <c r="AE130" s="256"/>
      <c r="AF130" s="256"/>
      <c r="AG130" s="256"/>
      <c r="AH130" s="256"/>
      <c r="AI130" s="256"/>
      <c r="AJ130" s="256"/>
    </row>
    <row r="131" spans="2:36" s="2" customFormat="1" ht="15.95" customHeight="1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  <c r="AA131" s="256"/>
      <c r="AB131" s="256"/>
      <c r="AC131" s="256"/>
      <c r="AD131" s="256"/>
      <c r="AE131" s="256"/>
      <c r="AF131" s="256"/>
      <c r="AG131" s="256"/>
      <c r="AH131" s="256"/>
      <c r="AI131" s="256"/>
      <c r="AJ131" s="256"/>
    </row>
    <row r="132" spans="2:36" s="2" customFormat="1" ht="13.5" customHeight="1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256"/>
      <c r="AH132" s="256"/>
      <c r="AI132" s="256"/>
      <c r="AJ132" s="256"/>
    </row>
    <row r="133" spans="2:36" s="2" customFormat="1" ht="15.95" customHeight="1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6"/>
      <c r="AG133" s="256"/>
      <c r="AH133" s="256"/>
      <c r="AI133" s="256"/>
      <c r="AJ133" s="256"/>
    </row>
    <row r="134" spans="2:36" s="2" customFormat="1" ht="15.95" customHeight="1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  <c r="AA134" s="256"/>
      <c r="AB134" s="256"/>
      <c r="AC134" s="256"/>
      <c r="AD134" s="256"/>
      <c r="AE134" s="256"/>
      <c r="AF134" s="256"/>
      <c r="AG134" s="256"/>
      <c r="AH134" s="256"/>
      <c r="AI134" s="256"/>
      <c r="AJ134" s="256"/>
    </row>
    <row r="135" spans="2:36" s="2" customFormat="1" ht="18" customHeight="1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  <c r="AA135" s="256"/>
      <c r="AB135" s="256"/>
      <c r="AC135" s="256"/>
      <c r="AD135" s="256"/>
      <c r="AE135" s="256"/>
      <c r="AF135" s="256"/>
      <c r="AG135" s="256"/>
      <c r="AH135" s="256"/>
      <c r="AI135" s="256"/>
      <c r="AJ135" s="256"/>
    </row>
    <row r="136" spans="2:36" s="2" customFormat="1" ht="15.95" customHeight="1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</row>
    <row r="137" spans="2:36" s="2" customFormat="1" ht="15.95" customHeight="1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</row>
    <row r="138" spans="2:36" s="67" customFormat="1" ht="30" customHeight="1" x14ac:dyDescent="0.25">
      <c r="B138" s="244" t="s">
        <v>211</v>
      </c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4"/>
      <c r="AE138" s="244"/>
      <c r="AF138" s="244"/>
      <c r="AG138" s="244"/>
      <c r="AH138" s="244"/>
      <c r="AI138" s="244"/>
      <c r="AJ138" s="244"/>
    </row>
    <row r="139" spans="2:36" s="2" customFormat="1" ht="15.95" customHeight="1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  <c r="AA139" s="256"/>
      <c r="AB139" s="256"/>
      <c r="AC139" s="256"/>
      <c r="AD139" s="256"/>
      <c r="AE139" s="256"/>
      <c r="AF139" s="256"/>
      <c r="AG139" s="256"/>
      <c r="AH139" s="256"/>
      <c r="AI139" s="256"/>
      <c r="AJ139" s="256"/>
    </row>
    <row r="140" spans="2:36" s="2" customFormat="1" ht="15.95" customHeight="1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</row>
    <row r="141" spans="2:36" s="2" customFormat="1" ht="15.95" customHeight="1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</row>
    <row r="142" spans="2:36" s="2" customFormat="1" ht="15.95" customHeight="1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</row>
    <row r="143" spans="2:36" s="67" customFormat="1" ht="24.95" customHeight="1" x14ac:dyDescent="0.25">
      <c r="B143" s="244" t="s">
        <v>212</v>
      </c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  <c r="X143" s="244"/>
      <c r="Y143" s="244"/>
      <c r="Z143" s="244"/>
      <c r="AA143" s="244"/>
      <c r="AB143" s="244"/>
      <c r="AC143" s="244"/>
      <c r="AD143" s="244"/>
      <c r="AE143" s="244"/>
      <c r="AF143" s="244"/>
      <c r="AG143" s="244"/>
      <c r="AH143" s="244"/>
      <c r="AI143" s="244"/>
      <c r="AJ143" s="244"/>
    </row>
    <row r="144" spans="2:36" s="2" customFormat="1" ht="15.95" customHeight="1" x14ac:dyDescent="0.25">
      <c r="B144" s="263" t="s">
        <v>213</v>
      </c>
      <c r="C144" s="263"/>
      <c r="D144" s="263"/>
      <c r="E144" s="263"/>
      <c r="F144" s="263"/>
      <c r="G144" s="263"/>
      <c r="H144" s="263"/>
      <c r="I144" s="263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</row>
    <row r="145" spans="1:36" ht="3" customHeight="1" thickBot="1" x14ac:dyDescent="0.3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</row>
    <row r="146" spans="1:36" s="64" customFormat="1" ht="15.95" customHeight="1" thickBot="1" x14ac:dyDescent="0.25">
      <c r="A146" s="65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7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  <c r="AH146" s="238"/>
      <c r="AI146" s="238"/>
      <c r="AJ146" s="239"/>
    </row>
    <row r="147" spans="1:36" s="64" customFormat="1" ht="3" customHeight="1" thickBot="1" x14ac:dyDescent="0.3">
      <c r="A147" s="65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</row>
    <row r="148" spans="1:36" s="64" customFormat="1" ht="15.95" customHeight="1" thickBot="1" x14ac:dyDescent="0.3">
      <c r="A148" s="65"/>
      <c r="B148" s="263"/>
      <c r="C148" s="263"/>
      <c r="D148" s="263"/>
      <c r="E148" s="258"/>
      <c r="F148" s="258"/>
      <c r="G148" s="258"/>
      <c r="H148" s="270"/>
      <c r="I148" s="271"/>
      <c r="J148" s="271"/>
      <c r="K148" s="272"/>
      <c r="L148" s="103"/>
      <c r="M148" s="257"/>
      <c r="N148" s="257"/>
      <c r="O148" s="270"/>
      <c r="P148" s="271"/>
      <c r="Q148" s="271"/>
      <c r="R148" s="271"/>
      <c r="S148" s="271"/>
      <c r="T148" s="272"/>
      <c r="U148" s="103"/>
      <c r="V148" s="257"/>
      <c r="W148" s="257"/>
      <c r="X148" s="257"/>
      <c r="Y148" s="257"/>
      <c r="Z148" s="24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6"/>
    </row>
    <row r="149" spans="1:36" s="64" customFormat="1" ht="3" customHeight="1" thickBot="1" x14ac:dyDescent="0.3">
      <c r="A149" s="65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</row>
    <row r="150" spans="1:36" s="64" customFormat="1" ht="15.95" customHeight="1" x14ac:dyDescent="0.2">
      <c r="A150" s="65"/>
      <c r="B150" s="244"/>
      <c r="C150" s="244"/>
      <c r="D150" s="248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50"/>
    </row>
    <row r="151" spans="1:36" s="64" customFormat="1" ht="15.95" customHeight="1" thickBot="1" x14ac:dyDescent="0.25">
      <c r="A151" s="65"/>
      <c r="B151" s="244"/>
      <c r="C151" s="244"/>
      <c r="D151" s="251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3"/>
    </row>
    <row r="152" spans="1:36" s="2" customFormat="1" ht="15.95" customHeight="1" x14ac:dyDescent="0.25">
      <c r="B152" s="105"/>
      <c r="C152" s="105"/>
      <c r="D152" s="105"/>
      <c r="E152" s="105"/>
      <c r="F152" s="105"/>
      <c r="G152" s="105"/>
      <c r="H152" s="105"/>
      <c r="I152" s="105"/>
      <c r="J152" s="105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</row>
    <row r="153" spans="1:36" s="2" customFormat="1" ht="15.95" customHeight="1" x14ac:dyDescent="0.25">
      <c r="B153" s="262"/>
      <c r="C153" s="262"/>
      <c r="D153" s="262"/>
      <c r="E153" s="262"/>
      <c r="F153" s="262"/>
      <c r="G153" s="262"/>
      <c r="H153" s="107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</row>
    <row r="154" spans="1:36" s="2" customFormat="1" ht="15.95" customHeight="1" x14ac:dyDescent="0.25">
      <c r="B154" s="244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</row>
    <row r="155" spans="1:36" s="2" customFormat="1" ht="15.95" customHeight="1" x14ac:dyDescent="0.25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</row>
    <row r="156" spans="1:36" s="2" customFormat="1" ht="15.95" customHeight="1" x14ac:dyDescent="0.25">
      <c r="B156" s="263" t="s">
        <v>214</v>
      </c>
      <c r="C156" s="263"/>
      <c r="D156" s="263"/>
      <c r="E156" s="263"/>
      <c r="F156" s="263"/>
      <c r="G156" s="263"/>
      <c r="H156" s="263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</row>
    <row r="157" spans="1:36" s="2" customFormat="1" ht="7.5" customHeight="1" thickBot="1" x14ac:dyDescent="0.3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</row>
    <row r="158" spans="1:36" ht="15.95" customHeight="1" thickBot="1" x14ac:dyDescent="0.3">
      <c r="B158" s="268"/>
      <c r="C158" s="268"/>
      <c r="D158" s="268"/>
      <c r="E158" s="268"/>
      <c r="F158" s="268"/>
      <c r="G158" s="268"/>
      <c r="H158" s="108"/>
      <c r="I158" s="108"/>
      <c r="J158" s="108"/>
      <c r="K158" s="108"/>
      <c r="L158" s="237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8"/>
      <c r="AJ158" s="239"/>
    </row>
    <row r="159" spans="1:36" ht="15.95" customHeight="1" thickBot="1" x14ac:dyDescent="0.3">
      <c r="B159" s="268"/>
      <c r="C159" s="268"/>
      <c r="D159" s="268"/>
      <c r="E159" s="268"/>
      <c r="F159" s="268"/>
      <c r="G159" s="108"/>
      <c r="H159" s="108"/>
      <c r="I159" s="108"/>
      <c r="J159" s="108"/>
      <c r="K159" s="108"/>
      <c r="L159" s="270"/>
      <c r="M159" s="271"/>
      <c r="N159" s="271"/>
      <c r="O159" s="271"/>
      <c r="P159" s="272"/>
      <c r="Q159" s="109"/>
      <c r="R159" s="273"/>
      <c r="S159" s="273"/>
      <c r="T159" s="273"/>
      <c r="U159" s="273"/>
      <c r="V159" s="273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</row>
    <row r="160" spans="1:36" ht="15.95" customHeight="1" thickBot="1" x14ac:dyDescent="0.3">
      <c r="B160" s="268"/>
      <c r="C160" s="268"/>
      <c r="D160" s="268"/>
      <c r="E160" s="268"/>
      <c r="F160" s="268"/>
      <c r="G160" s="268"/>
      <c r="H160" s="268"/>
      <c r="I160" s="108"/>
      <c r="J160" s="108"/>
      <c r="K160" s="108"/>
      <c r="L160" s="237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  <c r="AH160" s="238"/>
      <c r="AI160" s="238"/>
      <c r="AJ160" s="239"/>
    </row>
    <row r="161" spans="1:59" ht="15.95" customHeight="1" thickBot="1" x14ac:dyDescent="0.3">
      <c r="B161" s="268"/>
      <c r="C161" s="268"/>
      <c r="D161" s="268"/>
      <c r="E161" s="268"/>
      <c r="F161" s="268"/>
      <c r="G161" s="268"/>
      <c r="H161" s="268"/>
      <c r="I161" s="108"/>
      <c r="J161" s="108"/>
      <c r="K161" s="108"/>
      <c r="L161" s="237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  <c r="AH161" s="238"/>
      <c r="AI161" s="238"/>
      <c r="AJ161" s="239"/>
    </row>
    <row r="162" spans="1:59" ht="15.95" customHeight="1" thickBot="1" x14ac:dyDescent="0.3">
      <c r="B162" s="268"/>
      <c r="C162" s="268"/>
      <c r="D162" s="268"/>
      <c r="E162" s="268"/>
      <c r="F162" s="268"/>
      <c r="G162" s="268"/>
      <c r="H162" s="268"/>
      <c r="I162" s="268"/>
      <c r="J162" s="236"/>
      <c r="K162" s="236"/>
      <c r="L162" s="270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2"/>
      <c r="AL162" s="66"/>
    </row>
    <row r="163" spans="1:59" ht="15.95" customHeight="1" thickBot="1" x14ac:dyDescent="0.3">
      <c r="B163" s="111"/>
      <c r="C163" s="111"/>
      <c r="D163" s="111"/>
      <c r="E163" s="111"/>
      <c r="F163" s="108"/>
      <c r="G163" s="108"/>
      <c r="H163" s="108"/>
      <c r="I163" s="108"/>
      <c r="J163" s="236"/>
      <c r="K163" s="236"/>
      <c r="L163" s="270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2"/>
      <c r="AL163" s="66"/>
    </row>
    <row r="164" spans="1:59" ht="15.95" customHeight="1" thickBot="1" x14ac:dyDescent="0.3">
      <c r="B164" s="111"/>
      <c r="C164" s="111"/>
      <c r="D164" s="111"/>
      <c r="E164" s="111"/>
      <c r="F164" s="108"/>
      <c r="G164" s="108"/>
      <c r="H164" s="108"/>
      <c r="I164" s="108"/>
      <c r="J164" s="280"/>
      <c r="K164" s="280"/>
      <c r="L164" s="270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2"/>
      <c r="AL164" s="66"/>
    </row>
    <row r="165" spans="1:59" ht="15.95" customHeight="1" thickBot="1" x14ac:dyDescent="0.3">
      <c r="B165" s="111"/>
      <c r="C165" s="111"/>
      <c r="D165" s="111"/>
      <c r="E165" s="111"/>
      <c r="F165" s="108"/>
      <c r="G165" s="108"/>
      <c r="H165" s="108"/>
      <c r="I165" s="108"/>
      <c r="J165" s="280"/>
      <c r="K165" s="280"/>
      <c r="L165" s="270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2"/>
    </row>
    <row r="166" spans="1:59" ht="15.95" customHeight="1" thickBot="1" x14ac:dyDescent="0.3">
      <c r="B166" s="267"/>
      <c r="C166" s="267"/>
      <c r="D166" s="267"/>
      <c r="E166" s="267"/>
      <c r="F166" s="267"/>
      <c r="G166" s="267"/>
      <c r="H166" s="267"/>
      <c r="I166" s="267"/>
      <c r="J166" s="108"/>
      <c r="K166" s="108"/>
      <c r="L166" s="277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/>
      <c r="AE166" s="278"/>
      <c r="AF166" s="278"/>
      <c r="AG166" s="278"/>
      <c r="AH166" s="278"/>
      <c r="AI166" s="278"/>
      <c r="AJ166" s="279"/>
    </row>
    <row r="167" spans="1:59" s="2" customFormat="1" ht="15.95" customHeight="1" x14ac:dyDescent="0.25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</row>
    <row r="168" spans="1:59" s="2" customFormat="1" ht="15.95" customHeight="1" x14ac:dyDescent="0.2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67"/>
      <c r="N168" s="262"/>
      <c r="O168" s="262"/>
      <c r="P168" s="262"/>
      <c r="Q168" s="262"/>
      <c r="R168" s="262"/>
      <c r="S168" s="262"/>
      <c r="T168" s="67"/>
      <c r="U168" s="107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67"/>
      <c r="AH168" s="67"/>
      <c r="AI168" s="67"/>
      <c r="AJ168" s="67"/>
    </row>
    <row r="169" spans="1:59" s="2" customFormat="1" ht="15.95" customHeight="1" x14ac:dyDescent="0.25">
      <c r="B169" s="266"/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67"/>
      <c r="N169" s="244"/>
      <c r="O169" s="244"/>
      <c r="P169" s="244"/>
      <c r="Q169" s="244"/>
      <c r="R169" s="244"/>
      <c r="S169" s="244"/>
      <c r="T169" s="67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4"/>
      <c r="AE169" s="244"/>
      <c r="AF169" s="244"/>
      <c r="AG169" s="244"/>
      <c r="AH169" s="67"/>
      <c r="AI169" s="67"/>
      <c r="AJ169" s="67"/>
    </row>
    <row r="170" spans="1:59" s="2" customFormat="1" ht="15.95" customHeight="1" x14ac:dyDescent="0.25">
      <c r="A170" s="65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244"/>
      <c r="O170" s="244"/>
      <c r="P170" s="244"/>
      <c r="Q170" s="244"/>
      <c r="R170" s="244"/>
      <c r="S170" s="244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</row>
    <row r="171" spans="1:59" s="2" customFormat="1" ht="16.5" customHeight="1" x14ac:dyDescent="0.25">
      <c r="A171" s="65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244"/>
      <c r="O171" s="244"/>
      <c r="P171" s="244"/>
      <c r="Q171" s="244"/>
      <c r="R171" s="244"/>
      <c r="S171" s="244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</row>
    <row r="172" spans="1:59" s="2" customFormat="1" ht="16.5" customHeight="1" x14ac:dyDescent="0.25">
      <c r="A172" s="65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100"/>
      <c r="O172" s="100"/>
      <c r="P172" s="100"/>
      <c r="Q172" s="100"/>
      <c r="R172" s="100"/>
      <c r="S172" s="10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spans="1:59" s="2" customFormat="1" ht="15" customHeight="1" x14ac:dyDescent="0.25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 s="2" customFormat="1" ht="15" customHeight="1" x14ac:dyDescent="0.25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 s="2" customFormat="1" ht="15" customHeight="1" x14ac:dyDescent="0.25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 s="2" customFormat="1" ht="15" customHeight="1" x14ac:dyDescent="0.25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2:59" s="2" customFormat="1" ht="15" customHeight="1" x14ac:dyDescent="0.2">
      <c r="B177" s="241" t="s">
        <v>185</v>
      </c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2:59" s="2" customFormat="1" ht="15" customHeight="1" x14ac:dyDescent="0.2">
      <c r="B178" s="242" t="str">
        <f>IF(X1&amp;AB3="","",CONCATENATE("к договору №"&amp;X1&amp;" от "&amp;TEXT(AB3,"ДД.ММ.ГГГ")&amp;" г."))</f>
        <v/>
      </c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2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2:59" s="2" customFormat="1" ht="8.25" customHeight="1" x14ac:dyDescent="0.2">
      <c r="B179" s="240" t="s">
        <v>184</v>
      </c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2:59" s="2" customFormat="1" ht="8.25" customHeight="1" x14ac:dyDescent="0.2">
      <c r="B180" s="240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2:59" s="2" customFormat="1" ht="15" customHeight="1" x14ac:dyDescent="0.2"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2:59" s="2" customFormat="1" ht="15" customHeight="1" x14ac:dyDescent="0.2">
      <c r="B182" s="295" t="s">
        <v>186</v>
      </c>
      <c r="C182" s="295"/>
      <c r="D182" s="295"/>
      <c r="E182" s="295"/>
      <c r="F182" s="295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  <c r="AE182" s="302"/>
      <c r="AF182" s="302"/>
      <c r="AG182" s="302"/>
      <c r="AH182" s="302"/>
      <c r="AI182" s="302"/>
      <c r="AJ182" s="302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2:59" s="2" customFormat="1" ht="15" customHeight="1" x14ac:dyDescent="0.25">
      <c r="B183" s="57"/>
      <c r="C183" s="57"/>
      <c r="D183" s="57"/>
      <c r="E183" s="88"/>
      <c r="F183" s="88"/>
      <c r="G183" s="302"/>
      <c r="H183" s="302"/>
      <c r="I183" s="30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302"/>
      <c r="U183" s="302"/>
      <c r="V183" s="302"/>
      <c r="W183" s="302"/>
      <c r="X183" s="302"/>
      <c r="Y183" s="302"/>
      <c r="Z183" s="302"/>
      <c r="AA183" s="302"/>
      <c r="AB183" s="302"/>
      <c r="AC183" s="302"/>
      <c r="AD183" s="302"/>
      <c r="AE183" s="302"/>
      <c r="AF183" s="302"/>
      <c r="AG183" s="302"/>
      <c r="AH183" s="302"/>
      <c r="AI183" s="302"/>
      <c r="AJ183" s="302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2:59" s="64" customFormat="1" ht="3" customHeight="1" x14ac:dyDescent="0.25">
      <c r="B184" s="68"/>
      <c r="C184" s="68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70"/>
    </row>
    <row r="185" spans="2:59" s="2" customFormat="1" ht="15" customHeight="1" x14ac:dyDescent="0.2">
      <c r="B185" s="295" t="s">
        <v>177</v>
      </c>
      <c r="C185" s="295"/>
      <c r="D185" s="295"/>
      <c r="E185" s="302" t="str">
        <f>CONCATENATE(N146,", ",B148," ",E148," ",H148," ",M148," ",O148," ",B150," ",D150," ",V148," ",Z148)</f>
        <v xml:space="preserve">,         </v>
      </c>
      <c r="F185" s="302"/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2:59" s="2" customFormat="1" ht="15" customHeight="1" x14ac:dyDescent="0.25">
      <c r="B186" s="57"/>
      <c r="C186" s="57"/>
      <c r="D186" s="57"/>
      <c r="E186" s="302"/>
      <c r="F186" s="302"/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302"/>
      <c r="S186" s="302"/>
      <c r="T186" s="302"/>
      <c r="U186" s="302"/>
      <c r="V186" s="302"/>
      <c r="W186" s="302"/>
      <c r="X186" s="302"/>
      <c r="Y186" s="302"/>
      <c r="Z186" s="302"/>
      <c r="AA186" s="302"/>
      <c r="AB186" s="302"/>
      <c r="AC186" s="302"/>
      <c r="AD186" s="302"/>
      <c r="AE186" s="302"/>
      <c r="AF186" s="302"/>
      <c r="AG186" s="302"/>
      <c r="AH186" s="302"/>
      <c r="AI186" s="302"/>
      <c r="AJ186" s="302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2:59" s="65" customFormat="1" ht="16.5" thickBot="1" x14ac:dyDescent="0.3">
      <c r="B187" s="73"/>
      <c r="C187" s="73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91"/>
    </row>
    <row r="188" spans="2:59" s="2" customFormat="1" ht="15" customHeight="1" x14ac:dyDescent="0.2">
      <c r="B188" s="285" t="s">
        <v>179</v>
      </c>
      <c r="C188" s="285"/>
      <c r="D188" s="285"/>
      <c r="E188" s="285"/>
      <c r="F188" s="285"/>
      <c r="G188" s="285"/>
      <c r="H188" s="286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  <c r="X188" s="287"/>
      <c r="Y188" s="287"/>
      <c r="Z188" s="287"/>
      <c r="AA188" s="287"/>
      <c r="AB188" s="287"/>
      <c r="AC188" s="287"/>
      <c r="AD188" s="287"/>
      <c r="AE188" s="287"/>
      <c r="AF188" s="287"/>
      <c r="AG188" s="287"/>
      <c r="AH188" s="287"/>
      <c r="AI188" s="287"/>
      <c r="AJ188" s="288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2:59" s="2" customFormat="1" ht="15" customHeight="1" thickBot="1" x14ac:dyDescent="0.3">
      <c r="B189" s="57"/>
      <c r="C189" s="57"/>
      <c r="D189" s="57"/>
      <c r="E189" s="57"/>
      <c r="F189" s="57"/>
      <c r="G189" s="90"/>
      <c r="H189" s="289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  <c r="AA189" s="290"/>
      <c r="AB189" s="290"/>
      <c r="AC189" s="290"/>
      <c r="AD189" s="290"/>
      <c r="AE189" s="290"/>
      <c r="AF189" s="290"/>
      <c r="AG189" s="290"/>
      <c r="AH189" s="290"/>
      <c r="AI189" s="290"/>
      <c r="AJ189" s="29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2:59" s="64" customFormat="1" ht="3" customHeight="1" thickBot="1" x14ac:dyDescent="0.3">
      <c r="B190" s="68"/>
      <c r="C190" s="68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70"/>
    </row>
    <row r="191" spans="2:59" s="2" customFormat="1" ht="15.95" customHeight="1" thickBot="1" x14ac:dyDescent="0.3">
      <c r="B191" s="303" t="s">
        <v>176</v>
      </c>
      <c r="C191" s="303"/>
      <c r="D191" s="303"/>
      <c r="E191" s="303"/>
      <c r="F191" s="303"/>
      <c r="G191" s="303"/>
      <c r="H191" s="303"/>
      <c r="I191" s="303"/>
      <c r="J191" s="89"/>
      <c r="K191" s="292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  <c r="X191" s="293"/>
      <c r="Y191" s="293"/>
      <c r="Z191" s="293"/>
      <c r="AA191" s="293"/>
      <c r="AB191" s="293"/>
      <c r="AC191" s="293"/>
      <c r="AD191" s="293"/>
      <c r="AE191" s="293"/>
      <c r="AF191" s="293"/>
      <c r="AG191" s="293"/>
      <c r="AH191" s="293"/>
      <c r="AI191" s="293"/>
      <c r="AJ191" s="294"/>
    </row>
    <row r="192" spans="2:59" s="2" customFormat="1" x14ac:dyDescent="0.25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</row>
    <row r="193" spans="2:59" s="2" customFormat="1" ht="16.5" thickBot="1" x14ac:dyDescent="0.3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</row>
    <row r="194" spans="2:59" s="2" customFormat="1" ht="15" customHeight="1" thickBot="1" x14ac:dyDescent="0.3">
      <c r="B194" s="295" t="s">
        <v>187</v>
      </c>
      <c r="C194" s="295"/>
      <c r="D194" s="295"/>
      <c r="E194" s="295"/>
      <c r="F194" s="295"/>
      <c r="G194" s="285" t="s">
        <v>188</v>
      </c>
      <c r="H194" s="285"/>
      <c r="I194" s="285"/>
      <c r="J194" s="296"/>
      <c r="K194" s="297"/>
      <c r="L194" s="297"/>
      <c r="M194" s="297"/>
      <c r="N194" s="298"/>
      <c r="O194" s="299" t="s">
        <v>206</v>
      </c>
      <c r="P194" s="300"/>
      <c r="Q194" s="300"/>
      <c r="R194" s="301"/>
      <c r="S194" s="281"/>
      <c r="T194" s="282"/>
      <c r="U194" s="282"/>
      <c r="V194" s="282"/>
      <c r="W194" s="282"/>
      <c r="X194" s="283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</row>
    <row r="195" spans="2:59" s="65" customFormat="1" ht="3" customHeight="1" x14ac:dyDescent="0.25">
      <c r="B195" s="73"/>
      <c r="C195" s="73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</row>
    <row r="196" spans="2:59" s="2" customFormat="1" ht="15" customHeight="1" x14ac:dyDescent="0.25">
      <c r="B196" s="209" t="s">
        <v>217</v>
      </c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AI196" s="118"/>
      <c r="AJ196" s="118"/>
    </row>
    <row r="197" spans="2:59" s="2" customFormat="1" ht="7.5" customHeight="1" x14ac:dyDescent="0.25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</row>
    <row r="198" spans="2:59" s="2" customFormat="1" ht="15" customHeight="1" x14ac:dyDescent="0.25">
      <c r="B198" s="62" t="s">
        <v>189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</row>
    <row r="199" spans="2:59" s="2" customFormat="1" ht="4.5" customHeight="1" thickBot="1" x14ac:dyDescent="0.3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</row>
    <row r="200" spans="2:59" s="2" customFormat="1" ht="33.6" customHeight="1" thickBot="1" x14ac:dyDescent="0.25">
      <c r="B200" s="140" t="s">
        <v>190</v>
      </c>
      <c r="C200" s="230" t="s">
        <v>16</v>
      </c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29" t="s">
        <v>17</v>
      </c>
      <c r="AB200" s="229"/>
      <c r="AC200" s="230" t="s">
        <v>191</v>
      </c>
      <c r="AD200" s="230"/>
      <c r="AE200" s="230"/>
      <c r="AF200" s="230"/>
      <c r="AG200" s="229" t="s">
        <v>192</v>
      </c>
      <c r="AH200" s="229"/>
      <c r="AI200" s="229"/>
      <c r="AJ200" s="229"/>
      <c r="AK200" s="139" t="s">
        <v>203</v>
      </c>
      <c r="AL200" s="139"/>
    </row>
    <row r="201" spans="2:59" s="2" customFormat="1" ht="33.6" customHeight="1" x14ac:dyDescent="0.2">
      <c r="B201" s="126">
        <v>1</v>
      </c>
      <c r="C201" s="225" t="s">
        <v>89</v>
      </c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7"/>
      <c r="AA201" s="228">
        <v>2</v>
      </c>
      <c r="AB201" s="228"/>
      <c r="AC201" s="228">
        <f t="shared" ref="AC201:AC221" ca="1" si="0">IF(C201="","",VLOOKUP(C201,INDIRECT(CONCATENATE(AK201,"_цена")),2,0))</f>
        <v>600</v>
      </c>
      <c r="AD201" s="228"/>
      <c r="AE201" s="228"/>
      <c r="AF201" s="228"/>
      <c r="AG201" s="215">
        <f ca="1">IF(AC201="","",AA201*AC201)</f>
        <v>1200</v>
      </c>
      <c r="AH201" s="215"/>
      <c r="AI201" s="215"/>
      <c r="AJ201" s="215"/>
      <c r="AK201" s="123" t="s">
        <v>201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2:59" s="2" customFormat="1" ht="33.6" customHeight="1" x14ac:dyDescent="0.2">
      <c r="B202" s="125">
        <f t="shared" ref="B202:B221" si="1">B201+1</f>
        <v>2</v>
      </c>
      <c r="C202" s="213" t="s">
        <v>219</v>
      </c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4">
        <v>5</v>
      </c>
      <c r="AB202" s="214"/>
      <c r="AC202" s="214">
        <f t="shared" ca="1" si="0"/>
        <v>250</v>
      </c>
      <c r="AD202" s="214"/>
      <c r="AE202" s="214"/>
      <c r="AF202" s="214"/>
      <c r="AG202" s="215">
        <f ca="1">IF(AC202="","",AA202*AC202)</f>
        <v>1250</v>
      </c>
      <c r="AH202" s="215"/>
      <c r="AI202" s="215"/>
      <c r="AJ202" s="215"/>
      <c r="AK202" s="123" t="s">
        <v>201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2:59" s="2" customFormat="1" ht="33.6" customHeight="1" x14ac:dyDescent="0.2">
      <c r="B203" s="122">
        <f t="shared" si="1"/>
        <v>3</v>
      </c>
      <c r="C203" s="213" t="s">
        <v>218</v>
      </c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4">
        <v>1</v>
      </c>
      <c r="AB203" s="214"/>
      <c r="AC203" s="214">
        <f t="shared" ca="1" si="0"/>
        <v>500</v>
      </c>
      <c r="AD203" s="214"/>
      <c r="AE203" s="214"/>
      <c r="AF203" s="214"/>
      <c r="AG203" s="215">
        <f t="shared" ref="AG203" ca="1" si="2">IF(AC203="","",AA203*AC203)</f>
        <v>500</v>
      </c>
      <c r="AH203" s="215"/>
      <c r="AI203" s="215"/>
      <c r="AJ203" s="215"/>
      <c r="AK203" s="121" t="s">
        <v>202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2:59" s="2" customFormat="1" ht="33.6" customHeight="1" x14ac:dyDescent="0.2">
      <c r="B204" s="122">
        <f t="shared" si="1"/>
        <v>4</v>
      </c>
      <c r="C204" s="213" t="s">
        <v>144</v>
      </c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4">
        <v>4</v>
      </c>
      <c r="AB204" s="214"/>
      <c r="AC204" s="214">
        <f t="shared" ca="1" si="0"/>
        <v>200</v>
      </c>
      <c r="AD204" s="214"/>
      <c r="AE204" s="214"/>
      <c r="AF204" s="214"/>
      <c r="AG204" s="215">
        <f t="shared" ref="AG204" ca="1" si="3">IF(AC204="","",AA204*AC204)</f>
        <v>800</v>
      </c>
      <c r="AH204" s="215"/>
      <c r="AI204" s="215"/>
      <c r="AJ204" s="215"/>
      <c r="AK204" s="121" t="s">
        <v>201</v>
      </c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2:59" s="2" customFormat="1" ht="33.6" customHeight="1" x14ac:dyDescent="0.2">
      <c r="B205" s="122">
        <f t="shared" si="1"/>
        <v>5</v>
      </c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  <c r="AA205" s="214"/>
      <c r="AB205" s="214"/>
      <c r="AC205" s="214" t="str">
        <f t="shared" ca="1" si="0"/>
        <v/>
      </c>
      <c r="AD205" s="214"/>
      <c r="AE205" s="214"/>
      <c r="AF205" s="214"/>
      <c r="AG205" s="215" t="str">
        <f t="shared" ref="AG205" ca="1" si="4">IF(AC205="","",AA205*AC205)</f>
        <v/>
      </c>
      <c r="AH205" s="215"/>
      <c r="AI205" s="215"/>
      <c r="AJ205" s="215"/>
      <c r="AK205" s="12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2:59" s="2" customFormat="1" ht="33.6" customHeight="1" x14ac:dyDescent="0.2">
      <c r="B206" s="122">
        <f t="shared" si="1"/>
        <v>6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  <c r="AA206" s="214"/>
      <c r="AB206" s="214"/>
      <c r="AC206" s="214" t="str">
        <f t="shared" ca="1" si="0"/>
        <v/>
      </c>
      <c r="AD206" s="214"/>
      <c r="AE206" s="214"/>
      <c r="AF206" s="214"/>
      <c r="AG206" s="215" t="str">
        <f t="shared" ref="AG206" ca="1" si="5">IF(AC206="","",AA206*AC206)</f>
        <v/>
      </c>
      <c r="AH206" s="215"/>
      <c r="AI206" s="215"/>
      <c r="AJ206" s="215"/>
      <c r="AK206" s="12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2:59" s="2" customFormat="1" ht="33.6" customHeight="1" x14ac:dyDescent="0.2">
      <c r="B207" s="122">
        <f t="shared" si="1"/>
        <v>7</v>
      </c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  <c r="AA207" s="214"/>
      <c r="AB207" s="214"/>
      <c r="AC207" s="214" t="str">
        <f t="shared" ca="1" si="0"/>
        <v/>
      </c>
      <c r="AD207" s="214"/>
      <c r="AE207" s="214"/>
      <c r="AF207" s="214"/>
      <c r="AG207" s="215" t="str">
        <f t="shared" ref="AG207" ca="1" si="6">IF(AC207="","",AA207*AC207)</f>
        <v/>
      </c>
      <c r="AH207" s="215"/>
      <c r="AI207" s="215"/>
      <c r="AJ207" s="215"/>
      <c r="AK207" s="12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2:59" s="2" customFormat="1" ht="33.6" customHeight="1" x14ac:dyDescent="0.2">
      <c r="B208" s="122">
        <f t="shared" si="1"/>
        <v>8</v>
      </c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  <c r="AA208" s="214"/>
      <c r="AB208" s="214"/>
      <c r="AC208" s="214" t="str">
        <f t="shared" ca="1" si="0"/>
        <v/>
      </c>
      <c r="AD208" s="214"/>
      <c r="AE208" s="214"/>
      <c r="AF208" s="214"/>
      <c r="AG208" s="215" t="str">
        <f t="shared" ref="AG208" ca="1" si="7">IF(AC208="","",AA208*AC208)</f>
        <v/>
      </c>
      <c r="AH208" s="215"/>
      <c r="AI208" s="215"/>
      <c r="AJ208" s="215"/>
      <c r="AK208" s="12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2:61" s="2" customFormat="1" ht="33.6" customHeight="1" x14ac:dyDescent="0.2">
      <c r="B209" s="122">
        <f t="shared" si="1"/>
        <v>9</v>
      </c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  <c r="AA209" s="214"/>
      <c r="AB209" s="214"/>
      <c r="AC209" s="214" t="str">
        <f t="shared" ca="1" si="0"/>
        <v/>
      </c>
      <c r="AD209" s="214"/>
      <c r="AE209" s="214"/>
      <c r="AF209" s="214"/>
      <c r="AG209" s="215" t="str">
        <f t="shared" ref="AG209" ca="1" si="8">IF(AC209="","",AA209*AC209)</f>
        <v/>
      </c>
      <c r="AH209" s="215"/>
      <c r="AI209" s="215"/>
      <c r="AJ209" s="215"/>
      <c r="AK209" s="12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2:61" s="2" customFormat="1" ht="33.6" customHeight="1" x14ac:dyDescent="0.2">
      <c r="B210" s="122">
        <f t="shared" si="1"/>
        <v>10</v>
      </c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  <c r="AA210" s="214"/>
      <c r="AB210" s="214"/>
      <c r="AC210" s="214" t="str">
        <f t="shared" ca="1" si="0"/>
        <v/>
      </c>
      <c r="AD210" s="214"/>
      <c r="AE210" s="214"/>
      <c r="AF210" s="214"/>
      <c r="AG210" s="215" t="str">
        <f t="shared" ref="AG210" ca="1" si="9">IF(AC210="","",AA210*AC210)</f>
        <v/>
      </c>
      <c r="AH210" s="215"/>
      <c r="AI210" s="215"/>
      <c r="AJ210" s="215"/>
      <c r="AK210" s="12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2:61" s="2" customFormat="1" ht="33.6" customHeight="1" x14ac:dyDescent="0.2">
      <c r="B211" s="122">
        <f t="shared" si="1"/>
        <v>11</v>
      </c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  <c r="AA211" s="214"/>
      <c r="AB211" s="214"/>
      <c r="AC211" s="214" t="str">
        <f t="shared" ca="1" si="0"/>
        <v/>
      </c>
      <c r="AD211" s="214"/>
      <c r="AE211" s="214"/>
      <c r="AF211" s="214"/>
      <c r="AG211" s="215" t="str">
        <f t="shared" ref="AG211" ca="1" si="10">IF(AC211="","",AA211*AC211)</f>
        <v/>
      </c>
      <c r="AH211" s="215"/>
      <c r="AI211" s="215"/>
      <c r="AJ211" s="215"/>
      <c r="AK211" s="12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2:61" s="2" customFormat="1" ht="33.6" customHeight="1" x14ac:dyDescent="0.2">
      <c r="B212" s="122">
        <f t="shared" si="1"/>
        <v>12</v>
      </c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  <c r="AA212" s="214"/>
      <c r="AB212" s="214"/>
      <c r="AC212" s="214" t="str">
        <f t="shared" ca="1" si="0"/>
        <v/>
      </c>
      <c r="AD212" s="214"/>
      <c r="AE212" s="214"/>
      <c r="AF212" s="214"/>
      <c r="AG212" s="215" t="str">
        <f t="shared" ref="AG212" ca="1" si="11">IF(AC212="","",AA212*AC212)</f>
        <v/>
      </c>
      <c r="AH212" s="215"/>
      <c r="AI212" s="215"/>
      <c r="AJ212" s="215"/>
      <c r="AK212" s="12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2:61" s="2" customFormat="1" ht="33.6" customHeight="1" x14ac:dyDescent="0.2">
      <c r="B213" s="122">
        <f t="shared" si="1"/>
        <v>13</v>
      </c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4"/>
      <c r="AB213" s="214"/>
      <c r="AC213" s="214" t="str">
        <f t="shared" ca="1" si="0"/>
        <v/>
      </c>
      <c r="AD213" s="214"/>
      <c r="AE213" s="214"/>
      <c r="AF213" s="214"/>
      <c r="AG213" s="215" t="str">
        <f t="shared" ref="AG213" ca="1" si="12">IF(AC213="","",AA213*AC213)</f>
        <v/>
      </c>
      <c r="AH213" s="215"/>
      <c r="AI213" s="215"/>
      <c r="AJ213" s="215"/>
      <c r="AK213" s="12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2:61" s="2" customFormat="1" ht="33.6" customHeight="1" x14ac:dyDescent="0.2">
      <c r="B214" s="122">
        <f t="shared" si="1"/>
        <v>14</v>
      </c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4"/>
      <c r="AB214" s="214"/>
      <c r="AC214" s="214" t="str">
        <f t="shared" ca="1" si="0"/>
        <v/>
      </c>
      <c r="AD214" s="214"/>
      <c r="AE214" s="214"/>
      <c r="AF214" s="214"/>
      <c r="AG214" s="215" t="str">
        <f t="shared" ref="AG214" ca="1" si="13">IF(AC214="","",AA214*AC214)</f>
        <v/>
      </c>
      <c r="AH214" s="215"/>
      <c r="AI214" s="215"/>
      <c r="AJ214" s="215"/>
      <c r="AK214" s="12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2:61" s="2" customFormat="1" ht="33.6" customHeight="1" x14ac:dyDescent="0.2">
      <c r="B215" s="122">
        <f t="shared" si="1"/>
        <v>15</v>
      </c>
      <c r="C215" s="213" t="s">
        <v>222</v>
      </c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  <c r="AA215" s="214">
        <v>2</v>
      </c>
      <c r="AB215" s="214"/>
      <c r="AC215" s="214">
        <f t="shared" ca="1" si="0"/>
        <v>200</v>
      </c>
      <c r="AD215" s="214"/>
      <c r="AE215" s="214"/>
      <c r="AF215" s="214"/>
      <c r="AG215" s="215">
        <f t="shared" ref="AG215" ca="1" si="14">IF(AC215="","",AA215*AC215)</f>
        <v>400</v>
      </c>
      <c r="AH215" s="215"/>
      <c r="AI215" s="215"/>
      <c r="AJ215" s="215"/>
      <c r="AK215" s="121" t="s">
        <v>202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2:61" s="2" customFormat="1" ht="33.6" customHeight="1" x14ac:dyDescent="0.2">
      <c r="B216" s="122">
        <f t="shared" si="1"/>
        <v>16</v>
      </c>
      <c r="C216" s="213" t="s">
        <v>131</v>
      </c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  <c r="AA216" s="214">
        <v>1</v>
      </c>
      <c r="AB216" s="214"/>
      <c r="AC216" s="214">
        <f ca="1">IF(C216="","",VLOOKUP(C216,INDIRECT(CONCATENATE(AK216,"_цена")),2,0))</f>
        <v>2500</v>
      </c>
      <c r="AD216" s="214"/>
      <c r="AE216" s="214"/>
      <c r="AF216" s="214"/>
      <c r="AG216" s="215">
        <f t="shared" ref="AG216" ca="1" si="15">IF(AC216="","",AA216*AC216)</f>
        <v>2500</v>
      </c>
      <c r="AH216" s="215"/>
      <c r="AI216" s="215"/>
      <c r="AJ216" s="215"/>
      <c r="AK216" s="121" t="s">
        <v>202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2:61" s="2" customFormat="1" ht="33.6" customHeight="1" x14ac:dyDescent="0.2">
      <c r="B217" s="122">
        <f t="shared" si="1"/>
        <v>17</v>
      </c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  <c r="AA217" s="214"/>
      <c r="AB217" s="214"/>
      <c r="AC217" s="214" t="str">
        <f t="shared" ca="1" si="0"/>
        <v/>
      </c>
      <c r="AD217" s="214"/>
      <c r="AE217" s="214"/>
      <c r="AF217" s="214"/>
      <c r="AG217" s="215" t="str">
        <f t="shared" ref="AG217" ca="1" si="16">IF(AC217="","",AA217*AC217)</f>
        <v/>
      </c>
      <c r="AH217" s="215"/>
      <c r="AI217" s="215"/>
      <c r="AJ217" s="215"/>
      <c r="AK217" s="12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2:61" s="2" customFormat="1" ht="33.6" customHeight="1" x14ac:dyDescent="0.2">
      <c r="B218" s="122">
        <f t="shared" si="1"/>
        <v>18</v>
      </c>
      <c r="C218" s="213" t="s">
        <v>129</v>
      </c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  <c r="AA218" s="214">
        <v>1</v>
      </c>
      <c r="AB218" s="214"/>
      <c r="AC218" s="214">
        <f t="shared" ca="1" si="0"/>
        <v>400</v>
      </c>
      <c r="AD218" s="214"/>
      <c r="AE218" s="214"/>
      <c r="AF218" s="214"/>
      <c r="AG218" s="215">
        <f t="shared" ref="AG218" ca="1" si="17">IF(AC218="","",AA218*AC218)</f>
        <v>400</v>
      </c>
      <c r="AH218" s="215"/>
      <c r="AI218" s="215"/>
      <c r="AJ218" s="215"/>
      <c r="AK218" s="121" t="s">
        <v>202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2:61" s="2" customFormat="1" ht="33.6" customHeight="1" x14ac:dyDescent="0.2">
      <c r="B219" s="122">
        <f t="shared" si="1"/>
        <v>19</v>
      </c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4"/>
      <c r="AB219" s="214"/>
      <c r="AC219" s="214" t="str">
        <f t="shared" ca="1" si="0"/>
        <v/>
      </c>
      <c r="AD219" s="214"/>
      <c r="AE219" s="214"/>
      <c r="AF219" s="214"/>
      <c r="AG219" s="215" t="str">
        <f t="shared" ref="AG219" ca="1" si="18">IF(AC219="","",AA219*AC219)</f>
        <v/>
      </c>
      <c r="AH219" s="215"/>
      <c r="AI219" s="215"/>
      <c r="AJ219" s="215"/>
      <c r="AK219" s="12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2:61" s="2" customFormat="1" ht="33.6" customHeight="1" x14ac:dyDescent="0.2">
      <c r="B220" s="122">
        <f t="shared" si="1"/>
        <v>20</v>
      </c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  <c r="AA220" s="214"/>
      <c r="AB220" s="214"/>
      <c r="AC220" s="214" t="str">
        <f t="shared" ca="1" si="0"/>
        <v/>
      </c>
      <c r="AD220" s="214"/>
      <c r="AE220" s="214"/>
      <c r="AF220" s="214"/>
      <c r="AG220" s="215" t="str">
        <f t="shared" ref="AG220" ca="1" si="19">IF(AC220="","",AA220*AC220)</f>
        <v/>
      </c>
      <c r="AH220" s="215"/>
      <c r="AI220" s="215"/>
      <c r="AJ220" s="215"/>
      <c r="AK220" s="121"/>
    </row>
    <row r="221" spans="2:61" s="2" customFormat="1" ht="33.6" customHeight="1" thickBot="1" x14ac:dyDescent="0.25">
      <c r="B221" s="124">
        <f t="shared" si="1"/>
        <v>21</v>
      </c>
      <c r="C221" s="222" t="s">
        <v>223</v>
      </c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3">
        <v>1</v>
      </c>
      <c r="AB221" s="223"/>
      <c r="AC221" s="223">
        <f t="shared" ca="1" si="0"/>
        <v>600</v>
      </c>
      <c r="AD221" s="223"/>
      <c r="AE221" s="223"/>
      <c r="AF221" s="223"/>
      <c r="AG221" s="224">
        <f t="shared" ref="AG221" ca="1" si="20">IF(AC221="","",AA221*AC221)</f>
        <v>600</v>
      </c>
      <c r="AH221" s="224"/>
      <c r="AI221" s="224"/>
      <c r="AJ221" s="224"/>
      <c r="AK221" s="121" t="s">
        <v>202</v>
      </c>
    </row>
    <row r="222" spans="2:61" s="2" customFormat="1" ht="15" customHeight="1" thickBot="1" x14ac:dyDescent="0.25">
      <c r="B222" s="216" t="s">
        <v>204</v>
      </c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7">
        <f ca="1">IF(SUM(AG201:AJ221)=0,"",SUM(AG201:AJ221))</f>
        <v>7650</v>
      </c>
      <c r="AH222" s="218"/>
      <c r="AI222" s="218"/>
      <c r="AJ222" s="219"/>
      <c r="AK222" s="1"/>
      <c r="AL222" s="1"/>
    </row>
    <row r="223" spans="2:61" s="2" customFormat="1" ht="4.5" customHeight="1" x14ac:dyDescent="0.25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L223" s="1"/>
    </row>
    <row r="224" spans="2:61" s="2" customFormat="1" ht="15" customHeight="1" x14ac:dyDescent="0.25">
      <c r="B224" s="220" t="s">
        <v>205</v>
      </c>
      <c r="C224" s="220"/>
      <c r="D224" s="220"/>
      <c r="E224" s="220"/>
      <c r="F224" s="220"/>
      <c r="G224" s="220"/>
      <c r="H224" s="220"/>
      <c r="I224" s="220"/>
      <c r="J224" s="220"/>
      <c r="K224" s="220"/>
      <c r="L224" s="221" t="s">
        <v>224</v>
      </c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  <c r="AA224" s="221"/>
      <c r="AB224" s="221"/>
      <c r="AC224" s="221"/>
      <c r="AD224" s="221"/>
      <c r="AE224" s="221"/>
      <c r="AF224" s="221"/>
      <c r="AG224" s="221"/>
      <c r="AH224" s="221"/>
      <c r="AI224" s="221"/>
      <c r="AJ224" s="22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2:61" s="2" customFormat="1" ht="15" customHeight="1" x14ac:dyDescent="0.25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2:61" s="2" customFormat="1" ht="15" customHeight="1" x14ac:dyDescent="0.25">
      <c r="B226" s="220" t="s">
        <v>216</v>
      </c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AI226" s="62"/>
      <c r="AJ226" s="62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2:61" s="2" customFormat="1" ht="15" customHeight="1" x14ac:dyDescent="0.25">
      <c r="B227" s="212" t="s">
        <v>177</v>
      </c>
      <c r="C227" s="212"/>
      <c r="D227" s="212"/>
      <c r="E227" s="212"/>
      <c r="F227" s="117"/>
      <c r="G227" s="211"/>
      <c r="H227" s="211"/>
      <c r="I227" s="211"/>
      <c r="J227" s="211"/>
      <c r="K227" s="211"/>
      <c r="L227" s="211"/>
      <c r="M227" s="62"/>
      <c r="N227" s="210" t="str">
        <f>IF(I153="","",CONCATENATE("/",I153,"/"))</f>
        <v/>
      </c>
      <c r="O227" s="210"/>
      <c r="P227" s="210"/>
      <c r="Q227" s="210"/>
      <c r="R227" s="210"/>
      <c r="S227" s="210"/>
      <c r="T227" s="210"/>
      <c r="U227" s="210"/>
      <c r="V227" s="210"/>
      <c r="AG227" s="62"/>
      <c r="AH227" s="62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2:61" s="2" customFormat="1" ht="6" customHeight="1" x14ac:dyDescent="0.25">
      <c r="B228" s="102"/>
      <c r="C228" s="102"/>
      <c r="D228" s="102"/>
      <c r="E228" s="102"/>
      <c r="F228" s="10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2:61" s="2" customFormat="1" x14ac:dyDescent="0.25">
      <c r="B229" s="212" t="s">
        <v>215</v>
      </c>
      <c r="C229" s="212"/>
      <c r="D229" s="212"/>
      <c r="E229" s="212"/>
      <c r="F229" s="63"/>
      <c r="G229" s="211"/>
      <c r="H229" s="211"/>
      <c r="I229" s="211"/>
      <c r="J229" s="211"/>
      <c r="K229" s="211"/>
      <c r="L229" s="211"/>
      <c r="M229" s="62"/>
      <c r="N229" s="210"/>
      <c r="O229" s="210"/>
      <c r="P229" s="210"/>
      <c r="Q229" s="210"/>
      <c r="R229" s="210"/>
      <c r="S229" s="210"/>
      <c r="T229" s="210"/>
      <c r="U229" s="210"/>
      <c r="V229" s="210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</sheetData>
  <mergeCells count="236">
    <mergeCell ref="X1:AB1"/>
    <mergeCell ref="K12:AJ13"/>
    <mergeCell ref="B40:AJ41"/>
    <mergeCell ref="B57:AJ58"/>
    <mergeCell ref="B65:AJ66"/>
    <mergeCell ref="B96:AJ97"/>
    <mergeCell ref="B141:AJ142"/>
    <mergeCell ref="B98:AJ98"/>
    <mergeCell ref="B99:AJ101"/>
    <mergeCell ref="B102:AJ103"/>
    <mergeCell ref="B104:AJ105"/>
    <mergeCell ref="B121:AJ132"/>
    <mergeCell ref="B133:AJ135"/>
    <mergeCell ref="B136:AJ137"/>
    <mergeCell ref="B138:AJ138"/>
    <mergeCell ref="B109:AJ113"/>
    <mergeCell ref="B107:AJ108"/>
    <mergeCell ref="B106:AJ106"/>
    <mergeCell ref="B22:AJ22"/>
    <mergeCell ref="B45:AJ46"/>
    <mergeCell ref="B47:AJ50"/>
    <mergeCell ref="B94:AJ94"/>
    <mergeCell ref="B95:AJ95"/>
    <mergeCell ref="B19:AJ21"/>
    <mergeCell ref="L166:AJ166"/>
    <mergeCell ref="J163:K163"/>
    <mergeCell ref="L163:AJ163"/>
    <mergeCell ref="J164:K164"/>
    <mergeCell ref="L164:AJ164"/>
    <mergeCell ref="J165:K165"/>
    <mergeCell ref="L165:AJ165"/>
    <mergeCell ref="S194:X194"/>
    <mergeCell ref="N170:S171"/>
    <mergeCell ref="B168:L168"/>
    <mergeCell ref="N168:S168"/>
    <mergeCell ref="U169:AG169"/>
    <mergeCell ref="B188:G188"/>
    <mergeCell ref="H188:AJ189"/>
    <mergeCell ref="K191:AJ191"/>
    <mergeCell ref="B194:F194"/>
    <mergeCell ref="G194:I194"/>
    <mergeCell ref="J194:N194"/>
    <mergeCell ref="O194:R194"/>
    <mergeCell ref="B185:D185"/>
    <mergeCell ref="E185:AJ186"/>
    <mergeCell ref="B182:F182"/>
    <mergeCell ref="G182:AJ183"/>
    <mergeCell ref="B191:I191"/>
    <mergeCell ref="B154:G154"/>
    <mergeCell ref="H154:T154"/>
    <mergeCell ref="B150:C151"/>
    <mergeCell ref="D150:AJ151"/>
    <mergeCell ref="B146:M146"/>
    <mergeCell ref="N146:AJ146"/>
    <mergeCell ref="B148:D148"/>
    <mergeCell ref="E148:G148"/>
    <mergeCell ref="H148:K148"/>
    <mergeCell ref="M148:N148"/>
    <mergeCell ref="O148:T148"/>
    <mergeCell ref="V148:Y148"/>
    <mergeCell ref="Z148:AJ148"/>
    <mergeCell ref="B162:I162"/>
    <mergeCell ref="J162:K162"/>
    <mergeCell ref="L162:AJ162"/>
    <mergeCell ref="B156:H156"/>
    <mergeCell ref="B158:G158"/>
    <mergeCell ref="L158:AJ158"/>
    <mergeCell ref="B159:F159"/>
    <mergeCell ref="L159:P159"/>
    <mergeCell ref="R159:V159"/>
    <mergeCell ref="B160:H160"/>
    <mergeCell ref="V168:AF168"/>
    <mergeCell ref="B169:L169"/>
    <mergeCell ref="N169:S169"/>
    <mergeCell ref="B166:I166"/>
    <mergeCell ref="L160:AJ160"/>
    <mergeCell ref="B161:H161"/>
    <mergeCell ref="L161:AJ161"/>
    <mergeCell ref="B54:AJ54"/>
    <mergeCell ref="B51:AJ53"/>
    <mergeCell ref="B139:AJ140"/>
    <mergeCell ref="B115:AJ115"/>
    <mergeCell ref="B120:AJ120"/>
    <mergeCell ref="B59:AJ62"/>
    <mergeCell ref="B63:AJ64"/>
    <mergeCell ref="B114:AJ114"/>
    <mergeCell ref="B116:AJ117"/>
    <mergeCell ref="B118:AJ119"/>
    <mergeCell ref="B92:AJ93"/>
    <mergeCell ref="B88:AJ89"/>
    <mergeCell ref="B90:AJ91"/>
    <mergeCell ref="B71:AJ71"/>
    <mergeCell ref="B86:AJ86"/>
    <mergeCell ref="B69:AJ70"/>
    <mergeCell ref="B87:AJ87"/>
    <mergeCell ref="B68:AJ68"/>
    <mergeCell ref="B67:AJ67"/>
    <mergeCell ref="B143:AJ143"/>
    <mergeCell ref="B153:G153"/>
    <mergeCell ref="M7:N7"/>
    <mergeCell ref="O7:T7"/>
    <mergeCell ref="V7:Y7"/>
    <mergeCell ref="B144:I144"/>
    <mergeCell ref="B23:AJ23"/>
    <mergeCell ref="B38:AJ38"/>
    <mergeCell ref="B25:AJ25"/>
    <mergeCell ref="B26:AJ26"/>
    <mergeCell ref="B44:AJ44"/>
    <mergeCell ref="B24:J24"/>
    <mergeCell ref="B39:AJ39"/>
    <mergeCell ref="B27:AJ28"/>
    <mergeCell ref="B30:AJ34"/>
    <mergeCell ref="B35:AJ37"/>
    <mergeCell ref="B29:AJ29"/>
    <mergeCell ref="B42:AJ43"/>
    <mergeCell ref="I153:S153"/>
    <mergeCell ref="AG200:AJ200"/>
    <mergeCell ref="AC200:AF200"/>
    <mergeCell ref="AA200:AB200"/>
    <mergeCell ref="C200:Z200"/>
    <mergeCell ref="B1:W1"/>
    <mergeCell ref="B3:G3"/>
    <mergeCell ref="AB3:AJ3"/>
    <mergeCell ref="B5:L5"/>
    <mergeCell ref="M5:AJ5"/>
    <mergeCell ref="B179:AJ180"/>
    <mergeCell ref="B177:AJ177"/>
    <mergeCell ref="B178:AJ178"/>
    <mergeCell ref="B55:AJ56"/>
    <mergeCell ref="B18:AJ18"/>
    <mergeCell ref="Z7:AJ7"/>
    <mergeCell ref="B9:C10"/>
    <mergeCell ref="D9:AJ10"/>
    <mergeCell ref="B12:J12"/>
    <mergeCell ref="B15:AJ17"/>
    <mergeCell ref="B72:AJ73"/>
    <mergeCell ref="B74:AJ85"/>
    <mergeCell ref="B7:D7"/>
    <mergeCell ref="E7:G7"/>
    <mergeCell ref="H7:K7"/>
    <mergeCell ref="C202:Z202"/>
    <mergeCell ref="AA202:AB202"/>
    <mergeCell ref="AC202:AF202"/>
    <mergeCell ref="AG202:AJ202"/>
    <mergeCell ref="C203:Z203"/>
    <mergeCell ref="AA203:AB203"/>
    <mergeCell ref="AC203:AF203"/>
    <mergeCell ref="AG203:AJ203"/>
    <mergeCell ref="C201:Z201"/>
    <mergeCell ref="AA201:AB201"/>
    <mergeCell ref="AC201:AF201"/>
    <mergeCell ref="AG201:AJ201"/>
    <mergeCell ref="C206:Z206"/>
    <mergeCell ref="AA206:AB206"/>
    <mergeCell ref="AC206:AF206"/>
    <mergeCell ref="AG206:AJ206"/>
    <mergeCell ref="C207:Z207"/>
    <mergeCell ref="AA207:AB207"/>
    <mergeCell ref="AC207:AF207"/>
    <mergeCell ref="AG207:AJ207"/>
    <mergeCell ref="C204:Z204"/>
    <mergeCell ref="AA204:AB204"/>
    <mergeCell ref="AC204:AF204"/>
    <mergeCell ref="AG204:AJ204"/>
    <mergeCell ref="C205:Z205"/>
    <mergeCell ref="AA205:AB205"/>
    <mergeCell ref="AC205:AF205"/>
    <mergeCell ref="AG205:AJ205"/>
    <mergeCell ref="C210:Z210"/>
    <mergeCell ref="AA210:AB210"/>
    <mergeCell ref="AC210:AF210"/>
    <mergeCell ref="AG210:AJ210"/>
    <mergeCell ref="C211:Z211"/>
    <mergeCell ref="AA211:AB211"/>
    <mergeCell ref="AC211:AF211"/>
    <mergeCell ref="AG211:AJ211"/>
    <mergeCell ref="C208:Z208"/>
    <mergeCell ref="AA208:AB208"/>
    <mergeCell ref="AC208:AF208"/>
    <mergeCell ref="AG208:AJ208"/>
    <mergeCell ref="C209:Z209"/>
    <mergeCell ref="AA209:AB209"/>
    <mergeCell ref="AC209:AF209"/>
    <mergeCell ref="AG209:AJ209"/>
    <mergeCell ref="C214:Z214"/>
    <mergeCell ref="AA214:AB214"/>
    <mergeCell ref="AC214:AF214"/>
    <mergeCell ref="AG214:AJ214"/>
    <mergeCell ref="C215:Z215"/>
    <mergeCell ref="AA215:AB215"/>
    <mergeCell ref="AC215:AF215"/>
    <mergeCell ref="AG215:AJ215"/>
    <mergeCell ref="C212:Z212"/>
    <mergeCell ref="AA212:AB212"/>
    <mergeCell ref="AC212:AF212"/>
    <mergeCell ref="AG212:AJ212"/>
    <mergeCell ref="C213:Z213"/>
    <mergeCell ref="AA213:AB213"/>
    <mergeCell ref="AC213:AF213"/>
    <mergeCell ref="AG213:AJ213"/>
    <mergeCell ref="C221:Z221"/>
    <mergeCell ref="AA221:AB221"/>
    <mergeCell ref="AC221:AF221"/>
    <mergeCell ref="AG221:AJ221"/>
    <mergeCell ref="C216:Z216"/>
    <mergeCell ref="AA216:AB216"/>
    <mergeCell ref="AC216:AF216"/>
    <mergeCell ref="AG216:AJ216"/>
    <mergeCell ref="C217:Z217"/>
    <mergeCell ref="AA217:AB217"/>
    <mergeCell ref="AC217:AF217"/>
    <mergeCell ref="AG217:AJ217"/>
    <mergeCell ref="B196:T196"/>
    <mergeCell ref="N229:V229"/>
    <mergeCell ref="G229:L229"/>
    <mergeCell ref="B227:E227"/>
    <mergeCell ref="B229:E229"/>
    <mergeCell ref="C220:Z220"/>
    <mergeCell ref="AA220:AB220"/>
    <mergeCell ref="AC220:AF220"/>
    <mergeCell ref="AG220:AJ220"/>
    <mergeCell ref="C218:Z218"/>
    <mergeCell ref="AA218:AB218"/>
    <mergeCell ref="AC218:AF218"/>
    <mergeCell ref="AG218:AJ218"/>
    <mergeCell ref="B222:AF222"/>
    <mergeCell ref="AG222:AJ222"/>
    <mergeCell ref="B226:R226"/>
    <mergeCell ref="G227:L227"/>
    <mergeCell ref="N227:V227"/>
    <mergeCell ref="C219:Z219"/>
    <mergeCell ref="AA219:AB219"/>
    <mergeCell ref="AC219:AF219"/>
    <mergeCell ref="AG219:AJ219"/>
    <mergeCell ref="B224:K224"/>
    <mergeCell ref="L224:AJ224"/>
  </mergeCells>
  <dataValidations count="5">
    <dataValidation type="list" allowBlank="1" showInputMessage="1" showErrorMessage="1" sqref="C201:Z201">
      <formula1>INDIRECT($AK$201)</formula1>
    </dataValidation>
    <dataValidation type="list" allowBlank="1" showInputMessage="1" showErrorMessage="1" sqref="E204:Z221">
      <formula1>INDIRECT(AM201)</formula1>
    </dataValidation>
    <dataValidation type="list" allowBlank="1" showInputMessage="1" showErrorMessage="1" sqref="D205:D221">
      <formula1>INDIRECT(AL201)</formula1>
    </dataValidation>
    <dataValidation type="list" allowBlank="1" showInputMessage="1" showErrorMessage="1" sqref="D202:D204 E202:Z203">
      <formula1>INDIRECT(#REF!)</formula1>
    </dataValidation>
    <dataValidation type="list" allowBlank="1" showInputMessage="1" showErrorMessage="1" sqref="C202:C221">
      <formula1>INDIRECT(AK202)</formula1>
    </dataValidation>
  </dataValidations>
  <pageMargins left="0.23622047244094491" right="0.23622047244094491" top="0.35433070866141736" bottom="0.39370078740157483" header="0.31496062992125984" footer="0.31496062992125984"/>
  <pageSetup paperSize="9" scale="69" fitToHeight="9" orientation="portrait" r:id="rId1"/>
  <rowBreaks count="1" manualBreakCount="1">
    <brk id="172" max="3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Данные!$A$2:$A$3</xm:f>
          </x14:formula1>
          <xm:sqref>AK201:AK221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24"/>
  <sheetViews>
    <sheetView view="pageBreakPreview" topLeftCell="A35" zoomScale="85" zoomScaleNormal="130" zoomScaleSheetLayoutView="85" workbookViewId="0">
      <selection activeCell="C38" sqref="C38:Y38"/>
    </sheetView>
  </sheetViews>
  <sheetFormatPr defaultRowHeight="15" x14ac:dyDescent="0.2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39" width="17.5703125" customWidth="1"/>
    <col min="40" max="104" width="3.7109375" customWidth="1"/>
  </cols>
  <sheetData>
    <row r="1" spans="1:36" ht="15.75" customHeight="1" x14ac:dyDescent="0.25"/>
    <row r="2" spans="1:36" ht="15.75" customHeight="1" x14ac:dyDescent="0.25"/>
    <row r="3" spans="1:36" ht="15.75" customHeight="1" x14ac:dyDescent="0.25"/>
    <row r="4" spans="1:36" ht="8.25" customHeight="1" x14ac:dyDescent="0.25"/>
    <row r="5" spans="1:36" ht="15.75" customHeight="1" thickBot="1" x14ac:dyDescent="0.3">
      <c r="A5" s="322" t="s">
        <v>82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08" t="s">
        <v>4</v>
      </c>
      <c r="AA5" s="308"/>
      <c r="AB5" s="308"/>
      <c r="AC5" s="308"/>
      <c r="AD5" s="308"/>
      <c r="AE5" s="308"/>
      <c r="AF5" s="309"/>
      <c r="AG5" s="309"/>
      <c r="AH5" s="309"/>
      <c r="AI5" s="309"/>
      <c r="AJ5" s="309"/>
    </row>
    <row r="6" spans="1:36" ht="5.0999999999999996" customHeight="1" x14ac:dyDescent="0.25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5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 x14ac:dyDescent="0.2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10"/>
      <c r="AG7" s="310"/>
      <c r="AH7" s="310"/>
      <c r="AI7" s="310"/>
      <c r="AJ7" s="310"/>
    </row>
    <row r="8" spans="1:36" ht="5.0999999999999996" customHeight="1" x14ac:dyDescent="0.2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 x14ac:dyDescent="0.25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8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11" t="s">
        <v>7</v>
      </c>
      <c r="AC9" s="311"/>
      <c r="AD9" s="311"/>
      <c r="AE9" s="311"/>
      <c r="AF9" s="312"/>
      <c r="AG9" s="312"/>
      <c r="AH9" s="312"/>
      <c r="AI9" s="312"/>
      <c r="AJ9" s="312"/>
    </row>
    <row r="10" spans="1:36" ht="5.0999999999999996" customHeight="1" thickBot="1" x14ac:dyDescent="0.3">
      <c r="A10" s="319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 x14ac:dyDescent="0.25"/>
    <row r="12" spans="1:36" ht="30" customHeight="1" x14ac:dyDescent="0.35">
      <c r="A12" s="328" t="s">
        <v>5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ht="5.0999999999999996" customHeight="1" x14ac:dyDescent="0.25"/>
    <row r="14" spans="1:36" ht="15.75" customHeight="1" x14ac:dyDescent="0.25">
      <c r="A14" s="326" t="s">
        <v>0</v>
      </c>
      <c r="B14" s="326"/>
      <c r="C14" s="326"/>
      <c r="D14" s="326"/>
      <c r="E14" s="326"/>
      <c r="F14" s="120"/>
      <c r="G14" s="57"/>
      <c r="H14" s="57"/>
      <c r="I14" s="57"/>
      <c r="J14" s="57"/>
      <c r="K14" s="57"/>
      <c r="L14" s="57"/>
      <c r="AD14" s="329" t="s">
        <v>6</v>
      </c>
      <c r="AE14" s="329"/>
      <c r="AF14" s="327"/>
      <c r="AG14" s="327"/>
      <c r="AH14" s="327"/>
      <c r="AI14" s="327"/>
      <c r="AJ14" s="327"/>
    </row>
    <row r="15" spans="1:36" ht="6.75" customHeight="1" x14ac:dyDescent="0.25"/>
    <row r="16" spans="1:36" ht="15.75" customHeight="1" x14ac:dyDescent="0.25">
      <c r="A16" s="326" t="s">
        <v>177</v>
      </c>
      <c r="B16" s="326"/>
      <c r="C16" s="326"/>
      <c r="D16" s="331" t="str">
        <f>IF('Договор монтажа'!N146="","",'Договор монтажа'!N146)</f>
        <v/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</row>
    <row r="17" spans="1:78" ht="5.0999999999999996" customHeight="1" x14ac:dyDescent="0.25"/>
    <row r="18" spans="1:78" ht="15.75" customHeight="1" x14ac:dyDescent="0.25">
      <c r="A18" s="356" t="s">
        <v>83</v>
      </c>
      <c r="B18" s="356"/>
      <c r="C18" s="356"/>
      <c r="D18" s="356"/>
      <c r="E18" s="356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</row>
    <row r="19" spans="1:78" ht="5.0999999999999996" customHeight="1" x14ac:dyDescent="0.25">
      <c r="A19" s="57"/>
      <c r="B19" s="57"/>
      <c r="C19" s="57"/>
      <c r="D19" s="57"/>
      <c r="E19" s="57"/>
      <c r="F19" s="57"/>
      <c r="G19" s="57"/>
    </row>
    <row r="20" spans="1:78" ht="15.75" customHeight="1" x14ac:dyDescent="0.25">
      <c r="A20" s="356" t="s">
        <v>9</v>
      </c>
      <c r="B20" s="356"/>
      <c r="C20" s="356"/>
      <c r="D20" s="356"/>
      <c r="E20" s="356"/>
      <c r="F20" s="333" t="str">
        <f>IF('Договор монтажа'!H188="","",'Договор монтажа'!H188)</f>
        <v/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</row>
    <row r="21" spans="1:78" ht="5.0999999999999996" customHeight="1" x14ac:dyDescent="0.25">
      <c r="A21" s="57"/>
      <c r="B21" s="57"/>
      <c r="C21" s="57"/>
      <c r="D21" s="57"/>
      <c r="E21" s="57"/>
      <c r="F21" s="57"/>
      <c r="G21" s="57"/>
    </row>
    <row r="22" spans="1:78" ht="15.75" customHeight="1" x14ac:dyDescent="0.25">
      <c r="A22" s="356" t="s">
        <v>84</v>
      </c>
      <c r="B22" s="356"/>
      <c r="C22" s="356"/>
      <c r="D22" s="356"/>
      <c r="E22" s="356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</row>
    <row r="23" spans="1:78" ht="5.0999999999999996" customHeight="1" x14ac:dyDescent="0.25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</row>
    <row r="24" spans="1:78" ht="15.75" customHeight="1" x14ac:dyDescent="0.25">
      <c r="A24" s="356" t="s">
        <v>11</v>
      </c>
      <c r="B24" s="356"/>
      <c r="C24" s="356"/>
      <c r="D24" s="356"/>
      <c r="E24" s="356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</row>
    <row r="25" spans="1:78" ht="5.0999999999999996" customHeight="1" x14ac:dyDescent="0.25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</row>
    <row r="26" spans="1:78" ht="15.75" customHeight="1" x14ac:dyDescent="0.25">
      <c r="A26" s="356" t="s">
        <v>85</v>
      </c>
      <c r="B26" s="356"/>
      <c r="C26" s="356"/>
      <c r="D26" s="356"/>
      <c r="E26" s="356"/>
      <c r="F26" s="356"/>
      <c r="G26" s="356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</row>
    <row r="27" spans="1:78" ht="9.9499999999999993" customHeight="1" x14ac:dyDescent="0.25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</row>
    <row r="28" spans="1:78" ht="15.75" customHeight="1" x14ac:dyDescent="0.25">
      <c r="A28" s="329" t="s">
        <v>13</v>
      </c>
      <c r="B28" s="329"/>
      <c r="C28" s="329"/>
      <c r="D28" s="329"/>
      <c r="E28" s="327"/>
      <c r="F28" s="327"/>
      <c r="G28" s="327"/>
      <c r="H28" s="327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</row>
    <row r="29" spans="1:78" ht="9.9499999999999993" customHeight="1" x14ac:dyDescent="0.25">
      <c r="A29" s="57"/>
      <c r="B29" s="57"/>
      <c r="C29" s="57"/>
      <c r="D29" s="57"/>
      <c r="E29" s="57"/>
      <c r="F29" s="57"/>
      <c r="G29" s="57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</row>
    <row r="30" spans="1:78" ht="15.75" customHeight="1" x14ac:dyDescent="0.25">
      <c r="A30" s="326" t="s">
        <v>14</v>
      </c>
      <c r="B30" s="326"/>
      <c r="C30" s="326"/>
      <c r="D30" s="326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</row>
    <row r="31" spans="1:78" ht="15.75" customHeight="1" x14ac:dyDescent="0.25">
      <c r="A31" s="57"/>
      <c r="B31" s="57"/>
      <c r="C31" s="57"/>
      <c r="D31" s="57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</row>
    <row r="32" spans="1:78" ht="15.75" customHeight="1" x14ac:dyDescent="0.25">
      <c r="A32" s="57"/>
      <c r="B32" s="57"/>
      <c r="C32" s="57"/>
      <c r="D32" s="57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</row>
    <row r="33" spans="1:78" ht="15.75" customHeight="1" x14ac:dyDescent="0.25">
      <c r="A33" s="120"/>
      <c r="B33" s="120"/>
      <c r="C33" s="120"/>
      <c r="D33" s="12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</row>
    <row r="34" spans="1:78" ht="15.75" customHeight="1" x14ac:dyDescent="0.25">
      <c r="A34" s="120"/>
      <c r="B34" s="120"/>
      <c r="C34" s="120"/>
      <c r="D34" s="12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</row>
    <row r="35" spans="1:78" ht="15.75" customHeight="1" x14ac:dyDescent="0.25">
      <c r="A35" s="323" t="s">
        <v>15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</row>
    <row r="36" spans="1:78" s="58" customFormat="1" ht="15.75" customHeight="1" thickBot="1" x14ac:dyDescent="0.3">
      <c r="A36" s="323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</row>
    <row r="37" spans="1:78" s="58" customFormat="1" ht="15.75" customHeight="1" thickBot="1" x14ac:dyDescent="0.3">
      <c r="A37" s="324" t="s">
        <v>16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 t="s">
        <v>17</v>
      </c>
      <c r="AA37" s="324"/>
      <c r="AB37" s="325" t="s">
        <v>18</v>
      </c>
      <c r="AC37" s="325"/>
      <c r="AD37" s="325"/>
      <c r="AE37" s="325"/>
      <c r="AF37" s="324" t="s">
        <v>88</v>
      </c>
      <c r="AG37" s="324"/>
      <c r="AH37" s="324"/>
      <c r="AI37" s="324"/>
      <c r="AJ37" s="324"/>
    </row>
    <row r="38" spans="1:78" s="58" customFormat="1" ht="33.6" customHeight="1" x14ac:dyDescent="0.25">
      <c r="A38" s="334">
        <v>1</v>
      </c>
      <c r="B38" s="334"/>
      <c r="C38" s="335" t="str">
        <f>IFERROR(INDEX('Договор монтажа'!$C$201:$C$221,_xlfn.AGGREGATE(15,6,ROW($A$1:$A$30)/(('Договор монтажа'!$C$201:$C$221&lt;&gt;"")/('Договор монтажа'!$AK$201:$AK$221="сталь")),ROW(A1))),"")</f>
        <v>Доставка по городу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6">
        <f>IF(C38="","",INDEX('Договор монтажа'!$AA$201:$AA$221,MATCH(C38,'Договор монтажа'!$C$201:$C$221,0)))</f>
        <v>2</v>
      </c>
      <c r="AA38" s="336"/>
      <c r="AB38" s="337">
        <f ca="1">IF(C38="","*",INDEX('Договор монтажа'!$AC$201:$AC$221,MATCH(C38,'Договор монтажа'!$C$201:$C$221,0)))</f>
        <v>600</v>
      </c>
      <c r="AC38" s="337"/>
      <c r="AD38" s="337"/>
      <c r="AE38" s="337"/>
      <c r="AF38" s="338">
        <f ca="1">IF(Z38="","*",Z38*AB38)</f>
        <v>1200</v>
      </c>
      <c r="AG38" s="338"/>
      <c r="AH38" s="338"/>
      <c r="AI38" s="338"/>
      <c r="AJ38" s="338"/>
    </row>
    <row r="39" spans="1:78" s="58" customFormat="1" ht="33.6" customHeight="1" x14ac:dyDescent="0.25">
      <c r="A39" s="339">
        <f t="shared" ref="A39:A47" si="0">A38+1</f>
        <v>2</v>
      </c>
      <c r="B39" s="339"/>
      <c r="C39" s="363" t="str">
        <f>IFERROR(INDEX('Договор монтажа'!$C$201:$C$221,_xlfn.AGGREGATE(15,6,ROW($A$1:$A$30)/(('Договор монтажа'!$C$201:$C$221&lt;&gt;"")/('Договор монтажа'!$AK$201:$AK$221="сталь")),ROW(A2))),"")</f>
        <v>Подъем двери: «PROFESSOR-4+ 02», «SNEGIR», «ULTIMATUM NEXT», «DOMANI» 
(за 1 этаж, на лифте)</v>
      </c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5"/>
      <c r="Z39" s="340">
        <f>IF(C39="","",INDEX('Договор монтажа'!$AA$201:$AA$221,MATCH(C39,'Договор монтажа'!$C$201:$C$221,0)))</f>
        <v>5</v>
      </c>
      <c r="AA39" s="340"/>
      <c r="AB39" s="341">
        <f ca="1">IF(C39="","*",INDEX('Договор монтажа'!$AC$201:$AC$221,MATCH(C39,'Договор монтажа'!$C$201:$C$221,0)))</f>
        <v>250</v>
      </c>
      <c r="AC39" s="341"/>
      <c r="AD39" s="341"/>
      <c r="AE39" s="341"/>
      <c r="AF39" s="342">
        <f t="shared" ref="AF38:AF47" ca="1" si="1">IF(Z39="","*",Z39*AB39)</f>
        <v>1250</v>
      </c>
      <c r="AG39" s="342"/>
      <c r="AH39" s="342"/>
      <c r="AI39" s="342"/>
      <c r="AJ39" s="342"/>
    </row>
    <row r="40" spans="1:78" s="58" customFormat="1" ht="33.6" customHeight="1" x14ac:dyDescent="0.25">
      <c r="A40" s="339">
        <f t="shared" si="0"/>
        <v>3</v>
      </c>
      <c r="B40" s="339"/>
      <c r="C40" s="363" t="str">
        <f>IFERROR(INDEX('Договор монтажа'!$C$201:$C$221,_xlfn.AGGREGATE(15,6,ROW($A$1:$A$30)/(('Договор монтажа'!$C$201:$C$221&lt;&gt;"")/('Договор монтажа'!$AK$201:$AK$221="сталь")),ROW(A3))),"")</f>
        <v>Демонтаж деревянной двери</v>
      </c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5"/>
      <c r="Z40" s="340">
        <f>IF(C40="","",INDEX('Договор монтажа'!$AA$201:$AA$221,MATCH(C40,'Договор монтажа'!$C$201:$C$221,0)))</f>
        <v>4</v>
      </c>
      <c r="AA40" s="340"/>
      <c r="AB40" s="341">
        <f ca="1">IF(C40="","*",INDEX('Договор монтажа'!$AC$201:$AC$221,MATCH(C40,'Договор монтажа'!$C$201:$C$221,0)))</f>
        <v>200</v>
      </c>
      <c r="AC40" s="341"/>
      <c r="AD40" s="341"/>
      <c r="AE40" s="341"/>
      <c r="AF40" s="342">
        <f t="shared" ca="1" si="1"/>
        <v>800</v>
      </c>
      <c r="AG40" s="342"/>
      <c r="AH40" s="342"/>
      <c r="AI40" s="342"/>
      <c r="AJ40" s="342"/>
    </row>
    <row r="41" spans="1:78" s="58" customFormat="1" ht="33.6" customHeight="1" x14ac:dyDescent="0.25">
      <c r="A41" s="339">
        <f t="shared" si="0"/>
        <v>4</v>
      </c>
      <c r="B41" s="339"/>
      <c r="C41" s="363" t="str">
        <f>IFERROR(INDEX('Договор монтажа'!$C$201:$C$221,_xlfn.AGGREGATE(15,6,ROW($A$1:$A$30)/(('Договор монтажа'!$C$201:$C$221&lt;&gt;"")/('Договор монтажа'!$AK$201:$AK$221="сталь")),ROW(A4))),"")</f>
        <v/>
      </c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5"/>
      <c r="Z41" s="340" t="str">
        <f>IF(C41="","",INDEX('Договор монтажа'!$AA$201:$AA$221,MATCH(C41,'Договор монтажа'!$C$201:$C$221,0)))</f>
        <v/>
      </c>
      <c r="AA41" s="340"/>
      <c r="AB41" s="341" t="str">
        <f>IF(C41="","*",INDEX('Договор монтажа'!$AC$201:$AC$221,MATCH(C41,'Договор монтажа'!$C$201:$C$221,0)))</f>
        <v>*</v>
      </c>
      <c r="AC41" s="341"/>
      <c r="AD41" s="341"/>
      <c r="AE41" s="341"/>
      <c r="AF41" s="343" t="str">
        <f t="shared" si="1"/>
        <v>*</v>
      </c>
      <c r="AG41" s="344"/>
      <c r="AH41" s="344"/>
      <c r="AI41" s="344"/>
      <c r="AJ41" s="345"/>
    </row>
    <row r="42" spans="1:78" s="58" customFormat="1" ht="33.6" customHeight="1" x14ac:dyDescent="0.25">
      <c r="A42" s="339">
        <f t="shared" si="0"/>
        <v>5</v>
      </c>
      <c r="B42" s="339"/>
      <c r="C42" s="363" t="str">
        <f>IFERROR(INDEX('Договор монтажа'!$C$201:$C$221,_xlfn.AGGREGATE(15,6,ROW($A$1:$A$30)/(('Договор монтажа'!$C$201:$C$221&lt;&gt;"")/('Договор монтажа'!$AK$201:$AK$221="сталь")),ROW(A5))),"")</f>
        <v/>
      </c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5"/>
      <c r="Z42" s="340" t="str">
        <f>IF(C42="","",INDEX('Договор монтажа'!$AA$201:$AA$221,MATCH(C42,'Договор монтажа'!$C$201:$C$221,0)))</f>
        <v/>
      </c>
      <c r="AA42" s="340"/>
      <c r="AB42" s="341" t="str">
        <f>IF(C42="","*",INDEX('Договор монтажа'!$AC$201:$AC$221,MATCH(C42,'Договор монтажа'!$C$201:$C$221,0)))</f>
        <v>*</v>
      </c>
      <c r="AC42" s="341"/>
      <c r="AD42" s="341"/>
      <c r="AE42" s="341"/>
      <c r="AF42" s="343" t="str">
        <f t="shared" si="1"/>
        <v>*</v>
      </c>
      <c r="AG42" s="344"/>
      <c r="AH42" s="344"/>
      <c r="AI42" s="344"/>
      <c r="AJ42" s="345"/>
    </row>
    <row r="43" spans="1:78" s="58" customFormat="1" ht="33.6" customHeight="1" x14ac:dyDescent="0.25">
      <c r="A43" s="339">
        <f t="shared" si="0"/>
        <v>6</v>
      </c>
      <c r="B43" s="339"/>
      <c r="C43" s="363" t="str">
        <f>IFERROR(INDEX('Договор монтажа'!$C$201:$C$221,_xlfn.AGGREGATE(15,6,ROW($A$1:$A$30)/(('Договор монтажа'!$C$201:$C$221&lt;&gt;"")/('Договор монтажа'!$AK$201:$AK$221="сталь")),ROW(A6))),"")</f>
        <v/>
      </c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  <c r="P43" s="364"/>
      <c r="Q43" s="364"/>
      <c r="R43" s="364"/>
      <c r="S43" s="364"/>
      <c r="T43" s="364"/>
      <c r="U43" s="364"/>
      <c r="V43" s="364"/>
      <c r="W43" s="364"/>
      <c r="X43" s="364"/>
      <c r="Y43" s="365"/>
      <c r="Z43" s="340" t="str">
        <f>IF(C43="","",INDEX('Договор монтажа'!$AA$201:$AA$221,MATCH(C43,'Договор монтажа'!$C$201:$C$221,0)))</f>
        <v/>
      </c>
      <c r="AA43" s="340"/>
      <c r="AB43" s="341" t="str">
        <f>IF(C43="","*",INDEX('Договор монтажа'!$AC$201:$AC$221,MATCH(C43,'Договор монтажа'!$C$201:$C$221,0)))</f>
        <v>*</v>
      </c>
      <c r="AC43" s="341"/>
      <c r="AD43" s="341"/>
      <c r="AE43" s="341"/>
      <c r="AF43" s="343" t="str">
        <f t="shared" si="1"/>
        <v>*</v>
      </c>
      <c r="AG43" s="344"/>
      <c r="AH43" s="344"/>
      <c r="AI43" s="344"/>
      <c r="AJ43" s="345"/>
    </row>
    <row r="44" spans="1:78" s="58" customFormat="1" ht="33.6" customHeight="1" x14ac:dyDescent="0.25">
      <c r="A44" s="339">
        <f t="shared" si="0"/>
        <v>7</v>
      </c>
      <c r="B44" s="339"/>
      <c r="C44" s="363" t="str">
        <f>IFERROR(INDEX('Договор монтажа'!$C$201:$C$221,_xlfn.AGGREGATE(15,6,ROW($A$1:$A$30)/(('Договор монтажа'!$C$201:$C$221&lt;&gt;"")/('Договор монтажа'!$AK$201:$AK$221="сталь")),ROW(A7))),"")</f>
        <v/>
      </c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5"/>
      <c r="Z44" s="340" t="str">
        <f>IF(C44="","",INDEX('Договор монтажа'!$AA$201:$AA$221,MATCH(C44,'Договор монтажа'!$C$201:$C$221,0)))</f>
        <v/>
      </c>
      <c r="AA44" s="340"/>
      <c r="AB44" s="341" t="str">
        <f>IF(C44="","*",INDEX('Договор монтажа'!$AC$201:$AC$221,MATCH(C44,'Договор монтажа'!$C$201:$C$221,0)))</f>
        <v>*</v>
      </c>
      <c r="AC44" s="341"/>
      <c r="AD44" s="341"/>
      <c r="AE44" s="341"/>
      <c r="AF44" s="343" t="str">
        <f t="shared" si="1"/>
        <v>*</v>
      </c>
      <c r="AG44" s="344"/>
      <c r="AH44" s="344"/>
      <c r="AI44" s="344"/>
      <c r="AJ44" s="345"/>
    </row>
    <row r="45" spans="1:78" s="58" customFormat="1" ht="33.6" customHeight="1" x14ac:dyDescent="0.25">
      <c r="A45" s="339">
        <f t="shared" si="0"/>
        <v>8</v>
      </c>
      <c r="B45" s="339"/>
      <c r="C45" s="363" t="str">
        <f>IFERROR(INDEX('Договор монтажа'!$C$201:$C$221,_xlfn.AGGREGATE(15,6,ROW($A$1:$A$30)/(('Договор монтажа'!$C$201:$C$221&lt;&gt;"")/('Договор монтажа'!$AK$201:$AK$221="сталь")),ROW(A8))),"")</f>
        <v/>
      </c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5"/>
      <c r="Z45" s="340" t="str">
        <f>IF(C45="","",INDEX('Договор монтажа'!$AA$201:$AA$221,MATCH(C45,'Договор монтажа'!$C$201:$C$221,0)))</f>
        <v/>
      </c>
      <c r="AA45" s="340"/>
      <c r="AB45" s="341" t="str">
        <f>IF(C45="","*",INDEX('Договор монтажа'!$AC$201:$AC$221,MATCH(C45,'Договор монтажа'!$C$201:$C$221,0)))</f>
        <v>*</v>
      </c>
      <c r="AC45" s="341"/>
      <c r="AD45" s="341"/>
      <c r="AE45" s="341"/>
      <c r="AF45" s="343" t="str">
        <f t="shared" si="1"/>
        <v>*</v>
      </c>
      <c r="AG45" s="344"/>
      <c r="AH45" s="344"/>
      <c r="AI45" s="344"/>
      <c r="AJ45" s="345"/>
    </row>
    <row r="46" spans="1:78" s="58" customFormat="1" ht="33.6" customHeight="1" x14ac:dyDescent="0.25">
      <c r="A46" s="339">
        <f t="shared" si="0"/>
        <v>9</v>
      </c>
      <c r="B46" s="339"/>
      <c r="C46" s="363" t="str">
        <f>IFERROR(INDEX('Договор монтажа'!$C$201:$C$221,_xlfn.AGGREGATE(15,6,ROW($A$1:$A$30)/(('Договор монтажа'!$C$201:$C$221&lt;&gt;"")/('Договор монтажа'!$AK$201:$AK$221="сталь")),ROW(A9))),"")</f>
        <v/>
      </c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4"/>
      <c r="V46" s="364"/>
      <c r="W46" s="364"/>
      <c r="X46" s="364"/>
      <c r="Y46" s="365"/>
      <c r="Z46" s="340" t="str">
        <f>IF(C46="","",INDEX('Договор монтажа'!$AA$201:$AA$221,MATCH(C46,'Договор монтажа'!$C$201:$C$221,0)))</f>
        <v/>
      </c>
      <c r="AA46" s="340"/>
      <c r="AB46" s="341" t="str">
        <f>IF(C46="","*",INDEX('Договор монтажа'!$AC$201:$AC$221,MATCH(C46,'Договор монтажа'!$C$201:$C$221,0)))</f>
        <v>*</v>
      </c>
      <c r="AC46" s="341"/>
      <c r="AD46" s="341"/>
      <c r="AE46" s="341"/>
      <c r="AF46" s="343" t="str">
        <f t="shared" si="1"/>
        <v>*</v>
      </c>
      <c r="AG46" s="344"/>
      <c r="AH46" s="344"/>
      <c r="AI46" s="344"/>
      <c r="AJ46" s="345"/>
    </row>
    <row r="47" spans="1:78" s="58" customFormat="1" ht="33.6" customHeight="1" x14ac:dyDescent="0.25">
      <c r="A47" s="339">
        <f t="shared" si="0"/>
        <v>10</v>
      </c>
      <c r="B47" s="339"/>
      <c r="C47" s="363" t="str">
        <f>IFERROR(INDEX('Договор монтажа'!$C$201:$C$221,_xlfn.AGGREGATE(15,6,ROW($A$1:$A$30)/(('Договор монтажа'!$C$201:$C$221&lt;&gt;"")/('Договор монтажа'!$AK$201:$AK$221="сталь")),ROW(A10))),"")</f>
        <v/>
      </c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5"/>
      <c r="Z47" s="340" t="str">
        <f>IF(C47="","",INDEX('Договор монтажа'!$AA$201:$AA$221,MATCH(C47,'Договор монтажа'!$C$201:$C$221,0)))</f>
        <v/>
      </c>
      <c r="AA47" s="340"/>
      <c r="AB47" s="341" t="str">
        <f>IF(C47="","*",INDEX('Договор монтажа'!$AC$201:$AC$221,MATCH(C47,'Договор монтажа'!$C$201:$C$221,0)))</f>
        <v>*</v>
      </c>
      <c r="AC47" s="341"/>
      <c r="AD47" s="341"/>
      <c r="AE47" s="341"/>
      <c r="AF47" s="343" t="str">
        <f t="shared" si="1"/>
        <v>*</v>
      </c>
      <c r="AG47" s="344"/>
      <c r="AH47" s="344"/>
      <c r="AI47" s="344"/>
      <c r="AJ47" s="345"/>
    </row>
    <row r="48" spans="1:78" s="58" customFormat="1" ht="15.75" customHeight="1" thickBot="1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S48" s="89"/>
      <c r="U48" s="89"/>
      <c r="V48" s="359" t="s">
        <v>63</v>
      </c>
      <c r="W48" s="359"/>
      <c r="X48" s="359"/>
      <c r="Y48" s="359"/>
      <c r="Z48" s="359"/>
      <c r="AA48" s="359"/>
      <c r="AB48" s="359"/>
      <c r="AC48" s="359"/>
      <c r="AD48" s="359"/>
      <c r="AE48" s="360"/>
      <c r="AF48" s="350">
        <f ca="1">IF(SUM(AF38:AJ47)=0,"",SUM(AF38:AJ47))</f>
        <v>3250</v>
      </c>
      <c r="AG48" s="351"/>
      <c r="AH48" s="351"/>
      <c r="AI48" s="351"/>
      <c r="AJ48" s="352"/>
    </row>
    <row r="49" spans="1:36" s="58" customFormat="1" ht="5.0999999999999996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135" customFormat="1" ht="15.75" customHeight="1" x14ac:dyDescent="0.25">
      <c r="A50" s="355" t="s">
        <v>86</v>
      </c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</row>
    <row r="51" spans="1:36" s="135" customFormat="1" ht="5.0999999999999996" customHeight="1" x14ac:dyDescent="0.25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</row>
    <row r="52" spans="1:36" s="135" customFormat="1" ht="15.75" customHeight="1" x14ac:dyDescent="0.25">
      <c r="A52" s="347" t="s">
        <v>87</v>
      </c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  <c r="AJ52" s="347"/>
    </row>
    <row r="53" spans="1:36" s="135" customFormat="1" ht="15.75" customHeight="1" x14ac:dyDescent="0.25">
      <c r="A53" s="347"/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</row>
    <row r="54" spans="1:36" s="58" customFormat="1" ht="5.0999999999999996" customHeight="1" thickBot="1" x14ac:dyDescent="0.3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30"/>
      <c r="AC54" s="130"/>
      <c r="AD54" s="130"/>
      <c r="AE54" s="130"/>
      <c r="AF54" s="130"/>
      <c r="AG54" s="130"/>
      <c r="AH54" s="130"/>
      <c r="AI54" s="130"/>
      <c r="AJ54" s="130"/>
    </row>
    <row r="55" spans="1:36" s="58" customFormat="1" ht="5.0999999999999996" customHeight="1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127"/>
      <c r="AC55" s="127"/>
      <c r="AD55" s="127"/>
      <c r="AE55" s="127"/>
      <c r="AF55" s="127"/>
      <c r="AG55" s="127"/>
      <c r="AH55" s="127"/>
      <c r="AI55" s="127"/>
      <c r="AJ55" s="127"/>
    </row>
    <row r="56" spans="1:36" s="58" customFormat="1" ht="15.75" customHeight="1" x14ac:dyDescent="0.25">
      <c r="A56" s="348" t="s">
        <v>220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</row>
    <row r="57" spans="1:36" s="58" customFormat="1" x14ac:dyDescent="0.25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</row>
    <row r="58" spans="1:36" s="58" customFormat="1" ht="27" customHeight="1" x14ac:dyDescent="0.25">
      <c r="A58" s="348" t="s">
        <v>117</v>
      </c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</row>
    <row r="59" spans="1:36" s="58" customFormat="1" ht="15" customHeight="1" x14ac:dyDescent="0.25">
      <c r="A59" s="347" t="s">
        <v>115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47"/>
      <c r="AH59" s="347"/>
      <c r="AI59" s="347"/>
      <c r="AJ59" s="347"/>
    </row>
    <row r="60" spans="1:36" s="58" customFormat="1" ht="15.75" customHeight="1" x14ac:dyDescent="0.25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</row>
    <row r="61" spans="1:36" s="58" customFormat="1" ht="21" customHeight="1" x14ac:dyDescent="0.25">
      <c r="A61" s="348" t="s">
        <v>117</v>
      </c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</row>
    <row r="62" spans="1:36" s="58" customFormat="1" ht="19.5" customHeight="1" x14ac:dyDescent="0.25">
      <c r="A62" s="349" t="s">
        <v>116</v>
      </c>
      <c r="B62" s="349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  <c r="AJ62" s="349"/>
    </row>
    <row r="63" spans="1:36" s="58" customFormat="1" ht="19.5" customHeight="1" x14ac:dyDescent="0.25">
      <c r="A63" s="348" t="s">
        <v>117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</row>
    <row r="64" spans="1:36" s="58" customFormat="1" ht="20.25" customHeight="1" x14ac:dyDescent="0.25">
      <c r="A64" s="349" t="s">
        <v>221</v>
      </c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133"/>
    </row>
    <row r="65" spans="1:36" s="58" customFormat="1" ht="5.0999999999999996" customHeight="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4"/>
      <c r="AC65" s="134"/>
      <c r="AD65" s="134"/>
      <c r="AE65" s="134"/>
      <c r="AF65" s="134"/>
      <c r="AG65" s="134"/>
      <c r="AH65" s="134"/>
      <c r="AI65" s="134"/>
      <c r="AJ65" s="134"/>
    </row>
    <row r="66" spans="1:36" s="58" customFormat="1" x14ac:dyDescent="0.25">
      <c r="A66" s="349" t="s">
        <v>118</v>
      </c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  <c r="AJ66" s="349"/>
    </row>
    <row r="67" spans="1:36" s="58" customFormat="1" x14ac:dyDescent="0.25">
      <c r="A67" s="349" t="s">
        <v>119</v>
      </c>
      <c r="B67" s="349"/>
      <c r="C67" s="349"/>
      <c r="D67" s="349"/>
      <c r="E67" s="349"/>
      <c r="F67" s="353"/>
      <c r="G67" s="353"/>
      <c r="H67" s="353"/>
      <c r="I67" s="353"/>
      <c r="J67" s="353"/>
      <c r="K67" s="353"/>
      <c r="L67" s="353"/>
      <c r="M67" s="353"/>
      <c r="N67" s="353"/>
      <c r="O67" s="133"/>
      <c r="P67" s="354" t="s">
        <v>120</v>
      </c>
      <c r="Q67" s="354"/>
      <c r="R67" s="354"/>
      <c r="S67" s="353"/>
      <c r="T67" s="353"/>
      <c r="U67" s="353"/>
      <c r="V67" s="353"/>
      <c r="W67" s="353"/>
      <c r="X67" s="353"/>
      <c r="Y67" s="353"/>
      <c r="Z67" s="353"/>
      <c r="AA67" s="353"/>
      <c r="AB67" s="134"/>
      <c r="AC67" s="134"/>
      <c r="AD67" s="134"/>
      <c r="AE67" s="134"/>
      <c r="AF67" s="134"/>
      <c r="AG67" s="134"/>
      <c r="AH67" s="134"/>
      <c r="AI67" s="134"/>
      <c r="AJ67" s="134"/>
    </row>
    <row r="68" spans="1:36" s="58" customFormat="1" x14ac:dyDescent="0.25">
      <c r="A68" s="133"/>
      <c r="B68" s="133"/>
      <c r="C68" s="133"/>
      <c r="D68" s="133"/>
      <c r="E68" s="133"/>
      <c r="F68" s="346" t="s">
        <v>121</v>
      </c>
      <c r="G68" s="346"/>
      <c r="H68" s="346"/>
      <c r="I68" s="346"/>
      <c r="J68" s="346"/>
      <c r="K68" s="346"/>
      <c r="L68" s="346"/>
      <c r="M68" s="346"/>
      <c r="N68" s="346"/>
      <c r="O68" s="137"/>
      <c r="P68" s="137"/>
      <c r="Q68" s="137"/>
      <c r="R68" s="137"/>
      <c r="S68" s="346" t="s">
        <v>121</v>
      </c>
      <c r="T68" s="346"/>
      <c r="U68" s="346"/>
      <c r="V68" s="346"/>
      <c r="W68" s="346"/>
      <c r="X68" s="346"/>
      <c r="Y68" s="346"/>
      <c r="Z68" s="346"/>
      <c r="AA68" s="346"/>
      <c r="AB68" s="134"/>
      <c r="AC68" s="134"/>
      <c r="AD68" s="134"/>
      <c r="AE68" s="134"/>
      <c r="AF68" s="134"/>
      <c r="AG68" s="134"/>
      <c r="AH68" s="134"/>
      <c r="AI68" s="134"/>
      <c r="AJ68" s="134"/>
    </row>
    <row r="69" spans="1:36" s="58" customFormat="1" ht="5.0999999999999996" customHeight="1" x14ac:dyDescent="0.25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4"/>
      <c r="AC69" s="134"/>
      <c r="AD69" s="134"/>
      <c r="AE69" s="134"/>
      <c r="AF69" s="134"/>
      <c r="AG69" s="134"/>
      <c r="AH69" s="134"/>
      <c r="AI69" s="134"/>
      <c r="AJ69" s="134"/>
    </row>
    <row r="70" spans="1:36" s="58" customFormat="1" x14ac:dyDescent="0.25">
      <c r="A70" s="349" t="s">
        <v>122</v>
      </c>
      <c r="B70" s="349"/>
      <c r="C70" s="349"/>
      <c r="D70" s="349"/>
      <c r="E70" s="349"/>
      <c r="F70" s="349" t="s">
        <v>123</v>
      </c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</row>
    <row r="71" spans="1:36" s="58" customFormat="1" ht="5.25" customHeight="1" thickBot="1" x14ac:dyDescent="0.3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30"/>
      <c r="AC71" s="130"/>
      <c r="AD71" s="130"/>
      <c r="AE71" s="130"/>
      <c r="AF71" s="130"/>
      <c r="AG71" s="130"/>
      <c r="AH71" s="130"/>
      <c r="AI71" s="130"/>
      <c r="AJ71" s="130"/>
    </row>
    <row r="72" spans="1:36" s="135" customFormat="1" ht="15.75" customHeight="1" x14ac:dyDescent="0.25">
      <c r="A72" s="303" t="s">
        <v>124</v>
      </c>
      <c r="B72" s="303"/>
      <c r="C72" s="303"/>
      <c r="D72" s="303"/>
      <c r="E72" s="303"/>
      <c r="F72" s="303"/>
      <c r="G72" s="303"/>
      <c r="H72" s="303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</row>
    <row r="73" spans="1:36" s="58" customFormat="1" x14ac:dyDescent="0.25">
      <c r="A73" s="89"/>
      <c r="B73" s="89"/>
      <c r="C73" s="89"/>
      <c r="D73" s="89"/>
      <c r="E73" s="89"/>
      <c r="F73" s="89"/>
      <c r="G73" s="89"/>
      <c r="H73" s="89"/>
      <c r="I73" s="362" t="s">
        <v>125</v>
      </c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</row>
    <row r="74" spans="1:36" s="136" customFormat="1" ht="15.75" customHeight="1" x14ac:dyDescent="0.25">
      <c r="A74" s="326" t="s">
        <v>126</v>
      </c>
      <c r="B74" s="326"/>
      <c r="C74" s="326"/>
      <c r="D74" s="326"/>
      <c r="E74" s="326"/>
      <c r="F74" s="326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</row>
    <row r="75" spans="1:36" ht="15.75" customHeight="1" x14ac:dyDescent="0.2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</row>
    <row r="76" spans="1:36" ht="15.75" customHeight="1" x14ac:dyDescent="0.25">
      <c r="A76" s="357"/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/>
      <c r="AJ76" s="357"/>
    </row>
    <row r="77" spans="1:36" ht="15.75" customHeight="1" x14ac:dyDescent="0.25">
      <c r="A77" s="357"/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  <c r="S77" s="357"/>
      <c r="T77" s="357"/>
      <c r="U77" s="357"/>
      <c r="V77" s="357"/>
      <c r="W77" s="357"/>
      <c r="X77" s="357"/>
      <c r="Y77" s="357"/>
      <c r="Z77" s="357"/>
      <c r="AA77" s="357"/>
      <c r="AB77" s="357"/>
      <c r="AC77" s="357"/>
      <c r="AD77" s="357"/>
      <c r="AE77" s="357"/>
      <c r="AF77" s="357"/>
      <c r="AG77" s="357"/>
      <c r="AH77" s="357"/>
      <c r="AI77" s="357"/>
      <c r="AJ77" s="357"/>
    </row>
    <row r="78" spans="1:36" ht="15.75" customHeight="1" x14ac:dyDescent="0.25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7"/>
      <c r="Z78" s="357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</row>
    <row r="79" spans="1:36" ht="5.0999999999999996" customHeight="1" x14ac:dyDescent="0.25"/>
    <row r="80" spans="1:36" ht="5.0999999999999996" customHeight="1" x14ac:dyDescent="0.25"/>
    <row r="81" spans="37:78" ht="5.0999999999999996" customHeight="1" x14ac:dyDescent="0.25"/>
    <row r="82" spans="37:78" ht="5.0999999999999996" customHeight="1" x14ac:dyDescent="0.25"/>
    <row r="83" spans="37:78" ht="5.0999999999999996" customHeight="1" x14ac:dyDescent="0.25"/>
    <row r="84" spans="37:78" ht="5.0999999999999996" customHeight="1" x14ac:dyDescent="0.25"/>
    <row r="85" spans="37:78" ht="5.0999999999999996" customHeight="1" x14ac:dyDescent="0.25"/>
    <row r="86" spans="37:78" ht="5.0999999999999996" customHeight="1" x14ac:dyDescent="0.25"/>
    <row r="87" spans="37:78" ht="5.0999999999999996" customHeight="1" x14ac:dyDescent="0.25"/>
    <row r="88" spans="37:78" ht="5.0999999999999996" customHeight="1" x14ac:dyDescent="0.25"/>
    <row r="89" spans="37:78" s="56" customFormat="1" ht="5.0999999999999996" customHeight="1" x14ac:dyDescent="0.25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37:78" s="56" customFormat="1" ht="5.0999999999999996" customHeight="1" x14ac:dyDescent="0.25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spans="37:78" s="56" customFormat="1" ht="5.0999999999999996" customHeight="1" x14ac:dyDescent="0.25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spans="37:78" s="56" customFormat="1" ht="5.0999999999999996" customHeight="1" x14ac:dyDescent="0.25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37:78" s="56" customFormat="1" ht="5.0999999999999996" customHeight="1" x14ac:dyDescent="0.25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spans="37:78" s="56" customFormat="1" ht="5.0999999999999996" customHeight="1" x14ac:dyDescent="0.25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spans="37:78" s="56" customFormat="1" ht="5.0999999999999996" customHeight="1" x14ac:dyDescent="0.25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spans="37:78" s="56" customFormat="1" ht="5.0999999999999996" customHeight="1" x14ac:dyDescent="0.25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spans="37:78" s="56" customFormat="1" ht="5.0999999999999996" customHeight="1" x14ac:dyDescent="0.25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spans="37:78" s="56" customFormat="1" ht="5.0999999999999996" customHeight="1" x14ac:dyDescent="0.25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37:78" s="56" customFormat="1" ht="5.0999999999999996" customHeight="1" x14ac:dyDescent="0.25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spans="37:78" s="56" customFormat="1" ht="5.0999999999999996" customHeight="1" x14ac:dyDescent="0.25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spans="37:78" s="56" customFormat="1" ht="5.0999999999999996" customHeight="1" x14ac:dyDescent="0.25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spans="37:78" s="56" customFormat="1" ht="5.0999999999999996" customHeight="1" x14ac:dyDescent="0.25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spans="37:78" s="56" customFormat="1" ht="5.0999999999999996" customHeight="1" x14ac:dyDescent="0.25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spans="37:78" s="56" customFormat="1" ht="5.0999999999999996" customHeight="1" x14ac:dyDescent="0.25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spans="37:78" s="56" customFormat="1" ht="5.0999999999999996" customHeight="1" x14ac:dyDescent="0.25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spans="37:78" s="56" customFormat="1" ht="5.0999999999999996" customHeight="1" x14ac:dyDescent="0.25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spans="37:78" s="56" customFormat="1" ht="5.0999999999999996" customHeight="1" x14ac:dyDescent="0.25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spans="37:78" s="56" customFormat="1" ht="5.0999999999999996" customHeight="1" x14ac:dyDescent="0.25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spans="37:78" s="56" customFormat="1" ht="5.0999999999999996" customHeight="1" x14ac:dyDescent="0.25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37:78" s="56" customFormat="1" ht="5.0999999999999996" customHeight="1" x14ac:dyDescent="0.25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37:78" s="56" customFormat="1" ht="5.0999999999999996" customHeight="1" x14ac:dyDescent="0.25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37:78" s="56" customFormat="1" ht="5.0999999999999996" customHeight="1" x14ac:dyDescent="0.25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37:78" s="56" customFormat="1" ht="5.0999999999999996" customHeight="1" x14ac:dyDescent="0.25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37:78" s="56" customFormat="1" ht="5.0999999999999996" customHeight="1" x14ac:dyDescent="0.25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spans="37:78" s="56" customFormat="1" ht="5.0999999999999996" customHeight="1" x14ac:dyDescent="0.25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37:78" s="56" customFormat="1" ht="5.0999999999999996" customHeight="1" x14ac:dyDescent="0.25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spans="37:78" s="56" customFormat="1" ht="5.0999999999999996" customHeight="1" x14ac:dyDescent="0.25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spans="37:78" s="56" customFormat="1" ht="5.0999999999999996" customHeight="1" x14ac:dyDescent="0.25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spans="37:78" s="56" customFormat="1" ht="5.0999999999999996" customHeight="1" x14ac:dyDescent="0.25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spans="37:78" s="56" customFormat="1" ht="5.0999999999999996" customHeight="1" x14ac:dyDescent="0.25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spans="37:78" s="56" customFormat="1" ht="5.0999999999999996" customHeight="1" x14ac:dyDescent="0.25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spans="37:78" s="56" customFormat="1" ht="5.0999999999999996" customHeight="1" x14ac:dyDescent="0.25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spans="37:78" s="56" customFormat="1" ht="5.0999999999999996" customHeight="1" x14ac:dyDescent="0.25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spans="37:78" s="56" customFormat="1" ht="5.0999999999999996" customHeight="1" x14ac:dyDescent="0.25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</sheetData>
  <mergeCells count="111">
    <mergeCell ref="F22:AJ22"/>
    <mergeCell ref="F24:AJ24"/>
    <mergeCell ref="H26:AJ26"/>
    <mergeCell ref="A18:E18"/>
    <mergeCell ref="A20:E20"/>
    <mergeCell ref="A22:E22"/>
    <mergeCell ref="A24:E24"/>
    <mergeCell ref="A26:G26"/>
    <mergeCell ref="A78:AJ78"/>
    <mergeCell ref="A77:AJ77"/>
    <mergeCell ref="A75:AJ75"/>
    <mergeCell ref="A76:AJ76"/>
    <mergeCell ref="V48:AE48"/>
    <mergeCell ref="A70:E70"/>
    <mergeCell ref="F70:AJ70"/>
    <mergeCell ref="A72:H72"/>
    <mergeCell ref="I72:AJ72"/>
    <mergeCell ref="I73:AJ73"/>
    <mergeCell ref="A74:F74"/>
    <mergeCell ref="G74:AJ74"/>
    <mergeCell ref="A63:AJ63"/>
    <mergeCell ref="A64:AI64"/>
    <mergeCell ref="A66:AJ66"/>
    <mergeCell ref="A67:E67"/>
    <mergeCell ref="S68:AA68"/>
    <mergeCell ref="A59:AJ60"/>
    <mergeCell ref="A61:AJ61"/>
    <mergeCell ref="A62:AJ62"/>
    <mergeCell ref="AF48:AJ48"/>
    <mergeCell ref="A46:B46"/>
    <mergeCell ref="C46:Y46"/>
    <mergeCell ref="Z46:AA46"/>
    <mergeCell ref="AB46:AE46"/>
    <mergeCell ref="AF46:AJ46"/>
    <mergeCell ref="A47:B47"/>
    <mergeCell ref="C47:Y47"/>
    <mergeCell ref="Z47:AA47"/>
    <mergeCell ref="AB47:AE47"/>
    <mergeCell ref="AF47:AJ47"/>
    <mergeCell ref="F67:N67"/>
    <mergeCell ref="P67:R67"/>
    <mergeCell ref="S67:AA67"/>
    <mergeCell ref="A50:AJ50"/>
    <mergeCell ref="A52:AJ53"/>
    <mergeCell ref="A56:AJ57"/>
    <mergeCell ref="A58:AJ58"/>
    <mergeCell ref="F68:N68"/>
    <mergeCell ref="A44:B44"/>
    <mergeCell ref="C44:Y44"/>
    <mergeCell ref="Z44:AA44"/>
    <mergeCell ref="AB44:AE44"/>
    <mergeCell ref="AF44:AJ44"/>
    <mergeCell ref="A45:B45"/>
    <mergeCell ref="C45:Y45"/>
    <mergeCell ref="Z45:AA45"/>
    <mergeCell ref="AB45:AE45"/>
    <mergeCell ref="AF45:AJ45"/>
    <mergeCell ref="A42:B42"/>
    <mergeCell ref="C42:Y42"/>
    <mergeCell ref="Z42:AA42"/>
    <mergeCell ref="AB42:AE42"/>
    <mergeCell ref="AF42:AJ42"/>
    <mergeCell ref="A43:B43"/>
    <mergeCell ref="C43:Y43"/>
    <mergeCell ref="Z43:AA43"/>
    <mergeCell ref="AB43:AE43"/>
    <mergeCell ref="AF43:AJ43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Z5:AE5"/>
    <mergeCell ref="AF5:AJ5"/>
    <mergeCell ref="AF7:AJ7"/>
    <mergeCell ref="AB9:AE9"/>
    <mergeCell ref="AF9:AJ9"/>
    <mergeCell ref="A6:L10"/>
    <mergeCell ref="A5:L5"/>
    <mergeCell ref="A35:AJ36"/>
    <mergeCell ref="A37:Y37"/>
    <mergeCell ref="Z37:AA37"/>
    <mergeCell ref="AB37:AE37"/>
    <mergeCell ref="AF37:AJ37"/>
    <mergeCell ref="A30:D30"/>
    <mergeCell ref="E28:H28"/>
    <mergeCell ref="A12:AJ12"/>
    <mergeCell ref="AF14:AJ14"/>
    <mergeCell ref="A14:E14"/>
    <mergeCell ref="AD14:AE14"/>
    <mergeCell ref="E30:AJ34"/>
    <mergeCell ref="A28:D28"/>
    <mergeCell ref="A16:C16"/>
    <mergeCell ref="D16:AJ16"/>
    <mergeCell ref="F18:AJ18"/>
    <mergeCell ref="F20:AJ20"/>
  </mergeCells>
  <dataValidations count="3"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6" orientation="portrait" r:id="rId1"/>
  <rowBreaks count="1" manualBreakCount="1">
    <brk id="75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18"/>
  <sheetViews>
    <sheetView view="pageBreakPreview" topLeftCell="A3" zoomScale="85" zoomScaleNormal="130" zoomScaleSheetLayoutView="85" workbookViewId="0">
      <selection activeCell="C32" sqref="C32:Y32"/>
    </sheetView>
  </sheetViews>
  <sheetFormatPr defaultRowHeight="15" x14ac:dyDescent="0.2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100" width="3.7109375" customWidth="1"/>
  </cols>
  <sheetData>
    <row r="1" spans="1:36" ht="15.75" customHeight="1" x14ac:dyDescent="0.25"/>
    <row r="2" spans="1:36" ht="15.75" customHeight="1" x14ac:dyDescent="0.25"/>
    <row r="3" spans="1:36" ht="15.75" customHeight="1" x14ac:dyDescent="0.25"/>
    <row r="4" spans="1:36" ht="8.25" customHeight="1" x14ac:dyDescent="0.25"/>
    <row r="5" spans="1:36" ht="15.75" customHeight="1" thickBot="1" x14ac:dyDescent="0.3">
      <c r="A5" s="322" t="s">
        <v>82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08" t="s">
        <v>4</v>
      </c>
      <c r="AA5" s="308"/>
      <c r="AB5" s="308"/>
      <c r="AC5" s="308"/>
      <c r="AD5" s="308"/>
      <c r="AE5" s="308"/>
      <c r="AF5" s="309"/>
      <c r="AG5" s="309"/>
      <c r="AH5" s="309"/>
      <c r="AI5" s="309"/>
      <c r="AJ5" s="309"/>
    </row>
    <row r="6" spans="1:36" ht="5.0999999999999996" customHeight="1" x14ac:dyDescent="0.25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5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 x14ac:dyDescent="0.2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10"/>
      <c r="AG7" s="310"/>
      <c r="AH7" s="310"/>
      <c r="AI7" s="310"/>
      <c r="AJ7" s="310"/>
    </row>
    <row r="8" spans="1:36" ht="5.0999999999999996" customHeight="1" x14ac:dyDescent="0.2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 x14ac:dyDescent="0.25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8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11" t="s">
        <v>7</v>
      </c>
      <c r="AC9" s="311"/>
      <c r="AD9" s="311"/>
      <c r="AE9" s="311"/>
      <c r="AF9" s="312"/>
      <c r="AG9" s="312"/>
      <c r="AH9" s="312"/>
      <c r="AI9" s="312"/>
      <c r="AJ9" s="312"/>
    </row>
    <row r="10" spans="1:36" ht="5.0999999999999996" customHeight="1" thickBot="1" x14ac:dyDescent="0.3">
      <c r="A10" s="319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 x14ac:dyDescent="0.25"/>
    <row r="12" spans="1:36" ht="30" customHeight="1" x14ac:dyDescent="0.35">
      <c r="A12" s="328" t="s">
        <v>5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ht="5.0999999999999996" customHeight="1" x14ac:dyDescent="0.25"/>
    <row r="14" spans="1:36" ht="15.75" customHeight="1" x14ac:dyDescent="0.25">
      <c r="A14" s="326" t="s">
        <v>0</v>
      </c>
      <c r="B14" s="326"/>
      <c r="C14" s="326"/>
      <c r="D14" s="326"/>
      <c r="E14" s="326"/>
      <c r="F14" s="120"/>
      <c r="G14" s="57"/>
      <c r="H14" s="57"/>
      <c r="I14" s="57"/>
      <c r="J14" s="57"/>
      <c r="K14" s="57"/>
      <c r="L14" s="57"/>
      <c r="AD14" s="329" t="s">
        <v>6</v>
      </c>
      <c r="AE14" s="329"/>
      <c r="AF14" s="327"/>
      <c r="AG14" s="327"/>
      <c r="AH14" s="327"/>
      <c r="AI14" s="327"/>
      <c r="AJ14" s="327"/>
    </row>
    <row r="15" spans="1:36" ht="6.75" customHeight="1" x14ac:dyDescent="0.25"/>
    <row r="16" spans="1:36" ht="15.75" customHeight="1" x14ac:dyDescent="0.25">
      <c r="A16" s="326" t="s">
        <v>177</v>
      </c>
      <c r="B16" s="326"/>
      <c r="C16" s="326"/>
      <c r="D16" s="331" t="str">
        <f>IF('Договор монтажа'!N146="","",'Договор монтажа'!N146)</f>
        <v/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</row>
    <row r="17" spans="1:74" ht="5.0999999999999996" customHeight="1" x14ac:dyDescent="0.25"/>
    <row r="18" spans="1:74" ht="15.75" customHeight="1" x14ac:dyDescent="0.25">
      <c r="A18" s="356" t="s">
        <v>83</v>
      </c>
      <c r="B18" s="356"/>
      <c r="C18" s="356"/>
      <c r="D18" s="356"/>
      <c r="E18" s="356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</row>
    <row r="19" spans="1:74" ht="5.0999999999999996" customHeight="1" x14ac:dyDescent="0.25">
      <c r="A19" s="57"/>
      <c r="B19" s="57"/>
      <c r="C19" s="57"/>
      <c r="D19" s="57"/>
      <c r="E19" s="57"/>
      <c r="F19" s="57"/>
      <c r="G19" s="57"/>
    </row>
    <row r="20" spans="1:74" ht="15.75" customHeight="1" x14ac:dyDescent="0.25">
      <c r="A20" s="356" t="s">
        <v>9</v>
      </c>
      <c r="B20" s="356"/>
      <c r="C20" s="356"/>
      <c r="D20" s="356"/>
      <c r="E20" s="356"/>
      <c r="F20" s="333" t="str">
        <f>IF('Договор монтажа'!H188="","",'Договор монтажа'!H188)</f>
        <v/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</row>
    <row r="21" spans="1:74" ht="5.0999999999999996" customHeight="1" x14ac:dyDescent="0.25">
      <c r="A21" s="57"/>
      <c r="B21" s="57"/>
      <c r="C21" s="57"/>
      <c r="D21" s="57"/>
      <c r="E21" s="57"/>
      <c r="F21" s="57"/>
      <c r="G21" s="57"/>
    </row>
    <row r="22" spans="1:74" ht="15.75" customHeight="1" x14ac:dyDescent="0.25">
      <c r="A22" s="356" t="s">
        <v>84</v>
      </c>
      <c r="B22" s="356"/>
      <c r="C22" s="356"/>
      <c r="D22" s="356"/>
      <c r="E22" s="356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</row>
    <row r="23" spans="1:74" ht="5.0999999999999996" customHeight="1" x14ac:dyDescent="0.25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</row>
    <row r="24" spans="1:74" ht="15.75" customHeight="1" x14ac:dyDescent="0.25">
      <c r="A24" s="356" t="s">
        <v>11</v>
      </c>
      <c r="B24" s="356"/>
      <c r="C24" s="356"/>
      <c r="D24" s="356"/>
      <c r="E24" s="356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</row>
    <row r="25" spans="1:74" ht="5.0999999999999996" customHeight="1" x14ac:dyDescent="0.25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</row>
    <row r="26" spans="1:74" ht="15.75" customHeight="1" x14ac:dyDescent="0.25">
      <c r="A26" s="356" t="s">
        <v>85</v>
      </c>
      <c r="B26" s="356"/>
      <c r="C26" s="356"/>
      <c r="D26" s="356"/>
      <c r="E26" s="356"/>
      <c r="F26" s="356"/>
      <c r="G26" s="356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</row>
    <row r="27" spans="1:74" ht="9.9499999999999993" customHeight="1" x14ac:dyDescent="0.25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</row>
    <row r="28" spans="1:74" ht="15.75" customHeight="1" x14ac:dyDescent="0.25">
      <c r="A28" s="329" t="s">
        <v>13</v>
      </c>
      <c r="B28" s="329"/>
      <c r="C28" s="329"/>
      <c r="D28" s="329"/>
      <c r="E28" s="327"/>
      <c r="F28" s="327"/>
      <c r="G28" s="327"/>
      <c r="H28" s="327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</row>
    <row r="29" spans="1:74" ht="15.75" customHeight="1" x14ac:dyDescent="0.25">
      <c r="A29" s="323" t="s">
        <v>15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</row>
    <row r="30" spans="1:74" s="58" customFormat="1" ht="15.75" customHeight="1" thickBot="1" x14ac:dyDescent="0.3">
      <c r="A30" s="323"/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</row>
    <row r="31" spans="1:74" s="58" customFormat="1" ht="15.75" customHeight="1" thickBot="1" x14ac:dyDescent="0.3">
      <c r="A31" s="324" t="s">
        <v>16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 t="s">
        <v>17</v>
      </c>
      <c r="AA31" s="324"/>
      <c r="AB31" s="325" t="s">
        <v>18</v>
      </c>
      <c r="AC31" s="325"/>
      <c r="AD31" s="325"/>
      <c r="AE31" s="325"/>
      <c r="AF31" s="324" t="s">
        <v>88</v>
      </c>
      <c r="AG31" s="324"/>
      <c r="AH31" s="324"/>
      <c r="AI31" s="324"/>
      <c r="AJ31" s="324"/>
    </row>
    <row r="32" spans="1:74" s="58" customFormat="1" ht="33.6" customHeight="1" x14ac:dyDescent="0.25">
      <c r="A32" s="334">
        <v>1</v>
      </c>
      <c r="B32" s="334"/>
      <c r="C32" s="335" t="str">
        <f>IFERROR(INDEX('Договор монтажа'!$C$201:$C$221,_xlfn.AGGREGATE(15,6,ROW($A$1:$A$30)/(('Договор монтажа'!$C$201:$C$221&lt;&gt;"")/('Договор монтажа'!$AK$201:$AK$221="откосы")),ROW(A1))),"")</f>
        <v>Уменьшение проема по ширине и высоте (без стоимости материалов) одна сторона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6">
        <f>IF(C32="","",INDEX('Договор монтажа'!$AA$201:$AA$221,MATCH(C32,'Договор монтажа'!$C$201:$C$221,0)))</f>
        <v>1</v>
      </c>
      <c r="AA32" s="336"/>
      <c r="AB32" s="337">
        <f ca="1">IF(C32="","*",INDEX('Договор монтажа'!$AC$201:$AC$221,MATCH(C32,'Договор монтажа'!$C$201:$C$221,0)))</f>
        <v>500</v>
      </c>
      <c r="AC32" s="337"/>
      <c r="AD32" s="337"/>
      <c r="AE32" s="337"/>
      <c r="AF32" s="338">
        <f t="shared" ref="AF32:AF41" ca="1" si="0">IF(Z32="","*",Z32*AB32)</f>
        <v>500</v>
      </c>
      <c r="AG32" s="338"/>
      <c r="AH32" s="338"/>
      <c r="AI32" s="338"/>
      <c r="AJ32" s="338"/>
    </row>
    <row r="33" spans="1:36" s="58" customFormat="1" ht="33.6" customHeight="1" x14ac:dyDescent="0.25">
      <c r="A33" s="339">
        <f t="shared" ref="A33:A41" si="1">A32+1</f>
        <v>2</v>
      </c>
      <c r="B33" s="339"/>
      <c r="C33" s="363" t="str">
        <f>IFERROR(INDEX('Договор монтажа'!$C$201:$C$221,_xlfn.AGGREGATE(15,6,ROW($A$1:$A$30)/(('Договор монтажа'!$C$201:$C$221&lt;&gt;"")/('Договор монтажа'!$AK$201:$AK$221="откосы")),ROW(A2))),"")</f>
        <v>Подрезка плинтуса (на одну дверь)</v>
      </c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5"/>
      <c r="Z33" s="340">
        <f>IF(C33="","",INDEX('Договор монтажа'!$AA$201:$AA$221,MATCH(C33,'Договор монтажа'!$C$201:$C$221,0)))</f>
        <v>2</v>
      </c>
      <c r="AA33" s="340"/>
      <c r="AB33" s="341">
        <f ca="1">IF(C33="","*",INDEX('Договор монтажа'!$AC$201:$AC$221,MATCH(C33,'Договор монтажа'!$C$201:$C$221,0)))</f>
        <v>200</v>
      </c>
      <c r="AC33" s="341"/>
      <c r="AD33" s="341"/>
      <c r="AE33" s="341"/>
      <c r="AF33" s="342">
        <f t="shared" ca="1" si="0"/>
        <v>400</v>
      </c>
      <c r="AG33" s="342"/>
      <c r="AH33" s="342"/>
      <c r="AI33" s="342"/>
      <c r="AJ33" s="342"/>
    </row>
    <row r="34" spans="1:36" s="58" customFormat="1" ht="33.6" customHeight="1" x14ac:dyDescent="0.25">
      <c r="A34" s="339">
        <f t="shared" si="1"/>
        <v>3</v>
      </c>
      <c r="B34" s="339"/>
      <c r="C34" s="363" t="str">
        <f>IFERROR(INDEX('Договор монтажа'!$C$201:$C$221,_xlfn.AGGREGATE(15,6,ROW($A$1:$A$30)/(('Договор монтажа'!$C$201:$C$221&lt;&gt;"")/('Договор монтажа'!$AK$201:$AK$221="откосы")),ROW(A3))),"")</f>
        <v>Отделка проема между входной и второй входной дверью</v>
      </c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5"/>
      <c r="Z34" s="340">
        <f>IF(C34="","",INDEX('Договор монтажа'!$AA$201:$AA$221,MATCH(C34,'Договор монтажа'!$C$201:$C$221,0)))</f>
        <v>1</v>
      </c>
      <c r="AA34" s="340"/>
      <c r="AB34" s="341">
        <f ca="1">IF(C34="","*",INDEX('Договор монтажа'!$AC$201:$AC$221,MATCH(C34,'Договор монтажа'!$C$201:$C$221,0)))</f>
        <v>2500</v>
      </c>
      <c r="AC34" s="341"/>
      <c r="AD34" s="341"/>
      <c r="AE34" s="341"/>
      <c r="AF34" s="342">
        <f t="shared" ca="1" si="0"/>
        <v>2500</v>
      </c>
      <c r="AG34" s="342"/>
      <c r="AH34" s="342"/>
      <c r="AI34" s="342"/>
      <c r="AJ34" s="342"/>
    </row>
    <row r="35" spans="1:36" s="58" customFormat="1" ht="33.6" customHeight="1" x14ac:dyDescent="0.25">
      <c r="A35" s="339">
        <f t="shared" si="1"/>
        <v>4</v>
      </c>
      <c r="B35" s="339"/>
      <c r="C35" s="363" t="str">
        <f>IFERROR(INDEX('Договор монтажа'!$C$201:$C$221,_xlfn.AGGREGATE(15,6,ROW($A$1:$A$30)/(('Договор монтажа'!$C$201:$C$221&lt;&gt;"")/('Договор монтажа'!$AK$201:$AK$221="откосы")),ROW(A4))),"")</f>
        <v>Монтаж порога</v>
      </c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5"/>
      <c r="Z35" s="340">
        <f>IF(C35="","",INDEX('Договор монтажа'!$AA$201:$AA$221,MATCH(C35,'Договор монтажа'!$C$201:$C$221,0)))</f>
        <v>1</v>
      </c>
      <c r="AA35" s="340"/>
      <c r="AB35" s="341">
        <f ca="1">IF(C35="","*",INDEX('Договор монтажа'!$AC$201:$AC$221,MATCH(C35,'Договор монтажа'!$C$201:$C$221,0)))</f>
        <v>400</v>
      </c>
      <c r="AC35" s="341"/>
      <c r="AD35" s="341"/>
      <c r="AE35" s="341"/>
      <c r="AF35" s="343">
        <f t="shared" ca="1" si="0"/>
        <v>400</v>
      </c>
      <c r="AG35" s="344"/>
      <c r="AH35" s="344"/>
      <c r="AI35" s="344"/>
      <c r="AJ35" s="345"/>
    </row>
    <row r="36" spans="1:36" s="58" customFormat="1" ht="33.6" customHeight="1" x14ac:dyDescent="0.25">
      <c r="A36" s="339">
        <f t="shared" si="1"/>
        <v>5</v>
      </c>
      <c r="B36" s="339"/>
      <c r="C36" s="363" t="str">
        <f>IFERROR(INDEX('Договор монтажа'!$C$201:$C$221,_xlfn.AGGREGATE(15,6,ROW($A$1:$A$30)/(('Договор монтажа'!$C$201:$C$221&lt;&gt;"")/('Договор монтажа'!$AK$201:$AK$221="откосы")),ROW(A5))),"")</f>
        <v>Увеличение проема (гипсолит, дерево), за одну сторону</v>
      </c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5"/>
      <c r="Z36" s="340">
        <f>IF(C36="","",INDEX('Договор монтажа'!$AA$201:$AA$221,MATCH(C36,'Договор монтажа'!$C$201:$C$221,0)))</f>
        <v>1</v>
      </c>
      <c r="AA36" s="340"/>
      <c r="AB36" s="341">
        <f ca="1">IF(C36="","*",INDEX('Договор монтажа'!$AC$201:$AC$221,MATCH(C36,'Договор монтажа'!$C$201:$C$221,0)))</f>
        <v>600</v>
      </c>
      <c r="AC36" s="341"/>
      <c r="AD36" s="341"/>
      <c r="AE36" s="341"/>
      <c r="AF36" s="343">
        <f t="shared" ca="1" si="0"/>
        <v>600</v>
      </c>
      <c r="AG36" s="344"/>
      <c r="AH36" s="344"/>
      <c r="AI36" s="344"/>
      <c r="AJ36" s="345"/>
    </row>
    <row r="37" spans="1:36" s="58" customFormat="1" ht="33.6" customHeight="1" x14ac:dyDescent="0.25">
      <c r="A37" s="339">
        <f t="shared" si="1"/>
        <v>6</v>
      </c>
      <c r="B37" s="339"/>
      <c r="C37" s="363" t="str">
        <f>IFERROR(INDEX('Договор монтажа'!$C$201:$C$221,_xlfn.AGGREGATE(15,6,ROW($A$1:$A$30)/(('Договор монтажа'!$C$201:$C$221&lt;&gt;"")/('Договор монтажа'!$AK$201:$AK$221="откосы")),ROW(A6))),"")</f>
        <v/>
      </c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5"/>
      <c r="Z37" s="340" t="str">
        <f>IF(C37="","",INDEX('Договор монтажа'!$AA$201:$AA$221,MATCH(C37,'Договор монтажа'!$C$201:$C$221,0)))</f>
        <v/>
      </c>
      <c r="AA37" s="340"/>
      <c r="AB37" s="341" t="str">
        <f>IF(C37="","*",INDEX('Договор монтажа'!$AC$201:$AC$221,MATCH(C37,'Договор монтажа'!$C$201:$C$221,0)))</f>
        <v>*</v>
      </c>
      <c r="AC37" s="341"/>
      <c r="AD37" s="341"/>
      <c r="AE37" s="341"/>
      <c r="AF37" s="343" t="str">
        <f t="shared" si="0"/>
        <v>*</v>
      </c>
      <c r="AG37" s="344"/>
      <c r="AH37" s="344"/>
      <c r="AI37" s="344"/>
      <c r="AJ37" s="345"/>
    </row>
    <row r="38" spans="1:36" s="58" customFormat="1" ht="33.6" customHeight="1" x14ac:dyDescent="0.25">
      <c r="A38" s="339">
        <f t="shared" si="1"/>
        <v>7</v>
      </c>
      <c r="B38" s="339"/>
      <c r="C38" s="363" t="str">
        <f>IFERROR(INDEX('Договор монтажа'!$C$201:$C$221,_xlfn.AGGREGATE(15,6,ROW($A$1:$A$30)/(('Договор монтажа'!$C$201:$C$221&lt;&gt;"")/('Договор монтажа'!$AK$201:$AK$221="откосы")),ROW(A7))),"")</f>
        <v/>
      </c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5"/>
      <c r="Z38" s="340" t="str">
        <f>IF(C38="","",INDEX('Договор монтажа'!$AA$201:$AA$221,MATCH(C38,'Договор монтажа'!$C$201:$C$221,0)))</f>
        <v/>
      </c>
      <c r="AA38" s="340"/>
      <c r="AB38" s="341" t="str">
        <f>IF(C38="","*",INDEX('Договор монтажа'!$AC$201:$AC$221,MATCH(C38,'Договор монтажа'!$C$201:$C$221,0)))</f>
        <v>*</v>
      </c>
      <c r="AC38" s="341"/>
      <c r="AD38" s="341"/>
      <c r="AE38" s="341"/>
      <c r="AF38" s="343" t="str">
        <f t="shared" si="0"/>
        <v>*</v>
      </c>
      <c r="AG38" s="344"/>
      <c r="AH38" s="344"/>
      <c r="AI38" s="344"/>
      <c r="AJ38" s="345"/>
    </row>
    <row r="39" spans="1:36" s="58" customFormat="1" ht="33.6" customHeight="1" x14ac:dyDescent="0.25">
      <c r="A39" s="339">
        <f t="shared" si="1"/>
        <v>8</v>
      </c>
      <c r="B39" s="339"/>
      <c r="C39" s="363" t="str">
        <f>IFERROR(INDEX('Договор монтажа'!$C$201:$C$221,_xlfn.AGGREGATE(15,6,ROW($A$1:$A$30)/(('Договор монтажа'!$C$201:$C$221&lt;&gt;"")/('Договор монтажа'!$AK$201:$AK$221="откосы")),ROW(A8))),"")</f>
        <v/>
      </c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5"/>
      <c r="Z39" s="340" t="str">
        <f>IF(C39="","",INDEX('Договор монтажа'!$AA$201:$AA$221,MATCH(C39,'Договор монтажа'!$C$201:$C$221,0)))</f>
        <v/>
      </c>
      <c r="AA39" s="340"/>
      <c r="AB39" s="341" t="str">
        <f>IF(C39="","*",INDEX('Договор монтажа'!$AC$201:$AC$221,MATCH(C39,'Договор монтажа'!$C$201:$C$221,0)))</f>
        <v>*</v>
      </c>
      <c r="AC39" s="341"/>
      <c r="AD39" s="341"/>
      <c r="AE39" s="341"/>
      <c r="AF39" s="343" t="str">
        <f t="shared" si="0"/>
        <v>*</v>
      </c>
      <c r="AG39" s="344"/>
      <c r="AH39" s="344"/>
      <c r="AI39" s="344"/>
      <c r="AJ39" s="345"/>
    </row>
    <row r="40" spans="1:36" s="58" customFormat="1" ht="33.6" customHeight="1" x14ac:dyDescent="0.25">
      <c r="A40" s="339">
        <f t="shared" si="1"/>
        <v>9</v>
      </c>
      <c r="B40" s="339"/>
      <c r="C40" s="363" t="str">
        <f>IFERROR(INDEX('Договор монтажа'!$C$201:$C$221,_xlfn.AGGREGATE(15,6,ROW($A$1:$A$30)/(('Договор монтажа'!$C$201:$C$221&lt;&gt;"")/('Договор монтажа'!$AK$201:$AK$221="откосы")),ROW(A9))),"")</f>
        <v/>
      </c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5"/>
      <c r="Z40" s="340" t="str">
        <f>IF(C40="","",INDEX('Договор монтажа'!$AA$201:$AA$221,MATCH(C40,'Договор монтажа'!$C$201:$C$221,0)))</f>
        <v/>
      </c>
      <c r="AA40" s="340"/>
      <c r="AB40" s="341" t="str">
        <f>IF(C40="","*",INDEX('Договор монтажа'!$AC$201:$AC$221,MATCH(C40,'Договор монтажа'!$C$201:$C$221,0)))</f>
        <v>*</v>
      </c>
      <c r="AC40" s="341"/>
      <c r="AD40" s="341"/>
      <c r="AE40" s="341"/>
      <c r="AF40" s="343" t="str">
        <f t="shared" si="0"/>
        <v>*</v>
      </c>
      <c r="AG40" s="344"/>
      <c r="AH40" s="344"/>
      <c r="AI40" s="344"/>
      <c r="AJ40" s="345"/>
    </row>
    <row r="41" spans="1:36" s="58" customFormat="1" ht="33.6" customHeight="1" x14ac:dyDescent="0.25">
      <c r="A41" s="339">
        <f t="shared" si="1"/>
        <v>10</v>
      </c>
      <c r="B41" s="339"/>
      <c r="C41" s="363" t="str">
        <f>IFERROR(INDEX('Договор монтажа'!$C$201:$C$221,_xlfn.AGGREGATE(15,6,ROW($A$1:$A$30)/(('Договор монтажа'!$C$201:$C$221&lt;&gt;"")/('Договор монтажа'!$AK$201:$AK$221="откосы")),ROW(A10))),"")</f>
        <v/>
      </c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5"/>
      <c r="Z41" s="340" t="str">
        <f>IF(C41="","",INDEX('Договор монтажа'!$AA$201:$AA$221,MATCH(C41,'Договор монтажа'!$C$201:$C$221,0)))</f>
        <v/>
      </c>
      <c r="AA41" s="340"/>
      <c r="AB41" s="341" t="str">
        <f>IF(C41="","*",INDEX('Договор монтажа'!$AC$201:$AC$221,MATCH(C41,'Договор монтажа'!$C$201:$C$221,0)))</f>
        <v>*</v>
      </c>
      <c r="AC41" s="341"/>
      <c r="AD41" s="341"/>
      <c r="AE41" s="341"/>
      <c r="AF41" s="343" t="str">
        <f t="shared" si="0"/>
        <v>*</v>
      </c>
      <c r="AG41" s="344"/>
      <c r="AH41" s="344"/>
      <c r="AI41" s="344"/>
      <c r="AJ41" s="345"/>
    </row>
    <row r="42" spans="1:36" s="58" customFormat="1" ht="15.75" customHeight="1" thickBot="1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S42" s="89"/>
      <c r="U42" s="89"/>
      <c r="V42" s="359" t="s">
        <v>63</v>
      </c>
      <c r="W42" s="359"/>
      <c r="X42" s="359"/>
      <c r="Y42" s="359"/>
      <c r="Z42" s="359"/>
      <c r="AA42" s="359"/>
      <c r="AB42" s="359"/>
      <c r="AC42" s="359"/>
      <c r="AD42" s="359"/>
      <c r="AE42" s="360"/>
      <c r="AF42" s="350">
        <f ca="1">IF(SUM(AF32:AJ41)=0,"",SUM(AF32:AJ41))</f>
        <v>4400</v>
      </c>
      <c r="AG42" s="351"/>
      <c r="AH42" s="351"/>
      <c r="AI42" s="351"/>
      <c r="AJ42" s="352"/>
    </row>
    <row r="43" spans="1:36" s="58" customFormat="1" ht="5.0999999999999996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27"/>
      <c r="AC43" s="127"/>
      <c r="AD43" s="127"/>
      <c r="AE43" s="127"/>
      <c r="AF43" s="127"/>
      <c r="AG43" s="127"/>
      <c r="AH43" s="127"/>
      <c r="AI43" s="127"/>
      <c r="AJ43" s="127"/>
    </row>
    <row r="44" spans="1:36" s="135" customFormat="1" ht="15.75" customHeight="1" x14ac:dyDescent="0.25">
      <c r="A44" s="355" t="s">
        <v>86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</row>
    <row r="45" spans="1:36" s="135" customFormat="1" ht="5.0999999999999996" customHeight="1" x14ac:dyDescent="0.2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</row>
    <row r="46" spans="1:36" s="135" customFormat="1" ht="15.75" customHeight="1" x14ac:dyDescent="0.25">
      <c r="A46" s="347" t="s">
        <v>87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</row>
    <row r="47" spans="1:36" s="135" customFormat="1" ht="15.75" customHeight="1" x14ac:dyDescent="0.25">
      <c r="A47" s="347"/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</row>
    <row r="48" spans="1:36" s="58" customFormat="1" ht="5.0999999999999996" customHeight="1" thickBot="1" x14ac:dyDescent="0.3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30"/>
      <c r="AD48" s="130"/>
      <c r="AE48" s="130"/>
      <c r="AF48" s="130"/>
      <c r="AG48" s="130"/>
      <c r="AH48" s="130"/>
      <c r="AI48" s="130"/>
      <c r="AJ48" s="130"/>
    </row>
    <row r="49" spans="1:36" s="58" customFormat="1" ht="5.0999999999999996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58" customFormat="1" ht="15.75" customHeight="1" x14ac:dyDescent="0.25">
      <c r="A50" s="348" t="s">
        <v>220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</row>
    <row r="51" spans="1:36" s="58" customFormat="1" x14ac:dyDescent="0.25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</row>
    <row r="52" spans="1:36" s="58" customFormat="1" ht="27" customHeight="1" x14ac:dyDescent="0.25">
      <c r="A52" s="348" t="s">
        <v>117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</row>
    <row r="53" spans="1:36" s="58" customFormat="1" ht="15" customHeight="1" x14ac:dyDescent="0.25">
      <c r="A53" s="347" t="s">
        <v>115</v>
      </c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</row>
    <row r="54" spans="1:36" s="58" customFormat="1" ht="15.75" customHeight="1" x14ac:dyDescent="0.25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47"/>
      <c r="AD54" s="347"/>
      <c r="AE54" s="347"/>
      <c r="AF54" s="347"/>
      <c r="AG54" s="347"/>
      <c r="AH54" s="347"/>
      <c r="AI54" s="347"/>
      <c r="AJ54" s="347"/>
    </row>
    <row r="55" spans="1:36" s="58" customFormat="1" ht="21" customHeight="1" x14ac:dyDescent="0.25">
      <c r="A55" s="348" t="s">
        <v>117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8"/>
      <c r="AH55" s="348"/>
      <c r="AI55" s="348"/>
      <c r="AJ55" s="348"/>
    </row>
    <row r="56" spans="1:36" s="58" customFormat="1" ht="19.5" customHeight="1" x14ac:dyDescent="0.25">
      <c r="A56" s="349" t="s">
        <v>116</v>
      </c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</row>
    <row r="57" spans="1:36" s="58" customFormat="1" ht="19.5" customHeight="1" x14ac:dyDescent="0.25">
      <c r="A57" s="348" t="s">
        <v>117</v>
      </c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</row>
    <row r="58" spans="1:36" s="58" customFormat="1" ht="20.25" customHeight="1" x14ac:dyDescent="0.25">
      <c r="A58" s="349" t="s">
        <v>221</v>
      </c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133"/>
    </row>
    <row r="59" spans="1:36" s="58" customFormat="1" ht="5.0999999999999996" customHeight="1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4"/>
      <c r="AC59" s="134"/>
      <c r="AD59" s="134"/>
      <c r="AE59" s="134"/>
      <c r="AF59" s="134"/>
      <c r="AG59" s="134"/>
      <c r="AH59" s="134"/>
      <c r="AI59" s="134"/>
      <c r="AJ59" s="134"/>
    </row>
    <row r="60" spans="1:36" s="58" customFormat="1" x14ac:dyDescent="0.25">
      <c r="A60" s="349" t="s">
        <v>118</v>
      </c>
      <c r="B60" s="349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</row>
    <row r="61" spans="1:36" s="58" customFormat="1" x14ac:dyDescent="0.25">
      <c r="A61" s="349" t="s">
        <v>119</v>
      </c>
      <c r="B61" s="349"/>
      <c r="C61" s="349"/>
      <c r="D61" s="349"/>
      <c r="E61" s="349"/>
      <c r="F61" s="353"/>
      <c r="G61" s="353"/>
      <c r="H61" s="353"/>
      <c r="I61" s="353"/>
      <c r="J61" s="353"/>
      <c r="K61" s="353"/>
      <c r="L61" s="353"/>
      <c r="M61" s="353"/>
      <c r="N61" s="353"/>
      <c r="O61" s="133"/>
      <c r="P61" s="354" t="s">
        <v>120</v>
      </c>
      <c r="Q61" s="354"/>
      <c r="R61" s="354"/>
      <c r="S61" s="353"/>
      <c r="T61" s="353"/>
      <c r="U61" s="353"/>
      <c r="V61" s="353"/>
      <c r="W61" s="353"/>
      <c r="X61" s="353"/>
      <c r="Y61" s="353"/>
      <c r="Z61" s="353"/>
      <c r="AA61" s="353"/>
      <c r="AB61" s="134"/>
      <c r="AC61" s="134"/>
      <c r="AD61" s="134"/>
      <c r="AE61" s="134"/>
      <c r="AF61" s="134"/>
      <c r="AG61" s="134"/>
      <c r="AH61" s="134"/>
      <c r="AI61" s="134"/>
      <c r="AJ61" s="134"/>
    </row>
    <row r="62" spans="1:36" s="58" customFormat="1" x14ac:dyDescent="0.25">
      <c r="A62" s="133"/>
      <c r="B62" s="133"/>
      <c r="C62" s="133"/>
      <c r="D62" s="133"/>
      <c r="E62" s="133"/>
      <c r="F62" s="346" t="s">
        <v>121</v>
      </c>
      <c r="G62" s="346"/>
      <c r="H62" s="346"/>
      <c r="I62" s="346"/>
      <c r="J62" s="346"/>
      <c r="K62" s="346"/>
      <c r="L62" s="346"/>
      <c r="M62" s="346"/>
      <c r="N62" s="346"/>
      <c r="O62" s="137"/>
      <c r="P62" s="137"/>
      <c r="Q62" s="137"/>
      <c r="R62" s="137"/>
      <c r="S62" s="346" t="s">
        <v>121</v>
      </c>
      <c r="T62" s="346"/>
      <c r="U62" s="346"/>
      <c r="V62" s="346"/>
      <c r="W62" s="346"/>
      <c r="X62" s="346"/>
      <c r="Y62" s="346"/>
      <c r="Z62" s="346"/>
      <c r="AA62" s="346"/>
      <c r="AB62" s="134"/>
      <c r="AC62" s="134"/>
      <c r="AD62" s="134"/>
      <c r="AE62" s="134"/>
      <c r="AF62" s="134"/>
      <c r="AG62" s="134"/>
      <c r="AH62" s="134"/>
      <c r="AI62" s="134"/>
      <c r="AJ62" s="134"/>
    </row>
    <row r="63" spans="1:36" s="58" customFormat="1" ht="5.0999999999999996" customHeight="1" x14ac:dyDescent="0.2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4"/>
      <c r="AC63" s="134"/>
      <c r="AD63" s="134"/>
      <c r="AE63" s="134"/>
      <c r="AF63" s="134"/>
      <c r="AG63" s="134"/>
      <c r="AH63" s="134"/>
      <c r="AI63" s="134"/>
      <c r="AJ63" s="134"/>
    </row>
    <row r="64" spans="1:36" s="58" customFormat="1" x14ac:dyDescent="0.25">
      <c r="A64" s="349" t="s">
        <v>122</v>
      </c>
      <c r="B64" s="349"/>
      <c r="C64" s="349"/>
      <c r="D64" s="349"/>
      <c r="E64" s="349"/>
      <c r="F64" s="349" t="s">
        <v>123</v>
      </c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349"/>
    </row>
    <row r="65" spans="1:36" s="58" customFormat="1" ht="5.25" customHeight="1" thickBot="1" x14ac:dyDescent="0.3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30"/>
      <c r="AC65" s="130"/>
      <c r="AD65" s="130"/>
      <c r="AE65" s="130"/>
      <c r="AF65" s="130"/>
      <c r="AG65" s="130"/>
      <c r="AH65" s="130"/>
      <c r="AI65" s="130"/>
      <c r="AJ65" s="130"/>
    </row>
    <row r="66" spans="1:36" s="135" customFormat="1" ht="15.75" customHeight="1" x14ac:dyDescent="0.25">
      <c r="A66" s="303" t="s">
        <v>124</v>
      </c>
      <c r="B66" s="303"/>
      <c r="C66" s="303"/>
      <c r="D66" s="303"/>
      <c r="E66" s="303"/>
      <c r="F66" s="303"/>
      <c r="G66" s="303"/>
      <c r="H66" s="303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</row>
    <row r="67" spans="1:36" s="58" customFormat="1" x14ac:dyDescent="0.25">
      <c r="A67" s="89"/>
      <c r="B67" s="89"/>
      <c r="C67" s="89"/>
      <c r="D67" s="89"/>
      <c r="E67" s="89"/>
      <c r="F67" s="89"/>
      <c r="G67" s="89"/>
      <c r="H67" s="89"/>
      <c r="I67" s="362" t="s">
        <v>125</v>
      </c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</row>
    <row r="68" spans="1:36" s="136" customFormat="1" ht="15.75" customHeight="1" x14ac:dyDescent="0.25">
      <c r="A68" s="326" t="s">
        <v>126</v>
      </c>
      <c r="B68" s="326"/>
      <c r="C68" s="326"/>
      <c r="D68" s="326"/>
      <c r="E68" s="326"/>
      <c r="F68" s="326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3"/>
      <c r="AJ68" s="353"/>
    </row>
    <row r="69" spans="1:36" ht="15.75" customHeight="1" x14ac:dyDescent="0.2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8"/>
      <c r="AD69" s="358"/>
      <c r="AE69" s="358"/>
      <c r="AF69" s="358"/>
      <c r="AG69" s="358"/>
      <c r="AH69" s="358"/>
      <c r="AI69" s="358"/>
      <c r="AJ69" s="358"/>
    </row>
    <row r="70" spans="1:36" ht="15.75" customHeight="1" x14ac:dyDescent="0.25">
      <c r="A70" s="357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</row>
    <row r="71" spans="1:36" ht="15.75" customHeight="1" x14ac:dyDescent="0.25">
      <c r="A71" s="357"/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</row>
    <row r="72" spans="1:36" ht="15.75" customHeight="1" x14ac:dyDescent="0.25">
      <c r="A72" s="357"/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</row>
    <row r="73" spans="1:36" ht="5.0999999999999996" customHeight="1" x14ac:dyDescent="0.25"/>
    <row r="74" spans="1:36" ht="5.0999999999999996" customHeight="1" x14ac:dyDescent="0.25"/>
    <row r="75" spans="1:36" ht="5.0999999999999996" customHeight="1" x14ac:dyDescent="0.25"/>
    <row r="76" spans="1:36" ht="5.0999999999999996" customHeight="1" x14ac:dyDescent="0.25"/>
    <row r="77" spans="1:36" ht="5.0999999999999996" customHeight="1" x14ac:dyDescent="0.25"/>
    <row r="78" spans="1:36" ht="5.0999999999999996" customHeight="1" x14ac:dyDescent="0.25"/>
    <row r="79" spans="1:36" ht="5.0999999999999996" customHeight="1" x14ac:dyDescent="0.25"/>
    <row r="80" spans="1:36" ht="5.0999999999999996" customHeight="1" x14ac:dyDescent="0.25"/>
    <row r="81" spans="37:74" ht="5.0999999999999996" customHeight="1" x14ac:dyDescent="0.25"/>
    <row r="82" spans="37:74" ht="5.0999999999999996" customHeight="1" x14ac:dyDescent="0.25"/>
    <row r="83" spans="37:74" s="56" customFormat="1" ht="5.0999999999999996" customHeight="1" x14ac:dyDescent="0.25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37:74" s="56" customFormat="1" ht="5.0999999999999996" customHeight="1" x14ac:dyDescent="0.25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37:74" s="56" customFormat="1" ht="5.0999999999999996" customHeight="1" x14ac:dyDescent="0.25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37:74" s="56" customFormat="1" ht="5.0999999999999996" customHeight="1" x14ac:dyDescent="0.25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37:74" s="56" customFormat="1" ht="5.0999999999999996" customHeight="1" x14ac:dyDescent="0.25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37:74" s="56" customFormat="1" ht="5.0999999999999996" customHeight="1" x14ac:dyDescent="0.25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37:74" s="56" customFormat="1" ht="5.0999999999999996" customHeight="1" x14ac:dyDescent="0.25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37:74" s="56" customFormat="1" ht="5.0999999999999996" customHeight="1" x14ac:dyDescent="0.25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37:74" s="56" customFormat="1" ht="5.0999999999999996" customHeight="1" x14ac:dyDescent="0.25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37:74" s="56" customFormat="1" ht="5.0999999999999996" customHeight="1" x14ac:dyDescent="0.25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37:74" s="56" customFormat="1" ht="5.0999999999999996" customHeight="1" x14ac:dyDescent="0.25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37:74" s="56" customFormat="1" ht="5.0999999999999996" customHeight="1" x14ac:dyDescent="0.25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37:74" s="56" customFormat="1" ht="5.0999999999999996" customHeight="1" x14ac:dyDescent="0.25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37:74" s="56" customFormat="1" ht="5.0999999999999996" customHeight="1" x14ac:dyDescent="0.25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37:74" s="56" customFormat="1" ht="5.0999999999999996" customHeight="1" x14ac:dyDescent="0.25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37:74" s="56" customFormat="1" ht="5.0999999999999996" customHeight="1" x14ac:dyDescent="0.25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37:74" s="56" customFormat="1" ht="5.0999999999999996" customHeight="1" x14ac:dyDescent="0.25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37:74" s="56" customFormat="1" ht="5.0999999999999996" customHeight="1" x14ac:dyDescent="0.25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37:74" s="56" customFormat="1" ht="5.0999999999999996" customHeight="1" x14ac:dyDescent="0.25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37:74" s="56" customFormat="1" ht="5.0999999999999996" customHeight="1" x14ac:dyDescent="0.25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37:74" s="56" customFormat="1" ht="5.0999999999999996" customHeight="1" x14ac:dyDescent="0.25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37:74" s="56" customFormat="1" ht="5.0999999999999996" customHeight="1" x14ac:dyDescent="0.25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37:74" s="56" customFormat="1" ht="5.0999999999999996" customHeight="1" x14ac:dyDescent="0.25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37:74" s="56" customFormat="1" ht="5.0999999999999996" customHeight="1" x14ac:dyDescent="0.25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37:74" s="56" customFormat="1" ht="5.0999999999999996" customHeight="1" x14ac:dyDescent="0.25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37:74" s="56" customFormat="1" ht="5.0999999999999996" customHeight="1" x14ac:dyDescent="0.25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37:74" s="56" customFormat="1" ht="5.0999999999999996" customHeight="1" x14ac:dyDescent="0.25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37:74" s="56" customFormat="1" ht="5.0999999999999996" customHeight="1" x14ac:dyDescent="0.25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</row>
    <row r="111" spans="37:74" s="56" customFormat="1" ht="5.0999999999999996" customHeight="1" x14ac:dyDescent="0.25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37:74" s="56" customFormat="1" ht="5.0999999999999996" customHeight="1" x14ac:dyDescent="0.25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</row>
    <row r="113" spans="37:74" s="56" customFormat="1" ht="5.0999999999999996" customHeight="1" x14ac:dyDescent="0.25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37:74" s="56" customFormat="1" ht="5.0999999999999996" customHeight="1" x14ac:dyDescent="0.25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</row>
    <row r="115" spans="37:74" s="56" customFormat="1" ht="5.0999999999999996" customHeight="1" x14ac:dyDescent="0.25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37:74" s="56" customFormat="1" ht="5.0999999999999996" customHeight="1" x14ac:dyDescent="0.25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</row>
    <row r="117" spans="37:74" s="56" customFormat="1" ht="5.0999999999999996" customHeight="1" x14ac:dyDescent="0.25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</row>
    <row r="118" spans="37:74" s="56" customFormat="1" ht="5.0999999999999996" customHeight="1" x14ac:dyDescent="0.25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</row>
  </sheetData>
  <mergeCells count="109">
    <mergeCell ref="A69:AJ69"/>
    <mergeCell ref="A70:AJ70"/>
    <mergeCell ref="A71:AJ71"/>
    <mergeCell ref="A72:AJ72"/>
    <mergeCell ref="A64:E64"/>
    <mergeCell ref="F64:AJ64"/>
    <mergeCell ref="A66:H66"/>
    <mergeCell ref="I66:AJ66"/>
    <mergeCell ref="I67:AJ67"/>
    <mergeCell ref="A68:F68"/>
    <mergeCell ref="G68:AJ68"/>
    <mergeCell ref="A61:E61"/>
    <mergeCell ref="F61:N61"/>
    <mergeCell ref="P61:R61"/>
    <mergeCell ref="S61:AA61"/>
    <mergeCell ref="F62:N62"/>
    <mergeCell ref="S62:AA62"/>
    <mergeCell ref="A53:AJ54"/>
    <mergeCell ref="A55:AJ55"/>
    <mergeCell ref="A56:AJ56"/>
    <mergeCell ref="A57:AJ57"/>
    <mergeCell ref="A58:AI58"/>
    <mergeCell ref="A60:AJ60"/>
    <mergeCell ref="V42:AE42"/>
    <mergeCell ref="AF42:AJ42"/>
    <mergeCell ref="A44:AJ44"/>
    <mergeCell ref="A46:AJ47"/>
    <mergeCell ref="A50:AJ51"/>
    <mergeCell ref="A52:AJ52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A36:B36"/>
    <mergeCell ref="C36:Y36"/>
    <mergeCell ref="Z36:AA36"/>
    <mergeCell ref="AB36:AE36"/>
    <mergeCell ref="AF36:AJ36"/>
    <mergeCell ref="A37:B37"/>
    <mergeCell ref="C37:Y37"/>
    <mergeCell ref="Z37:AA37"/>
    <mergeCell ref="AB37:AE37"/>
    <mergeCell ref="AF37:AJ37"/>
    <mergeCell ref="A34:B34"/>
    <mergeCell ref="C34:Y34"/>
    <mergeCell ref="Z34:AA34"/>
    <mergeCell ref="AB34:AE34"/>
    <mergeCell ref="AF34:AJ34"/>
    <mergeCell ref="A35:B35"/>
    <mergeCell ref="C35:Y35"/>
    <mergeCell ref="Z35:AA35"/>
    <mergeCell ref="AB35:AE35"/>
    <mergeCell ref="AF35:AJ35"/>
    <mergeCell ref="A32:B32"/>
    <mergeCell ref="C32:Y32"/>
    <mergeCell ref="Z32:AA32"/>
    <mergeCell ref="AB32:AE32"/>
    <mergeCell ref="AF32:AJ32"/>
    <mergeCell ref="A33:B33"/>
    <mergeCell ref="C33:Y33"/>
    <mergeCell ref="Z33:AA33"/>
    <mergeCell ref="AB33:AE33"/>
    <mergeCell ref="AF33:AJ33"/>
    <mergeCell ref="A29:AJ30"/>
    <mergeCell ref="A31:Y31"/>
    <mergeCell ref="Z31:AA31"/>
    <mergeCell ref="AB31:AE31"/>
    <mergeCell ref="AF31:AJ31"/>
    <mergeCell ref="A24:E24"/>
    <mergeCell ref="F24:AJ24"/>
    <mergeCell ref="A26:G26"/>
    <mergeCell ref="H26:AJ26"/>
    <mergeCell ref="A28:D28"/>
    <mergeCell ref="E28:H28"/>
    <mergeCell ref="A20:E20"/>
    <mergeCell ref="F20:AJ20"/>
    <mergeCell ref="A22:E22"/>
    <mergeCell ref="F22:AJ22"/>
    <mergeCell ref="A12:AJ12"/>
    <mergeCell ref="A14:E14"/>
    <mergeCell ref="AD14:AE14"/>
    <mergeCell ref="AF14:AJ14"/>
    <mergeCell ref="A16:C16"/>
    <mergeCell ref="D16:AJ16"/>
    <mergeCell ref="A5:L5"/>
    <mergeCell ref="Z5:AE5"/>
    <mergeCell ref="AF5:AJ5"/>
    <mergeCell ref="A6:L10"/>
    <mergeCell ref="AF7:AJ7"/>
    <mergeCell ref="AB9:AE9"/>
    <mergeCell ref="AF9:AJ9"/>
    <mergeCell ref="A18:E18"/>
    <mergeCell ref="F18:AJ18"/>
  </mergeCells>
  <dataValidations disablePrompts="1" count="3"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portrait" r:id="rId1"/>
  <rowBreaks count="1" manualBreakCount="1">
    <brk id="69" max="3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F14" sqref="F14"/>
    </sheetView>
  </sheetViews>
  <sheetFormatPr defaultRowHeight="15" x14ac:dyDescent="0.25"/>
  <sheetData>
    <row r="2" spans="1:1" x14ac:dyDescent="0.25">
      <c r="A2" t="s">
        <v>201</v>
      </c>
    </row>
    <row r="3" spans="1:1" x14ac:dyDescent="0.25">
      <c r="A3" t="s">
        <v>202</v>
      </c>
    </row>
  </sheetData>
  <customSheetViews>
    <customSheetView guid="{2AAABA6D-F47C-4544-ACA2-5910C2A7D6B7}">
      <selection activeCell="C8" sqref="C8"/>
      <pageMargins left="0.7" right="0.7" top="0.75" bottom="0.75" header="0.3" footer="0.3"/>
    </customSheetView>
    <customSheetView guid="{257A86D6-EF7F-4D0C-8BB6-CB61B50DC57D}">
      <selection activeCell="C8" sqref="C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zoomScale="130" zoomScaleNormal="130" workbookViewId="0">
      <selection activeCell="C7" sqref="C7"/>
    </sheetView>
  </sheetViews>
  <sheetFormatPr defaultRowHeight="15" x14ac:dyDescent="0.25"/>
  <cols>
    <col min="1" max="1" width="19.42578125" customWidth="1"/>
    <col min="3" max="3" width="83" customWidth="1"/>
  </cols>
  <sheetData>
    <row r="1" spans="1:4" s="58" customFormat="1" x14ac:dyDescent="0.25">
      <c r="A1" s="58" t="s">
        <v>199</v>
      </c>
      <c r="B1" s="75">
        <v>1</v>
      </c>
      <c r="C1" s="78" t="s">
        <v>90</v>
      </c>
      <c r="D1" s="77">
        <v>300</v>
      </c>
    </row>
    <row r="2" spans="1:4" s="58" customFormat="1" x14ac:dyDescent="0.25">
      <c r="B2" s="75">
        <f t="shared" ref="B2:B22" si="0">B1+1</f>
        <v>2</v>
      </c>
      <c r="C2" s="95" t="s">
        <v>193</v>
      </c>
      <c r="D2" s="96">
        <v>20</v>
      </c>
    </row>
    <row r="3" spans="1:4" s="58" customFormat="1" x14ac:dyDescent="0.25">
      <c r="B3" s="75">
        <f t="shared" si="0"/>
        <v>3</v>
      </c>
      <c r="C3" s="78" t="s">
        <v>89</v>
      </c>
      <c r="D3" s="77">
        <v>600</v>
      </c>
    </row>
    <row r="4" spans="1:4" s="58" customFormat="1" x14ac:dyDescent="0.25">
      <c r="B4" s="75">
        <f t="shared" si="0"/>
        <v>4</v>
      </c>
      <c r="C4" s="95" t="s">
        <v>194</v>
      </c>
      <c r="D4" s="96">
        <v>40</v>
      </c>
    </row>
    <row r="5" spans="1:4" s="58" customFormat="1" x14ac:dyDescent="0.25">
      <c r="B5" s="75">
        <f t="shared" si="0"/>
        <v>5</v>
      </c>
      <c r="C5" s="78" t="s">
        <v>147</v>
      </c>
      <c r="D5" s="77">
        <v>100</v>
      </c>
    </row>
    <row r="6" spans="1:4" s="58" customFormat="1" x14ac:dyDescent="0.25">
      <c r="B6" s="75">
        <f t="shared" si="0"/>
        <v>6</v>
      </c>
      <c r="C6" s="78" t="s">
        <v>195</v>
      </c>
      <c r="D6" s="77">
        <v>150</v>
      </c>
    </row>
    <row r="7" spans="1:4" s="58" customFormat="1" ht="25.5" x14ac:dyDescent="0.25">
      <c r="B7" s="75">
        <f t="shared" si="0"/>
        <v>7</v>
      </c>
      <c r="C7" s="78" t="s">
        <v>155</v>
      </c>
      <c r="D7" s="77">
        <v>200</v>
      </c>
    </row>
    <row r="8" spans="1:4" s="58" customFormat="1" ht="25.5" x14ac:dyDescent="0.25">
      <c r="B8" s="75">
        <f t="shared" si="0"/>
        <v>8</v>
      </c>
      <c r="C8" s="78" t="s">
        <v>154</v>
      </c>
      <c r="D8" s="77">
        <v>250</v>
      </c>
    </row>
    <row r="9" spans="1:4" s="58" customFormat="1" x14ac:dyDescent="0.25">
      <c r="B9" s="75">
        <f t="shared" si="0"/>
        <v>9</v>
      </c>
      <c r="C9" s="78" t="s">
        <v>153</v>
      </c>
      <c r="D9" s="77">
        <v>300</v>
      </c>
    </row>
    <row r="10" spans="1:4" s="58" customFormat="1" x14ac:dyDescent="0.25">
      <c r="B10" s="75">
        <f t="shared" si="0"/>
        <v>10</v>
      </c>
      <c r="C10" s="78" t="s">
        <v>146</v>
      </c>
      <c r="D10" s="77">
        <v>300</v>
      </c>
    </row>
    <row r="11" spans="1:4" s="58" customFormat="1" x14ac:dyDescent="0.25">
      <c r="B11" s="75">
        <f t="shared" si="0"/>
        <v>11</v>
      </c>
      <c r="C11" s="78" t="s">
        <v>151</v>
      </c>
      <c r="D11" s="77">
        <v>400</v>
      </c>
    </row>
    <row r="12" spans="1:4" s="58" customFormat="1" x14ac:dyDescent="0.25">
      <c r="B12" s="75">
        <f t="shared" si="0"/>
        <v>12</v>
      </c>
      <c r="C12" s="78" t="s">
        <v>152</v>
      </c>
      <c r="D12" s="77">
        <v>300</v>
      </c>
    </row>
    <row r="13" spans="1:4" s="58" customFormat="1" x14ac:dyDescent="0.25">
      <c r="B13" s="75">
        <f t="shared" si="0"/>
        <v>13</v>
      </c>
      <c r="C13" s="78" t="s">
        <v>144</v>
      </c>
      <c r="D13" s="77">
        <v>200</v>
      </c>
    </row>
    <row r="14" spans="1:4" s="58" customFormat="1" x14ac:dyDescent="0.25">
      <c r="B14" s="75">
        <f t="shared" si="0"/>
        <v>14</v>
      </c>
      <c r="C14" s="78" t="s">
        <v>145</v>
      </c>
      <c r="D14" s="77">
        <v>400</v>
      </c>
    </row>
    <row r="15" spans="1:4" s="58" customFormat="1" x14ac:dyDescent="0.25">
      <c r="B15" s="75">
        <f t="shared" si="0"/>
        <v>15</v>
      </c>
      <c r="C15" s="78" t="s">
        <v>159</v>
      </c>
      <c r="D15" s="77">
        <v>5500</v>
      </c>
    </row>
    <row r="16" spans="1:4" s="58" customFormat="1" x14ac:dyDescent="0.25">
      <c r="B16" s="75">
        <f t="shared" si="0"/>
        <v>16</v>
      </c>
      <c r="C16" s="78" t="s">
        <v>160</v>
      </c>
      <c r="D16" s="77">
        <v>2000</v>
      </c>
    </row>
    <row r="17" spans="2:4" s="58" customFormat="1" ht="25.5" x14ac:dyDescent="0.25">
      <c r="B17" s="75">
        <f t="shared" si="0"/>
        <v>17</v>
      </c>
      <c r="C17" s="78" t="s">
        <v>196</v>
      </c>
      <c r="D17" s="77">
        <v>2500</v>
      </c>
    </row>
    <row r="18" spans="2:4" s="58" customFormat="1" ht="25.5" x14ac:dyDescent="0.25">
      <c r="B18" s="75">
        <f t="shared" si="0"/>
        <v>18</v>
      </c>
      <c r="C18" s="78" t="s">
        <v>150</v>
      </c>
      <c r="D18" s="77">
        <v>3000</v>
      </c>
    </row>
    <row r="19" spans="2:4" s="58" customFormat="1" x14ac:dyDescent="0.25">
      <c r="B19" s="75">
        <f t="shared" si="0"/>
        <v>19</v>
      </c>
      <c r="C19" s="76" t="s">
        <v>161</v>
      </c>
      <c r="D19" s="77">
        <v>3300</v>
      </c>
    </row>
    <row r="20" spans="2:4" s="58" customFormat="1" x14ac:dyDescent="0.25">
      <c r="B20" s="75">
        <f t="shared" si="0"/>
        <v>20</v>
      </c>
      <c r="C20" s="76" t="s">
        <v>156</v>
      </c>
      <c r="D20" s="77">
        <v>2200</v>
      </c>
    </row>
    <row r="21" spans="2:4" s="58" customFormat="1" x14ac:dyDescent="0.25">
      <c r="B21" s="75">
        <f t="shared" si="0"/>
        <v>21</v>
      </c>
      <c r="C21" s="76" t="s">
        <v>149</v>
      </c>
      <c r="D21" s="77">
        <v>3200</v>
      </c>
    </row>
    <row r="22" spans="2:4" s="58" customFormat="1" x14ac:dyDescent="0.25">
      <c r="B22" s="75">
        <f t="shared" si="0"/>
        <v>22</v>
      </c>
      <c r="C22" s="76" t="s">
        <v>162</v>
      </c>
      <c r="D22" s="77">
        <v>3500</v>
      </c>
    </row>
    <row r="23" spans="2:4" s="58" customFormat="1" x14ac:dyDescent="0.25">
      <c r="B23" s="75">
        <f>B21+1</f>
        <v>22</v>
      </c>
      <c r="C23" s="76" t="s">
        <v>168</v>
      </c>
      <c r="D23" s="77">
        <v>2000</v>
      </c>
    </row>
    <row r="24" spans="2:4" s="58" customFormat="1" x14ac:dyDescent="0.25">
      <c r="B24" s="75">
        <f>B22+1</f>
        <v>23</v>
      </c>
      <c r="C24" s="76" t="s">
        <v>170</v>
      </c>
      <c r="D24" s="77">
        <v>3000</v>
      </c>
    </row>
    <row r="25" spans="2:4" s="58" customFormat="1" x14ac:dyDescent="0.25">
      <c r="B25" s="75">
        <f t="shared" ref="B25:B64" si="1">B24+1</f>
        <v>24</v>
      </c>
      <c r="C25" s="76" t="s">
        <v>169</v>
      </c>
      <c r="D25" s="77">
        <v>3500</v>
      </c>
    </row>
    <row r="26" spans="2:4" s="58" customFormat="1" x14ac:dyDescent="0.25">
      <c r="B26" s="75">
        <f t="shared" si="1"/>
        <v>25</v>
      </c>
      <c r="C26" s="76" t="s">
        <v>167</v>
      </c>
      <c r="D26" s="77">
        <v>3000</v>
      </c>
    </row>
    <row r="27" spans="2:4" s="58" customFormat="1" x14ac:dyDescent="0.25">
      <c r="B27" s="75">
        <f t="shared" si="1"/>
        <v>26</v>
      </c>
      <c r="C27" s="76" t="s">
        <v>165</v>
      </c>
      <c r="D27" s="77">
        <v>3500</v>
      </c>
    </row>
    <row r="28" spans="2:4" s="58" customFormat="1" x14ac:dyDescent="0.25">
      <c r="B28" s="75">
        <f t="shared" si="1"/>
        <v>27</v>
      </c>
      <c r="C28" s="78" t="s">
        <v>157</v>
      </c>
      <c r="D28" s="77">
        <v>2500</v>
      </c>
    </row>
    <row r="29" spans="2:4" s="58" customFormat="1" ht="25.5" x14ac:dyDescent="0.25">
      <c r="B29" s="75">
        <f t="shared" si="1"/>
        <v>28</v>
      </c>
      <c r="C29" s="78" t="s">
        <v>158</v>
      </c>
      <c r="D29" s="77">
        <v>2700</v>
      </c>
    </row>
    <row r="30" spans="2:4" s="58" customFormat="1" ht="25.5" x14ac:dyDescent="0.25">
      <c r="B30" s="75">
        <f t="shared" si="1"/>
        <v>29</v>
      </c>
      <c r="C30" s="78" t="s">
        <v>163</v>
      </c>
      <c r="D30" s="77">
        <v>3000</v>
      </c>
    </row>
    <row r="31" spans="2:4" s="58" customFormat="1" ht="25.5" x14ac:dyDescent="0.25">
      <c r="B31" s="75">
        <f t="shared" si="1"/>
        <v>30</v>
      </c>
      <c r="C31" s="76" t="s">
        <v>171</v>
      </c>
      <c r="D31" s="77">
        <v>3500</v>
      </c>
    </row>
    <row r="32" spans="2:4" s="58" customFormat="1" x14ac:dyDescent="0.25">
      <c r="B32" s="75">
        <f t="shared" si="1"/>
        <v>31</v>
      </c>
      <c r="C32" s="78" t="s">
        <v>164</v>
      </c>
      <c r="D32" s="77">
        <v>3900</v>
      </c>
    </row>
    <row r="33" spans="2:4" s="58" customFormat="1" x14ac:dyDescent="0.25">
      <c r="B33" s="75">
        <f t="shared" si="1"/>
        <v>32</v>
      </c>
      <c r="C33" s="78" t="s">
        <v>91</v>
      </c>
      <c r="D33" s="77">
        <v>190</v>
      </c>
    </row>
    <row r="34" spans="2:4" s="58" customFormat="1" x14ac:dyDescent="0.25">
      <c r="B34" s="75">
        <f t="shared" si="1"/>
        <v>33</v>
      </c>
      <c r="C34" s="78" t="s">
        <v>92</v>
      </c>
      <c r="D34" s="77">
        <v>1200</v>
      </c>
    </row>
    <row r="35" spans="2:4" s="58" customFormat="1" x14ac:dyDescent="0.25">
      <c r="B35" s="75">
        <f t="shared" si="1"/>
        <v>34</v>
      </c>
      <c r="C35" s="78" t="s">
        <v>93</v>
      </c>
      <c r="D35" s="77">
        <v>1000</v>
      </c>
    </row>
    <row r="36" spans="2:4" s="58" customFormat="1" x14ac:dyDescent="0.25">
      <c r="B36" s="75">
        <f t="shared" si="1"/>
        <v>35</v>
      </c>
      <c r="C36" s="78" t="s">
        <v>94</v>
      </c>
      <c r="D36" s="77">
        <v>600</v>
      </c>
    </row>
    <row r="37" spans="2:4" s="58" customFormat="1" x14ac:dyDescent="0.25">
      <c r="B37" s="75">
        <f t="shared" si="1"/>
        <v>36</v>
      </c>
      <c r="C37" s="78" t="s">
        <v>95</v>
      </c>
      <c r="D37" s="77">
        <v>600</v>
      </c>
    </row>
    <row r="38" spans="2:4" s="58" customFormat="1" x14ac:dyDescent="0.25">
      <c r="B38" s="75">
        <f t="shared" si="1"/>
        <v>37</v>
      </c>
      <c r="C38" s="78" t="s">
        <v>96</v>
      </c>
      <c r="D38" s="77">
        <v>600</v>
      </c>
    </row>
    <row r="39" spans="2:4" s="58" customFormat="1" x14ac:dyDescent="0.25">
      <c r="B39" s="75">
        <f t="shared" si="1"/>
        <v>38</v>
      </c>
      <c r="C39" s="78" t="s">
        <v>97</v>
      </c>
      <c r="D39" s="77">
        <v>800</v>
      </c>
    </row>
    <row r="40" spans="2:4" s="58" customFormat="1" x14ac:dyDescent="0.25">
      <c r="B40" s="75">
        <f t="shared" si="1"/>
        <v>39</v>
      </c>
      <c r="C40" s="78" t="s">
        <v>98</v>
      </c>
      <c r="D40" s="77">
        <v>8700</v>
      </c>
    </row>
    <row r="41" spans="2:4" s="58" customFormat="1" x14ac:dyDescent="0.25">
      <c r="B41" s="75">
        <f t="shared" si="1"/>
        <v>40</v>
      </c>
      <c r="C41" s="78" t="s">
        <v>166</v>
      </c>
      <c r="D41" s="77">
        <v>1000</v>
      </c>
    </row>
    <row r="42" spans="2:4" s="58" customFormat="1" x14ac:dyDescent="0.25">
      <c r="B42" s="92">
        <f t="shared" si="1"/>
        <v>41</v>
      </c>
      <c r="C42" s="93" t="s">
        <v>99</v>
      </c>
      <c r="D42" s="94">
        <v>400</v>
      </c>
    </row>
    <row r="43" spans="2:4" s="58" customFormat="1" x14ac:dyDescent="0.25">
      <c r="B43" s="75">
        <f t="shared" si="1"/>
        <v>42</v>
      </c>
      <c r="C43" s="78" t="s">
        <v>100</v>
      </c>
      <c r="D43" s="77">
        <v>2500</v>
      </c>
    </row>
    <row r="44" spans="2:4" s="58" customFormat="1" x14ac:dyDescent="0.25">
      <c r="B44" s="75">
        <f t="shared" si="1"/>
        <v>43</v>
      </c>
      <c r="C44" s="78" t="s">
        <v>101</v>
      </c>
      <c r="D44" s="77">
        <v>600</v>
      </c>
    </row>
    <row r="45" spans="2:4" s="58" customFormat="1" x14ac:dyDescent="0.25">
      <c r="B45" s="75">
        <f t="shared" si="1"/>
        <v>44</v>
      </c>
      <c r="C45" s="78" t="s">
        <v>143</v>
      </c>
      <c r="D45" s="77">
        <v>3800</v>
      </c>
    </row>
    <row r="46" spans="2:4" s="58" customFormat="1" ht="28.5" customHeight="1" x14ac:dyDescent="0.25">
      <c r="B46" s="80">
        <f t="shared" si="1"/>
        <v>45</v>
      </c>
      <c r="C46" s="95" t="s">
        <v>148</v>
      </c>
      <c r="D46" s="96"/>
    </row>
    <row r="47" spans="2:4" s="58" customFormat="1" x14ac:dyDescent="0.25">
      <c r="B47" s="75">
        <f t="shared" si="1"/>
        <v>46</v>
      </c>
      <c r="C47" s="78" t="s">
        <v>172</v>
      </c>
      <c r="D47" s="77">
        <v>2500</v>
      </c>
    </row>
    <row r="48" spans="2:4" s="58" customFormat="1" x14ac:dyDescent="0.25">
      <c r="B48" s="75">
        <f t="shared" si="1"/>
        <v>47</v>
      </c>
      <c r="C48" s="78" t="s">
        <v>102</v>
      </c>
      <c r="D48" s="79">
        <v>0</v>
      </c>
    </row>
    <row r="49" spans="2:4" s="58" customFormat="1" x14ac:dyDescent="0.25">
      <c r="B49" s="75">
        <f t="shared" si="1"/>
        <v>48</v>
      </c>
      <c r="C49" s="78" t="s">
        <v>103</v>
      </c>
      <c r="D49" s="77">
        <v>600</v>
      </c>
    </row>
    <row r="50" spans="2:4" s="58" customFormat="1" x14ac:dyDescent="0.25">
      <c r="B50" s="75">
        <f t="shared" si="1"/>
        <v>49</v>
      </c>
      <c r="C50" s="78" t="s">
        <v>104</v>
      </c>
      <c r="D50" s="77">
        <v>800</v>
      </c>
    </row>
    <row r="51" spans="2:4" s="58" customFormat="1" x14ac:dyDescent="0.25">
      <c r="B51" s="75">
        <f t="shared" si="1"/>
        <v>50</v>
      </c>
      <c r="C51" s="78" t="s">
        <v>105</v>
      </c>
      <c r="D51" s="77">
        <v>1500</v>
      </c>
    </row>
    <row r="52" spans="2:4" s="58" customFormat="1" x14ac:dyDescent="0.25">
      <c r="B52" s="75">
        <f t="shared" si="1"/>
        <v>51</v>
      </c>
      <c r="C52" s="78" t="s">
        <v>106</v>
      </c>
      <c r="D52" s="77">
        <v>400</v>
      </c>
    </row>
    <row r="53" spans="2:4" s="58" customFormat="1" x14ac:dyDescent="0.25">
      <c r="B53" s="75">
        <f t="shared" si="1"/>
        <v>52</v>
      </c>
      <c r="C53" s="78" t="s">
        <v>107</v>
      </c>
      <c r="D53" s="77">
        <v>600</v>
      </c>
    </row>
    <row r="54" spans="2:4" s="58" customFormat="1" x14ac:dyDescent="0.25">
      <c r="B54" s="75">
        <f t="shared" si="1"/>
        <v>53</v>
      </c>
      <c r="C54" s="78" t="s">
        <v>108</v>
      </c>
      <c r="D54" s="77">
        <v>600</v>
      </c>
    </row>
    <row r="55" spans="2:4" s="58" customFormat="1" x14ac:dyDescent="0.25">
      <c r="B55" s="75">
        <f t="shared" si="1"/>
        <v>54</v>
      </c>
      <c r="C55" s="78" t="s">
        <v>109</v>
      </c>
      <c r="D55" s="77">
        <v>800</v>
      </c>
    </row>
    <row r="56" spans="2:4" s="58" customFormat="1" x14ac:dyDescent="0.25">
      <c r="B56" s="75">
        <f t="shared" si="1"/>
        <v>55</v>
      </c>
      <c r="C56" s="78" t="s">
        <v>197</v>
      </c>
      <c r="D56" s="77">
        <v>2500</v>
      </c>
    </row>
    <row r="57" spans="2:4" s="58" customFormat="1" x14ac:dyDescent="0.25">
      <c r="B57" s="75">
        <f t="shared" si="1"/>
        <v>56</v>
      </c>
      <c r="C57" s="78" t="s">
        <v>110</v>
      </c>
      <c r="D57" s="77">
        <v>1700</v>
      </c>
    </row>
    <row r="58" spans="2:4" s="58" customFormat="1" x14ac:dyDescent="0.25">
      <c r="B58" s="75">
        <f t="shared" si="1"/>
        <v>57</v>
      </c>
      <c r="C58" s="78" t="s">
        <v>111</v>
      </c>
      <c r="D58" s="77">
        <v>2500</v>
      </c>
    </row>
    <row r="59" spans="2:4" s="58" customFormat="1" x14ac:dyDescent="0.25">
      <c r="B59" s="75">
        <f t="shared" si="1"/>
        <v>58</v>
      </c>
      <c r="C59" s="78" t="s">
        <v>112</v>
      </c>
      <c r="D59" s="77">
        <v>150</v>
      </c>
    </row>
    <row r="60" spans="2:4" s="58" customFormat="1" x14ac:dyDescent="0.25">
      <c r="B60" s="75">
        <f t="shared" si="1"/>
        <v>59</v>
      </c>
      <c r="C60" s="78" t="s">
        <v>127</v>
      </c>
      <c r="D60" s="77">
        <v>2500</v>
      </c>
    </row>
    <row r="61" spans="2:4" s="58" customFormat="1" x14ac:dyDescent="0.25">
      <c r="B61" s="75">
        <f t="shared" si="1"/>
        <v>60</v>
      </c>
      <c r="C61" s="78" t="s">
        <v>128</v>
      </c>
      <c r="D61" s="77">
        <v>3000</v>
      </c>
    </row>
    <row r="62" spans="2:4" s="58" customFormat="1" x14ac:dyDescent="0.25">
      <c r="B62" s="75">
        <f t="shared" si="1"/>
        <v>61</v>
      </c>
      <c r="C62" s="78" t="s">
        <v>113</v>
      </c>
      <c r="D62" s="77">
        <v>500</v>
      </c>
    </row>
    <row r="63" spans="2:4" s="58" customFormat="1" x14ac:dyDescent="0.25">
      <c r="B63" s="75">
        <f t="shared" si="1"/>
        <v>62</v>
      </c>
      <c r="C63" s="95" t="s">
        <v>198</v>
      </c>
      <c r="D63" s="96">
        <v>20</v>
      </c>
    </row>
    <row r="64" spans="2:4" s="58" customFormat="1" ht="15.75" thickBot="1" x14ac:dyDescent="0.3">
      <c r="B64" s="75">
        <f t="shared" si="1"/>
        <v>63</v>
      </c>
      <c r="C64" s="78" t="s">
        <v>114</v>
      </c>
      <c r="D64" s="77">
        <v>1500</v>
      </c>
    </row>
    <row r="65" spans="1:4" s="58" customFormat="1" ht="31.5" x14ac:dyDescent="0.25">
      <c r="A65" s="58" t="s">
        <v>200</v>
      </c>
      <c r="B65" s="86">
        <v>1</v>
      </c>
      <c r="C65" s="84" t="s">
        <v>135</v>
      </c>
      <c r="D65" s="85">
        <v>2700</v>
      </c>
    </row>
    <row r="66" spans="1:4" s="58" customFormat="1" ht="31.5" x14ac:dyDescent="0.25">
      <c r="B66" s="81">
        <f>B65+1</f>
        <v>2</v>
      </c>
      <c r="C66" s="82" t="s">
        <v>136</v>
      </c>
      <c r="D66" s="83">
        <v>3400</v>
      </c>
    </row>
    <row r="67" spans="1:4" s="58" customFormat="1" ht="16.5" thickBot="1" x14ac:dyDescent="0.3">
      <c r="B67" s="81">
        <f>B66+1</f>
        <v>3</v>
      </c>
      <c r="C67" s="82" t="s">
        <v>129</v>
      </c>
      <c r="D67" s="83">
        <v>400</v>
      </c>
    </row>
    <row r="68" spans="1:4" s="58" customFormat="1" ht="31.5" x14ac:dyDescent="0.25">
      <c r="B68" s="86">
        <v>1</v>
      </c>
      <c r="C68" s="84" t="s">
        <v>137</v>
      </c>
      <c r="D68" s="85">
        <v>500</v>
      </c>
    </row>
    <row r="69" spans="1:4" s="58" customFormat="1" ht="15.75" x14ac:dyDescent="0.25">
      <c r="B69" s="81">
        <f t="shared" ref="B69:B79" si="2">B68+1</f>
        <v>2</v>
      </c>
      <c r="C69" s="82" t="s">
        <v>130</v>
      </c>
      <c r="D69" s="83">
        <v>500</v>
      </c>
    </row>
    <row r="70" spans="1:4" s="58" customFormat="1" ht="15.75" x14ac:dyDescent="0.25">
      <c r="B70" s="81">
        <f t="shared" si="2"/>
        <v>3</v>
      </c>
      <c r="C70" s="82" t="s">
        <v>138</v>
      </c>
      <c r="D70" s="83">
        <v>600</v>
      </c>
    </row>
    <row r="71" spans="1:4" s="58" customFormat="1" ht="15.75" x14ac:dyDescent="0.25">
      <c r="B71" s="81">
        <f t="shared" si="2"/>
        <v>4</v>
      </c>
      <c r="C71" s="82" t="s">
        <v>139</v>
      </c>
      <c r="D71" s="83">
        <v>1200</v>
      </c>
    </row>
    <row r="72" spans="1:4" s="58" customFormat="1" ht="15.75" x14ac:dyDescent="0.25">
      <c r="B72" s="81">
        <f t="shared" si="2"/>
        <v>5</v>
      </c>
      <c r="C72" s="82" t="s">
        <v>131</v>
      </c>
      <c r="D72" s="83">
        <v>2500</v>
      </c>
    </row>
    <row r="73" spans="1:4" s="58" customFormat="1" ht="15.75" x14ac:dyDescent="0.25">
      <c r="B73" s="81">
        <f t="shared" si="2"/>
        <v>6</v>
      </c>
      <c r="C73" s="82" t="s">
        <v>140</v>
      </c>
      <c r="D73" s="83">
        <v>200</v>
      </c>
    </row>
    <row r="74" spans="1:4" s="58" customFormat="1" ht="15.75" x14ac:dyDescent="0.25">
      <c r="B74" s="81">
        <f t="shared" si="2"/>
        <v>7</v>
      </c>
      <c r="C74" s="97" t="s">
        <v>141</v>
      </c>
      <c r="D74" s="98">
        <v>15</v>
      </c>
    </row>
    <row r="75" spans="1:4" s="58" customFormat="1" ht="15.75" x14ac:dyDescent="0.25">
      <c r="B75" s="81">
        <f t="shared" si="2"/>
        <v>8</v>
      </c>
      <c r="C75" s="82" t="s">
        <v>142</v>
      </c>
      <c r="D75" s="83">
        <v>500</v>
      </c>
    </row>
    <row r="76" spans="1:4" s="58" customFormat="1" ht="15.75" x14ac:dyDescent="0.25">
      <c r="B76" s="81">
        <f t="shared" si="2"/>
        <v>9</v>
      </c>
      <c r="C76" s="82" t="s">
        <v>132</v>
      </c>
      <c r="D76" s="83">
        <v>500</v>
      </c>
    </row>
    <row r="77" spans="1:4" s="58" customFormat="1" ht="15.75" x14ac:dyDescent="0.25">
      <c r="B77" s="81">
        <f t="shared" si="2"/>
        <v>10</v>
      </c>
      <c r="C77" s="82" t="s">
        <v>96</v>
      </c>
      <c r="D77" s="83">
        <v>100</v>
      </c>
    </row>
    <row r="78" spans="1:4" s="58" customFormat="1" ht="15.75" x14ac:dyDescent="0.25">
      <c r="B78" s="81">
        <f t="shared" si="2"/>
        <v>11</v>
      </c>
      <c r="C78" s="82" t="s">
        <v>133</v>
      </c>
      <c r="D78" s="83">
        <v>200</v>
      </c>
    </row>
    <row r="79" spans="1:4" s="58" customFormat="1" ht="15.75" x14ac:dyDescent="0.25">
      <c r="B79" s="81">
        <f t="shared" si="2"/>
        <v>12</v>
      </c>
      <c r="C79" s="82" t="s">
        <v>134</v>
      </c>
      <c r="D79" s="83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АКТ</vt:lpstr>
      <vt:lpstr>Договор монтажа</vt:lpstr>
      <vt:lpstr>Акт Стальных дверей</vt:lpstr>
      <vt:lpstr>Акт Откосы</vt:lpstr>
      <vt:lpstr>Данные</vt:lpstr>
      <vt:lpstr>Лист2</vt:lpstr>
      <vt:lpstr>'Акт Откосы'!Print_Area</vt:lpstr>
      <vt:lpstr>'Акт Стальных дверей'!Print_Area</vt:lpstr>
      <vt:lpstr>'Договор монтажа'!Print_Area</vt:lpstr>
      <vt:lpstr>откосы</vt:lpstr>
      <vt:lpstr>откосы_цена</vt:lpstr>
      <vt:lpstr>сталь</vt:lpstr>
      <vt:lpstr>сталь_откосы</vt:lpstr>
      <vt:lpstr>сталь_откосы_цена</vt:lpstr>
      <vt:lpstr>сталь_цена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Торекс Авиаторов</dc:creator>
  <cp:lastModifiedBy>Eka Tugulashvili</cp:lastModifiedBy>
  <cp:lastPrinted>2021-02-17T05:47:45Z</cp:lastPrinted>
  <dcterms:created xsi:type="dcterms:W3CDTF">2014-10-28T04:03:39Z</dcterms:created>
  <dcterms:modified xsi:type="dcterms:W3CDTF">2021-02-19T06:02:08Z</dcterms:modified>
</cp:coreProperties>
</file>