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21938B7-C5F2-42C5-8E7E-533150D18043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 a="1"/>
  <c r="C21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2" i="1" a="1"/>
  <c r="C2" i="1" s="1"/>
  <c r="D20" i="2" a="1"/>
  <c r="D20" i="2" s="1"/>
  <c r="D19" i="2" a="1"/>
  <c r="D19" i="2" s="1"/>
  <c r="C19" i="2"/>
  <c r="D18" i="2"/>
  <c r="D18" i="2" a="1"/>
  <c r="D17" i="2"/>
  <c r="D17" i="2" a="1"/>
  <c r="C17" i="2"/>
  <c r="D16" i="2" a="1"/>
  <c r="D16" i="2" s="1"/>
  <c r="D15" i="2" a="1"/>
  <c r="D15" i="2" s="1"/>
  <c r="C3" i="2"/>
  <c r="C5" i="2" s="1"/>
  <c r="C7" i="2" s="1"/>
  <c r="C9" i="2" s="1"/>
  <c r="C11" i="2" s="1"/>
  <c r="C13" i="2" s="1"/>
  <c r="D1" i="2" a="1"/>
  <c r="D1" i="2" s="1"/>
  <c r="C16" i="1" l="1" a="1"/>
  <c r="C16" i="1" s="1"/>
  <c r="C19" i="1" a="1"/>
  <c r="C19" i="1" s="1"/>
  <c r="C18" i="1" a="1"/>
  <c r="C18" i="1" s="1"/>
  <c r="C17" i="1" a="1"/>
  <c r="C17" i="1" s="1"/>
  <c r="D8" i="2" a="1"/>
  <c r="D8" i="2" s="1"/>
  <c r="D3" i="2" a="1"/>
  <c r="D3" i="2" s="1"/>
  <c r="D10" i="2" a="1"/>
  <c r="D10" i="2" s="1"/>
  <c r="D12" i="2" a="1"/>
  <c r="D12" i="2" s="1"/>
  <c r="D7" i="2" a="1"/>
  <c r="D7" i="2" s="1"/>
  <c r="D2" i="2" a="1"/>
  <c r="D2" i="2" s="1"/>
  <c r="D11" i="2" a="1"/>
  <c r="D11" i="2" s="1"/>
  <c r="D5" i="2" a="1"/>
  <c r="D5" i="2" s="1"/>
  <c r="D14" i="2" a="1"/>
  <c r="D14" i="2" s="1"/>
  <c r="D9" i="2" a="1"/>
  <c r="D9" i="2" s="1"/>
  <c r="D4" i="2" a="1"/>
  <c r="D4" i="2" s="1"/>
  <c r="D13" i="2" a="1"/>
  <c r="D13" i="2" s="1"/>
  <c r="D6" i="2" a="1"/>
  <c r="D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<sst xmlns="http://schemas.openxmlformats.org/spreadsheetml/2006/main" count="26" uniqueCount="13">
  <si>
    <t>на 19.01.2021</t>
  </si>
  <si>
    <t>10005030/250121/0020098</t>
  </si>
  <si>
    <t>10216170/280121/0021265</t>
  </si>
  <si>
    <t>10216170/280121/0021397</t>
  </si>
  <si>
    <t>10216170/020221/0026359</t>
  </si>
  <si>
    <t>10013160/030221/0051249</t>
  </si>
  <si>
    <t>10216170/020221/0026360</t>
  </si>
  <si>
    <t>10005030/050221/0039372</t>
  </si>
  <si>
    <t>10013160/040221/0052270</t>
  </si>
  <si>
    <t>на 08.02.21</t>
  </si>
  <si>
    <t>10005030/150221/0057906</t>
  </si>
  <si>
    <t>10013160/160221/0079263</t>
  </si>
  <si>
    <t>на 17.02.2021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</si>
</sst>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2" fontId="3" fillId="0" borderId="2">
      <alignment horizontal="center"/>
    </xf>
    <xf numFmtId="2" fontId="3" fillId="2" borderId="2">
      <alignment horizontal="center"/>
    </xf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3" fillId="0" borderId="1" xfId="1" applyBorder="1" applyAlignment="1">
      <alignment horizontal="center" vertical="center"/>
    </xf>
    <xf numFmtId="2" fontId="3" fillId="0" borderId="1" xfId="1" applyBorder="1">
      <alignment horizontal="center"/>
    </xf>
    <xf numFmtId="164" fontId="3" fillId="0" borderId="1" xfId="1" applyNumberFormat="1" applyBorder="1">
      <alignment horizontal="center"/>
    </xf>
    <xf numFmtId="2" fontId="4" fillId="0" borderId="1" xfId="2" applyFont="1" applyFill="1" applyBorder="1">
      <alignment horizontal="center"/>
    </xf>
    <xf numFmtId="2" fontId="3" fillId="0" borderId="1" xfId="2" applyFill="1" applyBorder="1">
      <alignment horizont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Border="1">
      <alignment horizontal="center"/>
    </xf>
    <xf numFmtId="0" fontId="0" fillId="4" borderId="1" xfId="0" applyFill="1" applyBorder="1" applyAlignment="1">
      <alignment horizontal="center" vertical="center"/>
    </xf>
    <xf numFmtId="2" fontId="3" fillId="4" borderId="1" xfId="1" applyFill="1" applyBorder="1">
      <alignment horizontal="center"/>
    </xf>
    <xf numFmtId="164" fontId="4" fillId="0" borderId="1" xfId="1" applyNumberFormat="1" applyFont="1" applyBorder="1">
      <alignment horizontal="center"/>
    </xf>
    <xf numFmtId="0" fontId="0" fillId="0" borderId="3" xfId="0" applyFill="1" applyBorder="1" applyAlignment="1">
      <alignment horizontal="center" vertical="center"/>
    </xf>
  </cellXfs>
  <cellStyles count="3">
    <cellStyle name="Normal_" xfId="1" xr:uid="{73BB7F0C-C8B3-4D86-AAE7-E0765762E1F4}"/>
    <cellStyle name="Обычный" xfId="0" builtinId="0"/>
    <cellStyle name="ОСТАТОК" xfId="2" xr:uid="{6F08462E-00BC-41D8-9E26-9047625E4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21"/>
  <sheetViews>
    <sheetView tabSelected="1" workbookViewId="0">
      <selection activeCell="H11" sqref="H11"/>
    </sheetView>
  </sheetViews>
  <sheetFormatPr defaultRowHeight="15" x14ac:dyDescent="0.25"/>
  <cols>
    <col min="1" max="1" width="26" customWidth="1"/>
    <col min="2" max="2" width="12.7109375" bestFit="1" customWidth="1"/>
    <col min="3" max="3" width="13.28515625" bestFit="1" customWidth="1"/>
    <col min="7" max="7" width="16.7109375" customWidth="1"/>
  </cols>
  <sheetData>
    <row r="1" spans="1:3" x14ac:dyDescent="0.25">
      <c r="A1" s="15" t="s">
        <v>0</v>
      </c>
      <c r="B1" s="4"/>
      <c r="C1" s="8">
        <v>4307466.5999999996</v>
      </c>
    </row>
    <row r="2" spans="1:3" x14ac:dyDescent="0.25">
      <c r="A2" s="3" t="s">
        <v>1</v>
      </c>
      <c r="B2" s="3">
        <v>775</v>
      </c>
      <c r="C2" s="11" cm="1">
        <f t="array" ref="C2">LOOKUP(,-1/(LEFT($A$1:A1,2)="на"),$C$1:C1)-SUM(INDEX($B$1:B2,LOOKUP(,-1/(LEFT($A$1:A2,2)="на"),ROW($B$1:B2))):B2)</f>
        <v>4306691.5999999996</v>
      </c>
    </row>
    <row r="3" spans="1:3" x14ac:dyDescent="0.25">
      <c r="A3" s="3"/>
      <c r="B3" s="3">
        <v>31719.22</v>
      </c>
      <c r="C3" s="11" cm="1">
        <f t="array" ref="C3">LOOKUP(,-1/(LEFT($A$1:A2,2)="на"),$C$1:C2)-SUM(INDEX($B$1:B3,LOOKUP(,-1/(LEFT($A$1:A3,2)="на"),ROW($B$1:B3))):B3)</f>
        <v>4274972.38</v>
      </c>
    </row>
    <row r="4" spans="1:3" x14ac:dyDescent="0.25">
      <c r="A4" s="3" t="s">
        <v>2</v>
      </c>
      <c r="B4" s="3">
        <v>1659154.33</v>
      </c>
      <c r="C4" s="11" cm="1">
        <f t="array" ref="C4">LOOKUP(,-1/(LEFT($A$1:A3,2)="на"),$C$1:C3)-SUM(INDEX($B$1:B4,LOOKUP(,-1/(LEFT($A$1:A4,2)="на"),ROW($B$1:B4))):B4)</f>
        <v>2615818.0499999998</v>
      </c>
    </row>
    <row r="5" spans="1:3" x14ac:dyDescent="0.25">
      <c r="A5" s="3" t="s">
        <v>3</v>
      </c>
      <c r="B5" s="1">
        <v>713656.86</v>
      </c>
      <c r="C5" s="11" cm="1">
        <f t="array" ref="C5">LOOKUP(,-1/(LEFT($A$1:A4,2)="на"),$C$1:C4)-SUM(INDEX($B$1:B5,LOOKUP(,-1/(LEFT($A$1:A5,2)="на"),ROW($B$1:B5))):B5)</f>
        <v>1902161.1899999995</v>
      </c>
    </row>
    <row r="6" spans="1:3" x14ac:dyDescent="0.25">
      <c r="A6" s="3" t="s">
        <v>4</v>
      </c>
      <c r="B6" s="3">
        <v>3100</v>
      </c>
      <c r="C6" s="11" cm="1">
        <f t="array" ref="C6">LOOKUP(,-1/(LEFT($A$1:A5,2)="на"),$C$1:C5)-SUM(INDEX($B$1:B6,LOOKUP(,-1/(LEFT($A$1:A6,2)="на"),ROW($B$1:B6))):B6)</f>
        <v>1899061.1899999995</v>
      </c>
    </row>
    <row r="7" spans="1:3" x14ac:dyDescent="0.25">
      <c r="A7" s="3"/>
      <c r="B7" s="3">
        <v>146127.78</v>
      </c>
      <c r="C7" s="11" cm="1">
        <f t="array" ref="C7">LOOKUP(,-1/(LEFT($A$1:A6,2)="на"),$C$1:C6)-SUM(INDEX($B$1:B7,LOOKUP(,-1/(LEFT($A$1:A7,2)="на"),ROW($B$1:B7))):B7)</f>
        <v>1752933.4099999997</v>
      </c>
    </row>
    <row r="8" spans="1:3" x14ac:dyDescent="0.25">
      <c r="A8" s="3" t="s">
        <v>5</v>
      </c>
      <c r="B8" s="3">
        <v>3100</v>
      </c>
      <c r="C8" s="11" cm="1">
        <f t="array" ref="C8">LOOKUP(,-1/(LEFT($A$1:A7,2)="на"),$C$1:C7)-SUM(INDEX($B$1:B8,LOOKUP(,-1/(LEFT($A$1:A8,2)="на"),ROW($B$1:B8))):B8)</f>
        <v>1749833.4099999997</v>
      </c>
    </row>
    <row r="9" spans="1:3" x14ac:dyDescent="0.25">
      <c r="A9" s="3"/>
      <c r="B9" s="1">
        <v>234856.43</v>
      </c>
      <c r="C9" s="11" cm="1">
        <f t="array" ref="C9">LOOKUP(,-1/(LEFT($A$1:A8,2)="на"),$C$1:C8)-SUM(INDEX($B$1:B9,LOOKUP(,-1/(LEFT($A$1:A9,2)="на"),ROW($B$1:B9))):B9)</f>
        <v>1514976.9799999995</v>
      </c>
    </row>
    <row r="10" spans="1:3" x14ac:dyDescent="0.25">
      <c r="A10" s="1" t="s">
        <v>6</v>
      </c>
      <c r="B10" s="3">
        <v>12000</v>
      </c>
      <c r="C10" s="11" cm="1">
        <f t="array" ref="C10">LOOKUP(,-1/(LEFT($A$1:A9,2)="на"),$C$1:C9)-SUM(INDEX($B$1:B10,LOOKUP(,-1/(LEFT($A$1:A10,2)="на"),ROW($B$1:B10))):B10)</f>
        <v>1502976.9799999995</v>
      </c>
    </row>
    <row r="11" spans="1:3" x14ac:dyDescent="0.25">
      <c r="A11" s="3"/>
      <c r="B11" s="3">
        <v>764652.58</v>
      </c>
      <c r="C11" s="11" cm="1">
        <f t="array" ref="C11">LOOKUP(,-1/(LEFT($A$1:A10,2)="на"),$C$1:C10)-SUM(INDEX($B$1:B11,LOOKUP(,-1/(LEFT($A$1:A11,2)="на"),ROW($B$1:B11))):B11)</f>
        <v>738324.39999999944</v>
      </c>
    </row>
    <row r="12" spans="1:3" x14ac:dyDescent="0.25">
      <c r="A12" s="3" t="s">
        <v>7</v>
      </c>
      <c r="B12" s="3">
        <v>775</v>
      </c>
      <c r="C12" s="11" cm="1">
        <f t="array" ref="C12">LOOKUP(,-1/(LEFT($A$1:A11,2)="на"),$C$1:C11)-SUM(INDEX($B$1:B12,LOOKUP(,-1/(LEFT($A$1:A12,2)="на"),ROW($B$1:B12))):B12)</f>
        <v>737549.39999999944</v>
      </c>
    </row>
    <row r="13" spans="1:3" x14ac:dyDescent="0.25">
      <c r="A13" s="3"/>
      <c r="B13" s="3">
        <v>29808.45</v>
      </c>
      <c r="C13" s="11" cm="1">
        <f t="array" ref="C13">LOOKUP(,-1/(LEFT($A$1:A12,2)="на"),$C$1:C12)-SUM(INDEX($B$1:B13,LOOKUP(,-1/(LEFT($A$1:A13,2)="на"),ROW($B$1:B13))):B13)</f>
        <v>707740.94999999925</v>
      </c>
    </row>
    <row r="14" spans="1:3" x14ac:dyDescent="0.25">
      <c r="A14" s="3" t="s">
        <v>8</v>
      </c>
      <c r="B14" s="3">
        <v>749690.98</v>
      </c>
      <c r="C14" s="11" cm="1">
        <f t="array" ref="C14">LOOKUP(,-1/(LEFT($A$1:A13,2)="на"),$C$1:C13)-SUM(INDEX($B$1:B14,LOOKUP(,-1/(LEFT($A$1:A14,2)="на"),ROW($B$1:B14))):B14)</f>
        <v>-41950.030000001192</v>
      </c>
    </row>
    <row r="15" spans="1:3" x14ac:dyDescent="0.25">
      <c r="A15" s="15" t="s">
        <v>9</v>
      </c>
      <c r="C15" s="17">
        <v>5661832.8799999999</v>
      </c>
    </row>
    <row r="16" spans="1:3" x14ac:dyDescent="0.25">
      <c r="A16" s="3" t="s">
        <v>10</v>
      </c>
      <c r="B16" s="3">
        <v>775</v>
      </c>
      <c r="C16" s="11" cm="1">
        <f t="array" ref="C16">LOOKUP(,-1/(LEFT($A$1:A15,2)="на"),$C$1:C15)-SUM(INDEX($B$1:B16,LOOKUP(,-1/(LEFT($A$1:A16,2)="на"),ROW($B$1:B16))):B16)</f>
        <v>5661057.8799999999</v>
      </c>
    </row>
    <row r="17" spans="1:3" x14ac:dyDescent="0.25">
      <c r="A17" s="3"/>
      <c r="B17" s="3">
        <v>11040.72</v>
      </c>
      <c r="C17" s="11" cm="1">
        <f t="array" ref="C17">LOOKUP(,-1/(LEFT($A$1:A16,2)="на"),$C$1:C16)-SUM(INDEX($B$1:B17,LOOKUP(,-1/(LEFT($A$1:A17,2)="на"),ROW($B$1:B17))):B17)</f>
        <v>5650017.1600000001</v>
      </c>
    </row>
    <row r="18" spans="1:3" x14ac:dyDescent="0.25">
      <c r="A18" s="2" t="s">
        <v>11</v>
      </c>
      <c r="B18" s="3">
        <v>12000</v>
      </c>
      <c r="C18" s="11" cm="1">
        <f t="array" ref="C18">LOOKUP(,-1/(LEFT($A$1:A17,2)="на"),$C$1:C17)-SUM(INDEX($B$1:B18,LOOKUP(,-1/(LEFT($A$1:A18,2)="на"),ROW($B$1:B18))):B18)</f>
        <v>5638017.1600000001</v>
      </c>
    </row>
    <row r="19" spans="1:3" x14ac:dyDescent="0.25">
      <c r="A19" s="5"/>
      <c r="B19" s="6">
        <v>823211.09</v>
      </c>
      <c r="C19" s="11" cm="1">
        <f t="array" ref="C19">LOOKUP(,-1/(LEFT($A$1:A18,2)="на"),$C$1:C18)-SUM(INDEX($B$1:B19,LOOKUP(,-1/(LEFT($A$1:A19,2)="на"),ROW($B$1:B19))):B19)</f>
        <v>4814806.07</v>
      </c>
    </row>
    <row r="20" spans="1:3" x14ac:dyDescent="0.25">
      <c r="A20" s="16" t="s">
        <v>12</v>
      </c>
      <c r="C20" s="17">
        <v>5194340.42</v>
      </c>
    </row>
    <row r="21" spans="1:3" x14ac:dyDescent="0.25">
      <c r="B21" s="18">
        <v>1000000</v>
      </c>
      <c r="C21" s="11" cm="1">
        <f t="array" ref="C21">LOOKUP(,-1/(LEFT($A$1:A20,2)="на"),$C$1:C20)-SUM(INDEX($B$1:B21,LOOKUP(,-1/(LEFT($A$1:A21,2)="на"),ROW($B$1:B21))):B21)</f>
        <v>4194340.42</v>
      </c>
    </row>
  </sheetData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D956-7B5D-416F-A7B2-C9E1BAE338E3}">
  <sheetPr codeName="Лист2"/>
  <dimension ref="A1:D20"/>
  <sheetViews>
    <sheetView workbookViewId="0">
      <selection activeCell="C17" sqref="C17"/>
    </sheetView>
  </sheetViews>
  <sheetFormatPr defaultRowHeight="15" x14ac:dyDescent="0.25"/>
  <cols>
    <col min="1" max="1" width="26" customWidth="1"/>
    <col min="2" max="2" width="12.7109375" bestFit="1" customWidth="1"/>
    <col min="3" max="3" width="13.28515625" bestFit="1" customWidth="1"/>
    <col min="4" max="4" width="15.42578125" customWidth="1"/>
  </cols>
  <sheetData>
    <row r="1" spans="1:4" x14ac:dyDescent="0.25">
      <c r="A1" s="15" t="s">
        <v>0</v>
      </c>
      <c r="B1" s="4"/>
      <c r="C1" s="9">
        <v>4307466.5999999996</v>
      </c>
      <c r="D1" s="11" cm="1">
        <f t="array" ref="D1">LOOKUP(,-1/(LEFT($A$1:A1,2)="на"),$C$1:C1)-SUM(INDEX($B$1:B1,LOOKUP(,-1/(LEFT($A$1:A1,2)="на"),ROW($B$1:B1))):B1)</f>
        <v>4307466.5999999996</v>
      </c>
    </row>
    <row r="2" spans="1:4" x14ac:dyDescent="0.25">
      <c r="A2" s="3" t="s">
        <v>1</v>
      </c>
      <c r="B2" s="3">
        <v>775</v>
      </c>
      <c r="C2" s="10"/>
      <c r="D2" s="11" cm="1">
        <f t="array" ref="D2">LOOKUP(,-1/(LEFT($A$1:A2,2)="на"),$D$1:D1)-SUM(INDEX($B$1:B2,LOOKUP(,-1/(LEFT($A$1:A2,2)="на"),ROW($B$1:B2))):B2)</f>
        <v>4306691.5999999996</v>
      </c>
    </row>
    <row r="3" spans="1:4" x14ac:dyDescent="0.25">
      <c r="A3" s="3"/>
      <c r="B3" s="3">
        <v>31719.22</v>
      </c>
      <c r="C3" s="11">
        <f>C1-B2-B3</f>
        <v>4274972.38</v>
      </c>
      <c r="D3" s="11" cm="1">
        <f t="array" ref="D3">LOOKUP(,-1/(LEFT($A$1:A3,2)="на"),$D$1:D2)-SUM(INDEX($B$1:B3,LOOKUP(,-1/(LEFT($A$1:A3,2)="на"),ROW($B$1:B3))):B3)</f>
        <v>4274972.38</v>
      </c>
    </row>
    <row r="4" spans="1:4" x14ac:dyDescent="0.25">
      <c r="A4" s="3" t="s">
        <v>2</v>
      </c>
      <c r="B4" s="3">
        <v>1659154.33</v>
      </c>
      <c r="C4" s="10"/>
      <c r="D4" s="11" cm="1">
        <f t="array" ref="D4">LOOKUP(,-1/(LEFT($A$1:A4,2)="на"),$D$1:D3)-SUM(INDEX($B$1:B4,LOOKUP(,-1/(LEFT($A$1:A4,2)="на"),ROW($B$1:B4))):B4)</f>
        <v>2615818.0499999998</v>
      </c>
    </row>
    <row r="5" spans="1:4" x14ac:dyDescent="0.25">
      <c r="A5" s="3" t="s">
        <v>3</v>
      </c>
      <c r="B5" s="1">
        <v>713656.86</v>
      </c>
      <c r="C5" s="12">
        <f>C3-B4-B5</f>
        <v>1902161.19</v>
      </c>
      <c r="D5" s="11" cm="1">
        <f t="array" ref="D5">LOOKUP(,-1/(LEFT($A$1:A5,2)="на"),$D$1:D4)-SUM(INDEX($B$1:B5,LOOKUP(,-1/(LEFT($A$1:A5,2)="на"),ROW($B$1:B5))):B5)</f>
        <v>1902161.1899999995</v>
      </c>
    </row>
    <row r="6" spans="1:4" x14ac:dyDescent="0.25">
      <c r="A6" s="3" t="s">
        <v>4</v>
      </c>
      <c r="B6" s="3">
        <v>3100</v>
      </c>
      <c r="C6" s="10"/>
      <c r="D6" s="11" cm="1">
        <f t="array" ref="D6">LOOKUP(,-1/(LEFT($A$1:A6,2)="на"),$D$1:D5)-SUM(INDEX($B$1:B6,LOOKUP(,-1/(LEFT($A$1:A6,2)="на"),ROW($B$1:B6))):B6)</f>
        <v>1899061.1899999995</v>
      </c>
    </row>
    <row r="7" spans="1:4" x14ac:dyDescent="0.25">
      <c r="A7" s="3"/>
      <c r="B7" s="3">
        <v>146127.78</v>
      </c>
      <c r="C7" s="13">
        <f>C5-B6-B7</f>
        <v>1752933.41</v>
      </c>
      <c r="D7" s="11" cm="1">
        <f t="array" ref="D7">LOOKUP(,-1/(LEFT($A$1:A7,2)="на"),$D$1:D6)-SUM(INDEX($B$1:B7,LOOKUP(,-1/(LEFT($A$1:A7,2)="на"),ROW($B$1:B7))):B7)</f>
        <v>1752933.4099999997</v>
      </c>
    </row>
    <row r="8" spans="1:4" x14ac:dyDescent="0.25">
      <c r="A8" s="3" t="s">
        <v>5</v>
      </c>
      <c r="B8" s="3">
        <v>3100</v>
      </c>
      <c r="C8" s="10"/>
      <c r="D8" s="11" cm="1">
        <f t="array" ref="D8">LOOKUP(,-1/(LEFT($A$1:A8,2)="на"),$D$1:D7)-SUM(INDEX($B$1:B8,LOOKUP(,-1/(LEFT($A$1:A8,2)="на"),ROW($B$1:B8))):B8)</f>
        <v>1749833.4099999997</v>
      </c>
    </row>
    <row r="9" spans="1:4" x14ac:dyDescent="0.25">
      <c r="A9" s="3"/>
      <c r="B9" s="1">
        <v>234856.43</v>
      </c>
      <c r="C9" s="12">
        <f>C7-B8-B9</f>
        <v>1514976.98</v>
      </c>
      <c r="D9" s="11" cm="1">
        <f t="array" ref="D9">LOOKUP(,-1/(LEFT($A$1:A9,2)="на"),$D$1:D8)-SUM(INDEX($B$1:B9,LOOKUP(,-1/(LEFT($A$1:A9,2)="на"),ROW($B$1:B9))):B9)</f>
        <v>1514976.9799999995</v>
      </c>
    </row>
    <row r="10" spans="1:4" x14ac:dyDescent="0.25">
      <c r="A10" s="1" t="s">
        <v>6</v>
      </c>
      <c r="B10" s="3">
        <v>12000</v>
      </c>
      <c r="C10" s="10"/>
      <c r="D10" s="11" cm="1">
        <f t="array" ref="D10">LOOKUP(,-1/(LEFT($A$1:A10,2)="на"),$D$1:D9)-SUM(INDEX($B$1:B10,LOOKUP(,-1/(LEFT($A$1:A10,2)="на"),ROW($B$1:B10))):B10)</f>
        <v>1502976.9799999995</v>
      </c>
    </row>
    <row r="11" spans="1:4" x14ac:dyDescent="0.25">
      <c r="A11" s="3"/>
      <c r="B11" s="3">
        <v>764652.58</v>
      </c>
      <c r="C11" s="14">
        <f>C9-B10-B11</f>
        <v>738324.4</v>
      </c>
      <c r="D11" s="11" cm="1">
        <f t="array" ref="D11">LOOKUP(,-1/(LEFT($A$1:A11,2)="на"),$D$1:D10)-SUM(INDEX($B$1:B11,LOOKUP(,-1/(LEFT($A$1:A11,2)="на"),ROW($B$1:B11))):B11)</f>
        <v>738324.39999999944</v>
      </c>
    </row>
    <row r="12" spans="1:4" x14ac:dyDescent="0.25">
      <c r="A12" s="3" t="s">
        <v>7</v>
      </c>
      <c r="B12" s="3">
        <v>775</v>
      </c>
      <c r="C12" s="10"/>
      <c r="D12" s="11" cm="1">
        <f t="array" ref="D12">LOOKUP(,-1/(LEFT($A$1:A12,2)="на"),$D$1:D11)-SUM(INDEX($B$1:B12,LOOKUP(,-1/(LEFT($A$1:A12,2)="на"),ROW($B$1:B12))):B12)</f>
        <v>737549.39999999944</v>
      </c>
    </row>
    <row r="13" spans="1:4" x14ac:dyDescent="0.25">
      <c r="A13" s="3"/>
      <c r="B13" s="3">
        <v>29808.45</v>
      </c>
      <c r="C13" s="14">
        <f>C11-B12-B13</f>
        <v>707740.95000000007</v>
      </c>
      <c r="D13" s="11" cm="1">
        <f t="array" ref="D13">LOOKUP(,-1/(LEFT($A$1:A13,2)="на"),$D$1:D12)-SUM(INDEX($B$1:B13,LOOKUP(,-1/(LEFT($A$1:A13,2)="на"),ROW($B$1:B13))):B13)</f>
        <v>707740.94999999925</v>
      </c>
    </row>
    <row r="14" spans="1:4" x14ac:dyDescent="0.25">
      <c r="A14" s="3" t="s">
        <v>8</v>
      </c>
      <c r="B14" s="3">
        <v>749690.98</v>
      </c>
      <c r="C14" s="10"/>
      <c r="D14" s="11" cm="1">
        <f t="array" ref="D14">LOOKUP(,-1/(LEFT($A$1:A14,2)="на"),$D$1:D13)-SUM(INDEX($B$1:B14,LOOKUP(,-1/(LEFT($A$1:A14,2)="на"),ROW($B$1:B14))):B14)</f>
        <v>-41950.030000001192</v>
      </c>
    </row>
    <row r="15" spans="1:4" x14ac:dyDescent="0.25">
      <c r="A15" s="15" t="s">
        <v>9</v>
      </c>
      <c r="C15" s="14">
        <v>5661832.8799999999</v>
      </c>
      <c r="D15" s="11" cm="1">
        <f t="array" ref="D15">LOOKUP(,-1/(LEFT($A$1:A15,2)="на"),$C$1:C15)-SUM(INDEX($B$1:B15,LOOKUP(,-1/(LEFT($A$1:A15,2)="на"),ROW($B$1:B15))):B15)</f>
        <v>5661832.8799999999</v>
      </c>
    </row>
    <row r="16" spans="1:4" x14ac:dyDescent="0.25">
      <c r="A16" s="3" t="s">
        <v>10</v>
      </c>
      <c r="B16" s="3">
        <v>775</v>
      </c>
      <c r="C16" s="10"/>
      <c r="D16" s="11" cm="1">
        <f t="array" ref="D16">LOOKUP(,-1/(LEFT($A$1:A16,2)="на"),$C$1:C16)-SUM(INDEX($B$1:B16,LOOKUP(,-1/(LEFT($A$1:A16,2)="на"),ROW($B$1:B16))):B16)</f>
        <v>5661057.8799999999</v>
      </c>
    </row>
    <row r="17" spans="1:4" x14ac:dyDescent="0.25">
      <c r="A17" s="3"/>
      <c r="B17" s="3">
        <v>11040.72</v>
      </c>
      <c r="C17" s="14">
        <f>C15-B16-B17</f>
        <v>5650017.1600000001</v>
      </c>
      <c r="D17" s="11" cm="1">
        <f t="array" ref="D17">LOOKUP(,-1/(LEFT($A$1:A17,2)="на"),$C$1:C17)-SUM(INDEX($B$1:B17,LOOKUP(,-1/(LEFT($A$1:A17,2)="на"),ROW($B$1:B17))):B17)</f>
        <v>5650017.1600000001</v>
      </c>
    </row>
    <row r="18" spans="1:4" x14ac:dyDescent="0.25">
      <c r="A18" s="2" t="s">
        <v>11</v>
      </c>
      <c r="B18" s="3">
        <v>12000</v>
      </c>
      <c r="C18" s="7"/>
      <c r="D18" s="11" cm="1">
        <f t="array" ref="D18">LOOKUP(,-1/(LEFT($A$1:A18,2)="на"),$C$1:C18)-SUM(INDEX($B$1:B18,LOOKUP(,-1/(LEFT($A$1:A18,2)="на"),ROW($B$1:B18))):B18)</f>
        <v>5638017.1600000001</v>
      </c>
    </row>
    <row r="19" spans="1:4" x14ac:dyDescent="0.25">
      <c r="A19" s="5"/>
      <c r="B19" s="6">
        <v>823211.09</v>
      </c>
      <c r="C19" s="6">
        <f>C17-B18-B19</f>
        <v>4814806.07</v>
      </c>
      <c r="D19" s="11" cm="1">
        <f t="array" ref="D19">LOOKUP(,-1/(LEFT($A$1:A19,2)="на"),$C$1:C19)-SUM(INDEX($B$1:B19,LOOKUP(,-1/(LEFT($A$1:A19,2)="на"),ROW($B$1:B19))):B19)</f>
        <v>4814806.07</v>
      </c>
    </row>
    <row r="20" spans="1:4" x14ac:dyDescent="0.25">
      <c r="A20" s="16" t="s">
        <v>12</v>
      </c>
      <c r="C20" s="8">
        <v>5194340.42</v>
      </c>
      <c r="D20" s="11" cm="1">
        <f t="array" ref="D20">LOOKUP(,-1/(LEFT($A$1:A20,2)="на"),$C$1:C20)-SUM(INDEX($B$1:B20,LOOKUP(,-1/(LEFT($A$1:A20,2)="на"),ROW($B$1:B20))):A20)</f>
        <v>5194340.42</v>
      </c>
    </row>
  </sheetData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Elena</cp:lastModifiedBy>
  <dcterms:created xsi:type="dcterms:W3CDTF">2015-06-05T18:17:20Z</dcterms:created>
  <dcterms:modified xsi:type="dcterms:W3CDTF">2021-02-19T08:17:37Z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2021-02-18T13:06:43.7968583Z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21b454da-4bdc-4fcb-983d-1f272b8666d2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2021-02-18T13:06:43.7968583Z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21b454da-4bdc-4fcb-983d-1f272b8666d2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