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19440" windowHeight="15000" activeTab="1"/>
  </bookViews>
  <sheets>
    <sheet name="Оглавление" sheetId="4" r:id="rId1"/>
    <sheet name="A001BC" sheetId="1" r:id="rId2"/>
    <sheet name="A002BC" sheetId="9" r:id="rId3"/>
    <sheet name="A003BC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0" l="1"/>
  <c r="H51" i="10"/>
  <c r="G51" i="10"/>
  <c r="F51" i="10"/>
  <c r="E51" i="10"/>
  <c r="D51" i="10"/>
  <c r="I49" i="10"/>
  <c r="H49" i="10"/>
  <c r="G49" i="10"/>
  <c r="F49" i="10"/>
  <c r="E49" i="10"/>
  <c r="D49" i="10"/>
  <c r="I47" i="10"/>
  <c r="H47" i="10"/>
  <c r="G47" i="10"/>
  <c r="F47" i="10"/>
  <c r="E47" i="10"/>
  <c r="D47" i="10"/>
  <c r="I45" i="10"/>
  <c r="H45" i="10"/>
  <c r="G45" i="10"/>
  <c r="F45" i="10"/>
  <c r="E45" i="10"/>
  <c r="D45" i="10"/>
  <c r="I43" i="10"/>
  <c r="H43" i="10"/>
  <c r="G43" i="10"/>
  <c r="F43" i="10"/>
  <c r="E43" i="10"/>
  <c r="D43" i="10"/>
  <c r="I41" i="10"/>
  <c r="H41" i="10"/>
  <c r="G41" i="10"/>
  <c r="F41" i="10"/>
  <c r="E41" i="10"/>
  <c r="D41" i="10"/>
  <c r="I39" i="10"/>
  <c r="H39" i="10"/>
  <c r="G39" i="10"/>
  <c r="F39" i="10"/>
  <c r="E39" i="10"/>
  <c r="D39" i="10"/>
  <c r="I37" i="10"/>
  <c r="H37" i="10"/>
  <c r="G37" i="10"/>
  <c r="F37" i="10"/>
  <c r="E37" i="10"/>
  <c r="D37" i="10"/>
  <c r="I35" i="10"/>
  <c r="H35" i="10"/>
  <c r="G35" i="10"/>
  <c r="F35" i="10"/>
  <c r="E35" i="10"/>
  <c r="D35" i="10"/>
  <c r="I33" i="10"/>
  <c r="H33" i="10"/>
  <c r="G33" i="10"/>
  <c r="F33" i="10"/>
  <c r="E33" i="10"/>
  <c r="D33" i="10"/>
  <c r="I31" i="10"/>
  <c r="H31" i="10"/>
  <c r="G31" i="10"/>
  <c r="F31" i="10"/>
  <c r="E31" i="10"/>
  <c r="D31" i="10"/>
  <c r="I29" i="10"/>
  <c r="H29" i="10"/>
  <c r="G29" i="10"/>
  <c r="F29" i="10"/>
  <c r="E29" i="10"/>
  <c r="D29" i="10"/>
  <c r="I27" i="10"/>
  <c r="H27" i="10"/>
  <c r="G27" i="10"/>
  <c r="F27" i="10"/>
  <c r="E27" i="10"/>
  <c r="D27" i="10"/>
  <c r="I25" i="10"/>
  <c r="H25" i="10"/>
  <c r="G25" i="10"/>
  <c r="F25" i="10"/>
  <c r="E25" i="10"/>
  <c r="D25" i="10"/>
  <c r="I23" i="10"/>
  <c r="H23" i="10"/>
  <c r="G23" i="10"/>
  <c r="F23" i="10"/>
  <c r="E23" i="10"/>
  <c r="D23" i="10"/>
  <c r="I21" i="10"/>
  <c r="H21" i="10"/>
  <c r="G21" i="10"/>
  <c r="F21" i="10"/>
  <c r="E21" i="10"/>
  <c r="D21" i="10"/>
  <c r="I19" i="10"/>
  <c r="H19" i="10"/>
  <c r="G19" i="10"/>
  <c r="F19" i="10"/>
  <c r="E19" i="10"/>
  <c r="D19" i="10"/>
  <c r="I17" i="10"/>
  <c r="H17" i="10"/>
  <c r="G17" i="10"/>
  <c r="F17" i="10"/>
  <c r="E17" i="10"/>
  <c r="D17" i="10"/>
  <c r="I15" i="10"/>
  <c r="H15" i="10"/>
  <c r="G15" i="10"/>
  <c r="F15" i="10"/>
  <c r="E15" i="10"/>
  <c r="D15" i="10"/>
  <c r="I13" i="10"/>
  <c r="H13" i="10"/>
  <c r="G13" i="10"/>
  <c r="F13" i="10"/>
  <c r="E13" i="10"/>
  <c r="D13" i="10"/>
  <c r="I11" i="10"/>
  <c r="H11" i="10"/>
  <c r="G11" i="10"/>
  <c r="F11" i="10"/>
  <c r="E11" i="10"/>
  <c r="D11" i="10"/>
  <c r="I9" i="10"/>
  <c r="H9" i="10"/>
  <c r="G9" i="10"/>
  <c r="F9" i="10"/>
  <c r="E9" i="10"/>
  <c r="D9" i="10"/>
  <c r="I7" i="10"/>
  <c r="H7" i="10"/>
  <c r="G7" i="10"/>
  <c r="F7" i="10"/>
  <c r="E7" i="10"/>
  <c r="D7" i="10"/>
  <c r="B7" i="10"/>
  <c r="J7" i="10" s="1"/>
  <c r="B9" i="10" s="1"/>
  <c r="J9" i="10" s="1"/>
  <c r="B11" i="10" s="1"/>
  <c r="J11" i="10" s="1"/>
  <c r="B13" i="10" s="1"/>
  <c r="J13" i="10" s="1"/>
  <c r="B15" i="10" s="1"/>
  <c r="J15" i="10" s="1"/>
  <c r="B17" i="10" s="1"/>
  <c r="J17" i="10" s="1"/>
  <c r="B19" i="10" s="1"/>
  <c r="J19" i="10" s="1"/>
  <c r="B21" i="10" s="1"/>
  <c r="J21" i="10" s="1"/>
  <c r="B23" i="10" s="1"/>
  <c r="J23" i="10" s="1"/>
  <c r="B25" i="10" s="1"/>
  <c r="J25" i="10" s="1"/>
  <c r="B27" i="10" s="1"/>
  <c r="J27" i="10" s="1"/>
  <c r="B29" i="10" s="1"/>
  <c r="J29" i="10" s="1"/>
  <c r="B31" i="10" s="1"/>
  <c r="J31" i="10" s="1"/>
  <c r="B33" i="10" s="1"/>
  <c r="J33" i="10" s="1"/>
  <c r="B35" i="10" s="1"/>
  <c r="J35" i="10" s="1"/>
  <c r="B37" i="10" s="1"/>
  <c r="J37" i="10" s="1"/>
  <c r="B39" i="10" s="1"/>
  <c r="J39" i="10" s="1"/>
  <c r="B41" i="10" s="1"/>
  <c r="J41" i="10" s="1"/>
  <c r="B43" i="10" s="1"/>
  <c r="J43" i="10" s="1"/>
  <c r="B45" i="10" s="1"/>
  <c r="J45" i="10" s="1"/>
  <c r="B47" i="10" s="1"/>
  <c r="J47" i="10" s="1"/>
  <c r="B49" i="10" s="1"/>
  <c r="J49" i="10" s="1"/>
  <c r="B51" i="10" s="1"/>
  <c r="J51" i="10" s="1"/>
  <c r="J5" i="10"/>
  <c r="I5" i="10"/>
  <c r="H5" i="10"/>
  <c r="G5" i="10"/>
  <c r="F5" i="10"/>
  <c r="E5" i="10"/>
  <c r="D5" i="10"/>
  <c r="J4" i="10"/>
  <c r="B6" i="10" s="1"/>
  <c r="J6" i="10" s="1"/>
  <c r="B8" i="10" s="1"/>
  <c r="J8" i="10" s="1"/>
  <c r="B10" i="10" s="1"/>
  <c r="J10" i="10" s="1"/>
  <c r="B12" i="10" s="1"/>
  <c r="J12" i="10" s="1"/>
  <c r="B14" i="10" s="1"/>
  <c r="J14" i="10" s="1"/>
  <c r="B16" i="10" s="1"/>
  <c r="J16" i="10" s="1"/>
  <c r="B18" i="10" s="1"/>
  <c r="J18" i="10" s="1"/>
  <c r="B20" i="10" s="1"/>
  <c r="J20" i="10" s="1"/>
  <c r="B22" i="10" s="1"/>
  <c r="J22" i="10" s="1"/>
  <c r="B24" i="10" s="1"/>
  <c r="J24" i="10" s="1"/>
  <c r="B26" i="10" s="1"/>
  <c r="J26" i="10" s="1"/>
  <c r="B28" i="10" s="1"/>
  <c r="J28" i="10" s="1"/>
  <c r="B30" i="10" s="1"/>
  <c r="J30" i="10" s="1"/>
  <c r="B32" i="10" s="1"/>
  <c r="J32" i="10" s="1"/>
  <c r="B34" i="10" s="1"/>
  <c r="J34" i="10" s="1"/>
  <c r="B36" i="10" s="1"/>
  <c r="J36" i="10" s="1"/>
  <c r="B38" i="10" s="1"/>
  <c r="J38" i="10" s="1"/>
  <c r="B40" i="10" s="1"/>
  <c r="J40" i="10" s="1"/>
  <c r="B42" i="10" s="1"/>
  <c r="J42" i="10" s="1"/>
  <c r="B44" i="10" s="1"/>
  <c r="J44" i="10" s="1"/>
  <c r="B46" i="10" s="1"/>
  <c r="J46" i="10" s="1"/>
  <c r="B48" i="10" s="1"/>
  <c r="J48" i="10" s="1"/>
  <c r="B50" i="10" s="1"/>
  <c r="J50" i="10" s="1"/>
  <c r="I51" i="9"/>
  <c r="H51" i="9"/>
  <c r="G51" i="9"/>
  <c r="F51" i="9"/>
  <c r="E51" i="9"/>
  <c r="D51" i="9"/>
  <c r="I49" i="9"/>
  <c r="H49" i="9"/>
  <c r="G49" i="9"/>
  <c r="F49" i="9"/>
  <c r="E49" i="9"/>
  <c r="D49" i="9"/>
  <c r="I47" i="9"/>
  <c r="H47" i="9"/>
  <c r="G47" i="9"/>
  <c r="F47" i="9"/>
  <c r="E47" i="9"/>
  <c r="D47" i="9"/>
  <c r="I45" i="9"/>
  <c r="H45" i="9"/>
  <c r="G45" i="9"/>
  <c r="F45" i="9"/>
  <c r="E45" i="9"/>
  <c r="D45" i="9"/>
  <c r="I43" i="9"/>
  <c r="H43" i="9"/>
  <c r="G43" i="9"/>
  <c r="F43" i="9"/>
  <c r="E43" i="9"/>
  <c r="D43" i="9"/>
  <c r="I41" i="9"/>
  <c r="H41" i="9"/>
  <c r="G41" i="9"/>
  <c r="F41" i="9"/>
  <c r="E41" i="9"/>
  <c r="D41" i="9"/>
  <c r="I39" i="9"/>
  <c r="H39" i="9"/>
  <c r="G39" i="9"/>
  <c r="F39" i="9"/>
  <c r="E39" i="9"/>
  <c r="D39" i="9"/>
  <c r="I37" i="9"/>
  <c r="H37" i="9"/>
  <c r="G37" i="9"/>
  <c r="F37" i="9"/>
  <c r="E37" i="9"/>
  <c r="D37" i="9"/>
  <c r="I35" i="9"/>
  <c r="H35" i="9"/>
  <c r="G35" i="9"/>
  <c r="F35" i="9"/>
  <c r="E35" i="9"/>
  <c r="D35" i="9"/>
  <c r="I33" i="9"/>
  <c r="H33" i="9"/>
  <c r="G33" i="9"/>
  <c r="F33" i="9"/>
  <c r="E33" i="9"/>
  <c r="D33" i="9"/>
  <c r="I31" i="9"/>
  <c r="H31" i="9"/>
  <c r="G31" i="9"/>
  <c r="F31" i="9"/>
  <c r="E31" i="9"/>
  <c r="D31" i="9"/>
  <c r="I29" i="9"/>
  <c r="H29" i="9"/>
  <c r="G29" i="9"/>
  <c r="F29" i="9"/>
  <c r="E29" i="9"/>
  <c r="D29" i="9"/>
  <c r="I27" i="9"/>
  <c r="H27" i="9"/>
  <c r="G27" i="9"/>
  <c r="F27" i="9"/>
  <c r="E27" i="9"/>
  <c r="D27" i="9"/>
  <c r="I25" i="9"/>
  <c r="H25" i="9"/>
  <c r="G25" i="9"/>
  <c r="F25" i="9"/>
  <c r="E25" i="9"/>
  <c r="D25" i="9"/>
  <c r="I23" i="9"/>
  <c r="H23" i="9"/>
  <c r="G23" i="9"/>
  <c r="F23" i="9"/>
  <c r="E23" i="9"/>
  <c r="D23" i="9"/>
  <c r="I21" i="9"/>
  <c r="H21" i="9"/>
  <c r="G21" i="9"/>
  <c r="F21" i="9"/>
  <c r="E21" i="9"/>
  <c r="D21" i="9"/>
  <c r="I19" i="9"/>
  <c r="H19" i="9"/>
  <c r="G19" i="9"/>
  <c r="F19" i="9"/>
  <c r="E19" i="9"/>
  <c r="D19" i="9"/>
  <c r="I17" i="9"/>
  <c r="H17" i="9"/>
  <c r="G17" i="9"/>
  <c r="F17" i="9"/>
  <c r="E17" i="9"/>
  <c r="D17" i="9"/>
  <c r="I15" i="9"/>
  <c r="H15" i="9"/>
  <c r="G15" i="9"/>
  <c r="F15" i="9"/>
  <c r="E15" i="9"/>
  <c r="D15" i="9"/>
  <c r="I13" i="9"/>
  <c r="H13" i="9"/>
  <c r="G13" i="9"/>
  <c r="F13" i="9"/>
  <c r="E13" i="9"/>
  <c r="D13" i="9"/>
  <c r="I11" i="9"/>
  <c r="H11" i="9"/>
  <c r="G11" i="9"/>
  <c r="F11" i="9"/>
  <c r="E11" i="9"/>
  <c r="D11" i="9"/>
  <c r="I9" i="9"/>
  <c r="H9" i="9"/>
  <c r="G9" i="9"/>
  <c r="F9" i="9"/>
  <c r="E9" i="9"/>
  <c r="D9" i="9"/>
  <c r="I7" i="9"/>
  <c r="H7" i="9"/>
  <c r="G7" i="9"/>
  <c r="F7" i="9"/>
  <c r="E7" i="9"/>
  <c r="D7" i="9"/>
  <c r="J5" i="9"/>
  <c r="B7" i="9" s="1"/>
  <c r="J7" i="9" s="1"/>
  <c r="B9" i="9" s="1"/>
  <c r="J9" i="9" s="1"/>
  <c r="B11" i="9" s="1"/>
  <c r="J11" i="9" s="1"/>
  <c r="B13" i="9" s="1"/>
  <c r="J13" i="9" s="1"/>
  <c r="B15" i="9" s="1"/>
  <c r="J15" i="9" s="1"/>
  <c r="B17" i="9" s="1"/>
  <c r="J17" i="9" s="1"/>
  <c r="B19" i="9" s="1"/>
  <c r="J19" i="9" s="1"/>
  <c r="B21" i="9" s="1"/>
  <c r="J21" i="9" s="1"/>
  <c r="B23" i="9" s="1"/>
  <c r="J23" i="9" s="1"/>
  <c r="B25" i="9" s="1"/>
  <c r="J25" i="9" s="1"/>
  <c r="B27" i="9" s="1"/>
  <c r="J27" i="9" s="1"/>
  <c r="B29" i="9" s="1"/>
  <c r="J29" i="9" s="1"/>
  <c r="B31" i="9" s="1"/>
  <c r="J31" i="9" s="1"/>
  <c r="B33" i="9" s="1"/>
  <c r="J33" i="9" s="1"/>
  <c r="B35" i="9" s="1"/>
  <c r="J35" i="9" s="1"/>
  <c r="B37" i="9" s="1"/>
  <c r="J37" i="9" s="1"/>
  <c r="B39" i="9" s="1"/>
  <c r="J39" i="9" s="1"/>
  <c r="B41" i="9" s="1"/>
  <c r="J41" i="9" s="1"/>
  <c r="B43" i="9" s="1"/>
  <c r="J43" i="9" s="1"/>
  <c r="B45" i="9" s="1"/>
  <c r="J45" i="9" s="1"/>
  <c r="B47" i="9" s="1"/>
  <c r="J47" i="9" s="1"/>
  <c r="B49" i="9" s="1"/>
  <c r="J49" i="9" s="1"/>
  <c r="B51" i="9" s="1"/>
  <c r="J51" i="9" s="1"/>
  <c r="I5" i="9"/>
  <c r="H5" i="9"/>
  <c r="G5" i="9"/>
  <c r="F5" i="9"/>
  <c r="E5" i="9"/>
  <c r="D5" i="9"/>
  <c r="J4" i="9"/>
  <c r="B6" i="9" s="1"/>
  <c r="J6" i="9" s="1"/>
  <c r="B8" i="9" s="1"/>
  <c r="J8" i="9" s="1"/>
  <c r="B10" i="9" s="1"/>
  <c r="J10" i="9" s="1"/>
  <c r="B12" i="9" s="1"/>
  <c r="J12" i="9" s="1"/>
  <c r="B14" i="9" s="1"/>
  <c r="J14" i="9" s="1"/>
  <c r="B16" i="9" s="1"/>
  <c r="J16" i="9" s="1"/>
  <c r="B18" i="9" s="1"/>
  <c r="J18" i="9" s="1"/>
  <c r="B20" i="9" s="1"/>
  <c r="J20" i="9" s="1"/>
  <c r="B22" i="9" s="1"/>
  <c r="J22" i="9" s="1"/>
  <c r="B24" i="9" s="1"/>
  <c r="J24" i="9" s="1"/>
  <c r="B26" i="9" s="1"/>
  <c r="J26" i="9" s="1"/>
  <c r="B28" i="9" s="1"/>
  <c r="J28" i="9" s="1"/>
  <c r="B30" i="9" s="1"/>
  <c r="J30" i="9" s="1"/>
  <c r="B32" i="9" s="1"/>
  <c r="J32" i="9" s="1"/>
  <c r="B34" i="9" s="1"/>
  <c r="J34" i="9" s="1"/>
  <c r="B36" i="9" s="1"/>
  <c r="J36" i="9" s="1"/>
  <c r="B38" i="9" s="1"/>
  <c r="J38" i="9" s="1"/>
  <c r="B40" i="9" s="1"/>
  <c r="J40" i="9" s="1"/>
  <c r="B42" i="9" s="1"/>
  <c r="J42" i="9" s="1"/>
  <c r="B44" i="9" s="1"/>
  <c r="J44" i="9" s="1"/>
  <c r="B46" i="9" s="1"/>
  <c r="J46" i="9" s="1"/>
  <c r="B48" i="9" s="1"/>
  <c r="J48" i="9" s="1"/>
  <c r="B50" i="9" s="1"/>
  <c r="J50" i="9" s="1"/>
  <c r="F3" i="4"/>
  <c r="F9" i="1" s="1"/>
  <c r="G3" i="4"/>
  <c r="F4" i="4" s="1"/>
  <c r="D9" i="1"/>
  <c r="E9" i="1"/>
  <c r="G9" i="1"/>
  <c r="I9" i="1"/>
  <c r="D11" i="1"/>
  <c r="G11" i="1"/>
  <c r="H11" i="1"/>
  <c r="I11" i="1"/>
  <c r="D13" i="1"/>
  <c r="E13" i="1"/>
  <c r="F13" i="1"/>
  <c r="G13" i="1"/>
  <c r="H13" i="1"/>
  <c r="I13" i="1"/>
  <c r="D15" i="1"/>
  <c r="E15" i="1"/>
  <c r="F15" i="1"/>
  <c r="G15" i="1"/>
  <c r="H15" i="1"/>
  <c r="I15" i="1"/>
  <c r="D17" i="1"/>
  <c r="E17" i="1"/>
  <c r="F17" i="1"/>
  <c r="G17" i="1"/>
  <c r="H17" i="1"/>
  <c r="I17" i="1"/>
  <c r="D19" i="1"/>
  <c r="E19" i="1"/>
  <c r="F19" i="1"/>
  <c r="G19" i="1"/>
  <c r="H19" i="1"/>
  <c r="I19" i="1"/>
  <c r="D21" i="1"/>
  <c r="E21" i="1"/>
  <c r="F21" i="1"/>
  <c r="G21" i="1"/>
  <c r="H21" i="1"/>
  <c r="I21" i="1"/>
  <c r="D23" i="1"/>
  <c r="E23" i="1"/>
  <c r="F23" i="1"/>
  <c r="G23" i="1"/>
  <c r="H23" i="1"/>
  <c r="I23" i="1"/>
  <c r="D25" i="1"/>
  <c r="E25" i="1"/>
  <c r="F25" i="1"/>
  <c r="G25" i="1"/>
  <c r="H25" i="1"/>
  <c r="I25" i="1"/>
  <c r="D27" i="1"/>
  <c r="E27" i="1"/>
  <c r="F27" i="1"/>
  <c r="G27" i="1"/>
  <c r="H27" i="1"/>
  <c r="I27" i="1"/>
  <c r="D29" i="1"/>
  <c r="E29" i="1"/>
  <c r="F29" i="1"/>
  <c r="G29" i="1"/>
  <c r="H29" i="1"/>
  <c r="I29" i="1"/>
  <c r="D31" i="1"/>
  <c r="E31" i="1"/>
  <c r="F31" i="1"/>
  <c r="G31" i="1"/>
  <c r="H31" i="1"/>
  <c r="I31" i="1"/>
  <c r="D33" i="1"/>
  <c r="E33" i="1"/>
  <c r="F33" i="1"/>
  <c r="G33" i="1"/>
  <c r="H33" i="1"/>
  <c r="I33" i="1"/>
  <c r="D35" i="1"/>
  <c r="E35" i="1"/>
  <c r="F35" i="1"/>
  <c r="G35" i="1"/>
  <c r="H35" i="1"/>
  <c r="I35" i="1"/>
  <c r="D37" i="1"/>
  <c r="E37" i="1"/>
  <c r="F37" i="1"/>
  <c r="G37" i="1"/>
  <c r="H37" i="1"/>
  <c r="I37" i="1"/>
  <c r="D39" i="1"/>
  <c r="E39" i="1"/>
  <c r="F39" i="1"/>
  <c r="G39" i="1"/>
  <c r="H39" i="1"/>
  <c r="I39" i="1"/>
  <c r="D41" i="1"/>
  <c r="E41" i="1"/>
  <c r="F41" i="1"/>
  <c r="G41" i="1"/>
  <c r="H41" i="1"/>
  <c r="I41" i="1"/>
  <c r="D43" i="1"/>
  <c r="E43" i="1"/>
  <c r="F43" i="1"/>
  <c r="G43" i="1"/>
  <c r="H43" i="1"/>
  <c r="I43" i="1"/>
  <c r="D45" i="1"/>
  <c r="E45" i="1"/>
  <c r="F45" i="1"/>
  <c r="G45" i="1"/>
  <c r="H45" i="1"/>
  <c r="I45" i="1"/>
  <c r="D47" i="1"/>
  <c r="E47" i="1"/>
  <c r="F47" i="1"/>
  <c r="G47" i="1"/>
  <c r="H47" i="1"/>
  <c r="I47" i="1"/>
  <c r="D49" i="1"/>
  <c r="E49" i="1"/>
  <c r="F49" i="1"/>
  <c r="G49" i="1"/>
  <c r="H49" i="1"/>
  <c r="I49" i="1"/>
  <c r="D51" i="1"/>
  <c r="E51" i="1"/>
  <c r="F51" i="1"/>
  <c r="G51" i="1"/>
  <c r="H51" i="1"/>
  <c r="I51" i="1"/>
  <c r="H7" i="1"/>
  <c r="I7" i="1"/>
  <c r="F7" i="1"/>
  <c r="G7" i="1"/>
  <c r="D7" i="1"/>
  <c r="E7" i="1"/>
  <c r="F5" i="1"/>
  <c r="G5" i="1"/>
  <c r="H5" i="1"/>
  <c r="I5" i="1"/>
  <c r="E5" i="1"/>
  <c r="D5" i="1"/>
  <c r="A3" i="4"/>
  <c r="A1" i="4"/>
  <c r="A2" i="4"/>
  <c r="A4" i="4"/>
  <c r="B4" i="4" l="1"/>
  <c r="B2" i="4"/>
  <c r="B1" i="4"/>
  <c r="B3" i="4"/>
  <c r="G4" i="4"/>
  <c r="F11" i="1"/>
  <c r="E11" i="1"/>
  <c r="H9" i="1"/>
  <c r="J4" i="1"/>
  <c r="B6" i="1" s="1"/>
  <c r="J6" i="1" s="1"/>
  <c r="B8" i="1" l="1"/>
  <c r="J5" i="1" l="1"/>
  <c r="B7" i="1" s="1"/>
  <c r="J7" i="1" s="1"/>
  <c r="B9" i="1" s="1"/>
  <c r="J9" i="1" s="1"/>
  <c r="J8" i="1"/>
  <c r="B10" i="1" l="1"/>
  <c r="J10" i="1" s="1"/>
  <c r="B12" i="1" s="1"/>
  <c r="J12" i="1" s="1"/>
  <c r="B14" i="1" s="1"/>
  <c r="J14" i="1" s="1"/>
  <c r="B11" i="1"/>
  <c r="J11" i="1" s="1"/>
  <c r="B13" i="1" s="1"/>
  <c r="J13" i="1" s="1"/>
  <c r="B16" i="1" l="1"/>
  <c r="B15" i="1"/>
  <c r="J15" i="1" s="1"/>
  <c r="J16" i="1" l="1"/>
  <c r="B18" i="1" s="1"/>
  <c r="J18" i="1" s="1"/>
  <c r="B17" i="1"/>
  <c r="B20" i="1" l="1"/>
  <c r="J20" i="1" s="1"/>
  <c r="J17" i="1"/>
  <c r="B19" i="1" s="1"/>
  <c r="J19" i="1" s="1"/>
  <c r="B21" i="1" l="1"/>
  <c r="J21" i="1" s="1"/>
  <c r="B22" i="1" l="1"/>
  <c r="J22" i="1" s="1"/>
  <c r="B24" i="1" s="1"/>
  <c r="J24" i="1" s="1"/>
  <c r="B26" i="1" s="1"/>
  <c r="J26" i="1" s="1"/>
  <c r="B28" i="1" s="1"/>
  <c r="J28" i="1" s="1"/>
  <c r="B30" i="1" s="1"/>
  <c r="J30" i="1" s="1"/>
  <c r="B32" i="1" s="1"/>
  <c r="J32" i="1" s="1"/>
  <c r="B34" i="1" s="1"/>
  <c r="J34" i="1" s="1"/>
  <c r="B36" i="1" s="1"/>
  <c r="J36" i="1" s="1"/>
  <c r="B38" i="1" s="1"/>
  <c r="J38" i="1" s="1"/>
  <c r="B40" i="1" s="1"/>
  <c r="J40" i="1" s="1"/>
  <c r="B42" i="1" s="1"/>
  <c r="J42" i="1" s="1"/>
  <c r="B44" i="1" s="1"/>
  <c r="J44" i="1" s="1"/>
  <c r="B46" i="1" s="1"/>
  <c r="J46" i="1" s="1"/>
  <c r="B48" i="1" s="1"/>
  <c r="J48" i="1" s="1"/>
  <c r="B50" i="1" s="1"/>
  <c r="J50" i="1" s="1"/>
  <c r="B23" i="1" l="1"/>
  <c r="J23" i="1" s="1"/>
  <c r="B25" i="1" s="1"/>
  <c r="J25" i="1" s="1"/>
  <c r="B27" i="1" s="1"/>
  <c r="J27" i="1" s="1"/>
  <c r="B29" i="1" s="1"/>
  <c r="J29" i="1" s="1"/>
  <c r="B31" i="1" s="1"/>
  <c r="J31" i="1" s="1"/>
  <c r="B33" i="1" s="1"/>
  <c r="J33" i="1" s="1"/>
  <c r="B35" i="1" s="1"/>
  <c r="J35" i="1" s="1"/>
  <c r="B37" i="1" s="1"/>
  <c r="J37" i="1" s="1"/>
  <c r="B39" i="1" s="1"/>
  <c r="J39" i="1" s="1"/>
  <c r="B41" i="1" s="1"/>
  <c r="J41" i="1" s="1"/>
  <c r="B43" i="1" s="1"/>
  <c r="J43" i="1" s="1"/>
  <c r="B45" i="1" s="1"/>
  <c r="J45" i="1" s="1"/>
  <c r="B47" i="1" s="1"/>
  <c r="J47" i="1" s="1"/>
  <c r="B49" i="1" s="1"/>
  <c r="J49" i="1" s="1"/>
  <c r="B51" i="1" s="1"/>
  <c r="J51" i="1" s="1"/>
</calcChain>
</file>

<file path=xl/sharedStrings.xml><?xml version="1.0" encoding="utf-8"?>
<sst xmlns="http://schemas.openxmlformats.org/spreadsheetml/2006/main" count="51" uniqueCount="16">
  <si>
    <t>ВодоОтв</t>
  </si>
  <si>
    <t>ВодоСнаб</t>
  </si>
  <si>
    <t>Наполнение</t>
  </si>
  <si>
    <t>Дорога</t>
  </si>
  <si>
    <t>ТехПодкл</t>
  </si>
  <si>
    <t xml:space="preserve">Дата </t>
  </si>
  <si>
    <t>Начальные
значения</t>
  </si>
  <si>
    <t>Запрвка
топлива</t>
  </si>
  <si>
    <t>Конечные
значения</t>
  </si>
  <si>
    <t>Сезон</t>
  </si>
  <si>
    <t>Зима</t>
  </si>
  <si>
    <t>Лето</t>
  </si>
  <si>
    <t>Начало</t>
  </si>
  <si>
    <t>Окончание</t>
  </si>
  <si>
    <t>K1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</si>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</sst>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,000&quot; км&quot;"/>
    <numFmt numFmtId="165" formatCode="#,##0&quot; км&quot;"/>
    <numFmt numFmtId="166" formatCode="#,##0&quot; км&quot;;\-#,##0&quot; км&quot;;;@"/>
    <numFmt numFmtId="167" formatCode="0.00&quot; л.&quot;;\-0.00&quot; л.&quot;;;@"/>
    <numFmt numFmtId="168" formatCode="0.00&quot; л&quot;;\-0.00&quot; л&quot;;;@"/>
    <numFmt numFmtId="169" formatCode="0&quot; шт&quot;"/>
    <numFmt numFmtId="170" formatCode="[$-FC19]d\ mmmm\ \(ddd\);@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2" fillId="0" borderId="5" applyNumberFormat="0" applyFill="0" applyBorder="0" applyAlignment="0" applyProtection="0"/>
  </cellStyleXfs>
  <cellXfs count="64">
    <xf numFmtId="0" fontId="0" fillId="0" borderId="0" xfId="0"/>
    <xf numFmtId="166" fontId="0" fillId="2" borderId="14" xfId="0" applyNumberFormat="1" applyFill="1" applyBorder="1" applyProtection="1">
      <protection hidden="1"/>
    </xf>
    <xf numFmtId="164" fontId="0" fillId="0" borderId="20" xfId="0" applyNumberFormat="1" applyBorder="1" applyProtection="1">
      <protection locked="0"/>
    </xf>
    <xf numFmtId="0" fontId="0" fillId="0" borderId="0" xfId="0" applyFill="1"/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6" fontId="0" fillId="0" borderId="0" xfId="0" applyNumberFormat="1" applyFill="1" applyBorder="1" applyProtection="1">
      <protection hidden="1"/>
    </xf>
    <xf numFmtId="167" fontId="0" fillId="0" borderId="0" xfId="0" applyNumberFormat="1" applyFill="1" applyBorder="1" applyProtection="1">
      <protection hidden="1"/>
    </xf>
    <xf numFmtId="165" fontId="0" fillId="0" borderId="14" xfId="0" applyNumberFormat="1" applyBorder="1" applyProtection="1">
      <protection locked="0"/>
    </xf>
    <xf numFmtId="165" fontId="0" fillId="0" borderId="15" xfId="0" applyNumberFormat="1" applyBorder="1" applyProtection="1">
      <protection locked="0"/>
    </xf>
    <xf numFmtId="168" fontId="0" fillId="2" borderId="17" xfId="0" applyNumberFormat="1" applyFill="1" applyBorder="1" applyProtection="1">
      <protection hidden="1"/>
    </xf>
    <xf numFmtId="168" fontId="0" fillId="2" borderId="18" xfId="0" applyNumberFormat="1" applyFill="1" applyBorder="1" applyProtection="1">
      <protection hidden="1"/>
    </xf>
    <xf numFmtId="169" fontId="0" fillId="0" borderId="14" xfId="0" applyNumberFormat="1" applyBorder="1" applyProtection="1">
      <protection locked="0"/>
    </xf>
    <xf numFmtId="168" fontId="0" fillId="0" borderId="17" xfId="0" applyNumberFormat="1" applyBorder="1" applyProtection="1">
      <protection locked="0"/>
    </xf>
    <xf numFmtId="0" fontId="0" fillId="5" borderId="0" xfId="0" applyFill="1"/>
    <xf numFmtId="0" fontId="2" fillId="5" borderId="0" xfId="1" applyFill="1" applyBorder="1"/>
    <xf numFmtId="0" fontId="0" fillId="5" borderId="0" xfId="0" applyFill="1" applyBorder="1"/>
    <xf numFmtId="0" fontId="0" fillId="6" borderId="0" xfId="0" applyFill="1"/>
    <xf numFmtId="0" fontId="0" fillId="8" borderId="0" xfId="0" applyFill="1"/>
    <xf numFmtId="0" fontId="3" fillId="0" borderId="3" xfId="0" applyFont="1" applyBorder="1" applyAlignment="1">
      <alignment horizontal="center" vertical="center"/>
    </xf>
    <xf numFmtId="14" fontId="4" fillId="6" borderId="22" xfId="0" applyNumberFormat="1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>
      <alignment horizontal="center" vertical="center"/>
    </xf>
    <xf numFmtId="14" fontId="4" fillId="6" borderId="23" xfId="0" applyNumberFormat="1" applyFont="1" applyFill="1" applyBorder="1" applyAlignment="1" applyProtection="1">
      <alignment horizontal="center" vertical="center"/>
      <protection locked="0"/>
    </xf>
    <xf numFmtId="14" fontId="5" fillId="7" borderId="24" xfId="0" applyNumberFormat="1" applyFont="1" applyFill="1" applyBorder="1" applyAlignment="1" applyProtection="1">
      <alignment horizontal="center" vertical="center"/>
      <protection hidden="1"/>
    </xf>
    <xf numFmtId="14" fontId="5" fillId="7" borderId="8" xfId="0" applyNumberFormat="1" applyFont="1" applyFill="1" applyBorder="1" applyAlignment="1" applyProtection="1">
      <alignment horizontal="center" vertical="center"/>
      <protection hidden="1"/>
    </xf>
    <xf numFmtId="0" fontId="4" fillId="6" borderId="3" xfId="0" applyFont="1" applyFill="1" applyBorder="1" applyAlignment="1">
      <alignment horizontal="center" vertical="center"/>
    </xf>
    <xf numFmtId="14" fontId="4" fillId="6" borderId="24" xfId="0" applyNumberFormat="1" applyFont="1" applyFill="1" applyBorder="1" applyAlignment="1" applyProtection="1">
      <alignment horizontal="center" vertical="center"/>
      <protection hidden="1"/>
    </xf>
    <xf numFmtId="14" fontId="4" fillId="6" borderId="8" xfId="0" applyNumberFormat="1" applyFont="1" applyFill="1" applyBorder="1" applyAlignment="1" applyProtection="1">
      <alignment horizontal="center" vertical="center"/>
      <protection hidden="1"/>
    </xf>
    <xf numFmtId="165" fontId="0" fillId="0" borderId="26" xfId="0" applyNumberFormat="1" applyBorder="1" applyProtection="1">
      <protection locked="0"/>
    </xf>
    <xf numFmtId="165" fontId="0" fillId="0" borderId="27" xfId="0" applyNumberFormat="1" applyBorder="1" applyProtection="1">
      <protection locked="0"/>
    </xf>
    <xf numFmtId="169" fontId="0" fillId="0" borderId="26" xfId="0" applyNumberFormat="1" applyBorder="1" applyProtection="1">
      <protection locked="0"/>
    </xf>
    <xf numFmtId="2" fontId="4" fillId="9" borderId="28" xfId="0" applyNumberFormat="1" applyFont="1" applyFill="1" applyBorder="1"/>
    <xf numFmtId="2" fontId="6" fillId="7" borderId="28" xfId="0" applyNumberFormat="1" applyFont="1" applyFill="1" applyBorder="1"/>
    <xf numFmtId="169" fontId="0" fillId="0" borderId="29" xfId="0" applyNumberFormat="1" applyBorder="1" applyProtection="1">
      <protection locked="0"/>
    </xf>
    <xf numFmtId="168" fontId="0" fillId="2" borderId="25" xfId="0" applyNumberFormat="1" applyFill="1" applyBorder="1" applyProtection="1">
      <protection hidden="1"/>
    </xf>
    <xf numFmtId="169" fontId="0" fillId="0" borderId="30" xfId="0" applyNumberFormat="1" applyBorder="1" applyProtection="1">
      <protection locked="0"/>
    </xf>
    <xf numFmtId="0" fontId="3" fillId="10" borderId="28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14" fontId="3" fillId="8" borderId="12" xfId="0" applyNumberFormat="1" applyFont="1" applyFill="1" applyBorder="1" applyAlignment="1" applyProtection="1">
      <alignment horizontal="center" vertical="center"/>
      <protection hidden="1"/>
    </xf>
    <xf numFmtId="0" fontId="3" fillId="8" borderId="11" xfId="0" applyFont="1" applyFill="1" applyBorder="1" applyAlignment="1" applyProtection="1">
      <alignment horizontal="center" vertical="center"/>
      <protection hidden="1"/>
    </xf>
    <xf numFmtId="14" fontId="3" fillId="10" borderId="12" xfId="0" applyNumberFormat="1" applyFont="1" applyFill="1" applyBorder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/>
      <protection hidden="1"/>
    </xf>
    <xf numFmtId="0" fontId="0" fillId="11" borderId="0" xfId="0" applyFill="1"/>
    <xf numFmtId="166" fontId="0" fillId="2" borderId="31" xfId="0" applyNumberFormat="1" applyFill="1" applyBorder="1" applyProtection="1">
      <protection hidden="1"/>
    </xf>
    <xf numFmtId="168" fontId="0" fillId="2" borderId="16" xfId="0" applyNumberFormat="1" applyFill="1" applyBorder="1" applyProtection="1">
      <protection hidden="1"/>
    </xf>
    <xf numFmtId="166" fontId="0" fillId="2" borderId="32" xfId="0" applyNumberFormat="1" applyFill="1" applyBorder="1" applyProtection="1">
      <protection hidden="1"/>
    </xf>
    <xf numFmtId="168" fontId="0" fillId="3" borderId="15" xfId="0" applyNumberFormat="1" applyFill="1" applyBorder="1" applyAlignment="1" applyProtection="1">
      <alignment horizontal="right"/>
      <protection locked="0"/>
    </xf>
    <xf numFmtId="168" fontId="0" fillId="3" borderId="18" xfId="0" applyNumberFormat="1" applyFill="1" applyBorder="1" applyAlignment="1" applyProtection="1">
      <alignment horizontal="right"/>
      <protection locked="0"/>
    </xf>
    <xf numFmtId="14" fontId="3" fillId="3" borderId="10" xfId="0" applyNumberFormat="1" applyFont="1" applyFill="1" applyBorder="1" applyAlignment="1" applyProtection="1">
      <alignment horizontal="center" vertical="center" wrapText="1"/>
      <protection hidden="1"/>
    </xf>
    <xf numFmtId="14" fontId="3" fillId="3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1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3" fillId="10" borderId="2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2" xfId="0" applyFont="1" applyFill="1" applyBorder="1" applyAlignment="1" applyProtection="1">
      <alignment horizontal="center" vertical="center"/>
      <protection hidden="1"/>
    </xf>
    <xf numFmtId="168" fontId="0" fillId="3" borderId="21" xfId="0" applyNumberFormat="1" applyFill="1" applyBorder="1" applyAlignment="1" applyProtection="1">
      <alignment horizontal="right"/>
      <protection locked="0"/>
    </xf>
    <xf numFmtId="170" fontId="0" fillId="4" borderId="6" xfId="0" applyNumberFormat="1" applyFill="1" applyBorder="1" applyAlignment="1" applyProtection="1">
      <alignment horizontal="right" vertical="center"/>
      <protection locked="0"/>
    </xf>
    <xf numFmtId="170" fontId="0" fillId="4" borderId="19" xfId="0" applyNumberFormat="1" applyFill="1" applyBorder="1" applyAlignment="1" applyProtection="1">
      <alignment horizontal="right" vertical="center"/>
      <protection locked="0"/>
    </xf>
    <xf numFmtId="170" fontId="0" fillId="4" borderId="16" xfId="0" applyNumberFormat="1" applyFill="1" applyBorder="1" applyAlignment="1" applyProtection="1">
      <alignment horizontal="right" vertical="center"/>
      <protection locked="0"/>
    </xf>
  </cellXfs>
  <cellStyles count="2">
    <cellStyle name="Заголовок 1" xfId="1" builtinId="16" customBuiltin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002BC!A1"/><Relationship Id="rId2" Type="http://schemas.openxmlformats.org/officeDocument/2006/relationships/image" Target="../media/image1.png"/><Relationship Id="rId1" Type="http://schemas.openxmlformats.org/officeDocument/2006/relationships/hyperlink" Target="#A001BC!A1"/><Relationship Id="rId6" Type="http://schemas.openxmlformats.org/officeDocument/2006/relationships/image" Target="../media/image3.png"/><Relationship Id="rId5" Type="http://schemas.openxmlformats.org/officeDocument/2006/relationships/hyperlink" Target="#A003BC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002BC!A1"/><Relationship Id="rId2" Type="http://schemas.openxmlformats.org/officeDocument/2006/relationships/image" Target="../media/image4.png"/><Relationship Id="rId1" Type="http://schemas.openxmlformats.org/officeDocument/2006/relationships/hyperlink" Target="#&#1054;&#1075;&#1083;&#1072;&#1074;&#1083;&#1077;&#1085;&#1080;&#1077;!A1"/><Relationship Id="rId6" Type="http://schemas.openxmlformats.org/officeDocument/2006/relationships/image" Target="../media/image3.png"/><Relationship Id="rId5" Type="http://schemas.openxmlformats.org/officeDocument/2006/relationships/hyperlink" Target="#A003BC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001BC!A1"/><Relationship Id="rId2" Type="http://schemas.openxmlformats.org/officeDocument/2006/relationships/image" Target="../media/image4.png"/><Relationship Id="rId1" Type="http://schemas.openxmlformats.org/officeDocument/2006/relationships/hyperlink" Target="#&#1054;&#1075;&#1083;&#1072;&#1074;&#1083;&#1077;&#1085;&#1080;&#1077;!A1"/><Relationship Id="rId6" Type="http://schemas.openxmlformats.org/officeDocument/2006/relationships/image" Target="../media/image3.png"/><Relationship Id="rId5" Type="http://schemas.openxmlformats.org/officeDocument/2006/relationships/hyperlink" Target="#A003BC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001BC!A1"/><Relationship Id="rId2" Type="http://schemas.openxmlformats.org/officeDocument/2006/relationships/image" Target="../media/image4.png"/><Relationship Id="rId1" Type="http://schemas.openxmlformats.org/officeDocument/2006/relationships/hyperlink" Target="#&#1054;&#1075;&#1083;&#1072;&#1074;&#1083;&#1077;&#1085;&#1080;&#1077;!A1"/><Relationship Id="rId6" Type="http://schemas.openxmlformats.org/officeDocument/2006/relationships/image" Target="../media/image2.png"/><Relationship Id="rId5" Type="http://schemas.openxmlformats.org/officeDocument/2006/relationships/hyperlink" Target="#A002BC!A1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3</xdr:rowOff>
    </xdr:from>
    <xdr:to>
      <xdr:col>2</xdr:col>
      <xdr:colOff>1969770</xdr:colOff>
      <xdr:row>1</xdr:row>
      <xdr:rowOff>161928</xdr:rowOff>
    </xdr:to>
    <xdr:pic>
      <xdr:nvPicPr>
        <xdr:cNvPr id="7" name="Рисунок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E5C238-AD17-4C73-ACBE-B529E401D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"/>
          <a:ext cx="1969770" cy="4191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1</xdr:row>
      <xdr:rowOff>162703</xdr:rowOff>
    </xdr:from>
    <xdr:to>
      <xdr:col>2</xdr:col>
      <xdr:colOff>1969770</xdr:colOff>
      <xdr:row>3</xdr:row>
      <xdr:rowOff>67453</xdr:rowOff>
    </xdr:to>
    <xdr:pic>
      <xdr:nvPicPr>
        <xdr:cNvPr id="12" name="Рисунок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F31313-04F2-4E9B-A1D9-B039166A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053"/>
          <a:ext cx="1969770" cy="42545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3</xdr:row>
      <xdr:rowOff>71403</xdr:rowOff>
    </xdr:from>
    <xdr:to>
      <xdr:col>2</xdr:col>
      <xdr:colOff>1969770</xdr:colOff>
      <xdr:row>4</xdr:row>
      <xdr:rowOff>233328</xdr:rowOff>
    </xdr:to>
    <xdr:pic>
      <xdr:nvPicPr>
        <xdr:cNvPr id="16" name="Рисунок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9E35D1-4EDC-423D-BBE1-1DDEEED30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2453"/>
          <a:ext cx="196977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1</xdr:row>
      <xdr:rowOff>19050</xdr:rowOff>
    </xdr:from>
    <xdr:to>
      <xdr:col>11</xdr:col>
      <xdr:colOff>466725</xdr:colOff>
      <xdr:row>2</xdr:row>
      <xdr:rowOff>190860</xdr:rowOff>
    </xdr:to>
    <xdr:pic>
      <xdr:nvPicPr>
        <xdr:cNvPr id="6" name="Рисунок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B4630-CB0B-4F80-9B77-0D3063DE5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219075"/>
          <a:ext cx="466724" cy="371835"/>
        </a:xfrm>
        <a:prstGeom prst="rect">
          <a:avLst/>
        </a:prstGeom>
        <a:effectLst>
          <a:outerShdw blurRad="50800" dist="50800" dir="2400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oneCell">
    <xdr:from>
      <xdr:col>0</xdr:col>
      <xdr:colOff>95250</xdr:colOff>
      <xdr:row>0</xdr:row>
      <xdr:rowOff>39525</xdr:rowOff>
    </xdr:from>
    <xdr:to>
      <xdr:col>0</xdr:col>
      <xdr:colOff>825679</xdr:colOff>
      <xdr:row>0</xdr:row>
      <xdr:rowOff>197288</xdr:rowOff>
    </xdr:to>
    <xdr:pic>
      <xdr:nvPicPr>
        <xdr:cNvPr id="5" name="Рисуно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9525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0</xdr:col>
      <xdr:colOff>98246</xdr:colOff>
      <xdr:row>0</xdr:row>
      <xdr:rowOff>304800</xdr:rowOff>
    </xdr:from>
    <xdr:to>
      <xdr:col>0</xdr:col>
      <xdr:colOff>828675</xdr:colOff>
      <xdr:row>0</xdr:row>
      <xdr:rowOff>461386</xdr:rowOff>
    </xdr:to>
    <xdr:pic>
      <xdr:nvPicPr>
        <xdr:cNvPr id="8" name="Рисунок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46" y="304800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0</xdr:col>
      <xdr:colOff>895350</xdr:colOff>
      <xdr:row>0</xdr:row>
      <xdr:rowOff>49050</xdr:rowOff>
    </xdr:from>
    <xdr:to>
      <xdr:col>1</xdr:col>
      <xdr:colOff>558979</xdr:colOff>
      <xdr:row>0</xdr:row>
      <xdr:rowOff>206813</xdr:rowOff>
    </xdr:to>
    <xdr:pic>
      <xdr:nvPicPr>
        <xdr:cNvPr id="7" name="Рисунок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49050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0</xdr:col>
      <xdr:colOff>898346</xdr:colOff>
      <xdr:row>0</xdr:row>
      <xdr:rowOff>314325</xdr:rowOff>
    </xdr:from>
    <xdr:to>
      <xdr:col>1</xdr:col>
      <xdr:colOff>561975</xdr:colOff>
      <xdr:row>0</xdr:row>
      <xdr:rowOff>470911</xdr:rowOff>
    </xdr:to>
    <xdr:pic>
      <xdr:nvPicPr>
        <xdr:cNvPr id="9" name="Рисуно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46" y="31432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0</xdr:row>
      <xdr:rowOff>58575</xdr:rowOff>
    </xdr:from>
    <xdr:to>
      <xdr:col>2</xdr:col>
      <xdr:colOff>597079</xdr:colOff>
      <xdr:row>0</xdr:row>
      <xdr:rowOff>216338</xdr:rowOff>
    </xdr:to>
    <xdr:pic>
      <xdr:nvPicPr>
        <xdr:cNvPr id="10" name="Рисунок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8575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1</xdr:col>
      <xdr:colOff>622121</xdr:colOff>
      <xdr:row>0</xdr:row>
      <xdr:rowOff>323850</xdr:rowOff>
    </xdr:from>
    <xdr:to>
      <xdr:col>2</xdr:col>
      <xdr:colOff>600075</xdr:colOff>
      <xdr:row>0</xdr:row>
      <xdr:rowOff>480436</xdr:rowOff>
    </xdr:to>
    <xdr:pic>
      <xdr:nvPicPr>
        <xdr:cNvPr id="11" name="Рисунок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8921" y="323850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0</xdr:row>
      <xdr:rowOff>68100</xdr:rowOff>
    </xdr:from>
    <xdr:to>
      <xdr:col>4</xdr:col>
      <xdr:colOff>101779</xdr:colOff>
      <xdr:row>0</xdr:row>
      <xdr:rowOff>225863</xdr:rowOff>
    </xdr:to>
    <xdr:pic>
      <xdr:nvPicPr>
        <xdr:cNvPr id="12" name="Рисунок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68100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2</xdr:col>
      <xdr:colOff>669746</xdr:colOff>
      <xdr:row>0</xdr:row>
      <xdr:rowOff>333375</xdr:rowOff>
    </xdr:from>
    <xdr:to>
      <xdr:col>4</xdr:col>
      <xdr:colOff>104775</xdr:colOff>
      <xdr:row>0</xdr:row>
      <xdr:rowOff>489961</xdr:rowOff>
    </xdr:to>
    <xdr:pic>
      <xdr:nvPicPr>
        <xdr:cNvPr id="13" name="Рисунок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021" y="33337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0</xdr:row>
      <xdr:rowOff>77625</xdr:rowOff>
    </xdr:from>
    <xdr:to>
      <xdr:col>5</xdr:col>
      <xdr:colOff>292279</xdr:colOff>
      <xdr:row>0</xdr:row>
      <xdr:rowOff>235388</xdr:rowOff>
    </xdr:to>
    <xdr:pic>
      <xdr:nvPicPr>
        <xdr:cNvPr id="14" name="Рисунок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77625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4</xdr:col>
      <xdr:colOff>183971</xdr:colOff>
      <xdr:row>0</xdr:row>
      <xdr:rowOff>342900</xdr:rowOff>
    </xdr:from>
    <xdr:to>
      <xdr:col>5</xdr:col>
      <xdr:colOff>295275</xdr:colOff>
      <xdr:row>0</xdr:row>
      <xdr:rowOff>499486</xdr:rowOff>
    </xdr:to>
    <xdr:pic>
      <xdr:nvPicPr>
        <xdr:cNvPr id="15" name="Рисунок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8646" y="342900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0</xdr:row>
      <xdr:rowOff>77625</xdr:rowOff>
    </xdr:from>
    <xdr:to>
      <xdr:col>6</xdr:col>
      <xdr:colOff>473254</xdr:colOff>
      <xdr:row>0</xdr:row>
      <xdr:rowOff>235388</xdr:rowOff>
    </xdr:to>
    <xdr:pic>
      <xdr:nvPicPr>
        <xdr:cNvPr id="16" name="Рисунок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7625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5</xdr:col>
      <xdr:colOff>364946</xdr:colOff>
      <xdr:row>0</xdr:row>
      <xdr:rowOff>342900</xdr:rowOff>
    </xdr:from>
    <xdr:to>
      <xdr:col>6</xdr:col>
      <xdr:colOff>476250</xdr:colOff>
      <xdr:row>0</xdr:row>
      <xdr:rowOff>499486</xdr:rowOff>
    </xdr:to>
    <xdr:pic>
      <xdr:nvPicPr>
        <xdr:cNvPr id="17" name="Рисунок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8746" y="342900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0</xdr:row>
      <xdr:rowOff>77625</xdr:rowOff>
    </xdr:from>
    <xdr:to>
      <xdr:col>8</xdr:col>
      <xdr:colOff>44629</xdr:colOff>
      <xdr:row>0</xdr:row>
      <xdr:rowOff>235388</xdr:rowOff>
    </xdr:to>
    <xdr:pic>
      <xdr:nvPicPr>
        <xdr:cNvPr id="18" name="Рисунок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77625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6</xdr:col>
      <xdr:colOff>555446</xdr:colOff>
      <xdr:row>0</xdr:row>
      <xdr:rowOff>342900</xdr:rowOff>
    </xdr:from>
    <xdr:to>
      <xdr:col>8</xdr:col>
      <xdr:colOff>47625</xdr:colOff>
      <xdr:row>0</xdr:row>
      <xdr:rowOff>499486</xdr:rowOff>
    </xdr:to>
    <xdr:pic>
      <xdr:nvPicPr>
        <xdr:cNvPr id="19" name="Рисунок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8371" y="342900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0</xdr:row>
      <xdr:rowOff>68100</xdr:rowOff>
    </xdr:from>
    <xdr:to>
      <xdr:col>9</xdr:col>
      <xdr:colOff>216079</xdr:colOff>
      <xdr:row>0</xdr:row>
      <xdr:rowOff>225863</xdr:rowOff>
    </xdr:to>
    <xdr:pic>
      <xdr:nvPicPr>
        <xdr:cNvPr id="20" name="Рисунок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E5A809-E01C-418C-A21B-CB5D281E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68100"/>
          <a:ext cx="730429" cy="157763"/>
        </a:xfrm>
        <a:prstGeom prst="rect">
          <a:avLst/>
        </a:prstGeom>
      </xdr:spPr>
    </xdr:pic>
    <xdr:clientData/>
  </xdr:twoCellAnchor>
  <xdr:twoCellAnchor editAs="oneCell">
    <xdr:from>
      <xdr:col>8</xdr:col>
      <xdr:colOff>107771</xdr:colOff>
      <xdr:row>0</xdr:row>
      <xdr:rowOff>333375</xdr:rowOff>
    </xdr:from>
    <xdr:to>
      <xdr:col>9</xdr:col>
      <xdr:colOff>219075</xdr:colOff>
      <xdr:row>0</xdr:row>
      <xdr:rowOff>489961</xdr:rowOff>
    </xdr:to>
    <xdr:pic>
      <xdr:nvPicPr>
        <xdr:cNvPr id="21" name="Рисунок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946" y="33337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0</xdr:col>
      <xdr:colOff>79196</xdr:colOff>
      <xdr:row>0</xdr:row>
      <xdr:rowOff>542925</xdr:rowOff>
    </xdr:from>
    <xdr:to>
      <xdr:col>0</xdr:col>
      <xdr:colOff>809625</xdr:colOff>
      <xdr:row>0</xdr:row>
      <xdr:rowOff>699511</xdr:rowOff>
    </xdr:to>
    <xdr:pic>
      <xdr:nvPicPr>
        <xdr:cNvPr id="22" name="Рисунок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96" y="54292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0</xdr:col>
      <xdr:colOff>879296</xdr:colOff>
      <xdr:row>0</xdr:row>
      <xdr:rowOff>552450</xdr:rowOff>
    </xdr:from>
    <xdr:to>
      <xdr:col>1</xdr:col>
      <xdr:colOff>542925</xdr:colOff>
      <xdr:row>0</xdr:row>
      <xdr:rowOff>709036</xdr:rowOff>
    </xdr:to>
    <xdr:pic>
      <xdr:nvPicPr>
        <xdr:cNvPr id="23" name="Рисунок 2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96" y="552450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1</xdr:col>
      <xdr:colOff>603071</xdr:colOff>
      <xdr:row>0</xdr:row>
      <xdr:rowOff>561975</xdr:rowOff>
    </xdr:from>
    <xdr:to>
      <xdr:col>2</xdr:col>
      <xdr:colOff>581025</xdr:colOff>
      <xdr:row>0</xdr:row>
      <xdr:rowOff>718561</xdr:rowOff>
    </xdr:to>
    <xdr:pic>
      <xdr:nvPicPr>
        <xdr:cNvPr id="24" name="Рисунок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871" y="56197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2</xdr:col>
      <xdr:colOff>650696</xdr:colOff>
      <xdr:row>0</xdr:row>
      <xdr:rowOff>571500</xdr:rowOff>
    </xdr:from>
    <xdr:to>
      <xdr:col>4</xdr:col>
      <xdr:colOff>85725</xdr:colOff>
      <xdr:row>0</xdr:row>
      <xdr:rowOff>728086</xdr:rowOff>
    </xdr:to>
    <xdr:pic>
      <xdr:nvPicPr>
        <xdr:cNvPr id="25" name="Рисунок 2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971" y="571500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4</xdr:col>
      <xdr:colOff>164921</xdr:colOff>
      <xdr:row>0</xdr:row>
      <xdr:rowOff>581025</xdr:rowOff>
    </xdr:from>
    <xdr:to>
      <xdr:col>5</xdr:col>
      <xdr:colOff>276225</xdr:colOff>
      <xdr:row>0</xdr:row>
      <xdr:rowOff>737611</xdr:rowOff>
    </xdr:to>
    <xdr:pic>
      <xdr:nvPicPr>
        <xdr:cNvPr id="26" name="Рисунок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9596" y="58102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5</xdr:col>
      <xdr:colOff>345896</xdr:colOff>
      <xdr:row>0</xdr:row>
      <xdr:rowOff>581025</xdr:rowOff>
    </xdr:from>
    <xdr:to>
      <xdr:col>6</xdr:col>
      <xdr:colOff>457200</xdr:colOff>
      <xdr:row>0</xdr:row>
      <xdr:rowOff>737611</xdr:rowOff>
    </xdr:to>
    <xdr:pic>
      <xdr:nvPicPr>
        <xdr:cNvPr id="27" name="Рисунок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696" y="58102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6</xdr:col>
      <xdr:colOff>536396</xdr:colOff>
      <xdr:row>0</xdr:row>
      <xdr:rowOff>581025</xdr:rowOff>
    </xdr:from>
    <xdr:to>
      <xdr:col>8</xdr:col>
      <xdr:colOff>28575</xdr:colOff>
      <xdr:row>0</xdr:row>
      <xdr:rowOff>737611</xdr:rowOff>
    </xdr:to>
    <xdr:pic>
      <xdr:nvPicPr>
        <xdr:cNvPr id="28" name="Рисунок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321" y="581025"/>
          <a:ext cx="730429" cy="156586"/>
        </a:xfrm>
        <a:prstGeom prst="rect">
          <a:avLst/>
        </a:prstGeom>
      </xdr:spPr>
    </xdr:pic>
    <xdr:clientData/>
  </xdr:twoCellAnchor>
  <xdr:twoCellAnchor editAs="oneCell">
    <xdr:from>
      <xdr:col>8</xdr:col>
      <xdr:colOff>88721</xdr:colOff>
      <xdr:row>0</xdr:row>
      <xdr:rowOff>571500</xdr:rowOff>
    </xdr:from>
    <xdr:to>
      <xdr:col>9</xdr:col>
      <xdr:colOff>200025</xdr:colOff>
      <xdr:row>0</xdr:row>
      <xdr:rowOff>728086</xdr:rowOff>
    </xdr:to>
    <xdr:pic>
      <xdr:nvPicPr>
        <xdr:cNvPr id="29" name="Рисунок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C8F0C28-CE9B-4A03-B689-F197146C1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9896" y="571500"/>
          <a:ext cx="730429" cy="1565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1</xdr:row>
      <xdr:rowOff>19050</xdr:rowOff>
    </xdr:from>
    <xdr:to>
      <xdr:col>11</xdr:col>
      <xdr:colOff>466725</xdr:colOff>
      <xdr:row>2</xdr:row>
      <xdr:rowOff>190860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3BEE73-A8D4-4962-A754-D8F104530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219075"/>
          <a:ext cx="466724" cy="371835"/>
        </a:xfrm>
        <a:prstGeom prst="rect">
          <a:avLst/>
        </a:prstGeom>
        <a:effectLst>
          <a:outerShdw blurRad="50800" dist="50800" dir="2400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oneCell">
    <xdr:from>
      <xdr:col>11</xdr:col>
      <xdr:colOff>19050</xdr:colOff>
      <xdr:row>3</xdr:row>
      <xdr:rowOff>47625</xdr:rowOff>
    </xdr:from>
    <xdr:to>
      <xdr:col>15</xdr:col>
      <xdr:colOff>93345</xdr:colOff>
      <xdr:row>5</xdr:row>
      <xdr:rowOff>88900</xdr:rowOff>
    </xdr:to>
    <xdr:pic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4FAE39-21CB-4AAB-B904-DC7DCACE9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647700"/>
          <a:ext cx="1969770" cy="42227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5</xdr:row>
      <xdr:rowOff>90450</xdr:rowOff>
    </xdr:from>
    <xdr:to>
      <xdr:col>15</xdr:col>
      <xdr:colOff>93345</xdr:colOff>
      <xdr:row>7</xdr:row>
      <xdr:rowOff>131725</xdr:rowOff>
    </xdr:to>
    <xdr:pic>
      <xdr:nvPicPr>
        <xdr:cNvPr id="5" name="Рисунок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4F7A116-F6A2-439E-A1AF-F9978E340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071525"/>
          <a:ext cx="1969770" cy="422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</xdr:colOff>
      <xdr:row>1</xdr:row>
      <xdr:rowOff>19050</xdr:rowOff>
    </xdr:from>
    <xdr:to>
      <xdr:col>11</xdr:col>
      <xdr:colOff>466725</xdr:colOff>
      <xdr:row>2</xdr:row>
      <xdr:rowOff>190860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95EC1E-F02B-4B97-B586-0CEFE5FBA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219075"/>
          <a:ext cx="466724" cy="371835"/>
        </a:xfrm>
        <a:prstGeom prst="rect">
          <a:avLst/>
        </a:prstGeom>
        <a:effectLst>
          <a:outerShdw blurRad="50800" dist="50800" dir="2400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oneCell">
    <xdr:from>
      <xdr:col>11</xdr:col>
      <xdr:colOff>19050</xdr:colOff>
      <xdr:row>3</xdr:row>
      <xdr:rowOff>47625</xdr:rowOff>
    </xdr:from>
    <xdr:to>
      <xdr:col>15</xdr:col>
      <xdr:colOff>93345</xdr:colOff>
      <xdr:row>5</xdr:row>
      <xdr:rowOff>88900</xdr:rowOff>
    </xdr:to>
    <xdr:pic>
      <xdr:nvPicPr>
        <xdr:cNvPr id="3" name="Рисунок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45D99B-5C29-42BB-A16D-AC72CE6F6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647700"/>
          <a:ext cx="1969770" cy="42227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5</xdr:row>
      <xdr:rowOff>89675</xdr:rowOff>
    </xdr:from>
    <xdr:to>
      <xdr:col>15</xdr:col>
      <xdr:colOff>93345</xdr:colOff>
      <xdr:row>7</xdr:row>
      <xdr:rowOff>134125</xdr:rowOff>
    </xdr:to>
    <xdr:pic>
      <xdr:nvPicPr>
        <xdr:cNvPr id="4" name="Рисунок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E86ECA-2A4A-4050-83C5-95DE2D5DF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070750"/>
          <a:ext cx="196977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2"/>
  <sheetViews>
    <sheetView topLeftCell="C1" zoomScale="112" zoomScaleNormal="112" zoomScalePageLayoutView="98" workbookViewId="0"/>
  </sheetViews>
  <sheetFormatPr defaultRowHeight="15" x14ac:dyDescent="0.25"/>
  <cols>
    <col min="1" max="1" width="15.5703125" style="14" hidden="1" customWidth="1"/>
    <col min="2" max="2" width="23.140625" style="14" hidden="1" customWidth="1"/>
    <col min="3" max="3" width="30" style="14" customWidth="1"/>
    <col min="4" max="4" width="17.140625" style="14" customWidth="1"/>
    <col min="5" max="5" width="9.140625" style="14"/>
    <col min="6" max="7" width="11.42578125" style="14" customWidth="1"/>
    <col min="8" max="16384" width="9.140625" style="14"/>
  </cols>
  <sheetData>
    <row r="1" spans="1:8" ht="20.25" thickBot="1" x14ac:dyDescent="0.35">
      <c r="A1" s="14" t="e">
        <f ca="1">SheetList(ROW())</f>
        <v>#NAME?</v>
      </c>
      <c r="B1" s="15" t="e">
        <f ca="1">HYPERLINK("#"&amp;A1&amp;"!A1",A1)</f>
        <v>#NAME?</v>
      </c>
      <c r="C1" s="17"/>
      <c r="D1" s="18"/>
      <c r="E1" s="19" t="s">
        <v>9</v>
      </c>
      <c r="F1" s="19" t="s">
        <v>12</v>
      </c>
      <c r="G1" s="19" t="s">
        <v>13</v>
      </c>
      <c r="H1" s="42"/>
    </row>
    <row r="2" spans="1:8" ht="20.25" thickBot="1" x14ac:dyDescent="0.35">
      <c r="A2" s="14" t="e">
        <f t="shared" ref="A2:A4" ca="1" si="0">SheetList(ROW())</f>
        <v>#NAME?</v>
      </c>
      <c r="B2" s="15" t="e">
        <f ca="1">HYPERLINK("#"&amp;A2&amp;"!A1",A2)</f>
        <v>#NAME?</v>
      </c>
      <c r="C2" s="17"/>
      <c r="D2" s="18"/>
      <c r="E2" s="25" t="s">
        <v>10</v>
      </c>
      <c r="F2" s="20">
        <v>44151</v>
      </c>
      <c r="G2" s="22">
        <v>44289</v>
      </c>
      <c r="H2" s="42"/>
    </row>
    <row r="3" spans="1:8" ht="20.25" thickBot="1" x14ac:dyDescent="0.35">
      <c r="A3" s="14" t="e">
        <f t="shared" ca="1" si="0"/>
        <v>#NAME?</v>
      </c>
      <c r="B3" s="15" t="e">
        <f ca="1">HYPERLINK("#"&amp;A3&amp;"!A1","--&gt; "&amp;A3)</f>
        <v>#NAME?</v>
      </c>
      <c r="C3" s="17"/>
      <c r="D3" s="18"/>
      <c r="E3" s="21" t="s">
        <v>11</v>
      </c>
      <c r="F3" s="23">
        <f>G2+1</f>
        <v>44290</v>
      </c>
      <c r="G3" s="24">
        <f>DATE(YEAR(F2)+1,MONTH(F2),DAY(F2)-1)</f>
        <v>44515</v>
      </c>
      <c r="H3" s="42"/>
    </row>
    <row r="4" spans="1:8" ht="20.25" thickBot="1" x14ac:dyDescent="0.35">
      <c r="A4" s="14" t="e">
        <f t="shared" ca="1" si="0"/>
        <v>#NAME?</v>
      </c>
      <c r="B4" s="15" t="e">
        <f ca="1">HYPERLINK("#"&amp;A4&amp;"!A1","--&gt; "&amp;A4)</f>
        <v>#NAME?</v>
      </c>
      <c r="C4" s="17"/>
      <c r="D4" s="18"/>
      <c r="E4" s="25" t="s">
        <v>10</v>
      </c>
      <c r="F4" s="26">
        <f>G3+1</f>
        <v>44516</v>
      </c>
      <c r="G4" s="27">
        <f>DATE(YEAR(F3)+1,MONTH(F3),DAY(F3)-1)</f>
        <v>44654</v>
      </c>
      <c r="H4" s="42"/>
    </row>
    <row r="5" spans="1:8" ht="19.5" x14ac:dyDescent="0.3">
      <c r="B5" s="15"/>
      <c r="C5" s="17"/>
      <c r="D5" s="18"/>
      <c r="E5" s="42"/>
      <c r="F5" s="42"/>
      <c r="G5" s="42"/>
      <c r="H5" s="42"/>
    </row>
    <row r="6" spans="1:8" ht="19.5" x14ac:dyDescent="0.3">
      <c r="B6" s="15"/>
      <c r="C6" s="17"/>
      <c r="D6" s="18"/>
      <c r="E6" s="42"/>
      <c r="F6" s="42"/>
      <c r="G6" s="42"/>
      <c r="H6" s="42"/>
    </row>
    <row r="7" spans="1:8" ht="19.5" x14ac:dyDescent="0.3">
      <c r="B7" s="15"/>
      <c r="C7" s="17"/>
      <c r="D7" s="18"/>
      <c r="E7" s="42"/>
      <c r="F7" s="42"/>
      <c r="G7" s="42"/>
      <c r="H7" s="42"/>
    </row>
    <row r="8" spans="1:8" ht="19.5" x14ac:dyDescent="0.3">
      <c r="B8" s="15"/>
      <c r="C8" s="17"/>
      <c r="D8" s="18"/>
      <c r="E8" s="42"/>
      <c r="F8" s="42"/>
      <c r="G8" s="42"/>
      <c r="H8" s="42"/>
    </row>
    <row r="9" spans="1:8" ht="19.5" x14ac:dyDescent="0.3">
      <c r="B9" s="15"/>
      <c r="C9" s="17"/>
      <c r="D9" s="18"/>
      <c r="E9" s="42"/>
      <c r="F9" s="42"/>
      <c r="G9" s="42"/>
      <c r="H9" s="42"/>
    </row>
    <row r="10" spans="1:8" ht="19.5" x14ac:dyDescent="0.3">
      <c r="B10" s="15"/>
      <c r="C10" s="17"/>
      <c r="D10" s="18"/>
      <c r="E10" s="42"/>
      <c r="F10" s="42"/>
      <c r="G10" s="42"/>
      <c r="H10" s="42"/>
    </row>
    <row r="11" spans="1:8" ht="19.5" x14ac:dyDescent="0.3">
      <c r="B11" s="15"/>
      <c r="C11" s="17"/>
      <c r="D11" s="18"/>
      <c r="E11" s="42"/>
      <c r="F11" s="42"/>
      <c r="G11" s="42"/>
      <c r="H11" s="42"/>
    </row>
    <row r="12" spans="1:8" ht="19.5" x14ac:dyDescent="0.3">
      <c r="B12" s="15"/>
      <c r="C12" s="17"/>
      <c r="D12" s="18"/>
      <c r="E12" s="42"/>
      <c r="F12" s="42"/>
      <c r="G12" s="42"/>
      <c r="H12" s="42"/>
    </row>
    <row r="13" spans="1:8" ht="19.5" x14ac:dyDescent="0.3">
      <c r="B13" s="15"/>
      <c r="C13" s="17"/>
      <c r="D13" s="18"/>
      <c r="E13" s="42"/>
      <c r="F13" s="42"/>
      <c r="G13" s="42"/>
      <c r="H13" s="42"/>
    </row>
    <row r="14" spans="1:8" ht="19.5" x14ac:dyDescent="0.3">
      <c r="B14" s="15"/>
      <c r="C14" s="17"/>
      <c r="D14" s="18"/>
      <c r="E14" s="42"/>
      <c r="F14" s="42"/>
      <c r="G14" s="42"/>
      <c r="H14" s="42"/>
    </row>
    <row r="15" spans="1:8" ht="19.5" x14ac:dyDescent="0.3">
      <c r="B15" s="15"/>
      <c r="C15" s="17"/>
      <c r="D15" s="18"/>
      <c r="E15" s="42"/>
      <c r="F15" s="42"/>
      <c r="G15" s="42"/>
      <c r="H15" s="42"/>
    </row>
    <row r="16" spans="1:8" ht="19.5" x14ac:dyDescent="0.3">
      <c r="B16" s="15"/>
      <c r="C16" s="17"/>
      <c r="D16" s="18"/>
      <c r="E16" s="42"/>
      <c r="F16" s="42"/>
      <c r="G16" s="42"/>
      <c r="H16" s="42"/>
    </row>
    <row r="17" spans="2:8" ht="19.5" x14ac:dyDescent="0.3">
      <c r="B17" s="15"/>
      <c r="C17" s="17"/>
      <c r="D17" s="18"/>
      <c r="E17" s="42"/>
      <c r="F17" s="42"/>
      <c r="G17" s="42"/>
      <c r="H17" s="42"/>
    </row>
    <row r="18" spans="2:8" ht="19.5" x14ac:dyDescent="0.3">
      <c r="B18" s="15"/>
      <c r="C18" s="17"/>
      <c r="D18" s="18"/>
      <c r="E18" s="42"/>
      <c r="F18" s="42"/>
      <c r="G18" s="42"/>
      <c r="H18" s="42"/>
    </row>
    <row r="19" spans="2:8" ht="19.5" x14ac:dyDescent="0.3">
      <c r="B19" s="15"/>
      <c r="C19" s="17"/>
      <c r="D19" s="18"/>
      <c r="E19" s="42"/>
      <c r="F19" s="42"/>
      <c r="G19" s="42"/>
      <c r="H19" s="42"/>
    </row>
    <row r="20" spans="2:8" ht="19.5" x14ac:dyDescent="0.3">
      <c r="B20" s="15"/>
      <c r="C20" s="17"/>
      <c r="D20" s="18"/>
      <c r="E20" s="42"/>
      <c r="F20" s="42"/>
      <c r="G20" s="42"/>
      <c r="H20" s="42"/>
    </row>
    <row r="21" spans="2:8" ht="19.5" x14ac:dyDescent="0.3">
      <c r="B21" s="15"/>
      <c r="C21" s="17"/>
      <c r="D21" s="18"/>
      <c r="E21" s="42"/>
      <c r="F21" s="42"/>
      <c r="G21" s="42"/>
      <c r="H21" s="42"/>
    </row>
    <row r="22" spans="2:8" ht="25.5" customHeight="1" x14ac:dyDescent="0.3">
      <c r="B22" s="15"/>
      <c r="C22" s="17"/>
      <c r="D22" s="18"/>
      <c r="E22" s="42"/>
      <c r="F22" s="42"/>
      <c r="G22" s="42"/>
      <c r="H22" s="42"/>
    </row>
    <row r="23" spans="2:8" ht="19.5" x14ac:dyDescent="0.3">
      <c r="B23" s="15"/>
    </row>
    <row r="24" spans="2:8" ht="19.5" x14ac:dyDescent="0.3">
      <c r="B24" s="15"/>
    </row>
    <row r="25" spans="2:8" ht="19.5" x14ac:dyDescent="0.3">
      <c r="B25" s="15"/>
    </row>
    <row r="26" spans="2:8" ht="19.5" x14ac:dyDescent="0.3">
      <c r="B26" s="15"/>
    </row>
    <row r="27" spans="2:8" ht="19.5" x14ac:dyDescent="0.3">
      <c r="B27" s="15"/>
    </row>
    <row r="28" spans="2:8" ht="19.5" x14ac:dyDescent="0.3">
      <c r="B28" s="15"/>
    </row>
    <row r="29" spans="2:8" ht="19.5" x14ac:dyDescent="0.3">
      <c r="B29" s="15"/>
    </row>
    <row r="30" spans="2:8" ht="19.5" x14ac:dyDescent="0.3">
      <c r="B30" s="15"/>
    </row>
    <row r="31" spans="2:8" x14ac:dyDescent="0.25">
      <c r="B31" s="16"/>
    </row>
    <row r="32" spans="2:8" x14ac:dyDescent="0.25">
      <c r="B32" s="16"/>
    </row>
  </sheetData>
  <sheetProtection selectLockedCells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51"/>
  <sheetViews>
    <sheetView tabSelected="1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O5" sqref="O5"/>
    </sheetView>
  </sheetViews>
  <sheetFormatPr defaultRowHeight="15" x14ac:dyDescent="0.25"/>
  <cols>
    <col min="1" max="1" width="16" bestFit="1" customWidth="1"/>
    <col min="2" max="2" width="11.28515625" customWidth="1"/>
    <col min="3" max="3" width="10.140625" customWidth="1"/>
    <col min="4" max="9" width="9.28515625" customWidth="1"/>
    <col min="10" max="10" width="11.7109375" customWidth="1"/>
    <col min="11" max="11" width="3.140625" customWidth="1"/>
    <col min="12" max="12" width="8.28515625" customWidth="1"/>
    <col min="13" max="13" width="5.5703125" bestFit="1" customWidth="1"/>
    <col min="14" max="14" width="5.42578125" customWidth="1"/>
  </cols>
  <sheetData>
    <row r="1" spans="1:14" ht="63" customHeight="1" thickBot="1" x14ac:dyDescent="0.3">
      <c r="K1" s="3"/>
      <c r="M1" s="37" t="s">
        <v>14</v>
      </c>
      <c r="N1" s="36" t="s">
        <v>15</v>
      </c>
    </row>
    <row r="2" spans="1:14" ht="15.75" thickBot="1" x14ac:dyDescent="0.3">
      <c r="A2" s="52" t="s">
        <v>5</v>
      </c>
      <c r="B2" s="50" t="s">
        <v>6</v>
      </c>
      <c r="C2" s="48" t="s">
        <v>7</v>
      </c>
      <c r="D2" s="58" t="s">
        <v>3</v>
      </c>
      <c r="E2" s="59"/>
      <c r="F2" s="56" t="s">
        <v>2</v>
      </c>
      <c r="G2" s="57"/>
      <c r="H2" s="58" t="s">
        <v>4</v>
      </c>
      <c r="I2" s="59"/>
      <c r="J2" s="54" t="s">
        <v>8</v>
      </c>
      <c r="K2" s="4"/>
      <c r="M2" s="31">
        <v>34.1</v>
      </c>
      <c r="N2" s="31">
        <v>0.77</v>
      </c>
    </row>
    <row r="3" spans="1:14" ht="15.75" thickBot="1" x14ac:dyDescent="0.3">
      <c r="A3" s="53"/>
      <c r="B3" s="51"/>
      <c r="C3" s="49"/>
      <c r="D3" s="38" t="s">
        <v>1</v>
      </c>
      <c r="E3" s="39" t="s">
        <v>0</v>
      </c>
      <c r="F3" s="40" t="s">
        <v>1</v>
      </c>
      <c r="G3" s="41" t="s">
        <v>0</v>
      </c>
      <c r="H3" s="38" t="s">
        <v>1</v>
      </c>
      <c r="I3" s="39" t="s">
        <v>0</v>
      </c>
      <c r="J3" s="55"/>
      <c r="K3" s="5"/>
      <c r="M3" s="32">
        <v>30.1</v>
      </c>
      <c r="N3" s="32">
        <v>0.51</v>
      </c>
    </row>
    <row r="4" spans="1:14" x14ac:dyDescent="0.25">
      <c r="A4" s="62">
        <v>44201</v>
      </c>
      <c r="B4" s="2">
        <v>46020</v>
      </c>
      <c r="C4" s="60">
        <v>60</v>
      </c>
      <c r="D4" s="28"/>
      <c r="E4" s="29">
        <v>21</v>
      </c>
      <c r="F4" s="28"/>
      <c r="G4" s="29">
        <v>13</v>
      </c>
      <c r="H4" s="30"/>
      <c r="I4" s="33"/>
      <c r="J4" s="43">
        <f>IFERROR(B4+D4+E4+H4+I4,"")</f>
        <v>46041</v>
      </c>
      <c r="K4" s="6"/>
    </row>
    <row r="5" spans="1:14" x14ac:dyDescent="0.25">
      <c r="A5" s="63"/>
      <c r="B5" s="13">
        <v>4.9000000000000004</v>
      </c>
      <c r="C5" s="47"/>
      <c r="D5" s="10">
        <f>CHOOSE(MATCH($A$4,Оглавление!$F$2:$F$4),$M$2,$M$3,$M$2)*D4/100</f>
        <v>0</v>
      </c>
      <c r="E5" s="11">
        <f>CHOOSE(MATCH($A$4,Оглавление!$F$2:$F$4),$M$2,$M$3,$M$2)*E4/100</f>
        <v>7.1610000000000005</v>
      </c>
      <c r="F5" s="10">
        <f>CHOOSE(MATCH($A$4,Оглавление!$F$2:$F$4),$N$2,$N$3,$M$2)*F4</f>
        <v>0</v>
      </c>
      <c r="G5" s="11">
        <f>CHOOSE(MATCH($A$4,Оглавление!$F$2:$F$4),$N$2,$N$3,$M$2)*G4</f>
        <v>10.01</v>
      </c>
      <c r="H5" s="10">
        <f>CHOOSE(MATCH($A$4,Оглавление!$F$2:$F$4),$M$2,$M$3,$M$2)*H4/100</f>
        <v>0</v>
      </c>
      <c r="I5" s="34">
        <f>CHOOSE(MATCH($A$4,Оглавление!$F$2:$F$4),$M$2,$M$3,$M$2)*I4/100</f>
        <v>0</v>
      </c>
      <c r="J5" s="44">
        <f>IFERROR(B5+C4-SUM(D5:I5),"")</f>
        <v>47.729000000000006</v>
      </c>
      <c r="K5" s="7"/>
    </row>
    <row r="6" spans="1:14" x14ac:dyDescent="0.25">
      <c r="A6" s="61">
        <v>44204</v>
      </c>
      <c r="B6" s="1">
        <f>IF(OR(ISBLANK(A6),A6=J4),"",J4)</f>
        <v>46041</v>
      </c>
      <c r="C6" s="46">
        <v>39</v>
      </c>
      <c r="D6" s="8">
        <v>28</v>
      </c>
      <c r="E6" s="9">
        <v>23</v>
      </c>
      <c r="F6" s="8">
        <v>2</v>
      </c>
      <c r="G6" s="9"/>
      <c r="H6" s="12"/>
      <c r="I6" s="35"/>
      <c r="J6" s="45">
        <f>IFERROR(B6+D6+E6+H6+I6,"")</f>
        <v>46092</v>
      </c>
      <c r="K6" s="6"/>
    </row>
    <row r="7" spans="1:14" x14ac:dyDescent="0.25">
      <c r="A7" s="61"/>
      <c r="B7" s="10">
        <f>IF(OR(ISBLANK(A6),A6=J5),"",J5)</f>
        <v>47.729000000000006</v>
      </c>
      <c r="C7" s="47"/>
      <c r="D7" s="10">
        <f>CHOOSE(MATCH($A$4,Оглавление!$F$2:$F$4),$M$2,$M$3,$M$2)*D6/100</f>
        <v>9.548</v>
      </c>
      <c r="E7" s="11">
        <f>CHOOSE(MATCH($A$4,Оглавление!$F$2:$F$4),$M$2,$M$3,$M$2)*E6/100</f>
        <v>7.8430000000000009</v>
      </c>
      <c r="F7" s="10">
        <f>CHOOSE(MATCH($A$4,Оглавление!$F$2:$F$4),$N$2,$N$3,$M$2)*F6</f>
        <v>1.54</v>
      </c>
      <c r="G7" s="11">
        <f>CHOOSE(MATCH($A$4,Оглавление!$F$2:$F$4),$N$2,$N$3,$M$2)*G6</f>
        <v>0</v>
      </c>
      <c r="H7" s="10">
        <f>CHOOSE(MATCH($A$4,Оглавление!$F$2:$F$4),$M$2,$M$3,$M$2)*H6/100</f>
        <v>0</v>
      </c>
      <c r="I7" s="34">
        <f>CHOOSE(MATCH($A$4,Оглавление!$F$2:$F$4),$M$2,$M$3,$M$2)*I6/100</f>
        <v>0</v>
      </c>
      <c r="J7" s="44">
        <f>IFERROR(B7+C6-SUM(D7:I7),"")</f>
        <v>67.798000000000016</v>
      </c>
      <c r="K7" s="7"/>
    </row>
    <row r="8" spans="1:14" x14ac:dyDescent="0.25">
      <c r="A8" s="61">
        <v>44205</v>
      </c>
      <c r="B8" s="1">
        <f t="shared" ref="B8:B50" si="0">IF(OR(ISBLANK(A8),A8=J6),"",J6)</f>
        <v>46092</v>
      </c>
      <c r="C8" s="46"/>
      <c r="D8" s="8">
        <v>27</v>
      </c>
      <c r="E8" s="9">
        <v>18</v>
      </c>
      <c r="F8" s="8">
        <v>8</v>
      </c>
      <c r="G8" s="9"/>
      <c r="H8" s="12"/>
      <c r="I8" s="35"/>
      <c r="J8" s="45">
        <f t="shared" ref="J8" si="1">IFERROR(B8+D8+E8+H8+I8,"")</f>
        <v>46137</v>
      </c>
      <c r="K8" s="6"/>
    </row>
    <row r="9" spans="1:14" x14ac:dyDescent="0.25">
      <c r="A9" s="61"/>
      <c r="B9" s="10">
        <f t="shared" ref="B9:B51" si="2">IF(OR(ISBLANK(A8),A8=J7),"",J7)</f>
        <v>67.798000000000016</v>
      </c>
      <c r="C9" s="47"/>
      <c r="D9" s="10">
        <f>CHOOSE(MATCH($A$4,Оглавление!$F$2:$F$4),$M$2,$M$3,$M$2)*D8/100</f>
        <v>9.2070000000000007</v>
      </c>
      <c r="E9" s="11">
        <f>CHOOSE(MATCH($A$4,Оглавление!$F$2:$F$4),$M$2,$M$3,$M$2)*E8/100</f>
        <v>6.1380000000000008</v>
      </c>
      <c r="F9" s="10">
        <f>CHOOSE(MATCH($A$4,Оглавление!$F$2:$F$4),$N$2,$N$3,$M$2)*F8</f>
        <v>6.16</v>
      </c>
      <c r="G9" s="11">
        <f>CHOOSE(MATCH($A$4,Оглавление!$F$2:$F$4),$N$2,$N$3,$M$2)*G8</f>
        <v>0</v>
      </c>
      <c r="H9" s="10">
        <f>CHOOSE(MATCH($A$4,Оглавление!$F$2:$F$4),$M$2,$M$3,$M$2)*H8/100</f>
        <v>0</v>
      </c>
      <c r="I9" s="34">
        <f>CHOOSE(MATCH($A$4,Оглавление!$F$2:$F$4),$M$2,$M$3,$M$2)*I8/100</f>
        <v>0</v>
      </c>
      <c r="J9" s="44">
        <f t="shared" ref="J9" si="3">IFERROR(B9+C8-SUM(D9:I9),"")</f>
        <v>46.293000000000013</v>
      </c>
      <c r="K9" s="7"/>
    </row>
    <row r="10" spans="1:14" x14ac:dyDescent="0.25">
      <c r="A10" s="61">
        <v>44208</v>
      </c>
      <c r="B10" s="1">
        <f t="shared" si="0"/>
        <v>46137</v>
      </c>
      <c r="C10" s="46"/>
      <c r="D10" s="8">
        <v>26</v>
      </c>
      <c r="E10" s="9"/>
      <c r="F10" s="8">
        <v>11</v>
      </c>
      <c r="G10" s="9"/>
      <c r="H10" s="12"/>
      <c r="I10" s="35"/>
      <c r="J10" s="45">
        <f t="shared" ref="J10" si="4">IFERROR(B10+D10+E10+H10+I10,"")</f>
        <v>46163</v>
      </c>
      <c r="K10" s="6"/>
    </row>
    <row r="11" spans="1:14" x14ac:dyDescent="0.25">
      <c r="A11" s="61"/>
      <c r="B11" s="10">
        <f t="shared" si="2"/>
        <v>46.293000000000013</v>
      </c>
      <c r="C11" s="47"/>
      <c r="D11" s="10">
        <f>CHOOSE(MATCH($A$4,Оглавление!$F$2:$F$4),$M$2,$M$3,$M$2)*D10/100</f>
        <v>8.8659999999999997</v>
      </c>
      <c r="E11" s="11">
        <f>CHOOSE(MATCH($A$4,Оглавление!$F$2:$F$4),$M$2,$M$3,$M$2)*E10/100</f>
        <v>0</v>
      </c>
      <c r="F11" s="10">
        <f>CHOOSE(MATCH($A$4,Оглавление!$F$2:$F$4),$N$2,$N$3,$M$2)*F10</f>
        <v>8.4700000000000006</v>
      </c>
      <c r="G11" s="11">
        <f>CHOOSE(MATCH($A$4,Оглавление!$F$2:$F$4),$N$2,$N$3,$M$2)*G10</f>
        <v>0</v>
      </c>
      <c r="H11" s="10">
        <f>CHOOSE(MATCH($A$4,Оглавление!$F$2:$F$4),$M$2,$M$3,$M$2)*H10/100</f>
        <v>0</v>
      </c>
      <c r="I11" s="34">
        <f>CHOOSE(MATCH($A$4,Оглавление!$F$2:$F$4),$M$2,$M$3,$M$2)*I10/100</f>
        <v>0</v>
      </c>
      <c r="J11" s="44">
        <f t="shared" ref="J11" si="5">IFERROR(B11+C10-SUM(D11:I11),"")</f>
        <v>28.957000000000015</v>
      </c>
      <c r="K11" s="7"/>
    </row>
    <row r="12" spans="1:14" x14ac:dyDescent="0.25">
      <c r="A12" s="61">
        <v>44210</v>
      </c>
      <c r="B12" s="1">
        <f t="shared" si="0"/>
        <v>46163</v>
      </c>
      <c r="C12" s="46"/>
      <c r="D12" s="8">
        <v>21</v>
      </c>
      <c r="E12" s="9"/>
      <c r="F12" s="8">
        <v>14</v>
      </c>
      <c r="G12" s="9"/>
      <c r="H12" s="12"/>
      <c r="I12" s="35"/>
      <c r="J12" s="45">
        <f t="shared" ref="J12" si="6">IFERROR(B12+D12+E12+H12+I12,"")</f>
        <v>46184</v>
      </c>
      <c r="K12" s="6"/>
    </row>
    <row r="13" spans="1:14" x14ac:dyDescent="0.25">
      <c r="A13" s="61"/>
      <c r="B13" s="10">
        <f t="shared" si="2"/>
        <v>28.957000000000015</v>
      </c>
      <c r="C13" s="47"/>
      <c r="D13" s="10">
        <f>CHOOSE(MATCH($A$4,Оглавление!$F$2:$F$4),$M$2,$M$3,$M$2)*D12/100</f>
        <v>7.1610000000000005</v>
      </c>
      <c r="E13" s="11">
        <f>CHOOSE(MATCH($A$4,Оглавление!$F$2:$F$4),$M$2,$M$3,$M$2)*E12/100</f>
        <v>0</v>
      </c>
      <c r="F13" s="10">
        <f>CHOOSE(MATCH($A$4,Оглавление!$F$2:$F$4),$N$2,$N$3,$M$2)*F12</f>
        <v>10.780000000000001</v>
      </c>
      <c r="G13" s="11">
        <f>CHOOSE(MATCH($A$4,Оглавление!$F$2:$F$4),$N$2,$N$3,$M$2)*G12</f>
        <v>0</v>
      </c>
      <c r="H13" s="10">
        <f>CHOOSE(MATCH($A$4,Оглавление!$F$2:$F$4),$M$2,$M$3,$M$2)*H12/100</f>
        <v>0</v>
      </c>
      <c r="I13" s="34">
        <f>CHOOSE(MATCH($A$4,Оглавление!$F$2:$F$4),$M$2,$M$3,$M$2)*I12/100</f>
        <v>0</v>
      </c>
      <c r="J13" s="44">
        <f t="shared" ref="J13" si="7">IFERROR(B13+C12-SUM(D13:I13),"")</f>
        <v>11.016000000000012</v>
      </c>
      <c r="K13" s="7"/>
    </row>
    <row r="14" spans="1:14" x14ac:dyDescent="0.25">
      <c r="A14" s="61">
        <v>44212</v>
      </c>
      <c r="B14" s="1">
        <f t="shared" si="0"/>
        <v>46184</v>
      </c>
      <c r="C14" s="46">
        <v>19.04</v>
      </c>
      <c r="D14" s="8"/>
      <c r="E14" s="9">
        <v>14</v>
      </c>
      <c r="F14" s="8"/>
      <c r="G14" s="9">
        <v>6</v>
      </c>
      <c r="H14" s="12"/>
      <c r="I14" s="35"/>
      <c r="J14" s="45">
        <f t="shared" ref="J14" si="8">IFERROR(B14+D14+E14+H14+I14,"")</f>
        <v>46198</v>
      </c>
      <c r="K14" s="6"/>
    </row>
    <row r="15" spans="1:14" x14ac:dyDescent="0.25">
      <c r="A15" s="61"/>
      <c r="B15" s="10">
        <f t="shared" si="2"/>
        <v>11.016000000000012</v>
      </c>
      <c r="C15" s="47"/>
      <c r="D15" s="10">
        <f>CHOOSE(MATCH($A$4,Оглавление!$F$2:$F$4),$M$2,$M$3,$M$2)*D14/100</f>
        <v>0</v>
      </c>
      <c r="E15" s="11">
        <f>CHOOSE(MATCH($A$4,Оглавление!$F$2:$F$4),$M$2,$M$3,$M$2)*E14/100</f>
        <v>4.774</v>
      </c>
      <c r="F15" s="10">
        <f>CHOOSE(MATCH($A$4,Оглавление!$F$2:$F$4),$N$2,$N$3,$M$2)*F14</f>
        <v>0</v>
      </c>
      <c r="G15" s="11">
        <f>CHOOSE(MATCH($A$4,Оглавление!$F$2:$F$4),$N$2,$N$3,$M$2)*G14</f>
        <v>4.62</v>
      </c>
      <c r="H15" s="10">
        <f>CHOOSE(MATCH($A$4,Оглавление!$F$2:$F$4),$M$2,$M$3,$M$2)*H14/100</f>
        <v>0</v>
      </c>
      <c r="I15" s="34">
        <f>CHOOSE(MATCH($A$4,Оглавление!$F$2:$F$4),$M$2,$M$3,$M$2)*I14/100</f>
        <v>0</v>
      </c>
      <c r="J15" s="44">
        <f t="shared" ref="J15" si="9">IFERROR(B15+C14-SUM(D15:I15),"")</f>
        <v>20.662000000000013</v>
      </c>
      <c r="K15" s="7"/>
    </row>
    <row r="16" spans="1:14" x14ac:dyDescent="0.25">
      <c r="A16" s="61">
        <v>44214</v>
      </c>
      <c r="B16" s="1">
        <f t="shared" si="0"/>
        <v>46198</v>
      </c>
      <c r="C16" s="46">
        <v>50</v>
      </c>
      <c r="D16" s="8">
        <v>50</v>
      </c>
      <c r="E16" s="9"/>
      <c r="F16" s="8">
        <v>8</v>
      </c>
      <c r="G16" s="9"/>
      <c r="H16" s="12"/>
      <c r="I16" s="35"/>
      <c r="J16" s="45">
        <f t="shared" ref="J16" si="10">IFERROR(B16+D16+E16+H16+I16,"")</f>
        <v>46248</v>
      </c>
      <c r="K16" s="6"/>
    </row>
    <row r="17" spans="1:11" x14ac:dyDescent="0.25">
      <c r="A17" s="61"/>
      <c r="B17" s="10">
        <f t="shared" si="2"/>
        <v>20.662000000000013</v>
      </c>
      <c r="C17" s="47"/>
      <c r="D17" s="10">
        <f>CHOOSE(MATCH($A$4,Оглавление!$F$2:$F$4),$M$2,$M$3,$M$2)*D16/100</f>
        <v>17.05</v>
      </c>
      <c r="E17" s="11">
        <f>CHOOSE(MATCH($A$4,Оглавление!$F$2:$F$4),$M$2,$M$3,$M$2)*E16/100</f>
        <v>0</v>
      </c>
      <c r="F17" s="10">
        <f>CHOOSE(MATCH($A$4,Оглавление!$F$2:$F$4),$N$2,$N$3,$M$2)*F16</f>
        <v>6.16</v>
      </c>
      <c r="G17" s="11">
        <f>CHOOSE(MATCH($A$4,Оглавление!$F$2:$F$4),$N$2,$N$3,$M$2)*G16</f>
        <v>0</v>
      </c>
      <c r="H17" s="10">
        <f>CHOOSE(MATCH($A$4,Оглавление!$F$2:$F$4),$M$2,$M$3,$M$2)*H16/100</f>
        <v>0</v>
      </c>
      <c r="I17" s="34">
        <f>CHOOSE(MATCH($A$4,Оглавление!$F$2:$F$4),$M$2,$M$3,$M$2)*I16/100</f>
        <v>0</v>
      </c>
      <c r="J17" s="44">
        <f t="shared" ref="J17" si="11">IFERROR(B17+C16-SUM(D17:I17),"")</f>
        <v>47.452000000000005</v>
      </c>
      <c r="K17" s="7"/>
    </row>
    <row r="18" spans="1:11" x14ac:dyDescent="0.25">
      <c r="A18" s="61">
        <v>44215</v>
      </c>
      <c r="B18" s="1">
        <f t="shared" si="0"/>
        <v>46248</v>
      </c>
      <c r="C18" s="46"/>
      <c r="D18" s="8">
        <v>35</v>
      </c>
      <c r="E18" s="9">
        <v>18</v>
      </c>
      <c r="F18" s="8">
        <v>2</v>
      </c>
      <c r="G18" s="9"/>
      <c r="H18" s="12"/>
      <c r="I18" s="35"/>
      <c r="J18" s="45">
        <f t="shared" ref="J18" si="12">IFERROR(B18+D18+E18+H18+I18,"")</f>
        <v>46301</v>
      </c>
      <c r="K18" s="6"/>
    </row>
    <row r="19" spans="1:11" x14ac:dyDescent="0.25">
      <c r="A19" s="61"/>
      <c r="B19" s="10">
        <f t="shared" si="2"/>
        <v>47.452000000000005</v>
      </c>
      <c r="C19" s="47"/>
      <c r="D19" s="10">
        <f>CHOOSE(MATCH($A$4,Оглавление!$F$2:$F$4),$M$2,$M$3,$M$2)*D18/100</f>
        <v>11.935</v>
      </c>
      <c r="E19" s="11">
        <f>CHOOSE(MATCH($A$4,Оглавление!$F$2:$F$4),$M$2,$M$3,$M$2)*E18/100</f>
        <v>6.1380000000000008</v>
      </c>
      <c r="F19" s="10">
        <f>CHOOSE(MATCH($A$4,Оглавление!$F$2:$F$4),$N$2,$N$3,$M$2)*F18</f>
        <v>1.54</v>
      </c>
      <c r="G19" s="11">
        <f>CHOOSE(MATCH($A$4,Оглавление!$F$2:$F$4),$N$2,$N$3,$M$2)*G18</f>
        <v>0</v>
      </c>
      <c r="H19" s="10">
        <f>CHOOSE(MATCH($A$4,Оглавление!$F$2:$F$4),$M$2,$M$3,$M$2)*H18/100</f>
        <v>0</v>
      </c>
      <c r="I19" s="34">
        <f>CHOOSE(MATCH($A$4,Оглавление!$F$2:$F$4),$M$2,$M$3,$M$2)*I18/100</f>
        <v>0</v>
      </c>
      <c r="J19" s="44">
        <f t="shared" ref="J19" si="13">IFERROR(B19+C18-SUM(D19:I19),"")</f>
        <v>27.839000000000006</v>
      </c>
      <c r="K19" s="7"/>
    </row>
    <row r="20" spans="1:11" x14ac:dyDescent="0.25">
      <c r="A20" s="61">
        <v>44217</v>
      </c>
      <c r="B20" s="1">
        <f t="shared" si="0"/>
        <v>46301</v>
      </c>
      <c r="C20" s="46">
        <v>30</v>
      </c>
      <c r="D20" s="8">
        <v>12</v>
      </c>
      <c r="E20" s="9"/>
      <c r="F20" s="8">
        <v>9</v>
      </c>
      <c r="G20" s="9"/>
      <c r="H20" s="12"/>
      <c r="I20" s="35"/>
      <c r="J20" s="45">
        <f t="shared" ref="J20" si="14">IFERROR(B20+D20+E20+H20+I20,"")</f>
        <v>46313</v>
      </c>
      <c r="K20" s="6"/>
    </row>
    <row r="21" spans="1:11" x14ac:dyDescent="0.25">
      <c r="A21" s="61"/>
      <c r="B21" s="10">
        <f t="shared" si="2"/>
        <v>27.839000000000006</v>
      </c>
      <c r="C21" s="47"/>
      <c r="D21" s="10">
        <f>CHOOSE(MATCH($A$4,Оглавление!$F$2:$F$4),$M$2,$M$3,$M$2)*D20/100</f>
        <v>4.0920000000000005</v>
      </c>
      <c r="E21" s="11">
        <f>CHOOSE(MATCH($A$4,Оглавление!$F$2:$F$4),$M$2,$M$3,$M$2)*E20/100</f>
        <v>0</v>
      </c>
      <c r="F21" s="10">
        <f>CHOOSE(MATCH($A$4,Оглавление!$F$2:$F$4),$N$2,$N$3,$M$2)*F20</f>
        <v>6.93</v>
      </c>
      <c r="G21" s="11">
        <f>CHOOSE(MATCH($A$4,Оглавление!$F$2:$F$4),$N$2,$N$3,$M$2)*G20</f>
        <v>0</v>
      </c>
      <c r="H21" s="10">
        <f>CHOOSE(MATCH($A$4,Оглавление!$F$2:$F$4),$M$2,$M$3,$M$2)*H20/100</f>
        <v>0</v>
      </c>
      <c r="I21" s="34">
        <f>CHOOSE(MATCH($A$4,Оглавление!$F$2:$F$4),$M$2,$M$3,$M$2)*I20/100</f>
        <v>0</v>
      </c>
      <c r="J21" s="44">
        <f t="shared" ref="J21" si="15">IFERROR(B21+C20-SUM(D21:I21),"")</f>
        <v>46.817000000000007</v>
      </c>
      <c r="K21" s="7"/>
    </row>
    <row r="22" spans="1:11" x14ac:dyDescent="0.25">
      <c r="A22" s="61">
        <v>44222</v>
      </c>
      <c r="B22" s="1">
        <f t="shared" si="0"/>
        <v>46313</v>
      </c>
      <c r="C22" s="46"/>
      <c r="D22" s="8"/>
      <c r="E22" s="9">
        <v>7</v>
      </c>
      <c r="F22" s="8"/>
      <c r="G22" s="9">
        <v>16</v>
      </c>
      <c r="H22" s="12"/>
      <c r="I22" s="35"/>
      <c r="J22" s="45">
        <f t="shared" ref="J22" si="16">IFERROR(B22+D22+E22+H22+I22,"")</f>
        <v>46320</v>
      </c>
      <c r="K22" s="6"/>
    </row>
    <row r="23" spans="1:11" x14ac:dyDescent="0.25">
      <c r="A23" s="61"/>
      <c r="B23" s="10">
        <f t="shared" si="2"/>
        <v>46.817000000000007</v>
      </c>
      <c r="C23" s="47"/>
      <c r="D23" s="10">
        <f>CHOOSE(MATCH($A$4,Оглавление!$F$2:$F$4),$M$2,$M$3,$M$2)*D22/100</f>
        <v>0</v>
      </c>
      <c r="E23" s="11">
        <f>CHOOSE(MATCH($A$4,Оглавление!$F$2:$F$4),$M$2,$M$3,$M$2)*E22/100</f>
        <v>2.387</v>
      </c>
      <c r="F23" s="10">
        <f>CHOOSE(MATCH($A$4,Оглавление!$F$2:$F$4),$N$2,$N$3,$M$2)*F22</f>
        <v>0</v>
      </c>
      <c r="G23" s="11">
        <f>CHOOSE(MATCH($A$4,Оглавление!$F$2:$F$4),$N$2,$N$3,$M$2)*G22</f>
        <v>12.32</v>
      </c>
      <c r="H23" s="10">
        <f>CHOOSE(MATCH($A$4,Оглавление!$F$2:$F$4),$M$2,$M$3,$M$2)*H22/100</f>
        <v>0</v>
      </c>
      <c r="I23" s="34">
        <f>CHOOSE(MATCH($A$4,Оглавление!$F$2:$F$4),$M$2,$M$3,$M$2)*I22/100</f>
        <v>0</v>
      </c>
      <c r="J23" s="44">
        <f t="shared" ref="J23" si="17">IFERROR(B23+C22-SUM(D23:I23),"")</f>
        <v>32.110000000000007</v>
      </c>
      <c r="K23" s="7"/>
    </row>
    <row r="24" spans="1:11" x14ac:dyDescent="0.25">
      <c r="A24" s="61">
        <v>44222</v>
      </c>
      <c r="B24" s="1">
        <f t="shared" si="0"/>
        <v>46320</v>
      </c>
      <c r="C24" s="46"/>
      <c r="D24" s="8"/>
      <c r="E24" s="9">
        <v>6</v>
      </c>
      <c r="F24" s="8"/>
      <c r="G24" s="9">
        <v>17</v>
      </c>
      <c r="H24" s="12"/>
      <c r="I24" s="35"/>
      <c r="J24" s="45">
        <f t="shared" ref="J24" si="18">IFERROR(B24+D24+E24+H24+I24,"")</f>
        <v>46326</v>
      </c>
    </row>
    <row r="25" spans="1:11" x14ac:dyDescent="0.25">
      <c r="A25" s="61"/>
      <c r="B25" s="10">
        <f t="shared" si="2"/>
        <v>32.110000000000007</v>
      </c>
      <c r="C25" s="47"/>
      <c r="D25" s="10">
        <f>CHOOSE(MATCH($A$4,Оглавление!$F$2:$F$4),$M$2,$M$3,$M$2)*D24/100</f>
        <v>0</v>
      </c>
      <c r="E25" s="11">
        <f>CHOOSE(MATCH($A$4,Оглавление!$F$2:$F$4),$M$2,$M$3,$M$2)*E24/100</f>
        <v>2.0460000000000003</v>
      </c>
      <c r="F25" s="10">
        <f>CHOOSE(MATCH($A$4,Оглавление!$F$2:$F$4),$N$2,$N$3,$M$2)*F24</f>
        <v>0</v>
      </c>
      <c r="G25" s="11">
        <f>CHOOSE(MATCH($A$4,Оглавление!$F$2:$F$4),$N$2,$N$3,$M$2)*G24</f>
        <v>13.09</v>
      </c>
      <c r="H25" s="10">
        <f>CHOOSE(MATCH($A$4,Оглавление!$F$2:$F$4),$M$2,$M$3,$M$2)*H24/100</f>
        <v>0</v>
      </c>
      <c r="I25" s="34">
        <f>CHOOSE(MATCH($A$4,Оглавление!$F$2:$F$4),$M$2,$M$3,$M$2)*I24/100</f>
        <v>0</v>
      </c>
      <c r="J25" s="44">
        <f t="shared" ref="J25" si="19">IFERROR(B25+C24-SUM(D25:I25),"")</f>
        <v>16.974000000000007</v>
      </c>
    </row>
    <row r="26" spans="1:11" x14ac:dyDescent="0.25">
      <c r="A26" s="61">
        <v>44225</v>
      </c>
      <c r="B26" s="1">
        <f t="shared" si="0"/>
        <v>46326</v>
      </c>
      <c r="C26" s="46"/>
      <c r="D26" s="8">
        <v>26</v>
      </c>
      <c r="E26" s="9"/>
      <c r="F26" s="8"/>
      <c r="G26" s="9"/>
      <c r="H26" s="12"/>
      <c r="I26" s="35"/>
      <c r="J26" s="45">
        <f t="shared" ref="J26" si="20">IFERROR(B26+D26+E26+H26+I26,"")</f>
        <v>46352</v>
      </c>
    </row>
    <row r="27" spans="1:11" x14ac:dyDescent="0.25">
      <c r="A27" s="61"/>
      <c r="B27" s="10">
        <f t="shared" si="2"/>
        <v>16.974000000000007</v>
      </c>
      <c r="C27" s="47"/>
      <c r="D27" s="10">
        <f>CHOOSE(MATCH($A$4,Оглавление!$F$2:$F$4),$M$2,$M$3,$M$2)*D26/100</f>
        <v>8.8659999999999997</v>
      </c>
      <c r="E27" s="11">
        <f>CHOOSE(MATCH($A$4,Оглавление!$F$2:$F$4),$M$2,$M$3,$M$2)*E26/100</f>
        <v>0</v>
      </c>
      <c r="F27" s="10">
        <f>CHOOSE(MATCH($A$4,Оглавление!$F$2:$F$4),$N$2,$N$3,$M$2)*F26</f>
        <v>0</v>
      </c>
      <c r="G27" s="11">
        <f>CHOOSE(MATCH($A$4,Оглавление!$F$2:$F$4),$N$2,$N$3,$M$2)*G26</f>
        <v>0</v>
      </c>
      <c r="H27" s="10">
        <f>CHOOSE(MATCH($A$4,Оглавление!$F$2:$F$4),$M$2,$M$3,$M$2)*H26/100</f>
        <v>0</v>
      </c>
      <c r="I27" s="34">
        <f>CHOOSE(MATCH($A$4,Оглавление!$F$2:$F$4),$M$2,$M$3,$M$2)*I26/100</f>
        <v>0</v>
      </c>
      <c r="J27" s="44">
        <f t="shared" ref="J27" si="21">IFERROR(B27+C26-SUM(D27:I27),"")</f>
        <v>8.1080000000000076</v>
      </c>
    </row>
    <row r="28" spans="1:11" x14ac:dyDescent="0.25">
      <c r="A28" s="61"/>
      <c r="B28" s="1" t="str">
        <f t="shared" si="0"/>
        <v/>
      </c>
      <c r="C28" s="46"/>
      <c r="D28" s="8"/>
      <c r="E28" s="9"/>
      <c r="F28" s="8"/>
      <c r="G28" s="9"/>
      <c r="H28" s="12"/>
      <c r="I28" s="35"/>
      <c r="J28" s="45" t="str">
        <f t="shared" ref="J28" si="22">IFERROR(B28+D28+E28+H28+I28,"")</f>
        <v/>
      </c>
    </row>
    <row r="29" spans="1:11" x14ac:dyDescent="0.25">
      <c r="A29" s="61"/>
      <c r="B29" s="10" t="str">
        <f t="shared" si="2"/>
        <v/>
      </c>
      <c r="C29" s="47"/>
      <c r="D29" s="10">
        <f>CHOOSE(MATCH($A$4,Оглавление!$F$2:$F$4),$M$2,$M$3,$M$2)*D28/100</f>
        <v>0</v>
      </c>
      <c r="E29" s="11">
        <f>CHOOSE(MATCH($A$4,Оглавление!$F$2:$F$4),$M$2,$M$3,$M$2)*E28/100</f>
        <v>0</v>
      </c>
      <c r="F29" s="10">
        <f>CHOOSE(MATCH($A$4,Оглавление!$F$2:$F$4),$N$2,$N$3,$M$2)*F28</f>
        <v>0</v>
      </c>
      <c r="G29" s="11">
        <f>CHOOSE(MATCH($A$4,Оглавление!$F$2:$F$4),$N$2,$N$3,$M$2)*G28</f>
        <v>0</v>
      </c>
      <c r="H29" s="10">
        <f>CHOOSE(MATCH($A$4,Оглавление!$F$2:$F$4),$M$2,$M$3,$M$2)*H28/100</f>
        <v>0</v>
      </c>
      <c r="I29" s="34">
        <f>CHOOSE(MATCH($A$4,Оглавление!$F$2:$F$4),$M$2,$M$3,$M$2)*I28/100</f>
        <v>0</v>
      </c>
      <c r="J29" s="44" t="str">
        <f t="shared" ref="J29" si="23">IFERROR(B29+C28-SUM(D29:I29),"")</f>
        <v/>
      </c>
    </row>
    <row r="30" spans="1:11" x14ac:dyDescent="0.25">
      <c r="A30" s="61"/>
      <c r="B30" s="1" t="str">
        <f t="shared" si="0"/>
        <v/>
      </c>
      <c r="C30" s="46"/>
      <c r="D30" s="8"/>
      <c r="E30" s="9"/>
      <c r="F30" s="8"/>
      <c r="G30" s="9"/>
      <c r="H30" s="12"/>
      <c r="I30" s="35"/>
      <c r="J30" s="45" t="str">
        <f t="shared" ref="J30" si="24">IFERROR(B30+D30+E30+H30+I30,"")</f>
        <v/>
      </c>
    </row>
    <row r="31" spans="1:11" x14ac:dyDescent="0.25">
      <c r="A31" s="61"/>
      <c r="B31" s="10" t="str">
        <f t="shared" si="2"/>
        <v/>
      </c>
      <c r="C31" s="47"/>
      <c r="D31" s="10">
        <f>CHOOSE(MATCH($A$4,Оглавление!$F$2:$F$4),$M$2,$M$3,$M$2)*D30/100</f>
        <v>0</v>
      </c>
      <c r="E31" s="11">
        <f>CHOOSE(MATCH($A$4,Оглавление!$F$2:$F$4),$M$2,$M$3,$M$2)*E30/100</f>
        <v>0</v>
      </c>
      <c r="F31" s="10">
        <f>CHOOSE(MATCH($A$4,Оглавление!$F$2:$F$4),$N$2,$N$3,$M$2)*F30</f>
        <v>0</v>
      </c>
      <c r="G31" s="11">
        <f>CHOOSE(MATCH($A$4,Оглавление!$F$2:$F$4),$N$2,$N$3,$M$2)*G30</f>
        <v>0</v>
      </c>
      <c r="H31" s="10">
        <f>CHOOSE(MATCH($A$4,Оглавление!$F$2:$F$4),$M$2,$M$3,$M$2)*H30/100</f>
        <v>0</v>
      </c>
      <c r="I31" s="34">
        <f>CHOOSE(MATCH($A$4,Оглавление!$F$2:$F$4),$M$2,$M$3,$M$2)*I30/100</f>
        <v>0</v>
      </c>
      <c r="J31" s="44" t="str">
        <f t="shared" ref="J31" si="25">IFERROR(B31+C30-SUM(D31:I31),"")</f>
        <v/>
      </c>
    </row>
    <row r="32" spans="1:11" x14ac:dyDescent="0.25">
      <c r="A32" s="61"/>
      <c r="B32" s="1" t="str">
        <f t="shared" si="0"/>
        <v/>
      </c>
      <c r="C32" s="46"/>
      <c r="D32" s="8"/>
      <c r="E32" s="9"/>
      <c r="F32" s="8"/>
      <c r="G32" s="9"/>
      <c r="H32" s="12"/>
      <c r="I32" s="35"/>
      <c r="J32" s="45" t="str">
        <f t="shared" ref="J32" si="26">IFERROR(B32+D32+E32+H32+I32,"")</f>
        <v/>
      </c>
    </row>
    <row r="33" spans="1:10" x14ac:dyDescent="0.25">
      <c r="A33" s="61"/>
      <c r="B33" s="10" t="str">
        <f t="shared" si="2"/>
        <v/>
      </c>
      <c r="C33" s="47"/>
      <c r="D33" s="10">
        <f>CHOOSE(MATCH($A$4,Оглавление!$F$2:$F$4),$M$2,$M$3,$M$2)*D32/100</f>
        <v>0</v>
      </c>
      <c r="E33" s="11">
        <f>CHOOSE(MATCH($A$4,Оглавление!$F$2:$F$4),$M$2,$M$3,$M$2)*E32/100</f>
        <v>0</v>
      </c>
      <c r="F33" s="10">
        <f>CHOOSE(MATCH($A$4,Оглавление!$F$2:$F$4),$N$2,$N$3,$M$2)*F32</f>
        <v>0</v>
      </c>
      <c r="G33" s="11">
        <f>CHOOSE(MATCH($A$4,Оглавление!$F$2:$F$4),$N$2,$N$3,$M$2)*G32</f>
        <v>0</v>
      </c>
      <c r="H33" s="10">
        <f>CHOOSE(MATCH($A$4,Оглавление!$F$2:$F$4),$M$2,$M$3,$M$2)*H32/100</f>
        <v>0</v>
      </c>
      <c r="I33" s="34">
        <f>CHOOSE(MATCH($A$4,Оглавление!$F$2:$F$4),$M$2,$M$3,$M$2)*I32/100</f>
        <v>0</v>
      </c>
      <c r="J33" s="44" t="str">
        <f t="shared" ref="J33" si="27">IFERROR(B33+C32-SUM(D33:I33),"")</f>
        <v/>
      </c>
    </row>
    <row r="34" spans="1:10" x14ac:dyDescent="0.25">
      <c r="A34" s="61"/>
      <c r="B34" s="1" t="str">
        <f t="shared" si="0"/>
        <v/>
      </c>
      <c r="C34" s="46"/>
      <c r="D34" s="8"/>
      <c r="E34" s="9"/>
      <c r="F34" s="8"/>
      <c r="G34" s="9"/>
      <c r="H34" s="12"/>
      <c r="I34" s="35"/>
      <c r="J34" s="45" t="str">
        <f t="shared" ref="J34" si="28">IFERROR(B34+D34+E34+H34+I34,"")</f>
        <v/>
      </c>
    </row>
    <row r="35" spans="1:10" x14ac:dyDescent="0.25">
      <c r="A35" s="61"/>
      <c r="B35" s="10" t="str">
        <f t="shared" si="2"/>
        <v/>
      </c>
      <c r="C35" s="47"/>
      <c r="D35" s="10">
        <f>CHOOSE(MATCH($A$4,Оглавление!$F$2:$F$4),$M$2,$M$3,$M$2)*D34/100</f>
        <v>0</v>
      </c>
      <c r="E35" s="11">
        <f>CHOOSE(MATCH($A$4,Оглавление!$F$2:$F$4),$M$2,$M$3,$M$2)*E34/100</f>
        <v>0</v>
      </c>
      <c r="F35" s="10">
        <f>CHOOSE(MATCH($A$4,Оглавление!$F$2:$F$4),$N$2,$N$3,$M$2)*F34</f>
        <v>0</v>
      </c>
      <c r="G35" s="11">
        <f>CHOOSE(MATCH($A$4,Оглавление!$F$2:$F$4),$N$2,$N$3,$M$2)*G34</f>
        <v>0</v>
      </c>
      <c r="H35" s="10">
        <f>CHOOSE(MATCH($A$4,Оглавление!$F$2:$F$4),$M$2,$M$3,$M$2)*H34/100</f>
        <v>0</v>
      </c>
      <c r="I35" s="34">
        <f>CHOOSE(MATCH($A$4,Оглавление!$F$2:$F$4),$M$2,$M$3,$M$2)*I34/100</f>
        <v>0</v>
      </c>
      <c r="J35" s="44" t="str">
        <f t="shared" ref="J35" si="29">IFERROR(B35+C34-SUM(D35:I35),"")</f>
        <v/>
      </c>
    </row>
    <row r="36" spans="1:10" x14ac:dyDescent="0.25">
      <c r="A36" s="61"/>
      <c r="B36" s="1" t="str">
        <f t="shared" si="0"/>
        <v/>
      </c>
      <c r="C36" s="46"/>
      <c r="D36" s="8"/>
      <c r="E36" s="9"/>
      <c r="F36" s="8"/>
      <c r="G36" s="9"/>
      <c r="H36" s="12"/>
      <c r="I36" s="35"/>
      <c r="J36" s="45" t="str">
        <f t="shared" ref="J36" si="30">IFERROR(B36+D36+E36+H36+I36,"")</f>
        <v/>
      </c>
    </row>
    <row r="37" spans="1:10" x14ac:dyDescent="0.25">
      <c r="A37" s="61"/>
      <c r="B37" s="10" t="str">
        <f t="shared" si="2"/>
        <v/>
      </c>
      <c r="C37" s="47"/>
      <c r="D37" s="10">
        <f>CHOOSE(MATCH($A$4,Оглавление!$F$2:$F$4),$M$2,$M$3,$M$2)*D36/100</f>
        <v>0</v>
      </c>
      <c r="E37" s="11">
        <f>CHOOSE(MATCH($A$4,Оглавление!$F$2:$F$4),$M$2,$M$3,$M$2)*E36/100</f>
        <v>0</v>
      </c>
      <c r="F37" s="10">
        <f>CHOOSE(MATCH($A$4,Оглавление!$F$2:$F$4),$N$2,$N$3,$M$2)*F36</f>
        <v>0</v>
      </c>
      <c r="G37" s="11">
        <f>CHOOSE(MATCH($A$4,Оглавление!$F$2:$F$4),$N$2,$N$3,$M$2)*G36</f>
        <v>0</v>
      </c>
      <c r="H37" s="10">
        <f>CHOOSE(MATCH($A$4,Оглавление!$F$2:$F$4),$M$2,$M$3,$M$2)*H36/100</f>
        <v>0</v>
      </c>
      <c r="I37" s="34">
        <f>CHOOSE(MATCH($A$4,Оглавление!$F$2:$F$4),$M$2,$M$3,$M$2)*I36/100</f>
        <v>0</v>
      </c>
      <c r="J37" s="44" t="str">
        <f t="shared" ref="J37" si="31">IFERROR(B37+C36-SUM(D37:I37),"")</f>
        <v/>
      </c>
    </row>
    <row r="38" spans="1:10" x14ac:dyDescent="0.25">
      <c r="A38" s="61"/>
      <c r="B38" s="1" t="str">
        <f t="shared" si="0"/>
        <v/>
      </c>
      <c r="C38" s="46"/>
      <c r="D38" s="8"/>
      <c r="E38" s="9"/>
      <c r="F38" s="8"/>
      <c r="G38" s="9"/>
      <c r="H38" s="12"/>
      <c r="I38" s="35"/>
      <c r="J38" s="45" t="str">
        <f t="shared" ref="J38" si="32">IFERROR(B38+D38+E38+H38+I38,"")</f>
        <v/>
      </c>
    </row>
    <row r="39" spans="1:10" x14ac:dyDescent="0.25">
      <c r="A39" s="61"/>
      <c r="B39" s="10" t="str">
        <f t="shared" si="2"/>
        <v/>
      </c>
      <c r="C39" s="47"/>
      <c r="D39" s="10">
        <f>CHOOSE(MATCH($A$4,Оглавление!$F$2:$F$4),$M$2,$M$3,$M$2)*D38/100</f>
        <v>0</v>
      </c>
      <c r="E39" s="11">
        <f>CHOOSE(MATCH($A$4,Оглавление!$F$2:$F$4),$M$2,$M$3,$M$2)*E38/100</f>
        <v>0</v>
      </c>
      <c r="F39" s="10">
        <f>CHOOSE(MATCH($A$4,Оглавление!$F$2:$F$4),$N$2,$N$3,$M$2)*F38</f>
        <v>0</v>
      </c>
      <c r="G39" s="11">
        <f>CHOOSE(MATCH($A$4,Оглавление!$F$2:$F$4),$N$2,$N$3,$M$2)*G38</f>
        <v>0</v>
      </c>
      <c r="H39" s="10">
        <f>CHOOSE(MATCH($A$4,Оглавление!$F$2:$F$4),$M$2,$M$3,$M$2)*H38/100</f>
        <v>0</v>
      </c>
      <c r="I39" s="34">
        <f>CHOOSE(MATCH($A$4,Оглавление!$F$2:$F$4),$M$2,$M$3,$M$2)*I38/100</f>
        <v>0</v>
      </c>
      <c r="J39" s="44" t="str">
        <f t="shared" ref="J39" si="33">IFERROR(B39+C38-SUM(D39:I39),"")</f>
        <v/>
      </c>
    </row>
    <row r="40" spans="1:10" x14ac:dyDescent="0.25">
      <c r="A40" s="61"/>
      <c r="B40" s="1" t="str">
        <f t="shared" si="0"/>
        <v/>
      </c>
      <c r="C40" s="46"/>
      <c r="D40" s="8"/>
      <c r="E40" s="9"/>
      <c r="F40" s="8"/>
      <c r="G40" s="9"/>
      <c r="H40" s="12"/>
      <c r="I40" s="35"/>
      <c r="J40" s="45" t="str">
        <f t="shared" ref="J40" si="34">IFERROR(B40+D40+E40+H40+I40,"")</f>
        <v/>
      </c>
    </row>
    <row r="41" spans="1:10" x14ac:dyDescent="0.25">
      <c r="A41" s="61"/>
      <c r="B41" s="10" t="str">
        <f t="shared" si="2"/>
        <v/>
      </c>
      <c r="C41" s="47"/>
      <c r="D41" s="10">
        <f>CHOOSE(MATCH($A$4,Оглавление!$F$2:$F$4),$M$2,$M$3,$M$2)*D40/100</f>
        <v>0</v>
      </c>
      <c r="E41" s="11">
        <f>CHOOSE(MATCH($A$4,Оглавление!$F$2:$F$4),$M$2,$M$3,$M$2)*E40/100</f>
        <v>0</v>
      </c>
      <c r="F41" s="10">
        <f>CHOOSE(MATCH($A$4,Оглавление!$F$2:$F$4),$N$2,$N$3,$M$2)*F40</f>
        <v>0</v>
      </c>
      <c r="G41" s="11">
        <f>CHOOSE(MATCH($A$4,Оглавление!$F$2:$F$4),$N$2,$N$3,$M$2)*G40</f>
        <v>0</v>
      </c>
      <c r="H41" s="10">
        <f>CHOOSE(MATCH($A$4,Оглавление!$F$2:$F$4),$M$2,$M$3,$M$2)*H40/100</f>
        <v>0</v>
      </c>
      <c r="I41" s="34">
        <f>CHOOSE(MATCH($A$4,Оглавление!$F$2:$F$4),$M$2,$M$3,$M$2)*I40/100</f>
        <v>0</v>
      </c>
      <c r="J41" s="44" t="str">
        <f t="shared" ref="J41" si="35">IFERROR(B41+C40-SUM(D41:I41),"")</f>
        <v/>
      </c>
    </row>
    <row r="42" spans="1:10" x14ac:dyDescent="0.25">
      <c r="A42" s="61"/>
      <c r="B42" s="1" t="str">
        <f t="shared" si="0"/>
        <v/>
      </c>
      <c r="C42" s="46"/>
      <c r="D42" s="8"/>
      <c r="E42" s="9"/>
      <c r="F42" s="8"/>
      <c r="G42" s="9"/>
      <c r="H42" s="12"/>
      <c r="I42" s="35"/>
      <c r="J42" s="45" t="str">
        <f t="shared" ref="J42" si="36">IFERROR(B42+D42+E42+H42+I42,"")</f>
        <v/>
      </c>
    </row>
    <row r="43" spans="1:10" x14ac:dyDescent="0.25">
      <c r="A43" s="61"/>
      <c r="B43" s="10" t="str">
        <f t="shared" si="2"/>
        <v/>
      </c>
      <c r="C43" s="47"/>
      <c r="D43" s="10">
        <f>CHOOSE(MATCH($A$4,Оглавление!$F$2:$F$4),$M$2,$M$3,$M$2)*D42/100</f>
        <v>0</v>
      </c>
      <c r="E43" s="11">
        <f>CHOOSE(MATCH($A$4,Оглавление!$F$2:$F$4),$M$2,$M$3,$M$2)*E42/100</f>
        <v>0</v>
      </c>
      <c r="F43" s="10">
        <f>CHOOSE(MATCH($A$4,Оглавление!$F$2:$F$4),$N$2,$N$3,$M$2)*F42</f>
        <v>0</v>
      </c>
      <c r="G43" s="11">
        <f>CHOOSE(MATCH($A$4,Оглавление!$F$2:$F$4),$N$2,$N$3,$M$2)*G42</f>
        <v>0</v>
      </c>
      <c r="H43" s="10">
        <f>CHOOSE(MATCH($A$4,Оглавление!$F$2:$F$4),$M$2,$M$3,$M$2)*H42/100</f>
        <v>0</v>
      </c>
      <c r="I43" s="34">
        <f>CHOOSE(MATCH($A$4,Оглавление!$F$2:$F$4),$M$2,$M$3,$M$2)*I42/100</f>
        <v>0</v>
      </c>
      <c r="J43" s="44" t="str">
        <f t="shared" ref="J43" si="37">IFERROR(B43+C42-SUM(D43:I43),"")</f>
        <v/>
      </c>
    </row>
    <row r="44" spans="1:10" x14ac:dyDescent="0.25">
      <c r="A44" s="61"/>
      <c r="B44" s="1" t="str">
        <f t="shared" si="0"/>
        <v/>
      </c>
      <c r="C44" s="46"/>
      <c r="D44" s="8"/>
      <c r="E44" s="9"/>
      <c r="F44" s="8"/>
      <c r="G44" s="9"/>
      <c r="H44" s="12"/>
      <c r="I44" s="35"/>
      <c r="J44" s="45" t="str">
        <f t="shared" ref="J44" si="38">IFERROR(B44+D44+E44+H44+I44,"")</f>
        <v/>
      </c>
    </row>
    <row r="45" spans="1:10" x14ac:dyDescent="0.25">
      <c r="A45" s="61"/>
      <c r="B45" s="10" t="str">
        <f t="shared" si="2"/>
        <v/>
      </c>
      <c r="C45" s="47"/>
      <c r="D45" s="10">
        <f>CHOOSE(MATCH($A$4,Оглавление!$F$2:$F$4),$M$2,$M$3,$M$2)*D44/100</f>
        <v>0</v>
      </c>
      <c r="E45" s="11">
        <f>CHOOSE(MATCH($A$4,Оглавление!$F$2:$F$4),$M$2,$M$3,$M$2)*E44/100</f>
        <v>0</v>
      </c>
      <c r="F45" s="10">
        <f>CHOOSE(MATCH($A$4,Оглавление!$F$2:$F$4),$N$2,$N$3,$M$2)*F44</f>
        <v>0</v>
      </c>
      <c r="G45" s="11">
        <f>CHOOSE(MATCH($A$4,Оглавление!$F$2:$F$4),$N$2,$N$3,$M$2)*G44</f>
        <v>0</v>
      </c>
      <c r="H45" s="10">
        <f>CHOOSE(MATCH($A$4,Оглавление!$F$2:$F$4),$M$2,$M$3,$M$2)*H44/100</f>
        <v>0</v>
      </c>
      <c r="I45" s="34">
        <f>CHOOSE(MATCH($A$4,Оглавление!$F$2:$F$4),$M$2,$M$3,$M$2)*I44/100</f>
        <v>0</v>
      </c>
      <c r="J45" s="44" t="str">
        <f t="shared" ref="J45" si="39">IFERROR(B45+C44-SUM(D45:I45),"")</f>
        <v/>
      </c>
    </row>
    <row r="46" spans="1:10" x14ac:dyDescent="0.25">
      <c r="A46" s="61"/>
      <c r="B46" s="1" t="str">
        <f t="shared" si="0"/>
        <v/>
      </c>
      <c r="C46" s="46"/>
      <c r="D46" s="8"/>
      <c r="E46" s="9"/>
      <c r="F46" s="8"/>
      <c r="G46" s="9"/>
      <c r="H46" s="12"/>
      <c r="I46" s="35"/>
      <c r="J46" s="45" t="str">
        <f t="shared" ref="J46" si="40">IFERROR(B46+D46+E46+H46+I46,"")</f>
        <v/>
      </c>
    </row>
    <row r="47" spans="1:10" x14ac:dyDescent="0.25">
      <c r="A47" s="61"/>
      <c r="B47" s="10" t="str">
        <f t="shared" si="2"/>
        <v/>
      </c>
      <c r="C47" s="47"/>
      <c r="D47" s="10">
        <f>CHOOSE(MATCH($A$4,Оглавление!$F$2:$F$4),$M$2,$M$3,$M$2)*D46/100</f>
        <v>0</v>
      </c>
      <c r="E47" s="11">
        <f>CHOOSE(MATCH($A$4,Оглавление!$F$2:$F$4),$M$2,$M$3,$M$2)*E46/100</f>
        <v>0</v>
      </c>
      <c r="F47" s="10">
        <f>CHOOSE(MATCH($A$4,Оглавление!$F$2:$F$4),$N$2,$N$3,$M$2)*F46</f>
        <v>0</v>
      </c>
      <c r="G47" s="11">
        <f>CHOOSE(MATCH($A$4,Оглавление!$F$2:$F$4),$N$2,$N$3,$M$2)*G46</f>
        <v>0</v>
      </c>
      <c r="H47" s="10">
        <f>CHOOSE(MATCH($A$4,Оглавление!$F$2:$F$4),$M$2,$M$3,$M$2)*H46/100</f>
        <v>0</v>
      </c>
      <c r="I47" s="34">
        <f>CHOOSE(MATCH($A$4,Оглавление!$F$2:$F$4),$M$2,$M$3,$M$2)*I46/100</f>
        <v>0</v>
      </c>
      <c r="J47" s="44" t="str">
        <f t="shared" ref="J47" si="41">IFERROR(B47+C46-SUM(D47:I47),"")</f>
        <v/>
      </c>
    </row>
    <row r="48" spans="1:10" x14ac:dyDescent="0.25">
      <c r="A48" s="61"/>
      <c r="B48" s="1" t="str">
        <f t="shared" si="0"/>
        <v/>
      </c>
      <c r="C48" s="46"/>
      <c r="D48" s="8"/>
      <c r="E48" s="9"/>
      <c r="F48" s="8"/>
      <c r="G48" s="9"/>
      <c r="H48" s="12"/>
      <c r="I48" s="35"/>
      <c r="J48" s="45" t="str">
        <f t="shared" ref="J48" si="42">IFERROR(B48+D48+E48+H48+I48,"")</f>
        <v/>
      </c>
    </row>
    <row r="49" spans="1:10" x14ac:dyDescent="0.25">
      <c r="A49" s="61"/>
      <c r="B49" s="10" t="str">
        <f t="shared" si="2"/>
        <v/>
      </c>
      <c r="C49" s="47"/>
      <c r="D49" s="10">
        <f>CHOOSE(MATCH($A$4,Оглавление!$F$2:$F$4),$M$2,$M$3,$M$2)*D48/100</f>
        <v>0</v>
      </c>
      <c r="E49" s="11">
        <f>CHOOSE(MATCH($A$4,Оглавление!$F$2:$F$4),$M$2,$M$3,$M$2)*E48/100</f>
        <v>0</v>
      </c>
      <c r="F49" s="10">
        <f>CHOOSE(MATCH($A$4,Оглавление!$F$2:$F$4),$N$2,$N$3,$M$2)*F48</f>
        <v>0</v>
      </c>
      <c r="G49" s="11">
        <f>CHOOSE(MATCH($A$4,Оглавление!$F$2:$F$4),$N$2,$N$3,$M$2)*G48</f>
        <v>0</v>
      </c>
      <c r="H49" s="10">
        <f>CHOOSE(MATCH($A$4,Оглавление!$F$2:$F$4),$M$2,$M$3,$M$2)*H48/100</f>
        <v>0</v>
      </c>
      <c r="I49" s="34">
        <f>CHOOSE(MATCH($A$4,Оглавление!$F$2:$F$4),$M$2,$M$3,$M$2)*I48/100</f>
        <v>0</v>
      </c>
      <c r="J49" s="44" t="str">
        <f t="shared" ref="J49" si="43">IFERROR(B49+C48-SUM(D49:I49),"")</f>
        <v/>
      </c>
    </row>
    <row r="50" spans="1:10" x14ac:dyDescent="0.25">
      <c r="A50" s="61"/>
      <c r="B50" s="1" t="str">
        <f t="shared" si="0"/>
        <v/>
      </c>
      <c r="C50" s="46"/>
      <c r="D50" s="8"/>
      <c r="E50" s="9"/>
      <c r="F50" s="8"/>
      <c r="G50" s="9"/>
      <c r="H50" s="12"/>
      <c r="I50" s="35"/>
      <c r="J50" s="45" t="str">
        <f t="shared" ref="J50" si="44">IFERROR(B50+D50+E50+H50+I50,"")</f>
        <v/>
      </c>
    </row>
    <row r="51" spans="1:10" x14ac:dyDescent="0.25">
      <c r="A51" s="61"/>
      <c r="B51" s="10" t="str">
        <f t="shared" si="2"/>
        <v/>
      </c>
      <c r="C51" s="47"/>
      <c r="D51" s="10">
        <f>CHOOSE(MATCH($A$4,Оглавление!$F$2:$F$4),$M$2,$M$3,$M$2)*D50/100</f>
        <v>0</v>
      </c>
      <c r="E51" s="11">
        <f>CHOOSE(MATCH($A$4,Оглавление!$F$2:$F$4),$M$2,$M$3,$M$2)*E50/100</f>
        <v>0</v>
      </c>
      <c r="F51" s="10">
        <f>CHOOSE(MATCH($A$4,Оглавление!$F$2:$F$4),$N$2,$N$3,$M$2)*F50</f>
        <v>0</v>
      </c>
      <c r="G51" s="11">
        <f>CHOOSE(MATCH($A$4,Оглавление!$F$2:$F$4),$N$2,$N$3,$M$2)*G50</f>
        <v>0</v>
      </c>
      <c r="H51" s="10">
        <f>CHOOSE(MATCH($A$4,Оглавление!$F$2:$F$4),$M$2,$M$3,$M$2)*H50/100</f>
        <v>0</v>
      </c>
      <c r="I51" s="34">
        <f>CHOOSE(MATCH($A$4,Оглавление!$F$2:$F$4),$M$2,$M$3,$M$2)*I50/100</f>
        <v>0</v>
      </c>
      <c r="J51" s="44" t="str">
        <f t="shared" ref="J51" si="45">IFERROR(B51+C50-SUM(D51:I51),"")</f>
        <v/>
      </c>
    </row>
  </sheetData>
  <sheetProtection selectLockedCells="1"/>
  <mergeCells count="55">
    <mergeCell ref="C48:C49"/>
    <mergeCell ref="C50:C51"/>
    <mergeCell ref="A44:A45"/>
    <mergeCell ref="A46:A47"/>
    <mergeCell ref="A48:A49"/>
    <mergeCell ref="A50:A51"/>
    <mergeCell ref="C44:C45"/>
    <mergeCell ref="C46:C47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A34:A35"/>
    <mergeCell ref="A36:A37"/>
    <mergeCell ref="A38:A39"/>
    <mergeCell ref="A40:A41"/>
    <mergeCell ref="A42:A43"/>
    <mergeCell ref="A24:A25"/>
    <mergeCell ref="A26:A27"/>
    <mergeCell ref="A28:A29"/>
    <mergeCell ref="A30:A31"/>
    <mergeCell ref="A32:A33"/>
    <mergeCell ref="A22:A2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C2:C3"/>
    <mergeCell ref="B2:B3"/>
    <mergeCell ref="A2:A3"/>
    <mergeCell ref="J2:J3"/>
    <mergeCell ref="C10:C11"/>
    <mergeCell ref="F2:G2"/>
    <mergeCell ref="D2:E2"/>
    <mergeCell ref="H2:I2"/>
    <mergeCell ref="C4:C5"/>
    <mergeCell ref="C6:C7"/>
    <mergeCell ref="C8:C9"/>
    <mergeCell ref="C22:C23"/>
    <mergeCell ref="C12:C13"/>
    <mergeCell ref="C14:C15"/>
    <mergeCell ref="C16:C17"/>
    <mergeCell ref="C18:C19"/>
    <mergeCell ref="C20:C2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pane xSplit="10" ySplit="3" topLeftCell="K21" activePane="bottomRight" state="frozen"/>
      <selection pane="topRight" activeCell="K1" sqref="K1"/>
      <selection pane="bottomLeft" activeCell="A4" sqref="A4"/>
      <selection pane="bottomRight" activeCell="J4" sqref="J4:J51"/>
    </sheetView>
  </sheetViews>
  <sheetFormatPr defaultRowHeight="15" x14ac:dyDescent="0.25"/>
  <cols>
    <col min="1" max="1" width="16" bestFit="1" customWidth="1"/>
    <col min="2" max="2" width="11.28515625" customWidth="1"/>
    <col min="3" max="3" width="10.140625" customWidth="1"/>
    <col min="4" max="9" width="9.28515625" customWidth="1"/>
    <col min="10" max="10" width="11.7109375" customWidth="1"/>
    <col min="11" max="11" width="3.140625" customWidth="1"/>
    <col min="12" max="12" width="8.28515625" customWidth="1"/>
    <col min="13" max="13" width="5.5703125" bestFit="1" customWidth="1"/>
    <col min="14" max="14" width="5.42578125" customWidth="1"/>
  </cols>
  <sheetData>
    <row r="1" spans="1:14" ht="15.75" thickBot="1" x14ac:dyDescent="0.3">
      <c r="K1" s="3"/>
      <c r="M1" s="37" t="s">
        <v>14</v>
      </c>
      <c r="N1" s="36" t="s">
        <v>15</v>
      </c>
    </row>
    <row r="2" spans="1:14" ht="15.75" thickBot="1" x14ac:dyDescent="0.3">
      <c r="A2" s="52" t="s">
        <v>5</v>
      </c>
      <c r="B2" s="50" t="s">
        <v>6</v>
      </c>
      <c r="C2" s="48" t="s">
        <v>7</v>
      </c>
      <c r="D2" s="58" t="s">
        <v>3</v>
      </c>
      <c r="E2" s="59"/>
      <c r="F2" s="56" t="s">
        <v>2</v>
      </c>
      <c r="G2" s="57"/>
      <c r="H2" s="58" t="s">
        <v>4</v>
      </c>
      <c r="I2" s="59"/>
      <c r="J2" s="54" t="s">
        <v>8</v>
      </c>
      <c r="K2" s="4"/>
      <c r="M2" s="31">
        <v>34.1</v>
      </c>
      <c r="N2" s="31">
        <v>0.77</v>
      </c>
    </row>
    <row r="3" spans="1:14" ht="15.75" thickBot="1" x14ac:dyDescent="0.3">
      <c r="A3" s="53"/>
      <c r="B3" s="51"/>
      <c r="C3" s="49"/>
      <c r="D3" s="38" t="s">
        <v>1</v>
      </c>
      <c r="E3" s="39" t="s">
        <v>0</v>
      </c>
      <c r="F3" s="40" t="s">
        <v>1</v>
      </c>
      <c r="G3" s="41" t="s">
        <v>0</v>
      </c>
      <c r="H3" s="38" t="s">
        <v>1</v>
      </c>
      <c r="I3" s="39" t="s">
        <v>0</v>
      </c>
      <c r="J3" s="55"/>
      <c r="K3" s="5"/>
      <c r="M3" s="32">
        <v>30.1</v>
      </c>
      <c r="N3" s="32">
        <v>0.51</v>
      </c>
    </row>
    <row r="4" spans="1:14" x14ac:dyDescent="0.25">
      <c r="A4" s="62">
        <v>44201</v>
      </c>
      <c r="B4" s="2">
        <v>46020</v>
      </c>
      <c r="C4" s="60">
        <v>60</v>
      </c>
      <c r="D4" s="28"/>
      <c r="E4" s="29">
        <v>21</v>
      </c>
      <c r="F4" s="28"/>
      <c r="G4" s="29">
        <v>13</v>
      </c>
      <c r="H4" s="30"/>
      <c r="I4" s="33"/>
      <c r="J4" s="43">
        <f>IFERROR(B4+D4+E4+H4+I4,"")</f>
        <v>46041</v>
      </c>
      <c r="K4" s="6"/>
    </row>
    <row r="5" spans="1:14" x14ac:dyDescent="0.25">
      <c r="A5" s="63"/>
      <c r="B5" s="13">
        <v>4.9000000000000004</v>
      </c>
      <c r="C5" s="47"/>
      <c r="D5" s="10">
        <f>CHOOSE(MATCH($A$4,Оглавление!$F$2:$F$4),$M$2,$M$3,$M$2)*D4/100</f>
        <v>0</v>
      </c>
      <c r="E5" s="11">
        <f>CHOOSE(MATCH($A$4,Оглавление!$F$2:$F$4),$M$2,$M$3,$M$2)*E4/100</f>
        <v>7.1610000000000005</v>
      </c>
      <c r="F5" s="10">
        <f>CHOOSE(MATCH($A$4,Оглавление!$F$2:$F$4),$N$2,$N$3,$M$2)*F4</f>
        <v>0</v>
      </c>
      <c r="G5" s="11">
        <f>CHOOSE(MATCH($A$4,Оглавление!$F$2:$F$4),$N$2,$N$3,$M$2)*G4</f>
        <v>10.01</v>
      </c>
      <c r="H5" s="10">
        <f>CHOOSE(MATCH($A$4,Оглавление!$F$2:$F$4),$M$2,$M$3,$M$2)*H4/100</f>
        <v>0</v>
      </c>
      <c r="I5" s="34">
        <f>CHOOSE(MATCH($A$4,Оглавление!$F$2:$F$4),$M$2,$M$3,$M$2)*I4/100</f>
        <v>0</v>
      </c>
      <c r="J5" s="44">
        <f>IFERROR(B5+C4-SUM(D5:I5),"")</f>
        <v>47.729000000000006</v>
      </c>
      <c r="K5" s="7"/>
    </row>
    <row r="6" spans="1:14" x14ac:dyDescent="0.25">
      <c r="A6" s="61">
        <v>44204</v>
      </c>
      <c r="B6" s="1">
        <f>IF(OR(ISBLANK(A6),A6=J4),"",J4)</f>
        <v>46041</v>
      </c>
      <c r="C6" s="46">
        <v>39</v>
      </c>
      <c r="D6" s="8">
        <v>28</v>
      </c>
      <c r="E6" s="9">
        <v>23</v>
      </c>
      <c r="F6" s="8">
        <v>2</v>
      </c>
      <c r="G6" s="9"/>
      <c r="H6" s="12"/>
      <c r="I6" s="35"/>
      <c r="J6" s="45">
        <f>IFERROR(B6+D6+E6+H6+I6,"")</f>
        <v>46092</v>
      </c>
      <c r="K6" s="6"/>
    </row>
    <row r="7" spans="1:14" x14ac:dyDescent="0.25">
      <c r="A7" s="61"/>
      <c r="B7" s="10">
        <f>IF(OR(ISBLANK(A6),A6=J5),"",J5)</f>
        <v>47.729000000000006</v>
      </c>
      <c r="C7" s="47"/>
      <c r="D7" s="10">
        <f>CHOOSE(MATCH($A$4,Оглавление!$F$2:$F$4),$M$2,$M$3,$M$2)*D6/100</f>
        <v>9.548</v>
      </c>
      <c r="E7" s="11">
        <f>CHOOSE(MATCH($A$4,Оглавление!$F$2:$F$4),$M$2,$M$3,$M$2)*E6/100</f>
        <v>7.8430000000000009</v>
      </c>
      <c r="F7" s="10">
        <f>CHOOSE(MATCH($A$4,Оглавление!$F$2:$F$4),$N$2,$N$3,$M$2)*F6</f>
        <v>1.54</v>
      </c>
      <c r="G7" s="11">
        <f>CHOOSE(MATCH($A$4,Оглавление!$F$2:$F$4),$N$2,$N$3,$M$2)*G6</f>
        <v>0</v>
      </c>
      <c r="H7" s="10">
        <f>CHOOSE(MATCH($A$4,Оглавление!$F$2:$F$4),$M$2,$M$3,$M$2)*H6/100</f>
        <v>0</v>
      </c>
      <c r="I7" s="34">
        <f>CHOOSE(MATCH($A$4,Оглавление!$F$2:$F$4),$M$2,$M$3,$M$2)*I6/100</f>
        <v>0</v>
      </c>
      <c r="J7" s="44">
        <f>IFERROR(B7+C6-SUM(D7:I7),"")</f>
        <v>67.798000000000016</v>
      </c>
      <c r="K7" s="7"/>
    </row>
    <row r="8" spans="1:14" x14ac:dyDescent="0.25">
      <c r="A8" s="61">
        <v>44205</v>
      </c>
      <c r="B8" s="1">
        <f t="shared" ref="B8:B50" si="0">IF(OR(ISBLANK(A8),A8=J6),"",J6)</f>
        <v>46092</v>
      </c>
      <c r="C8" s="46"/>
      <c r="D8" s="8">
        <v>27</v>
      </c>
      <c r="E8" s="9">
        <v>18</v>
      </c>
      <c r="F8" s="8">
        <v>8</v>
      </c>
      <c r="G8" s="9"/>
      <c r="H8" s="12"/>
      <c r="I8" s="35"/>
      <c r="J8" s="45">
        <f t="shared" ref="J8" si="1">IFERROR(B8+D8+E8+H8+I8,"")</f>
        <v>46137</v>
      </c>
      <c r="K8" s="6"/>
    </row>
    <row r="9" spans="1:14" x14ac:dyDescent="0.25">
      <c r="A9" s="61"/>
      <c r="B9" s="10">
        <f t="shared" ref="B9:B51" si="2">IF(OR(ISBLANK(A8),A8=J7),"",J7)</f>
        <v>67.798000000000016</v>
      </c>
      <c r="C9" s="47"/>
      <c r="D9" s="10">
        <f>CHOOSE(MATCH($A$4,Оглавление!$F$2:$F$4),$M$2,$M$3,$M$2)*D8/100</f>
        <v>9.2070000000000007</v>
      </c>
      <c r="E9" s="11">
        <f>CHOOSE(MATCH($A$4,Оглавление!$F$2:$F$4),$M$2,$M$3,$M$2)*E8/100</f>
        <v>6.1380000000000008</v>
      </c>
      <c r="F9" s="10">
        <f>CHOOSE(MATCH($A$4,Оглавление!$F$2:$F$4),$N$2,$N$3,$M$2)*F8</f>
        <v>6.16</v>
      </c>
      <c r="G9" s="11">
        <f>CHOOSE(MATCH($A$4,Оглавление!$F$2:$F$4),$N$2,$N$3,$M$2)*G8</f>
        <v>0</v>
      </c>
      <c r="H9" s="10">
        <f>CHOOSE(MATCH($A$4,Оглавление!$F$2:$F$4),$M$2,$M$3,$M$2)*H8/100</f>
        <v>0</v>
      </c>
      <c r="I9" s="34">
        <f>CHOOSE(MATCH($A$4,Оглавление!$F$2:$F$4),$M$2,$M$3,$M$2)*I8/100</f>
        <v>0</v>
      </c>
      <c r="J9" s="44">
        <f t="shared" ref="J9" si="3">IFERROR(B9+C8-SUM(D9:I9),"")</f>
        <v>46.293000000000013</v>
      </c>
      <c r="K9" s="7"/>
    </row>
    <row r="10" spans="1:14" x14ac:dyDescent="0.25">
      <c r="A10" s="61">
        <v>44208</v>
      </c>
      <c r="B10" s="1">
        <f t="shared" si="0"/>
        <v>46137</v>
      </c>
      <c r="C10" s="46"/>
      <c r="D10" s="8">
        <v>26</v>
      </c>
      <c r="E10" s="9"/>
      <c r="F10" s="8">
        <v>11</v>
      </c>
      <c r="G10" s="9"/>
      <c r="H10" s="12"/>
      <c r="I10" s="35"/>
      <c r="J10" s="45">
        <f t="shared" ref="J10" si="4">IFERROR(B10+D10+E10+H10+I10,"")</f>
        <v>46163</v>
      </c>
      <c r="K10" s="6"/>
    </row>
    <row r="11" spans="1:14" x14ac:dyDescent="0.25">
      <c r="A11" s="61"/>
      <c r="B11" s="10">
        <f t="shared" si="2"/>
        <v>46.293000000000013</v>
      </c>
      <c r="C11" s="47"/>
      <c r="D11" s="10">
        <f>CHOOSE(MATCH($A$4,Оглавление!$F$2:$F$4),$M$2,$M$3,$M$2)*D10/100</f>
        <v>8.8659999999999997</v>
      </c>
      <c r="E11" s="11">
        <f>CHOOSE(MATCH($A$4,Оглавление!$F$2:$F$4),$M$2,$M$3,$M$2)*E10/100</f>
        <v>0</v>
      </c>
      <c r="F11" s="10">
        <f>CHOOSE(MATCH($A$4,Оглавление!$F$2:$F$4),$N$2,$N$3,$M$2)*F10</f>
        <v>8.4700000000000006</v>
      </c>
      <c r="G11" s="11">
        <f>CHOOSE(MATCH($A$4,Оглавление!$F$2:$F$4),$N$2,$N$3,$M$2)*G10</f>
        <v>0</v>
      </c>
      <c r="H11" s="10">
        <f>CHOOSE(MATCH($A$4,Оглавление!$F$2:$F$4),$M$2,$M$3,$M$2)*H10/100</f>
        <v>0</v>
      </c>
      <c r="I11" s="34">
        <f>CHOOSE(MATCH($A$4,Оглавление!$F$2:$F$4),$M$2,$M$3,$M$2)*I10/100</f>
        <v>0</v>
      </c>
      <c r="J11" s="44">
        <f t="shared" ref="J11" si="5">IFERROR(B11+C10-SUM(D11:I11),"")</f>
        <v>28.957000000000015</v>
      </c>
      <c r="K11" s="7"/>
    </row>
    <row r="12" spans="1:14" x14ac:dyDescent="0.25">
      <c r="A12" s="61">
        <v>44210</v>
      </c>
      <c r="B12" s="1">
        <f t="shared" si="0"/>
        <v>46163</v>
      </c>
      <c r="C12" s="46"/>
      <c r="D12" s="8">
        <v>21</v>
      </c>
      <c r="E12" s="9"/>
      <c r="F12" s="8">
        <v>14</v>
      </c>
      <c r="G12" s="9"/>
      <c r="H12" s="12"/>
      <c r="I12" s="35"/>
      <c r="J12" s="45">
        <f t="shared" ref="J12" si="6">IFERROR(B12+D12+E12+H12+I12,"")</f>
        <v>46184</v>
      </c>
      <c r="K12" s="6"/>
    </row>
    <row r="13" spans="1:14" x14ac:dyDescent="0.25">
      <c r="A13" s="61"/>
      <c r="B13" s="10">
        <f t="shared" si="2"/>
        <v>28.957000000000015</v>
      </c>
      <c r="C13" s="47"/>
      <c r="D13" s="10">
        <f>CHOOSE(MATCH($A$4,Оглавление!$F$2:$F$4),$M$2,$M$3,$M$2)*D12/100</f>
        <v>7.1610000000000005</v>
      </c>
      <c r="E13" s="11">
        <f>CHOOSE(MATCH($A$4,Оглавление!$F$2:$F$4),$M$2,$M$3,$M$2)*E12/100</f>
        <v>0</v>
      </c>
      <c r="F13" s="10">
        <f>CHOOSE(MATCH($A$4,Оглавление!$F$2:$F$4),$N$2,$N$3,$M$2)*F12</f>
        <v>10.780000000000001</v>
      </c>
      <c r="G13" s="11">
        <f>CHOOSE(MATCH($A$4,Оглавление!$F$2:$F$4),$N$2,$N$3,$M$2)*G12</f>
        <v>0</v>
      </c>
      <c r="H13" s="10">
        <f>CHOOSE(MATCH($A$4,Оглавление!$F$2:$F$4),$M$2,$M$3,$M$2)*H12/100</f>
        <v>0</v>
      </c>
      <c r="I13" s="34">
        <f>CHOOSE(MATCH($A$4,Оглавление!$F$2:$F$4),$M$2,$M$3,$M$2)*I12/100</f>
        <v>0</v>
      </c>
      <c r="J13" s="44">
        <f t="shared" ref="J13" si="7">IFERROR(B13+C12-SUM(D13:I13),"")</f>
        <v>11.016000000000012</v>
      </c>
      <c r="K13" s="7"/>
    </row>
    <row r="14" spans="1:14" x14ac:dyDescent="0.25">
      <c r="A14" s="61">
        <v>44212</v>
      </c>
      <c r="B14" s="1">
        <f t="shared" si="0"/>
        <v>46184</v>
      </c>
      <c r="C14" s="46">
        <v>19.04</v>
      </c>
      <c r="D14" s="8"/>
      <c r="E14" s="9">
        <v>14</v>
      </c>
      <c r="F14" s="8"/>
      <c r="G14" s="9">
        <v>6</v>
      </c>
      <c r="H14" s="12"/>
      <c r="I14" s="35"/>
      <c r="J14" s="45">
        <f t="shared" ref="J14" si="8">IFERROR(B14+D14+E14+H14+I14,"")</f>
        <v>46198</v>
      </c>
      <c r="K14" s="6"/>
    </row>
    <row r="15" spans="1:14" x14ac:dyDescent="0.25">
      <c r="A15" s="61"/>
      <c r="B15" s="10">
        <f t="shared" si="2"/>
        <v>11.016000000000012</v>
      </c>
      <c r="C15" s="47"/>
      <c r="D15" s="10">
        <f>CHOOSE(MATCH($A$4,Оглавление!$F$2:$F$4),$M$2,$M$3,$M$2)*D14/100</f>
        <v>0</v>
      </c>
      <c r="E15" s="11">
        <f>CHOOSE(MATCH($A$4,Оглавление!$F$2:$F$4),$M$2,$M$3,$M$2)*E14/100</f>
        <v>4.774</v>
      </c>
      <c r="F15" s="10">
        <f>CHOOSE(MATCH($A$4,Оглавление!$F$2:$F$4),$N$2,$N$3,$M$2)*F14</f>
        <v>0</v>
      </c>
      <c r="G15" s="11">
        <f>CHOOSE(MATCH($A$4,Оглавление!$F$2:$F$4),$N$2,$N$3,$M$2)*G14</f>
        <v>4.62</v>
      </c>
      <c r="H15" s="10">
        <f>CHOOSE(MATCH($A$4,Оглавление!$F$2:$F$4),$M$2,$M$3,$M$2)*H14/100</f>
        <v>0</v>
      </c>
      <c r="I15" s="34">
        <f>CHOOSE(MATCH($A$4,Оглавление!$F$2:$F$4),$M$2,$M$3,$M$2)*I14/100</f>
        <v>0</v>
      </c>
      <c r="J15" s="44">
        <f t="shared" ref="J15" si="9">IFERROR(B15+C14-SUM(D15:I15),"")</f>
        <v>20.662000000000013</v>
      </c>
      <c r="K15" s="7"/>
    </row>
    <row r="16" spans="1:14" x14ac:dyDescent="0.25">
      <c r="A16" s="61">
        <v>44214</v>
      </c>
      <c r="B16" s="1">
        <f t="shared" si="0"/>
        <v>46198</v>
      </c>
      <c r="C16" s="46">
        <v>50</v>
      </c>
      <c r="D16" s="8">
        <v>50</v>
      </c>
      <c r="E16" s="9"/>
      <c r="F16" s="8">
        <v>8</v>
      </c>
      <c r="G16" s="9"/>
      <c r="H16" s="12"/>
      <c r="I16" s="35"/>
      <c r="J16" s="45">
        <f t="shared" ref="J16" si="10">IFERROR(B16+D16+E16+H16+I16,"")</f>
        <v>46248</v>
      </c>
      <c r="K16" s="6"/>
    </row>
    <row r="17" spans="1:11" x14ac:dyDescent="0.25">
      <c r="A17" s="61"/>
      <c r="B17" s="10">
        <f t="shared" si="2"/>
        <v>20.662000000000013</v>
      </c>
      <c r="C17" s="47"/>
      <c r="D17" s="10">
        <f>CHOOSE(MATCH($A$4,Оглавление!$F$2:$F$4),$M$2,$M$3,$M$2)*D16/100</f>
        <v>17.05</v>
      </c>
      <c r="E17" s="11">
        <f>CHOOSE(MATCH($A$4,Оглавление!$F$2:$F$4),$M$2,$M$3,$M$2)*E16/100</f>
        <v>0</v>
      </c>
      <c r="F17" s="10">
        <f>CHOOSE(MATCH($A$4,Оглавление!$F$2:$F$4),$N$2,$N$3,$M$2)*F16</f>
        <v>6.16</v>
      </c>
      <c r="G17" s="11">
        <f>CHOOSE(MATCH($A$4,Оглавление!$F$2:$F$4),$N$2,$N$3,$M$2)*G16</f>
        <v>0</v>
      </c>
      <c r="H17" s="10">
        <f>CHOOSE(MATCH($A$4,Оглавление!$F$2:$F$4),$M$2,$M$3,$M$2)*H16/100</f>
        <v>0</v>
      </c>
      <c r="I17" s="34">
        <f>CHOOSE(MATCH($A$4,Оглавление!$F$2:$F$4),$M$2,$M$3,$M$2)*I16/100</f>
        <v>0</v>
      </c>
      <c r="J17" s="44">
        <f t="shared" ref="J17" si="11">IFERROR(B17+C16-SUM(D17:I17),"")</f>
        <v>47.452000000000005</v>
      </c>
      <c r="K17" s="7"/>
    </row>
    <row r="18" spans="1:11" x14ac:dyDescent="0.25">
      <c r="A18" s="61">
        <v>44215</v>
      </c>
      <c r="B18" s="1">
        <f t="shared" si="0"/>
        <v>46248</v>
      </c>
      <c r="C18" s="46"/>
      <c r="D18" s="8">
        <v>35</v>
      </c>
      <c r="E18" s="9">
        <v>18</v>
      </c>
      <c r="F18" s="8">
        <v>2</v>
      </c>
      <c r="G18" s="9"/>
      <c r="H18" s="12"/>
      <c r="I18" s="35"/>
      <c r="J18" s="45">
        <f t="shared" ref="J18" si="12">IFERROR(B18+D18+E18+H18+I18,"")</f>
        <v>46301</v>
      </c>
      <c r="K18" s="6"/>
    </row>
    <row r="19" spans="1:11" x14ac:dyDescent="0.25">
      <c r="A19" s="61"/>
      <c r="B19" s="10">
        <f t="shared" si="2"/>
        <v>47.452000000000005</v>
      </c>
      <c r="C19" s="47"/>
      <c r="D19" s="10">
        <f>CHOOSE(MATCH($A$4,Оглавление!$F$2:$F$4),$M$2,$M$3,$M$2)*D18/100</f>
        <v>11.935</v>
      </c>
      <c r="E19" s="11">
        <f>CHOOSE(MATCH($A$4,Оглавление!$F$2:$F$4),$M$2,$M$3,$M$2)*E18/100</f>
        <v>6.1380000000000008</v>
      </c>
      <c r="F19" s="10">
        <f>CHOOSE(MATCH($A$4,Оглавление!$F$2:$F$4),$N$2,$N$3,$M$2)*F18</f>
        <v>1.54</v>
      </c>
      <c r="G19" s="11">
        <f>CHOOSE(MATCH($A$4,Оглавление!$F$2:$F$4),$N$2,$N$3,$M$2)*G18</f>
        <v>0</v>
      </c>
      <c r="H19" s="10">
        <f>CHOOSE(MATCH($A$4,Оглавление!$F$2:$F$4),$M$2,$M$3,$M$2)*H18/100</f>
        <v>0</v>
      </c>
      <c r="I19" s="34">
        <f>CHOOSE(MATCH($A$4,Оглавление!$F$2:$F$4),$M$2,$M$3,$M$2)*I18/100</f>
        <v>0</v>
      </c>
      <c r="J19" s="44">
        <f t="shared" ref="J19" si="13">IFERROR(B19+C18-SUM(D19:I19),"")</f>
        <v>27.839000000000006</v>
      </c>
      <c r="K19" s="7"/>
    </row>
    <row r="20" spans="1:11" x14ac:dyDescent="0.25">
      <c r="A20" s="61">
        <v>44217</v>
      </c>
      <c r="B20" s="1">
        <f t="shared" si="0"/>
        <v>46301</v>
      </c>
      <c r="C20" s="46">
        <v>30</v>
      </c>
      <c r="D20" s="8">
        <v>12</v>
      </c>
      <c r="E20" s="9"/>
      <c r="F20" s="8">
        <v>9</v>
      </c>
      <c r="G20" s="9"/>
      <c r="H20" s="12"/>
      <c r="I20" s="35"/>
      <c r="J20" s="45">
        <f t="shared" ref="J20" si="14">IFERROR(B20+D20+E20+H20+I20,"")</f>
        <v>46313</v>
      </c>
      <c r="K20" s="6"/>
    </row>
    <row r="21" spans="1:11" x14ac:dyDescent="0.25">
      <c r="A21" s="61"/>
      <c r="B21" s="10">
        <f t="shared" si="2"/>
        <v>27.839000000000006</v>
      </c>
      <c r="C21" s="47"/>
      <c r="D21" s="10">
        <f>CHOOSE(MATCH($A$4,Оглавление!$F$2:$F$4),$M$2,$M$3,$M$2)*D20/100</f>
        <v>4.0920000000000005</v>
      </c>
      <c r="E21" s="11">
        <f>CHOOSE(MATCH($A$4,Оглавление!$F$2:$F$4),$M$2,$M$3,$M$2)*E20/100</f>
        <v>0</v>
      </c>
      <c r="F21" s="10">
        <f>CHOOSE(MATCH($A$4,Оглавление!$F$2:$F$4),$N$2,$N$3,$M$2)*F20</f>
        <v>6.93</v>
      </c>
      <c r="G21" s="11">
        <f>CHOOSE(MATCH($A$4,Оглавление!$F$2:$F$4),$N$2,$N$3,$M$2)*G20</f>
        <v>0</v>
      </c>
      <c r="H21" s="10">
        <f>CHOOSE(MATCH($A$4,Оглавление!$F$2:$F$4),$M$2,$M$3,$M$2)*H20/100</f>
        <v>0</v>
      </c>
      <c r="I21" s="34">
        <f>CHOOSE(MATCH($A$4,Оглавление!$F$2:$F$4),$M$2,$M$3,$M$2)*I20/100</f>
        <v>0</v>
      </c>
      <c r="J21" s="44">
        <f t="shared" ref="J21" si="15">IFERROR(B21+C20-SUM(D21:I21),"")</f>
        <v>46.817000000000007</v>
      </c>
      <c r="K21" s="7"/>
    </row>
    <row r="22" spans="1:11" x14ac:dyDescent="0.25">
      <c r="A22" s="61">
        <v>44222</v>
      </c>
      <c r="B22" s="1">
        <f t="shared" si="0"/>
        <v>46313</v>
      </c>
      <c r="C22" s="46"/>
      <c r="D22" s="8"/>
      <c r="E22" s="9">
        <v>7</v>
      </c>
      <c r="F22" s="8"/>
      <c r="G22" s="9">
        <v>16</v>
      </c>
      <c r="H22" s="12"/>
      <c r="I22" s="35"/>
      <c r="J22" s="45">
        <f t="shared" ref="J22" si="16">IFERROR(B22+D22+E22+H22+I22,"")</f>
        <v>46320</v>
      </c>
      <c r="K22" s="6"/>
    </row>
    <row r="23" spans="1:11" x14ac:dyDescent="0.25">
      <c r="A23" s="61"/>
      <c r="B23" s="10">
        <f t="shared" si="2"/>
        <v>46.817000000000007</v>
      </c>
      <c r="C23" s="47"/>
      <c r="D23" s="10">
        <f>CHOOSE(MATCH($A$4,Оглавление!$F$2:$F$4),$M$2,$M$3,$M$2)*D22/100</f>
        <v>0</v>
      </c>
      <c r="E23" s="11">
        <f>CHOOSE(MATCH($A$4,Оглавление!$F$2:$F$4),$M$2,$M$3,$M$2)*E22/100</f>
        <v>2.387</v>
      </c>
      <c r="F23" s="10">
        <f>CHOOSE(MATCH($A$4,Оглавление!$F$2:$F$4),$N$2,$N$3,$M$2)*F22</f>
        <v>0</v>
      </c>
      <c r="G23" s="11">
        <f>CHOOSE(MATCH($A$4,Оглавление!$F$2:$F$4),$N$2,$N$3,$M$2)*G22</f>
        <v>12.32</v>
      </c>
      <c r="H23" s="10">
        <f>CHOOSE(MATCH($A$4,Оглавление!$F$2:$F$4),$M$2,$M$3,$M$2)*H22/100</f>
        <v>0</v>
      </c>
      <c r="I23" s="34">
        <f>CHOOSE(MATCH($A$4,Оглавление!$F$2:$F$4),$M$2,$M$3,$M$2)*I22/100</f>
        <v>0</v>
      </c>
      <c r="J23" s="44">
        <f t="shared" ref="J23" si="17">IFERROR(B23+C22-SUM(D23:I23),"")</f>
        <v>32.110000000000007</v>
      </c>
      <c r="K23" s="7"/>
    </row>
    <row r="24" spans="1:11" x14ac:dyDescent="0.25">
      <c r="A24" s="61">
        <v>44222</v>
      </c>
      <c r="B24" s="1">
        <f t="shared" si="0"/>
        <v>46320</v>
      </c>
      <c r="C24" s="46"/>
      <c r="D24" s="8"/>
      <c r="E24" s="9">
        <v>6</v>
      </c>
      <c r="F24" s="8"/>
      <c r="G24" s="9">
        <v>17</v>
      </c>
      <c r="H24" s="12"/>
      <c r="I24" s="35"/>
      <c r="J24" s="45">
        <f t="shared" ref="J24" si="18">IFERROR(B24+D24+E24+H24+I24,"")</f>
        <v>46326</v>
      </c>
    </row>
    <row r="25" spans="1:11" x14ac:dyDescent="0.25">
      <c r="A25" s="61"/>
      <c r="B25" s="10">
        <f t="shared" si="2"/>
        <v>32.110000000000007</v>
      </c>
      <c r="C25" s="47"/>
      <c r="D25" s="10">
        <f>CHOOSE(MATCH($A$4,Оглавление!$F$2:$F$4),$M$2,$M$3,$M$2)*D24/100</f>
        <v>0</v>
      </c>
      <c r="E25" s="11">
        <f>CHOOSE(MATCH($A$4,Оглавление!$F$2:$F$4),$M$2,$M$3,$M$2)*E24/100</f>
        <v>2.0460000000000003</v>
      </c>
      <c r="F25" s="10">
        <f>CHOOSE(MATCH($A$4,Оглавление!$F$2:$F$4),$N$2,$N$3,$M$2)*F24</f>
        <v>0</v>
      </c>
      <c r="G25" s="11">
        <f>CHOOSE(MATCH($A$4,Оглавление!$F$2:$F$4),$N$2,$N$3,$M$2)*G24</f>
        <v>13.09</v>
      </c>
      <c r="H25" s="10">
        <f>CHOOSE(MATCH($A$4,Оглавление!$F$2:$F$4),$M$2,$M$3,$M$2)*H24/100</f>
        <v>0</v>
      </c>
      <c r="I25" s="34">
        <f>CHOOSE(MATCH($A$4,Оглавление!$F$2:$F$4),$M$2,$M$3,$M$2)*I24/100</f>
        <v>0</v>
      </c>
      <c r="J25" s="44">
        <f t="shared" ref="J25" si="19">IFERROR(B25+C24-SUM(D25:I25),"")</f>
        <v>16.974000000000007</v>
      </c>
    </row>
    <row r="26" spans="1:11" x14ac:dyDescent="0.25">
      <c r="A26" s="61">
        <v>44225</v>
      </c>
      <c r="B26" s="1">
        <f t="shared" si="0"/>
        <v>46326</v>
      </c>
      <c r="C26" s="46"/>
      <c r="D26" s="8">
        <v>26</v>
      </c>
      <c r="E26" s="9"/>
      <c r="F26" s="8"/>
      <c r="G26" s="9"/>
      <c r="H26" s="12"/>
      <c r="I26" s="35"/>
      <c r="J26" s="45">
        <f t="shared" ref="J26" si="20">IFERROR(B26+D26+E26+H26+I26,"")</f>
        <v>46352</v>
      </c>
    </row>
    <row r="27" spans="1:11" x14ac:dyDescent="0.25">
      <c r="A27" s="61"/>
      <c r="B27" s="10">
        <f t="shared" si="2"/>
        <v>16.974000000000007</v>
      </c>
      <c r="C27" s="47"/>
      <c r="D27" s="10">
        <f>CHOOSE(MATCH($A$4,Оглавление!$F$2:$F$4),$M$2,$M$3,$M$2)*D26/100</f>
        <v>8.8659999999999997</v>
      </c>
      <c r="E27" s="11">
        <f>CHOOSE(MATCH($A$4,Оглавление!$F$2:$F$4),$M$2,$M$3,$M$2)*E26/100</f>
        <v>0</v>
      </c>
      <c r="F27" s="10">
        <f>CHOOSE(MATCH($A$4,Оглавление!$F$2:$F$4),$N$2,$N$3,$M$2)*F26</f>
        <v>0</v>
      </c>
      <c r="G27" s="11">
        <f>CHOOSE(MATCH($A$4,Оглавление!$F$2:$F$4),$N$2,$N$3,$M$2)*G26</f>
        <v>0</v>
      </c>
      <c r="H27" s="10">
        <f>CHOOSE(MATCH($A$4,Оглавление!$F$2:$F$4),$M$2,$M$3,$M$2)*H26/100</f>
        <v>0</v>
      </c>
      <c r="I27" s="34">
        <f>CHOOSE(MATCH($A$4,Оглавление!$F$2:$F$4),$M$2,$M$3,$M$2)*I26/100</f>
        <v>0</v>
      </c>
      <c r="J27" s="44">
        <f t="shared" ref="J27" si="21">IFERROR(B27+C26-SUM(D27:I27),"")</f>
        <v>8.1080000000000076</v>
      </c>
    </row>
    <row r="28" spans="1:11" x14ac:dyDescent="0.25">
      <c r="A28" s="61"/>
      <c r="B28" s="1" t="str">
        <f t="shared" si="0"/>
        <v/>
      </c>
      <c r="C28" s="46"/>
      <c r="D28" s="8"/>
      <c r="E28" s="9"/>
      <c r="F28" s="8"/>
      <c r="G28" s="9"/>
      <c r="H28" s="12"/>
      <c r="I28" s="35"/>
      <c r="J28" s="45" t="str">
        <f t="shared" ref="J28" si="22">IFERROR(B28+D28+E28+H28+I28,"")</f>
        <v/>
      </c>
    </row>
    <row r="29" spans="1:11" x14ac:dyDescent="0.25">
      <c r="A29" s="61"/>
      <c r="B29" s="10" t="str">
        <f t="shared" si="2"/>
        <v/>
      </c>
      <c r="C29" s="47"/>
      <c r="D29" s="10">
        <f>CHOOSE(MATCH($A$4,Оглавление!$F$2:$F$4),$M$2,$M$3,$M$2)*D28/100</f>
        <v>0</v>
      </c>
      <c r="E29" s="11">
        <f>CHOOSE(MATCH($A$4,Оглавление!$F$2:$F$4),$M$2,$M$3,$M$2)*E28/100</f>
        <v>0</v>
      </c>
      <c r="F29" s="10">
        <f>CHOOSE(MATCH($A$4,Оглавление!$F$2:$F$4),$N$2,$N$3,$M$2)*F28</f>
        <v>0</v>
      </c>
      <c r="G29" s="11">
        <f>CHOOSE(MATCH($A$4,Оглавление!$F$2:$F$4),$N$2,$N$3,$M$2)*G28</f>
        <v>0</v>
      </c>
      <c r="H29" s="10">
        <f>CHOOSE(MATCH($A$4,Оглавление!$F$2:$F$4),$M$2,$M$3,$M$2)*H28/100</f>
        <v>0</v>
      </c>
      <c r="I29" s="34">
        <f>CHOOSE(MATCH($A$4,Оглавление!$F$2:$F$4),$M$2,$M$3,$M$2)*I28/100</f>
        <v>0</v>
      </c>
      <c r="J29" s="44" t="str">
        <f t="shared" ref="J29" si="23">IFERROR(B29+C28-SUM(D29:I29),"")</f>
        <v/>
      </c>
    </row>
    <row r="30" spans="1:11" x14ac:dyDescent="0.25">
      <c r="A30" s="61"/>
      <c r="B30" s="1" t="str">
        <f t="shared" si="0"/>
        <v/>
      </c>
      <c r="C30" s="46"/>
      <c r="D30" s="8"/>
      <c r="E30" s="9"/>
      <c r="F30" s="8"/>
      <c r="G30" s="9"/>
      <c r="H30" s="12"/>
      <c r="I30" s="35"/>
      <c r="J30" s="45" t="str">
        <f t="shared" ref="J30" si="24">IFERROR(B30+D30+E30+H30+I30,"")</f>
        <v/>
      </c>
    </row>
    <row r="31" spans="1:11" x14ac:dyDescent="0.25">
      <c r="A31" s="61"/>
      <c r="B31" s="10" t="str">
        <f t="shared" si="2"/>
        <v/>
      </c>
      <c r="C31" s="47"/>
      <c r="D31" s="10">
        <f>CHOOSE(MATCH($A$4,Оглавление!$F$2:$F$4),$M$2,$M$3,$M$2)*D30/100</f>
        <v>0</v>
      </c>
      <c r="E31" s="11">
        <f>CHOOSE(MATCH($A$4,Оглавление!$F$2:$F$4),$M$2,$M$3,$M$2)*E30/100</f>
        <v>0</v>
      </c>
      <c r="F31" s="10">
        <f>CHOOSE(MATCH($A$4,Оглавление!$F$2:$F$4),$N$2,$N$3,$M$2)*F30</f>
        <v>0</v>
      </c>
      <c r="G31" s="11">
        <f>CHOOSE(MATCH($A$4,Оглавление!$F$2:$F$4),$N$2,$N$3,$M$2)*G30</f>
        <v>0</v>
      </c>
      <c r="H31" s="10">
        <f>CHOOSE(MATCH($A$4,Оглавление!$F$2:$F$4),$M$2,$M$3,$M$2)*H30/100</f>
        <v>0</v>
      </c>
      <c r="I31" s="34">
        <f>CHOOSE(MATCH($A$4,Оглавление!$F$2:$F$4),$M$2,$M$3,$M$2)*I30/100</f>
        <v>0</v>
      </c>
      <c r="J31" s="44" t="str">
        <f t="shared" ref="J31" si="25">IFERROR(B31+C30-SUM(D31:I31),"")</f>
        <v/>
      </c>
    </row>
    <row r="32" spans="1:11" x14ac:dyDescent="0.25">
      <c r="A32" s="61"/>
      <c r="B32" s="1" t="str">
        <f t="shared" si="0"/>
        <v/>
      </c>
      <c r="C32" s="46"/>
      <c r="D32" s="8"/>
      <c r="E32" s="9"/>
      <c r="F32" s="8"/>
      <c r="G32" s="9"/>
      <c r="H32" s="12"/>
      <c r="I32" s="35"/>
      <c r="J32" s="45" t="str">
        <f t="shared" ref="J32" si="26">IFERROR(B32+D32+E32+H32+I32,"")</f>
        <v/>
      </c>
    </row>
    <row r="33" spans="1:10" x14ac:dyDescent="0.25">
      <c r="A33" s="61"/>
      <c r="B33" s="10" t="str">
        <f t="shared" si="2"/>
        <v/>
      </c>
      <c r="C33" s="47"/>
      <c r="D33" s="10">
        <f>CHOOSE(MATCH($A$4,Оглавление!$F$2:$F$4),$M$2,$M$3,$M$2)*D32/100</f>
        <v>0</v>
      </c>
      <c r="E33" s="11">
        <f>CHOOSE(MATCH($A$4,Оглавление!$F$2:$F$4),$M$2,$M$3,$M$2)*E32/100</f>
        <v>0</v>
      </c>
      <c r="F33" s="10">
        <f>CHOOSE(MATCH($A$4,Оглавление!$F$2:$F$4),$N$2,$N$3,$M$2)*F32</f>
        <v>0</v>
      </c>
      <c r="G33" s="11">
        <f>CHOOSE(MATCH($A$4,Оглавление!$F$2:$F$4),$N$2,$N$3,$M$2)*G32</f>
        <v>0</v>
      </c>
      <c r="H33" s="10">
        <f>CHOOSE(MATCH($A$4,Оглавление!$F$2:$F$4),$M$2,$M$3,$M$2)*H32/100</f>
        <v>0</v>
      </c>
      <c r="I33" s="34">
        <f>CHOOSE(MATCH($A$4,Оглавление!$F$2:$F$4),$M$2,$M$3,$M$2)*I32/100</f>
        <v>0</v>
      </c>
      <c r="J33" s="44" t="str">
        <f t="shared" ref="J33" si="27">IFERROR(B33+C32-SUM(D33:I33),"")</f>
        <v/>
      </c>
    </row>
    <row r="34" spans="1:10" x14ac:dyDescent="0.25">
      <c r="A34" s="61"/>
      <c r="B34" s="1" t="str">
        <f t="shared" si="0"/>
        <v/>
      </c>
      <c r="C34" s="46"/>
      <c r="D34" s="8"/>
      <c r="E34" s="9"/>
      <c r="F34" s="8"/>
      <c r="G34" s="9"/>
      <c r="H34" s="12"/>
      <c r="I34" s="35"/>
      <c r="J34" s="45" t="str">
        <f t="shared" ref="J34" si="28">IFERROR(B34+D34+E34+H34+I34,"")</f>
        <v/>
      </c>
    </row>
    <row r="35" spans="1:10" x14ac:dyDescent="0.25">
      <c r="A35" s="61"/>
      <c r="B35" s="10" t="str">
        <f t="shared" si="2"/>
        <v/>
      </c>
      <c r="C35" s="47"/>
      <c r="D35" s="10">
        <f>CHOOSE(MATCH($A$4,Оглавление!$F$2:$F$4),$M$2,$M$3,$M$2)*D34/100</f>
        <v>0</v>
      </c>
      <c r="E35" s="11">
        <f>CHOOSE(MATCH($A$4,Оглавление!$F$2:$F$4),$M$2,$M$3,$M$2)*E34/100</f>
        <v>0</v>
      </c>
      <c r="F35" s="10">
        <f>CHOOSE(MATCH($A$4,Оглавление!$F$2:$F$4),$N$2,$N$3,$M$2)*F34</f>
        <v>0</v>
      </c>
      <c r="G35" s="11">
        <f>CHOOSE(MATCH($A$4,Оглавление!$F$2:$F$4),$N$2,$N$3,$M$2)*G34</f>
        <v>0</v>
      </c>
      <c r="H35" s="10">
        <f>CHOOSE(MATCH($A$4,Оглавление!$F$2:$F$4),$M$2,$M$3,$M$2)*H34/100</f>
        <v>0</v>
      </c>
      <c r="I35" s="34">
        <f>CHOOSE(MATCH($A$4,Оглавление!$F$2:$F$4),$M$2,$M$3,$M$2)*I34/100</f>
        <v>0</v>
      </c>
      <c r="J35" s="44" t="str">
        <f t="shared" ref="J35" si="29">IFERROR(B35+C34-SUM(D35:I35),"")</f>
        <v/>
      </c>
    </row>
    <row r="36" spans="1:10" x14ac:dyDescent="0.25">
      <c r="A36" s="61"/>
      <c r="B36" s="1" t="str">
        <f t="shared" si="0"/>
        <v/>
      </c>
      <c r="C36" s="46"/>
      <c r="D36" s="8"/>
      <c r="E36" s="9"/>
      <c r="F36" s="8"/>
      <c r="G36" s="9"/>
      <c r="H36" s="12"/>
      <c r="I36" s="35"/>
      <c r="J36" s="45" t="str">
        <f t="shared" ref="J36" si="30">IFERROR(B36+D36+E36+H36+I36,"")</f>
        <v/>
      </c>
    </row>
    <row r="37" spans="1:10" x14ac:dyDescent="0.25">
      <c r="A37" s="61"/>
      <c r="B37" s="10" t="str">
        <f t="shared" si="2"/>
        <v/>
      </c>
      <c r="C37" s="47"/>
      <c r="D37" s="10">
        <f>CHOOSE(MATCH($A$4,Оглавление!$F$2:$F$4),$M$2,$M$3,$M$2)*D36/100</f>
        <v>0</v>
      </c>
      <c r="E37" s="11">
        <f>CHOOSE(MATCH($A$4,Оглавление!$F$2:$F$4),$M$2,$M$3,$M$2)*E36/100</f>
        <v>0</v>
      </c>
      <c r="F37" s="10">
        <f>CHOOSE(MATCH($A$4,Оглавление!$F$2:$F$4),$N$2,$N$3,$M$2)*F36</f>
        <v>0</v>
      </c>
      <c r="G37" s="11">
        <f>CHOOSE(MATCH($A$4,Оглавление!$F$2:$F$4),$N$2,$N$3,$M$2)*G36</f>
        <v>0</v>
      </c>
      <c r="H37" s="10">
        <f>CHOOSE(MATCH($A$4,Оглавление!$F$2:$F$4),$M$2,$M$3,$M$2)*H36/100</f>
        <v>0</v>
      </c>
      <c r="I37" s="34">
        <f>CHOOSE(MATCH($A$4,Оглавление!$F$2:$F$4),$M$2,$M$3,$M$2)*I36/100</f>
        <v>0</v>
      </c>
      <c r="J37" s="44" t="str">
        <f t="shared" ref="J37" si="31">IFERROR(B37+C36-SUM(D37:I37),"")</f>
        <v/>
      </c>
    </row>
    <row r="38" spans="1:10" x14ac:dyDescent="0.25">
      <c r="A38" s="61"/>
      <c r="B38" s="1" t="str">
        <f t="shared" si="0"/>
        <v/>
      </c>
      <c r="C38" s="46"/>
      <c r="D38" s="8"/>
      <c r="E38" s="9"/>
      <c r="F38" s="8"/>
      <c r="G38" s="9"/>
      <c r="H38" s="12"/>
      <c r="I38" s="35"/>
      <c r="J38" s="45" t="str">
        <f t="shared" ref="J38" si="32">IFERROR(B38+D38+E38+H38+I38,"")</f>
        <v/>
      </c>
    </row>
    <row r="39" spans="1:10" x14ac:dyDescent="0.25">
      <c r="A39" s="61"/>
      <c r="B39" s="10" t="str">
        <f t="shared" si="2"/>
        <v/>
      </c>
      <c r="C39" s="47"/>
      <c r="D39" s="10">
        <f>CHOOSE(MATCH($A$4,Оглавление!$F$2:$F$4),$M$2,$M$3,$M$2)*D38/100</f>
        <v>0</v>
      </c>
      <c r="E39" s="11">
        <f>CHOOSE(MATCH($A$4,Оглавление!$F$2:$F$4),$M$2,$M$3,$M$2)*E38/100</f>
        <v>0</v>
      </c>
      <c r="F39" s="10">
        <f>CHOOSE(MATCH($A$4,Оглавление!$F$2:$F$4),$N$2,$N$3,$M$2)*F38</f>
        <v>0</v>
      </c>
      <c r="G39" s="11">
        <f>CHOOSE(MATCH($A$4,Оглавление!$F$2:$F$4),$N$2,$N$3,$M$2)*G38</f>
        <v>0</v>
      </c>
      <c r="H39" s="10">
        <f>CHOOSE(MATCH($A$4,Оглавление!$F$2:$F$4),$M$2,$M$3,$M$2)*H38/100</f>
        <v>0</v>
      </c>
      <c r="I39" s="34">
        <f>CHOOSE(MATCH($A$4,Оглавление!$F$2:$F$4),$M$2,$M$3,$M$2)*I38/100</f>
        <v>0</v>
      </c>
      <c r="J39" s="44" t="str">
        <f t="shared" ref="J39" si="33">IFERROR(B39+C38-SUM(D39:I39),"")</f>
        <v/>
      </c>
    </row>
    <row r="40" spans="1:10" x14ac:dyDescent="0.25">
      <c r="A40" s="61"/>
      <c r="B40" s="1" t="str">
        <f t="shared" si="0"/>
        <v/>
      </c>
      <c r="C40" s="46"/>
      <c r="D40" s="8"/>
      <c r="E40" s="9"/>
      <c r="F40" s="8"/>
      <c r="G40" s="9"/>
      <c r="H40" s="12"/>
      <c r="I40" s="35"/>
      <c r="J40" s="45" t="str">
        <f t="shared" ref="J40" si="34">IFERROR(B40+D40+E40+H40+I40,"")</f>
        <v/>
      </c>
    </row>
    <row r="41" spans="1:10" x14ac:dyDescent="0.25">
      <c r="A41" s="61"/>
      <c r="B41" s="10" t="str">
        <f t="shared" si="2"/>
        <v/>
      </c>
      <c r="C41" s="47"/>
      <c r="D41" s="10">
        <f>CHOOSE(MATCH($A$4,Оглавление!$F$2:$F$4),$M$2,$M$3,$M$2)*D40/100</f>
        <v>0</v>
      </c>
      <c r="E41" s="11">
        <f>CHOOSE(MATCH($A$4,Оглавление!$F$2:$F$4),$M$2,$M$3,$M$2)*E40/100</f>
        <v>0</v>
      </c>
      <c r="F41" s="10">
        <f>CHOOSE(MATCH($A$4,Оглавление!$F$2:$F$4),$N$2,$N$3,$M$2)*F40</f>
        <v>0</v>
      </c>
      <c r="G41" s="11">
        <f>CHOOSE(MATCH($A$4,Оглавление!$F$2:$F$4),$N$2,$N$3,$M$2)*G40</f>
        <v>0</v>
      </c>
      <c r="H41" s="10">
        <f>CHOOSE(MATCH($A$4,Оглавление!$F$2:$F$4),$M$2,$M$3,$M$2)*H40/100</f>
        <v>0</v>
      </c>
      <c r="I41" s="34">
        <f>CHOOSE(MATCH($A$4,Оглавление!$F$2:$F$4),$M$2,$M$3,$M$2)*I40/100</f>
        <v>0</v>
      </c>
      <c r="J41" s="44" t="str">
        <f t="shared" ref="J41" si="35">IFERROR(B41+C40-SUM(D41:I41),"")</f>
        <v/>
      </c>
    </row>
    <row r="42" spans="1:10" x14ac:dyDescent="0.25">
      <c r="A42" s="61"/>
      <c r="B42" s="1" t="str">
        <f t="shared" si="0"/>
        <v/>
      </c>
      <c r="C42" s="46"/>
      <c r="D42" s="8"/>
      <c r="E42" s="9"/>
      <c r="F42" s="8"/>
      <c r="G42" s="9"/>
      <c r="H42" s="12"/>
      <c r="I42" s="35"/>
      <c r="J42" s="45" t="str">
        <f t="shared" ref="J42" si="36">IFERROR(B42+D42+E42+H42+I42,"")</f>
        <v/>
      </c>
    </row>
    <row r="43" spans="1:10" x14ac:dyDescent="0.25">
      <c r="A43" s="61"/>
      <c r="B43" s="10" t="str">
        <f t="shared" si="2"/>
        <v/>
      </c>
      <c r="C43" s="47"/>
      <c r="D43" s="10">
        <f>CHOOSE(MATCH($A$4,Оглавление!$F$2:$F$4),$M$2,$M$3,$M$2)*D42/100</f>
        <v>0</v>
      </c>
      <c r="E43" s="11">
        <f>CHOOSE(MATCH($A$4,Оглавление!$F$2:$F$4),$M$2,$M$3,$M$2)*E42/100</f>
        <v>0</v>
      </c>
      <c r="F43" s="10">
        <f>CHOOSE(MATCH($A$4,Оглавление!$F$2:$F$4),$N$2,$N$3,$M$2)*F42</f>
        <v>0</v>
      </c>
      <c r="G43" s="11">
        <f>CHOOSE(MATCH($A$4,Оглавление!$F$2:$F$4),$N$2,$N$3,$M$2)*G42</f>
        <v>0</v>
      </c>
      <c r="H43" s="10">
        <f>CHOOSE(MATCH($A$4,Оглавление!$F$2:$F$4),$M$2,$M$3,$M$2)*H42/100</f>
        <v>0</v>
      </c>
      <c r="I43" s="34">
        <f>CHOOSE(MATCH($A$4,Оглавление!$F$2:$F$4),$M$2,$M$3,$M$2)*I42/100</f>
        <v>0</v>
      </c>
      <c r="J43" s="44" t="str">
        <f t="shared" ref="J43" si="37">IFERROR(B43+C42-SUM(D43:I43),"")</f>
        <v/>
      </c>
    </row>
    <row r="44" spans="1:10" x14ac:dyDescent="0.25">
      <c r="A44" s="61"/>
      <c r="B44" s="1" t="str">
        <f t="shared" si="0"/>
        <v/>
      </c>
      <c r="C44" s="46"/>
      <c r="D44" s="8"/>
      <c r="E44" s="9"/>
      <c r="F44" s="8"/>
      <c r="G44" s="9"/>
      <c r="H44" s="12"/>
      <c r="I44" s="35"/>
      <c r="J44" s="45" t="str">
        <f t="shared" ref="J44" si="38">IFERROR(B44+D44+E44+H44+I44,"")</f>
        <v/>
      </c>
    </row>
    <row r="45" spans="1:10" x14ac:dyDescent="0.25">
      <c r="A45" s="61"/>
      <c r="B45" s="10" t="str">
        <f t="shared" si="2"/>
        <v/>
      </c>
      <c r="C45" s="47"/>
      <c r="D45" s="10">
        <f>CHOOSE(MATCH($A$4,Оглавление!$F$2:$F$4),$M$2,$M$3,$M$2)*D44/100</f>
        <v>0</v>
      </c>
      <c r="E45" s="11">
        <f>CHOOSE(MATCH($A$4,Оглавление!$F$2:$F$4),$M$2,$M$3,$M$2)*E44/100</f>
        <v>0</v>
      </c>
      <c r="F45" s="10">
        <f>CHOOSE(MATCH($A$4,Оглавление!$F$2:$F$4),$N$2,$N$3,$M$2)*F44</f>
        <v>0</v>
      </c>
      <c r="G45" s="11">
        <f>CHOOSE(MATCH($A$4,Оглавление!$F$2:$F$4),$N$2,$N$3,$M$2)*G44</f>
        <v>0</v>
      </c>
      <c r="H45" s="10">
        <f>CHOOSE(MATCH($A$4,Оглавление!$F$2:$F$4),$M$2,$M$3,$M$2)*H44/100</f>
        <v>0</v>
      </c>
      <c r="I45" s="34">
        <f>CHOOSE(MATCH($A$4,Оглавление!$F$2:$F$4),$M$2,$M$3,$M$2)*I44/100</f>
        <v>0</v>
      </c>
      <c r="J45" s="44" t="str">
        <f t="shared" ref="J45" si="39">IFERROR(B45+C44-SUM(D45:I45),"")</f>
        <v/>
      </c>
    </row>
    <row r="46" spans="1:10" x14ac:dyDescent="0.25">
      <c r="A46" s="61"/>
      <c r="B46" s="1" t="str">
        <f t="shared" si="0"/>
        <v/>
      </c>
      <c r="C46" s="46"/>
      <c r="D46" s="8"/>
      <c r="E46" s="9"/>
      <c r="F46" s="8"/>
      <c r="G46" s="9"/>
      <c r="H46" s="12"/>
      <c r="I46" s="35"/>
      <c r="J46" s="45" t="str">
        <f t="shared" ref="J46" si="40">IFERROR(B46+D46+E46+H46+I46,"")</f>
        <v/>
      </c>
    </row>
    <row r="47" spans="1:10" x14ac:dyDescent="0.25">
      <c r="A47" s="61"/>
      <c r="B47" s="10" t="str">
        <f t="shared" si="2"/>
        <v/>
      </c>
      <c r="C47" s="47"/>
      <c r="D47" s="10">
        <f>CHOOSE(MATCH($A$4,Оглавление!$F$2:$F$4),$M$2,$M$3,$M$2)*D46/100</f>
        <v>0</v>
      </c>
      <c r="E47" s="11">
        <f>CHOOSE(MATCH($A$4,Оглавление!$F$2:$F$4),$M$2,$M$3,$M$2)*E46/100</f>
        <v>0</v>
      </c>
      <c r="F47" s="10">
        <f>CHOOSE(MATCH($A$4,Оглавление!$F$2:$F$4),$N$2,$N$3,$M$2)*F46</f>
        <v>0</v>
      </c>
      <c r="G47" s="11">
        <f>CHOOSE(MATCH($A$4,Оглавление!$F$2:$F$4),$N$2,$N$3,$M$2)*G46</f>
        <v>0</v>
      </c>
      <c r="H47" s="10">
        <f>CHOOSE(MATCH($A$4,Оглавление!$F$2:$F$4),$M$2,$M$3,$M$2)*H46/100</f>
        <v>0</v>
      </c>
      <c r="I47" s="34">
        <f>CHOOSE(MATCH($A$4,Оглавление!$F$2:$F$4),$M$2,$M$3,$M$2)*I46/100</f>
        <v>0</v>
      </c>
      <c r="J47" s="44" t="str">
        <f t="shared" ref="J47" si="41">IFERROR(B47+C46-SUM(D47:I47),"")</f>
        <v/>
      </c>
    </row>
    <row r="48" spans="1:10" x14ac:dyDescent="0.25">
      <c r="A48" s="61"/>
      <c r="B48" s="1" t="str">
        <f t="shared" si="0"/>
        <v/>
      </c>
      <c r="C48" s="46"/>
      <c r="D48" s="8"/>
      <c r="E48" s="9"/>
      <c r="F48" s="8"/>
      <c r="G48" s="9"/>
      <c r="H48" s="12"/>
      <c r="I48" s="35"/>
      <c r="J48" s="45" t="str">
        <f t="shared" ref="J48" si="42">IFERROR(B48+D48+E48+H48+I48,"")</f>
        <v/>
      </c>
    </row>
    <row r="49" spans="1:10" x14ac:dyDescent="0.25">
      <c r="A49" s="61"/>
      <c r="B49" s="10" t="str">
        <f t="shared" si="2"/>
        <v/>
      </c>
      <c r="C49" s="47"/>
      <c r="D49" s="10">
        <f>CHOOSE(MATCH($A$4,Оглавление!$F$2:$F$4),$M$2,$M$3,$M$2)*D48/100</f>
        <v>0</v>
      </c>
      <c r="E49" s="11">
        <f>CHOOSE(MATCH($A$4,Оглавление!$F$2:$F$4),$M$2,$M$3,$M$2)*E48/100</f>
        <v>0</v>
      </c>
      <c r="F49" s="10">
        <f>CHOOSE(MATCH($A$4,Оглавление!$F$2:$F$4),$N$2,$N$3,$M$2)*F48</f>
        <v>0</v>
      </c>
      <c r="G49" s="11">
        <f>CHOOSE(MATCH($A$4,Оглавление!$F$2:$F$4),$N$2,$N$3,$M$2)*G48</f>
        <v>0</v>
      </c>
      <c r="H49" s="10">
        <f>CHOOSE(MATCH($A$4,Оглавление!$F$2:$F$4),$M$2,$M$3,$M$2)*H48/100</f>
        <v>0</v>
      </c>
      <c r="I49" s="34">
        <f>CHOOSE(MATCH($A$4,Оглавление!$F$2:$F$4),$M$2,$M$3,$M$2)*I48/100</f>
        <v>0</v>
      </c>
      <c r="J49" s="44" t="str">
        <f t="shared" ref="J49" si="43">IFERROR(B49+C48-SUM(D49:I49),"")</f>
        <v/>
      </c>
    </row>
    <row r="50" spans="1:10" x14ac:dyDescent="0.25">
      <c r="A50" s="61"/>
      <c r="B50" s="1" t="str">
        <f t="shared" si="0"/>
        <v/>
      </c>
      <c r="C50" s="46"/>
      <c r="D50" s="8"/>
      <c r="E50" s="9"/>
      <c r="F50" s="8"/>
      <c r="G50" s="9"/>
      <c r="H50" s="12"/>
      <c r="I50" s="35"/>
      <c r="J50" s="45" t="str">
        <f t="shared" ref="J50" si="44">IFERROR(B50+D50+E50+H50+I50,"")</f>
        <v/>
      </c>
    </row>
    <row r="51" spans="1:10" x14ac:dyDescent="0.25">
      <c r="A51" s="61"/>
      <c r="B51" s="10" t="str">
        <f t="shared" si="2"/>
        <v/>
      </c>
      <c r="C51" s="47"/>
      <c r="D51" s="10">
        <f>CHOOSE(MATCH($A$4,Оглавление!$F$2:$F$4),$M$2,$M$3,$M$2)*D50/100</f>
        <v>0</v>
      </c>
      <c r="E51" s="11">
        <f>CHOOSE(MATCH($A$4,Оглавление!$F$2:$F$4),$M$2,$M$3,$M$2)*E50/100</f>
        <v>0</v>
      </c>
      <c r="F51" s="10">
        <f>CHOOSE(MATCH($A$4,Оглавление!$F$2:$F$4),$N$2,$N$3,$M$2)*F50</f>
        <v>0</v>
      </c>
      <c r="G51" s="11">
        <f>CHOOSE(MATCH($A$4,Оглавление!$F$2:$F$4),$N$2,$N$3,$M$2)*G50</f>
        <v>0</v>
      </c>
      <c r="H51" s="10">
        <f>CHOOSE(MATCH($A$4,Оглавление!$F$2:$F$4),$M$2,$M$3,$M$2)*H50/100</f>
        <v>0</v>
      </c>
      <c r="I51" s="34">
        <f>CHOOSE(MATCH($A$4,Оглавление!$F$2:$F$4),$M$2,$M$3,$M$2)*I50/100</f>
        <v>0</v>
      </c>
      <c r="J51" s="44" t="str">
        <f t="shared" ref="J51" si="45">IFERROR(B51+C50-SUM(D51:I51),"")</f>
        <v/>
      </c>
    </row>
  </sheetData>
  <sheetProtection selectLockedCells="1"/>
  <mergeCells count="55">
    <mergeCell ref="A46:A47"/>
    <mergeCell ref="C46:C47"/>
    <mergeCell ref="A48:A49"/>
    <mergeCell ref="C48:C49"/>
    <mergeCell ref="A50:A51"/>
    <mergeCell ref="C50:C51"/>
    <mergeCell ref="A40:A41"/>
    <mergeCell ref="C40:C41"/>
    <mergeCell ref="A42:A43"/>
    <mergeCell ref="C42:C43"/>
    <mergeCell ref="A44:A45"/>
    <mergeCell ref="C44:C45"/>
    <mergeCell ref="A34:A35"/>
    <mergeCell ref="C34:C35"/>
    <mergeCell ref="A36:A37"/>
    <mergeCell ref="C36:C37"/>
    <mergeCell ref="A38:A39"/>
    <mergeCell ref="C38:C39"/>
    <mergeCell ref="A28:A29"/>
    <mergeCell ref="C28:C29"/>
    <mergeCell ref="A30:A31"/>
    <mergeCell ref="C30:C31"/>
    <mergeCell ref="A32:A33"/>
    <mergeCell ref="C32:C33"/>
    <mergeCell ref="A22:A23"/>
    <mergeCell ref="C22:C23"/>
    <mergeCell ref="A24:A25"/>
    <mergeCell ref="C24:C25"/>
    <mergeCell ref="A26:A27"/>
    <mergeCell ref="C26:C27"/>
    <mergeCell ref="A16:A17"/>
    <mergeCell ref="C16:C17"/>
    <mergeCell ref="A18:A19"/>
    <mergeCell ref="C18:C19"/>
    <mergeCell ref="A20:A21"/>
    <mergeCell ref="C20:C21"/>
    <mergeCell ref="A10:A11"/>
    <mergeCell ref="C10:C11"/>
    <mergeCell ref="A12:A13"/>
    <mergeCell ref="C12:C13"/>
    <mergeCell ref="A14:A15"/>
    <mergeCell ref="C14:C15"/>
    <mergeCell ref="J2:J3"/>
    <mergeCell ref="A4:A5"/>
    <mergeCell ref="C4:C5"/>
    <mergeCell ref="A6:A7"/>
    <mergeCell ref="C6:C7"/>
    <mergeCell ref="D2:E2"/>
    <mergeCell ref="F2:G2"/>
    <mergeCell ref="H2:I2"/>
    <mergeCell ref="A8:A9"/>
    <mergeCell ref="C8:C9"/>
    <mergeCell ref="A2:A3"/>
    <mergeCell ref="B2:B3"/>
    <mergeCell ref="C2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pane xSplit="10" ySplit="3" topLeftCell="K4" activePane="bottomRight" state="frozen"/>
      <selection pane="topRight" activeCell="K1" sqref="K1"/>
      <selection pane="bottomLeft" activeCell="A4" sqref="A4"/>
      <selection pane="bottomRight"/>
    </sheetView>
  </sheetViews>
  <sheetFormatPr defaultRowHeight="15" x14ac:dyDescent="0.25"/>
  <cols>
    <col min="1" max="1" width="16" bestFit="1" customWidth="1"/>
    <col min="2" max="2" width="11.28515625" customWidth="1"/>
    <col min="3" max="3" width="10.140625" customWidth="1"/>
    <col min="4" max="9" width="9.28515625" customWidth="1"/>
    <col min="10" max="10" width="11.7109375" customWidth="1"/>
    <col min="11" max="11" width="3.140625" customWidth="1"/>
    <col min="12" max="12" width="8.28515625" customWidth="1"/>
    <col min="13" max="13" width="5.5703125" bestFit="1" customWidth="1"/>
    <col min="14" max="14" width="5.42578125" customWidth="1"/>
  </cols>
  <sheetData>
    <row r="1" spans="1:14" ht="15.75" thickBot="1" x14ac:dyDescent="0.3">
      <c r="K1" s="3"/>
      <c r="M1" s="37" t="s">
        <v>14</v>
      </c>
      <c r="N1" s="36" t="s">
        <v>15</v>
      </c>
    </row>
    <row r="2" spans="1:14" ht="15.75" thickBot="1" x14ac:dyDescent="0.3">
      <c r="A2" s="52" t="s">
        <v>5</v>
      </c>
      <c r="B2" s="50" t="s">
        <v>6</v>
      </c>
      <c r="C2" s="48" t="s">
        <v>7</v>
      </c>
      <c r="D2" s="58" t="s">
        <v>3</v>
      </c>
      <c r="E2" s="59"/>
      <c r="F2" s="56" t="s">
        <v>2</v>
      </c>
      <c r="G2" s="57"/>
      <c r="H2" s="58" t="s">
        <v>4</v>
      </c>
      <c r="I2" s="59"/>
      <c r="J2" s="54" t="s">
        <v>8</v>
      </c>
      <c r="K2" s="4"/>
      <c r="M2" s="31">
        <v>34.1</v>
      </c>
      <c r="N2" s="31">
        <v>0.77</v>
      </c>
    </row>
    <row r="3" spans="1:14" ht="15.75" thickBot="1" x14ac:dyDescent="0.3">
      <c r="A3" s="53"/>
      <c r="B3" s="51"/>
      <c r="C3" s="49"/>
      <c r="D3" s="38" t="s">
        <v>1</v>
      </c>
      <c r="E3" s="39" t="s">
        <v>0</v>
      </c>
      <c r="F3" s="40" t="s">
        <v>1</v>
      </c>
      <c r="G3" s="41" t="s">
        <v>0</v>
      </c>
      <c r="H3" s="38" t="s">
        <v>1</v>
      </c>
      <c r="I3" s="39" t="s">
        <v>0</v>
      </c>
      <c r="J3" s="55"/>
      <c r="K3" s="5"/>
      <c r="M3" s="32">
        <v>30.1</v>
      </c>
      <c r="N3" s="32">
        <v>0.51</v>
      </c>
    </row>
    <row r="4" spans="1:14" x14ac:dyDescent="0.25">
      <c r="A4" s="62">
        <v>44201</v>
      </c>
      <c r="B4" s="2">
        <v>46020</v>
      </c>
      <c r="C4" s="60">
        <v>60</v>
      </c>
      <c r="D4" s="28"/>
      <c r="E4" s="29">
        <v>21</v>
      </c>
      <c r="F4" s="28"/>
      <c r="G4" s="29">
        <v>13</v>
      </c>
      <c r="H4" s="30"/>
      <c r="I4" s="33"/>
      <c r="J4" s="43">
        <f>IFERROR(B4+D4+E4+H4+I4,"")</f>
        <v>46041</v>
      </c>
      <c r="K4" s="6"/>
    </row>
    <row r="5" spans="1:14" x14ac:dyDescent="0.25">
      <c r="A5" s="63"/>
      <c r="B5" s="13">
        <v>4.9000000000000004</v>
      </c>
      <c r="C5" s="47"/>
      <c r="D5" s="10">
        <f>CHOOSE(MATCH($A$4,Оглавление!$F$2:$F$4),$M$2,$M$3,$M$2)*D4/100</f>
        <v>0</v>
      </c>
      <c r="E5" s="11">
        <f>CHOOSE(MATCH($A$4,Оглавление!$F$2:$F$4),$M$2,$M$3,$M$2)*E4/100</f>
        <v>7.1610000000000005</v>
      </c>
      <c r="F5" s="10">
        <f>CHOOSE(MATCH($A$4,Оглавление!$F$2:$F$4),$N$2,$N$3,$M$2)*F4</f>
        <v>0</v>
      </c>
      <c r="G5" s="11">
        <f>CHOOSE(MATCH($A$4,Оглавление!$F$2:$F$4),$N$2,$N$3,$M$2)*G4</f>
        <v>10.01</v>
      </c>
      <c r="H5" s="10">
        <f>CHOOSE(MATCH($A$4,Оглавление!$F$2:$F$4),$M$2,$M$3,$M$2)*H4/100</f>
        <v>0</v>
      </c>
      <c r="I5" s="34">
        <f>CHOOSE(MATCH($A$4,Оглавление!$F$2:$F$4),$M$2,$M$3,$M$2)*I4/100</f>
        <v>0</v>
      </c>
      <c r="J5" s="44">
        <f>IFERROR(B5+C4-SUM(D5:I5),"")</f>
        <v>47.729000000000006</v>
      </c>
      <c r="K5" s="7"/>
    </row>
    <row r="6" spans="1:14" x14ac:dyDescent="0.25">
      <c r="A6" s="61">
        <v>44204</v>
      </c>
      <c r="B6" s="1">
        <f>IF(OR(ISBLANK(A6),A6=J4),"",J4)</f>
        <v>46041</v>
      </c>
      <c r="C6" s="46">
        <v>39</v>
      </c>
      <c r="D6" s="8">
        <v>28</v>
      </c>
      <c r="E6" s="9">
        <v>23</v>
      </c>
      <c r="F6" s="8">
        <v>2</v>
      </c>
      <c r="G6" s="9"/>
      <c r="H6" s="12"/>
      <c r="I6" s="35"/>
      <c r="J6" s="45">
        <f>IFERROR(B6+D6+E6+H6+I6,"")</f>
        <v>46092</v>
      </c>
      <c r="K6" s="6"/>
    </row>
    <row r="7" spans="1:14" x14ac:dyDescent="0.25">
      <c r="A7" s="61"/>
      <c r="B7" s="10">
        <f>IF(OR(ISBLANK(A6),A6=J5),"",J5)</f>
        <v>47.729000000000006</v>
      </c>
      <c r="C7" s="47"/>
      <c r="D7" s="10">
        <f>CHOOSE(MATCH($A$4,Оглавление!$F$2:$F$4),$M$2,$M$3,$M$2)*D6/100</f>
        <v>9.548</v>
      </c>
      <c r="E7" s="11">
        <f>CHOOSE(MATCH($A$4,Оглавление!$F$2:$F$4),$M$2,$M$3,$M$2)*E6/100</f>
        <v>7.8430000000000009</v>
      </c>
      <c r="F7" s="10">
        <f>CHOOSE(MATCH($A$4,Оглавление!$F$2:$F$4),$N$2,$N$3,$M$2)*F6</f>
        <v>1.54</v>
      </c>
      <c r="G7" s="11">
        <f>CHOOSE(MATCH($A$4,Оглавление!$F$2:$F$4),$N$2,$N$3,$M$2)*G6</f>
        <v>0</v>
      </c>
      <c r="H7" s="10">
        <f>CHOOSE(MATCH($A$4,Оглавление!$F$2:$F$4),$M$2,$M$3,$M$2)*H6/100</f>
        <v>0</v>
      </c>
      <c r="I7" s="34">
        <f>CHOOSE(MATCH($A$4,Оглавление!$F$2:$F$4),$M$2,$M$3,$M$2)*I6/100</f>
        <v>0</v>
      </c>
      <c r="J7" s="44">
        <f>IFERROR(B7+C6-SUM(D7:I7),"")</f>
        <v>67.798000000000016</v>
      </c>
      <c r="K7" s="7"/>
    </row>
    <row r="8" spans="1:14" x14ac:dyDescent="0.25">
      <c r="A8" s="61">
        <v>44205</v>
      </c>
      <c r="B8" s="1">
        <f t="shared" ref="B8:B50" si="0">IF(OR(ISBLANK(A8),A8=J6),"",J6)</f>
        <v>46092</v>
      </c>
      <c r="C8" s="46"/>
      <c r="D8" s="8">
        <v>27</v>
      </c>
      <c r="E8" s="9">
        <v>18</v>
      </c>
      <c r="F8" s="8">
        <v>8</v>
      </c>
      <c r="G8" s="9"/>
      <c r="H8" s="12"/>
      <c r="I8" s="35"/>
      <c r="J8" s="45">
        <f t="shared" ref="J8" si="1">IFERROR(B8+D8+E8+H8+I8,"")</f>
        <v>46137</v>
      </c>
      <c r="K8" s="6"/>
    </row>
    <row r="9" spans="1:14" x14ac:dyDescent="0.25">
      <c r="A9" s="61"/>
      <c r="B9" s="10">
        <f t="shared" ref="B9:B51" si="2">IF(OR(ISBLANK(A8),A8=J7),"",J7)</f>
        <v>67.798000000000016</v>
      </c>
      <c r="C9" s="47"/>
      <c r="D9" s="10">
        <f>CHOOSE(MATCH($A$4,Оглавление!$F$2:$F$4),$M$2,$M$3,$M$2)*D8/100</f>
        <v>9.2070000000000007</v>
      </c>
      <c r="E9" s="11">
        <f>CHOOSE(MATCH($A$4,Оглавление!$F$2:$F$4),$M$2,$M$3,$M$2)*E8/100</f>
        <v>6.1380000000000008</v>
      </c>
      <c r="F9" s="10">
        <f>CHOOSE(MATCH($A$4,Оглавление!$F$2:$F$4),$N$2,$N$3,$M$2)*F8</f>
        <v>6.16</v>
      </c>
      <c r="G9" s="11">
        <f>CHOOSE(MATCH($A$4,Оглавление!$F$2:$F$4),$N$2,$N$3,$M$2)*G8</f>
        <v>0</v>
      </c>
      <c r="H9" s="10">
        <f>CHOOSE(MATCH($A$4,Оглавление!$F$2:$F$4),$M$2,$M$3,$M$2)*H8/100</f>
        <v>0</v>
      </c>
      <c r="I9" s="34">
        <f>CHOOSE(MATCH($A$4,Оглавление!$F$2:$F$4),$M$2,$M$3,$M$2)*I8/100</f>
        <v>0</v>
      </c>
      <c r="J9" s="44">
        <f t="shared" ref="J9" si="3">IFERROR(B9+C8-SUM(D9:I9),"")</f>
        <v>46.293000000000013</v>
      </c>
      <c r="K9" s="7"/>
    </row>
    <row r="10" spans="1:14" x14ac:dyDescent="0.25">
      <c r="A10" s="61">
        <v>44208</v>
      </c>
      <c r="B10" s="1">
        <f t="shared" si="0"/>
        <v>46137</v>
      </c>
      <c r="C10" s="46"/>
      <c r="D10" s="8">
        <v>26</v>
      </c>
      <c r="E10" s="9"/>
      <c r="F10" s="8">
        <v>11</v>
      </c>
      <c r="G10" s="9"/>
      <c r="H10" s="12"/>
      <c r="I10" s="35"/>
      <c r="J10" s="45">
        <f t="shared" ref="J10" si="4">IFERROR(B10+D10+E10+H10+I10,"")</f>
        <v>46163</v>
      </c>
      <c r="K10" s="6"/>
    </row>
    <row r="11" spans="1:14" x14ac:dyDescent="0.25">
      <c r="A11" s="61"/>
      <c r="B11" s="10">
        <f t="shared" si="2"/>
        <v>46.293000000000013</v>
      </c>
      <c r="C11" s="47"/>
      <c r="D11" s="10">
        <f>CHOOSE(MATCH($A$4,Оглавление!$F$2:$F$4),$M$2,$M$3,$M$2)*D10/100</f>
        <v>8.8659999999999997</v>
      </c>
      <c r="E11" s="11">
        <f>CHOOSE(MATCH($A$4,Оглавление!$F$2:$F$4),$M$2,$M$3,$M$2)*E10/100</f>
        <v>0</v>
      </c>
      <c r="F11" s="10">
        <f>CHOOSE(MATCH($A$4,Оглавление!$F$2:$F$4),$N$2,$N$3,$M$2)*F10</f>
        <v>8.4700000000000006</v>
      </c>
      <c r="G11" s="11">
        <f>CHOOSE(MATCH($A$4,Оглавление!$F$2:$F$4),$N$2,$N$3,$M$2)*G10</f>
        <v>0</v>
      </c>
      <c r="H11" s="10">
        <f>CHOOSE(MATCH($A$4,Оглавление!$F$2:$F$4),$M$2,$M$3,$M$2)*H10/100</f>
        <v>0</v>
      </c>
      <c r="I11" s="34">
        <f>CHOOSE(MATCH($A$4,Оглавление!$F$2:$F$4),$M$2,$M$3,$M$2)*I10/100</f>
        <v>0</v>
      </c>
      <c r="J11" s="44">
        <f t="shared" ref="J11" si="5">IFERROR(B11+C10-SUM(D11:I11),"")</f>
        <v>28.957000000000015</v>
      </c>
      <c r="K11" s="7"/>
    </row>
    <row r="12" spans="1:14" x14ac:dyDescent="0.25">
      <c r="A12" s="61">
        <v>44210</v>
      </c>
      <c r="B12" s="1">
        <f t="shared" si="0"/>
        <v>46163</v>
      </c>
      <c r="C12" s="46"/>
      <c r="D12" s="8">
        <v>21</v>
      </c>
      <c r="E12" s="9"/>
      <c r="F12" s="8">
        <v>14</v>
      </c>
      <c r="G12" s="9"/>
      <c r="H12" s="12"/>
      <c r="I12" s="35"/>
      <c r="J12" s="45">
        <f t="shared" ref="J12" si="6">IFERROR(B12+D12+E12+H12+I12,"")</f>
        <v>46184</v>
      </c>
      <c r="K12" s="6"/>
    </row>
    <row r="13" spans="1:14" x14ac:dyDescent="0.25">
      <c r="A13" s="61"/>
      <c r="B13" s="10">
        <f t="shared" si="2"/>
        <v>28.957000000000015</v>
      </c>
      <c r="C13" s="47"/>
      <c r="D13" s="10">
        <f>CHOOSE(MATCH($A$4,Оглавление!$F$2:$F$4),$M$2,$M$3,$M$2)*D12/100</f>
        <v>7.1610000000000005</v>
      </c>
      <c r="E13" s="11">
        <f>CHOOSE(MATCH($A$4,Оглавление!$F$2:$F$4),$M$2,$M$3,$M$2)*E12/100</f>
        <v>0</v>
      </c>
      <c r="F13" s="10">
        <f>CHOOSE(MATCH($A$4,Оглавление!$F$2:$F$4),$N$2,$N$3,$M$2)*F12</f>
        <v>10.780000000000001</v>
      </c>
      <c r="G13" s="11">
        <f>CHOOSE(MATCH($A$4,Оглавление!$F$2:$F$4),$N$2,$N$3,$M$2)*G12</f>
        <v>0</v>
      </c>
      <c r="H13" s="10">
        <f>CHOOSE(MATCH($A$4,Оглавление!$F$2:$F$4),$M$2,$M$3,$M$2)*H12/100</f>
        <v>0</v>
      </c>
      <c r="I13" s="34">
        <f>CHOOSE(MATCH($A$4,Оглавление!$F$2:$F$4),$M$2,$M$3,$M$2)*I12/100</f>
        <v>0</v>
      </c>
      <c r="J13" s="44">
        <f t="shared" ref="J13" si="7">IFERROR(B13+C12-SUM(D13:I13),"")</f>
        <v>11.016000000000012</v>
      </c>
      <c r="K13" s="7"/>
    </row>
    <row r="14" spans="1:14" x14ac:dyDescent="0.25">
      <c r="A14" s="61">
        <v>44212</v>
      </c>
      <c r="B14" s="1">
        <f t="shared" si="0"/>
        <v>46184</v>
      </c>
      <c r="C14" s="46">
        <v>19.04</v>
      </c>
      <c r="D14" s="8"/>
      <c r="E14" s="9">
        <v>14</v>
      </c>
      <c r="F14" s="8"/>
      <c r="G14" s="9">
        <v>6</v>
      </c>
      <c r="H14" s="12"/>
      <c r="I14" s="35"/>
      <c r="J14" s="45">
        <f t="shared" ref="J14" si="8">IFERROR(B14+D14+E14+H14+I14,"")</f>
        <v>46198</v>
      </c>
      <c r="K14" s="6"/>
    </row>
    <row r="15" spans="1:14" x14ac:dyDescent="0.25">
      <c r="A15" s="61"/>
      <c r="B15" s="10">
        <f t="shared" si="2"/>
        <v>11.016000000000012</v>
      </c>
      <c r="C15" s="47"/>
      <c r="D15" s="10">
        <f>CHOOSE(MATCH($A$4,Оглавление!$F$2:$F$4),$M$2,$M$3,$M$2)*D14/100</f>
        <v>0</v>
      </c>
      <c r="E15" s="11">
        <f>CHOOSE(MATCH($A$4,Оглавление!$F$2:$F$4),$M$2,$M$3,$M$2)*E14/100</f>
        <v>4.774</v>
      </c>
      <c r="F15" s="10">
        <f>CHOOSE(MATCH($A$4,Оглавление!$F$2:$F$4),$N$2,$N$3,$M$2)*F14</f>
        <v>0</v>
      </c>
      <c r="G15" s="11">
        <f>CHOOSE(MATCH($A$4,Оглавление!$F$2:$F$4),$N$2,$N$3,$M$2)*G14</f>
        <v>4.62</v>
      </c>
      <c r="H15" s="10">
        <f>CHOOSE(MATCH($A$4,Оглавление!$F$2:$F$4),$M$2,$M$3,$M$2)*H14/100</f>
        <v>0</v>
      </c>
      <c r="I15" s="34">
        <f>CHOOSE(MATCH($A$4,Оглавление!$F$2:$F$4),$M$2,$M$3,$M$2)*I14/100</f>
        <v>0</v>
      </c>
      <c r="J15" s="44">
        <f t="shared" ref="J15" si="9">IFERROR(B15+C14-SUM(D15:I15),"")</f>
        <v>20.662000000000013</v>
      </c>
      <c r="K15" s="7"/>
    </row>
    <row r="16" spans="1:14" x14ac:dyDescent="0.25">
      <c r="A16" s="61">
        <v>44214</v>
      </c>
      <c r="B16" s="1">
        <f t="shared" si="0"/>
        <v>46198</v>
      </c>
      <c r="C16" s="46">
        <v>50</v>
      </c>
      <c r="D16" s="8">
        <v>50</v>
      </c>
      <c r="E16" s="9"/>
      <c r="F16" s="8">
        <v>8</v>
      </c>
      <c r="G16" s="9"/>
      <c r="H16" s="12"/>
      <c r="I16" s="35"/>
      <c r="J16" s="45">
        <f t="shared" ref="J16" si="10">IFERROR(B16+D16+E16+H16+I16,"")</f>
        <v>46248</v>
      </c>
      <c r="K16" s="6"/>
    </row>
    <row r="17" spans="1:11" x14ac:dyDescent="0.25">
      <c r="A17" s="61"/>
      <c r="B17" s="10">
        <f t="shared" si="2"/>
        <v>20.662000000000013</v>
      </c>
      <c r="C17" s="47"/>
      <c r="D17" s="10">
        <f>CHOOSE(MATCH($A$4,Оглавление!$F$2:$F$4),$M$2,$M$3,$M$2)*D16/100</f>
        <v>17.05</v>
      </c>
      <c r="E17" s="11">
        <f>CHOOSE(MATCH($A$4,Оглавление!$F$2:$F$4),$M$2,$M$3,$M$2)*E16/100</f>
        <v>0</v>
      </c>
      <c r="F17" s="10">
        <f>CHOOSE(MATCH($A$4,Оглавление!$F$2:$F$4),$N$2,$N$3,$M$2)*F16</f>
        <v>6.16</v>
      </c>
      <c r="G17" s="11">
        <f>CHOOSE(MATCH($A$4,Оглавление!$F$2:$F$4),$N$2,$N$3,$M$2)*G16</f>
        <v>0</v>
      </c>
      <c r="H17" s="10">
        <f>CHOOSE(MATCH($A$4,Оглавление!$F$2:$F$4),$M$2,$M$3,$M$2)*H16/100</f>
        <v>0</v>
      </c>
      <c r="I17" s="34">
        <f>CHOOSE(MATCH($A$4,Оглавление!$F$2:$F$4),$M$2,$M$3,$M$2)*I16/100</f>
        <v>0</v>
      </c>
      <c r="J17" s="44">
        <f t="shared" ref="J17" si="11">IFERROR(B17+C16-SUM(D17:I17),"")</f>
        <v>47.452000000000005</v>
      </c>
      <c r="K17" s="7"/>
    </row>
    <row r="18" spans="1:11" x14ac:dyDescent="0.25">
      <c r="A18" s="61">
        <v>44215</v>
      </c>
      <c r="B18" s="1">
        <f t="shared" si="0"/>
        <v>46248</v>
      </c>
      <c r="C18" s="46"/>
      <c r="D18" s="8">
        <v>35</v>
      </c>
      <c r="E18" s="9">
        <v>18</v>
      </c>
      <c r="F18" s="8">
        <v>2</v>
      </c>
      <c r="G18" s="9"/>
      <c r="H18" s="12"/>
      <c r="I18" s="35"/>
      <c r="J18" s="45">
        <f t="shared" ref="J18" si="12">IFERROR(B18+D18+E18+H18+I18,"")</f>
        <v>46301</v>
      </c>
      <c r="K18" s="6"/>
    </row>
    <row r="19" spans="1:11" x14ac:dyDescent="0.25">
      <c r="A19" s="61"/>
      <c r="B19" s="10">
        <f t="shared" si="2"/>
        <v>47.452000000000005</v>
      </c>
      <c r="C19" s="47"/>
      <c r="D19" s="10">
        <f>CHOOSE(MATCH($A$4,Оглавление!$F$2:$F$4),$M$2,$M$3,$M$2)*D18/100</f>
        <v>11.935</v>
      </c>
      <c r="E19" s="11">
        <f>CHOOSE(MATCH($A$4,Оглавление!$F$2:$F$4),$M$2,$M$3,$M$2)*E18/100</f>
        <v>6.1380000000000008</v>
      </c>
      <c r="F19" s="10">
        <f>CHOOSE(MATCH($A$4,Оглавление!$F$2:$F$4),$N$2,$N$3,$M$2)*F18</f>
        <v>1.54</v>
      </c>
      <c r="G19" s="11">
        <f>CHOOSE(MATCH($A$4,Оглавление!$F$2:$F$4),$N$2,$N$3,$M$2)*G18</f>
        <v>0</v>
      </c>
      <c r="H19" s="10">
        <f>CHOOSE(MATCH($A$4,Оглавление!$F$2:$F$4),$M$2,$M$3,$M$2)*H18/100</f>
        <v>0</v>
      </c>
      <c r="I19" s="34">
        <f>CHOOSE(MATCH($A$4,Оглавление!$F$2:$F$4),$M$2,$M$3,$M$2)*I18/100</f>
        <v>0</v>
      </c>
      <c r="J19" s="44">
        <f t="shared" ref="J19" si="13">IFERROR(B19+C18-SUM(D19:I19),"")</f>
        <v>27.839000000000006</v>
      </c>
      <c r="K19" s="7"/>
    </row>
    <row r="20" spans="1:11" x14ac:dyDescent="0.25">
      <c r="A20" s="61">
        <v>44217</v>
      </c>
      <c r="B20" s="1">
        <f t="shared" si="0"/>
        <v>46301</v>
      </c>
      <c r="C20" s="46">
        <v>30</v>
      </c>
      <c r="D20" s="8">
        <v>12</v>
      </c>
      <c r="E20" s="9"/>
      <c r="F20" s="8">
        <v>9</v>
      </c>
      <c r="G20" s="9"/>
      <c r="H20" s="12"/>
      <c r="I20" s="35"/>
      <c r="J20" s="45">
        <f t="shared" ref="J20" si="14">IFERROR(B20+D20+E20+H20+I20,"")</f>
        <v>46313</v>
      </c>
      <c r="K20" s="6"/>
    </row>
    <row r="21" spans="1:11" x14ac:dyDescent="0.25">
      <c r="A21" s="61"/>
      <c r="B21" s="10">
        <f t="shared" si="2"/>
        <v>27.839000000000006</v>
      </c>
      <c r="C21" s="47"/>
      <c r="D21" s="10">
        <f>CHOOSE(MATCH($A$4,Оглавление!$F$2:$F$4),$M$2,$M$3,$M$2)*D20/100</f>
        <v>4.0920000000000005</v>
      </c>
      <c r="E21" s="11">
        <f>CHOOSE(MATCH($A$4,Оглавление!$F$2:$F$4),$M$2,$M$3,$M$2)*E20/100</f>
        <v>0</v>
      </c>
      <c r="F21" s="10">
        <f>CHOOSE(MATCH($A$4,Оглавление!$F$2:$F$4),$N$2,$N$3,$M$2)*F20</f>
        <v>6.93</v>
      </c>
      <c r="G21" s="11">
        <f>CHOOSE(MATCH($A$4,Оглавление!$F$2:$F$4),$N$2,$N$3,$M$2)*G20</f>
        <v>0</v>
      </c>
      <c r="H21" s="10">
        <f>CHOOSE(MATCH($A$4,Оглавление!$F$2:$F$4),$M$2,$M$3,$M$2)*H20/100</f>
        <v>0</v>
      </c>
      <c r="I21" s="34">
        <f>CHOOSE(MATCH($A$4,Оглавление!$F$2:$F$4),$M$2,$M$3,$M$2)*I20/100</f>
        <v>0</v>
      </c>
      <c r="J21" s="44">
        <f t="shared" ref="J21" si="15">IFERROR(B21+C20-SUM(D21:I21),"")</f>
        <v>46.817000000000007</v>
      </c>
      <c r="K21" s="7"/>
    </row>
    <row r="22" spans="1:11" x14ac:dyDescent="0.25">
      <c r="A22" s="61">
        <v>44222</v>
      </c>
      <c r="B22" s="1">
        <f t="shared" si="0"/>
        <v>46313</v>
      </c>
      <c r="C22" s="46"/>
      <c r="D22" s="8"/>
      <c r="E22" s="9">
        <v>7</v>
      </c>
      <c r="F22" s="8"/>
      <c r="G22" s="9">
        <v>16</v>
      </c>
      <c r="H22" s="12"/>
      <c r="I22" s="35"/>
      <c r="J22" s="45">
        <f t="shared" ref="J22" si="16">IFERROR(B22+D22+E22+H22+I22,"")</f>
        <v>46320</v>
      </c>
      <c r="K22" s="6"/>
    </row>
    <row r="23" spans="1:11" x14ac:dyDescent="0.25">
      <c r="A23" s="61"/>
      <c r="B23" s="10">
        <f t="shared" si="2"/>
        <v>46.817000000000007</v>
      </c>
      <c r="C23" s="47"/>
      <c r="D23" s="10">
        <f>CHOOSE(MATCH($A$4,Оглавление!$F$2:$F$4),$M$2,$M$3,$M$2)*D22/100</f>
        <v>0</v>
      </c>
      <c r="E23" s="11">
        <f>CHOOSE(MATCH($A$4,Оглавление!$F$2:$F$4),$M$2,$M$3,$M$2)*E22/100</f>
        <v>2.387</v>
      </c>
      <c r="F23" s="10">
        <f>CHOOSE(MATCH($A$4,Оглавление!$F$2:$F$4),$N$2,$N$3,$M$2)*F22</f>
        <v>0</v>
      </c>
      <c r="G23" s="11">
        <f>CHOOSE(MATCH($A$4,Оглавление!$F$2:$F$4),$N$2,$N$3,$M$2)*G22</f>
        <v>12.32</v>
      </c>
      <c r="H23" s="10">
        <f>CHOOSE(MATCH($A$4,Оглавление!$F$2:$F$4),$M$2,$M$3,$M$2)*H22/100</f>
        <v>0</v>
      </c>
      <c r="I23" s="34">
        <f>CHOOSE(MATCH($A$4,Оглавление!$F$2:$F$4),$M$2,$M$3,$M$2)*I22/100</f>
        <v>0</v>
      </c>
      <c r="J23" s="44">
        <f t="shared" ref="J23" si="17">IFERROR(B23+C22-SUM(D23:I23),"")</f>
        <v>32.110000000000007</v>
      </c>
      <c r="K23" s="7"/>
    </row>
    <row r="24" spans="1:11" x14ac:dyDescent="0.25">
      <c r="A24" s="61">
        <v>44222</v>
      </c>
      <c r="B24" s="1">
        <f t="shared" si="0"/>
        <v>46320</v>
      </c>
      <c r="C24" s="46"/>
      <c r="D24" s="8"/>
      <c r="E24" s="9">
        <v>6</v>
      </c>
      <c r="F24" s="8"/>
      <c r="G24" s="9">
        <v>17</v>
      </c>
      <c r="H24" s="12"/>
      <c r="I24" s="35"/>
      <c r="J24" s="45">
        <f t="shared" ref="J24" si="18">IFERROR(B24+D24+E24+H24+I24,"")</f>
        <v>46326</v>
      </c>
    </row>
    <row r="25" spans="1:11" x14ac:dyDescent="0.25">
      <c r="A25" s="61"/>
      <c r="B25" s="10">
        <f t="shared" si="2"/>
        <v>32.110000000000007</v>
      </c>
      <c r="C25" s="47"/>
      <c r="D25" s="10">
        <f>CHOOSE(MATCH($A$4,Оглавление!$F$2:$F$4),$M$2,$M$3,$M$2)*D24/100</f>
        <v>0</v>
      </c>
      <c r="E25" s="11">
        <f>CHOOSE(MATCH($A$4,Оглавление!$F$2:$F$4),$M$2,$M$3,$M$2)*E24/100</f>
        <v>2.0460000000000003</v>
      </c>
      <c r="F25" s="10">
        <f>CHOOSE(MATCH($A$4,Оглавление!$F$2:$F$4),$N$2,$N$3,$M$2)*F24</f>
        <v>0</v>
      </c>
      <c r="G25" s="11">
        <f>CHOOSE(MATCH($A$4,Оглавление!$F$2:$F$4),$N$2,$N$3,$M$2)*G24</f>
        <v>13.09</v>
      </c>
      <c r="H25" s="10">
        <f>CHOOSE(MATCH($A$4,Оглавление!$F$2:$F$4),$M$2,$M$3,$M$2)*H24/100</f>
        <v>0</v>
      </c>
      <c r="I25" s="34">
        <f>CHOOSE(MATCH($A$4,Оглавление!$F$2:$F$4),$M$2,$M$3,$M$2)*I24/100</f>
        <v>0</v>
      </c>
      <c r="J25" s="44">
        <f t="shared" ref="J25" si="19">IFERROR(B25+C24-SUM(D25:I25),"")</f>
        <v>16.974000000000007</v>
      </c>
    </row>
    <row r="26" spans="1:11" x14ac:dyDescent="0.25">
      <c r="A26" s="61">
        <v>44225</v>
      </c>
      <c r="B26" s="1">
        <f t="shared" si="0"/>
        <v>46326</v>
      </c>
      <c r="C26" s="46"/>
      <c r="D26" s="8">
        <v>26</v>
      </c>
      <c r="E26" s="9"/>
      <c r="F26" s="8"/>
      <c r="G26" s="9"/>
      <c r="H26" s="12"/>
      <c r="I26" s="35"/>
      <c r="J26" s="45">
        <f t="shared" ref="J26" si="20">IFERROR(B26+D26+E26+H26+I26,"")</f>
        <v>46352</v>
      </c>
    </row>
    <row r="27" spans="1:11" x14ac:dyDescent="0.25">
      <c r="A27" s="61"/>
      <c r="B27" s="10">
        <f t="shared" si="2"/>
        <v>16.974000000000007</v>
      </c>
      <c r="C27" s="47"/>
      <c r="D27" s="10">
        <f>CHOOSE(MATCH($A$4,Оглавление!$F$2:$F$4),$M$2,$M$3,$M$2)*D26/100</f>
        <v>8.8659999999999997</v>
      </c>
      <c r="E27" s="11">
        <f>CHOOSE(MATCH($A$4,Оглавление!$F$2:$F$4),$M$2,$M$3,$M$2)*E26/100</f>
        <v>0</v>
      </c>
      <c r="F27" s="10">
        <f>CHOOSE(MATCH($A$4,Оглавление!$F$2:$F$4),$N$2,$N$3,$M$2)*F26</f>
        <v>0</v>
      </c>
      <c r="G27" s="11">
        <f>CHOOSE(MATCH($A$4,Оглавление!$F$2:$F$4),$N$2,$N$3,$M$2)*G26</f>
        <v>0</v>
      </c>
      <c r="H27" s="10">
        <f>CHOOSE(MATCH($A$4,Оглавление!$F$2:$F$4),$M$2,$M$3,$M$2)*H26/100</f>
        <v>0</v>
      </c>
      <c r="I27" s="34">
        <f>CHOOSE(MATCH($A$4,Оглавление!$F$2:$F$4),$M$2,$M$3,$M$2)*I26/100</f>
        <v>0</v>
      </c>
      <c r="J27" s="44">
        <f t="shared" ref="J27" si="21">IFERROR(B27+C26-SUM(D27:I27),"")</f>
        <v>8.1080000000000076</v>
      </c>
    </row>
    <row r="28" spans="1:11" x14ac:dyDescent="0.25">
      <c r="A28" s="61"/>
      <c r="B28" s="1" t="str">
        <f t="shared" si="0"/>
        <v/>
      </c>
      <c r="C28" s="46"/>
      <c r="D28" s="8"/>
      <c r="E28" s="9"/>
      <c r="F28" s="8"/>
      <c r="G28" s="9"/>
      <c r="H28" s="12"/>
      <c r="I28" s="35"/>
      <c r="J28" s="45" t="str">
        <f t="shared" ref="J28" si="22">IFERROR(B28+D28+E28+H28+I28,"")</f>
        <v/>
      </c>
    </row>
    <row r="29" spans="1:11" x14ac:dyDescent="0.25">
      <c r="A29" s="61"/>
      <c r="B29" s="10" t="str">
        <f t="shared" si="2"/>
        <v/>
      </c>
      <c r="C29" s="47"/>
      <c r="D29" s="10">
        <f>CHOOSE(MATCH($A$4,Оглавление!$F$2:$F$4),$M$2,$M$3,$M$2)*D28/100</f>
        <v>0</v>
      </c>
      <c r="E29" s="11">
        <f>CHOOSE(MATCH($A$4,Оглавление!$F$2:$F$4),$M$2,$M$3,$M$2)*E28/100</f>
        <v>0</v>
      </c>
      <c r="F29" s="10">
        <f>CHOOSE(MATCH($A$4,Оглавление!$F$2:$F$4),$N$2,$N$3,$M$2)*F28</f>
        <v>0</v>
      </c>
      <c r="G29" s="11">
        <f>CHOOSE(MATCH($A$4,Оглавление!$F$2:$F$4),$N$2,$N$3,$M$2)*G28</f>
        <v>0</v>
      </c>
      <c r="H29" s="10">
        <f>CHOOSE(MATCH($A$4,Оглавление!$F$2:$F$4),$M$2,$M$3,$M$2)*H28/100</f>
        <v>0</v>
      </c>
      <c r="I29" s="34">
        <f>CHOOSE(MATCH($A$4,Оглавление!$F$2:$F$4),$M$2,$M$3,$M$2)*I28/100</f>
        <v>0</v>
      </c>
      <c r="J29" s="44" t="str">
        <f t="shared" ref="J29" si="23">IFERROR(B29+C28-SUM(D29:I29),"")</f>
        <v/>
      </c>
    </row>
    <row r="30" spans="1:11" x14ac:dyDescent="0.25">
      <c r="A30" s="61"/>
      <c r="B30" s="1" t="str">
        <f t="shared" si="0"/>
        <v/>
      </c>
      <c r="C30" s="46"/>
      <c r="D30" s="8"/>
      <c r="E30" s="9"/>
      <c r="F30" s="8"/>
      <c r="G30" s="9"/>
      <c r="H30" s="12"/>
      <c r="I30" s="35"/>
      <c r="J30" s="45" t="str">
        <f t="shared" ref="J30" si="24">IFERROR(B30+D30+E30+H30+I30,"")</f>
        <v/>
      </c>
    </row>
    <row r="31" spans="1:11" x14ac:dyDescent="0.25">
      <c r="A31" s="61"/>
      <c r="B31" s="10" t="str">
        <f t="shared" si="2"/>
        <v/>
      </c>
      <c r="C31" s="47"/>
      <c r="D31" s="10">
        <f>CHOOSE(MATCH($A$4,Оглавление!$F$2:$F$4),$M$2,$M$3,$M$2)*D30/100</f>
        <v>0</v>
      </c>
      <c r="E31" s="11">
        <f>CHOOSE(MATCH($A$4,Оглавление!$F$2:$F$4),$M$2,$M$3,$M$2)*E30/100</f>
        <v>0</v>
      </c>
      <c r="F31" s="10">
        <f>CHOOSE(MATCH($A$4,Оглавление!$F$2:$F$4),$N$2,$N$3,$M$2)*F30</f>
        <v>0</v>
      </c>
      <c r="G31" s="11">
        <f>CHOOSE(MATCH($A$4,Оглавление!$F$2:$F$4),$N$2,$N$3,$M$2)*G30</f>
        <v>0</v>
      </c>
      <c r="H31" s="10">
        <f>CHOOSE(MATCH($A$4,Оглавление!$F$2:$F$4),$M$2,$M$3,$M$2)*H30/100</f>
        <v>0</v>
      </c>
      <c r="I31" s="34">
        <f>CHOOSE(MATCH($A$4,Оглавление!$F$2:$F$4),$M$2,$M$3,$M$2)*I30/100</f>
        <v>0</v>
      </c>
      <c r="J31" s="44" t="str">
        <f t="shared" ref="J31" si="25">IFERROR(B31+C30-SUM(D31:I31),"")</f>
        <v/>
      </c>
    </row>
    <row r="32" spans="1:11" x14ac:dyDescent="0.25">
      <c r="A32" s="61"/>
      <c r="B32" s="1" t="str">
        <f t="shared" si="0"/>
        <v/>
      </c>
      <c r="C32" s="46"/>
      <c r="D32" s="8"/>
      <c r="E32" s="9"/>
      <c r="F32" s="8"/>
      <c r="G32" s="9"/>
      <c r="H32" s="12"/>
      <c r="I32" s="35"/>
      <c r="J32" s="45" t="str">
        <f t="shared" ref="J32" si="26">IFERROR(B32+D32+E32+H32+I32,"")</f>
        <v/>
      </c>
    </row>
    <row r="33" spans="1:10" x14ac:dyDescent="0.25">
      <c r="A33" s="61"/>
      <c r="B33" s="10" t="str">
        <f t="shared" si="2"/>
        <v/>
      </c>
      <c r="C33" s="47"/>
      <c r="D33" s="10">
        <f>CHOOSE(MATCH($A$4,Оглавление!$F$2:$F$4),$M$2,$M$3,$M$2)*D32/100</f>
        <v>0</v>
      </c>
      <c r="E33" s="11">
        <f>CHOOSE(MATCH($A$4,Оглавление!$F$2:$F$4),$M$2,$M$3,$M$2)*E32/100</f>
        <v>0</v>
      </c>
      <c r="F33" s="10">
        <f>CHOOSE(MATCH($A$4,Оглавление!$F$2:$F$4),$N$2,$N$3,$M$2)*F32</f>
        <v>0</v>
      </c>
      <c r="G33" s="11">
        <f>CHOOSE(MATCH($A$4,Оглавление!$F$2:$F$4),$N$2,$N$3,$M$2)*G32</f>
        <v>0</v>
      </c>
      <c r="H33" s="10">
        <f>CHOOSE(MATCH($A$4,Оглавление!$F$2:$F$4),$M$2,$M$3,$M$2)*H32/100</f>
        <v>0</v>
      </c>
      <c r="I33" s="34">
        <f>CHOOSE(MATCH($A$4,Оглавление!$F$2:$F$4),$M$2,$M$3,$M$2)*I32/100</f>
        <v>0</v>
      </c>
      <c r="J33" s="44" t="str">
        <f t="shared" ref="J33" si="27">IFERROR(B33+C32-SUM(D33:I33),"")</f>
        <v/>
      </c>
    </row>
    <row r="34" spans="1:10" x14ac:dyDescent="0.25">
      <c r="A34" s="61"/>
      <c r="B34" s="1" t="str">
        <f t="shared" si="0"/>
        <v/>
      </c>
      <c r="C34" s="46"/>
      <c r="D34" s="8"/>
      <c r="E34" s="9"/>
      <c r="F34" s="8"/>
      <c r="G34" s="9"/>
      <c r="H34" s="12"/>
      <c r="I34" s="35"/>
      <c r="J34" s="45" t="str">
        <f t="shared" ref="J34" si="28">IFERROR(B34+D34+E34+H34+I34,"")</f>
        <v/>
      </c>
    </row>
    <row r="35" spans="1:10" x14ac:dyDescent="0.25">
      <c r="A35" s="61"/>
      <c r="B35" s="10" t="str">
        <f t="shared" si="2"/>
        <v/>
      </c>
      <c r="C35" s="47"/>
      <c r="D35" s="10">
        <f>CHOOSE(MATCH($A$4,Оглавление!$F$2:$F$4),$M$2,$M$3,$M$2)*D34/100</f>
        <v>0</v>
      </c>
      <c r="E35" s="11">
        <f>CHOOSE(MATCH($A$4,Оглавление!$F$2:$F$4),$M$2,$M$3,$M$2)*E34/100</f>
        <v>0</v>
      </c>
      <c r="F35" s="10">
        <f>CHOOSE(MATCH($A$4,Оглавление!$F$2:$F$4),$N$2,$N$3,$M$2)*F34</f>
        <v>0</v>
      </c>
      <c r="G35" s="11">
        <f>CHOOSE(MATCH($A$4,Оглавление!$F$2:$F$4),$N$2,$N$3,$M$2)*G34</f>
        <v>0</v>
      </c>
      <c r="H35" s="10">
        <f>CHOOSE(MATCH($A$4,Оглавление!$F$2:$F$4),$M$2,$M$3,$M$2)*H34/100</f>
        <v>0</v>
      </c>
      <c r="I35" s="34">
        <f>CHOOSE(MATCH($A$4,Оглавление!$F$2:$F$4),$M$2,$M$3,$M$2)*I34/100</f>
        <v>0</v>
      </c>
      <c r="J35" s="44" t="str">
        <f t="shared" ref="J35" si="29">IFERROR(B35+C34-SUM(D35:I35),"")</f>
        <v/>
      </c>
    </row>
    <row r="36" spans="1:10" x14ac:dyDescent="0.25">
      <c r="A36" s="61"/>
      <c r="B36" s="1" t="str">
        <f t="shared" si="0"/>
        <v/>
      </c>
      <c r="C36" s="46"/>
      <c r="D36" s="8"/>
      <c r="E36" s="9"/>
      <c r="F36" s="8"/>
      <c r="G36" s="9"/>
      <c r="H36" s="12"/>
      <c r="I36" s="35"/>
      <c r="J36" s="45" t="str">
        <f t="shared" ref="J36" si="30">IFERROR(B36+D36+E36+H36+I36,"")</f>
        <v/>
      </c>
    </row>
    <row r="37" spans="1:10" x14ac:dyDescent="0.25">
      <c r="A37" s="61"/>
      <c r="B37" s="10" t="str">
        <f t="shared" si="2"/>
        <v/>
      </c>
      <c r="C37" s="47"/>
      <c r="D37" s="10">
        <f>CHOOSE(MATCH($A$4,Оглавление!$F$2:$F$4),$M$2,$M$3,$M$2)*D36/100</f>
        <v>0</v>
      </c>
      <c r="E37" s="11">
        <f>CHOOSE(MATCH($A$4,Оглавление!$F$2:$F$4),$M$2,$M$3,$M$2)*E36/100</f>
        <v>0</v>
      </c>
      <c r="F37" s="10">
        <f>CHOOSE(MATCH($A$4,Оглавление!$F$2:$F$4),$N$2,$N$3,$M$2)*F36</f>
        <v>0</v>
      </c>
      <c r="G37" s="11">
        <f>CHOOSE(MATCH($A$4,Оглавление!$F$2:$F$4),$N$2,$N$3,$M$2)*G36</f>
        <v>0</v>
      </c>
      <c r="H37" s="10">
        <f>CHOOSE(MATCH($A$4,Оглавление!$F$2:$F$4),$M$2,$M$3,$M$2)*H36/100</f>
        <v>0</v>
      </c>
      <c r="I37" s="34">
        <f>CHOOSE(MATCH($A$4,Оглавление!$F$2:$F$4),$M$2,$M$3,$M$2)*I36/100</f>
        <v>0</v>
      </c>
      <c r="J37" s="44" t="str">
        <f t="shared" ref="J37" si="31">IFERROR(B37+C36-SUM(D37:I37),"")</f>
        <v/>
      </c>
    </row>
    <row r="38" spans="1:10" x14ac:dyDescent="0.25">
      <c r="A38" s="61"/>
      <c r="B38" s="1" t="str">
        <f t="shared" si="0"/>
        <v/>
      </c>
      <c r="C38" s="46"/>
      <c r="D38" s="8"/>
      <c r="E38" s="9"/>
      <c r="F38" s="8"/>
      <c r="G38" s="9"/>
      <c r="H38" s="12"/>
      <c r="I38" s="35"/>
      <c r="J38" s="45" t="str">
        <f t="shared" ref="J38" si="32">IFERROR(B38+D38+E38+H38+I38,"")</f>
        <v/>
      </c>
    </row>
    <row r="39" spans="1:10" x14ac:dyDescent="0.25">
      <c r="A39" s="61"/>
      <c r="B39" s="10" t="str">
        <f t="shared" si="2"/>
        <v/>
      </c>
      <c r="C39" s="47"/>
      <c r="D39" s="10">
        <f>CHOOSE(MATCH($A$4,Оглавление!$F$2:$F$4),$M$2,$M$3,$M$2)*D38/100</f>
        <v>0</v>
      </c>
      <c r="E39" s="11">
        <f>CHOOSE(MATCH($A$4,Оглавление!$F$2:$F$4),$M$2,$M$3,$M$2)*E38/100</f>
        <v>0</v>
      </c>
      <c r="F39" s="10">
        <f>CHOOSE(MATCH($A$4,Оглавление!$F$2:$F$4),$N$2,$N$3,$M$2)*F38</f>
        <v>0</v>
      </c>
      <c r="G39" s="11">
        <f>CHOOSE(MATCH($A$4,Оглавление!$F$2:$F$4),$N$2,$N$3,$M$2)*G38</f>
        <v>0</v>
      </c>
      <c r="H39" s="10">
        <f>CHOOSE(MATCH($A$4,Оглавление!$F$2:$F$4),$M$2,$M$3,$M$2)*H38/100</f>
        <v>0</v>
      </c>
      <c r="I39" s="34">
        <f>CHOOSE(MATCH($A$4,Оглавление!$F$2:$F$4),$M$2,$M$3,$M$2)*I38/100</f>
        <v>0</v>
      </c>
      <c r="J39" s="44" t="str">
        <f t="shared" ref="J39" si="33">IFERROR(B39+C38-SUM(D39:I39),"")</f>
        <v/>
      </c>
    </row>
    <row r="40" spans="1:10" x14ac:dyDescent="0.25">
      <c r="A40" s="61"/>
      <c r="B40" s="1" t="str">
        <f t="shared" si="0"/>
        <v/>
      </c>
      <c r="C40" s="46"/>
      <c r="D40" s="8"/>
      <c r="E40" s="9"/>
      <c r="F40" s="8"/>
      <c r="G40" s="9"/>
      <c r="H40" s="12"/>
      <c r="I40" s="35"/>
      <c r="J40" s="45" t="str">
        <f t="shared" ref="J40" si="34">IFERROR(B40+D40+E40+H40+I40,"")</f>
        <v/>
      </c>
    </row>
    <row r="41" spans="1:10" x14ac:dyDescent="0.25">
      <c r="A41" s="61"/>
      <c r="B41" s="10" t="str">
        <f t="shared" si="2"/>
        <v/>
      </c>
      <c r="C41" s="47"/>
      <c r="D41" s="10">
        <f>CHOOSE(MATCH($A$4,Оглавление!$F$2:$F$4),$M$2,$M$3,$M$2)*D40/100</f>
        <v>0</v>
      </c>
      <c r="E41" s="11">
        <f>CHOOSE(MATCH($A$4,Оглавление!$F$2:$F$4),$M$2,$M$3,$M$2)*E40/100</f>
        <v>0</v>
      </c>
      <c r="F41" s="10">
        <f>CHOOSE(MATCH($A$4,Оглавление!$F$2:$F$4),$N$2,$N$3,$M$2)*F40</f>
        <v>0</v>
      </c>
      <c r="G41" s="11">
        <f>CHOOSE(MATCH($A$4,Оглавление!$F$2:$F$4),$N$2,$N$3,$M$2)*G40</f>
        <v>0</v>
      </c>
      <c r="H41" s="10">
        <f>CHOOSE(MATCH($A$4,Оглавление!$F$2:$F$4),$M$2,$M$3,$M$2)*H40/100</f>
        <v>0</v>
      </c>
      <c r="I41" s="34">
        <f>CHOOSE(MATCH($A$4,Оглавление!$F$2:$F$4),$M$2,$M$3,$M$2)*I40/100</f>
        <v>0</v>
      </c>
      <c r="J41" s="44" t="str">
        <f t="shared" ref="J41" si="35">IFERROR(B41+C40-SUM(D41:I41),"")</f>
        <v/>
      </c>
    </row>
    <row r="42" spans="1:10" x14ac:dyDescent="0.25">
      <c r="A42" s="61"/>
      <c r="B42" s="1" t="str">
        <f t="shared" si="0"/>
        <v/>
      </c>
      <c r="C42" s="46"/>
      <c r="D42" s="8"/>
      <c r="E42" s="9"/>
      <c r="F42" s="8"/>
      <c r="G42" s="9"/>
      <c r="H42" s="12"/>
      <c r="I42" s="35"/>
      <c r="J42" s="45" t="str">
        <f t="shared" ref="J42" si="36">IFERROR(B42+D42+E42+H42+I42,"")</f>
        <v/>
      </c>
    </row>
    <row r="43" spans="1:10" x14ac:dyDescent="0.25">
      <c r="A43" s="61"/>
      <c r="B43" s="10" t="str">
        <f t="shared" si="2"/>
        <v/>
      </c>
      <c r="C43" s="47"/>
      <c r="D43" s="10">
        <f>CHOOSE(MATCH($A$4,Оглавление!$F$2:$F$4),$M$2,$M$3,$M$2)*D42/100</f>
        <v>0</v>
      </c>
      <c r="E43" s="11">
        <f>CHOOSE(MATCH($A$4,Оглавление!$F$2:$F$4),$M$2,$M$3,$M$2)*E42/100</f>
        <v>0</v>
      </c>
      <c r="F43" s="10">
        <f>CHOOSE(MATCH($A$4,Оглавление!$F$2:$F$4),$N$2,$N$3,$M$2)*F42</f>
        <v>0</v>
      </c>
      <c r="G43" s="11">
        <f>CHOOSE(MATCH($A$4,Оглавление!$F$2:$F$4),$N$2,$N$3,$M$2)*G42</f>
        <v>0</v>
      </c>
      <c r="H43" s="10">
        <f>CHOOSE(MATCH($A$4,Оглавление!$F$2:$F$4),$M$2,$M$3,$M$2)*H42/100</f>
        <v>0</v>
      </c>
      <c r="I43" s="34">
        <f>CHOOSE(MATCH($A$4,Оглавление!$F$2:$F$4),$M$2,$M$3,$M$2)*I42/100</f>
        <v>0</v>
      </c>
      <c r="J43" s="44" t="str">
        <f t="shared" ref="J43" si="37">IFERROR(B43+C42-SUM(D43:I43),"")</f>
        <v/>
      </c>
    </row>
    <row r="44" spans="1:10" x14ac:dyDescent="0.25">
      <c r="A44" s="61"/>
      <c r="B44" s="1" t="str">
        <f t="shared" si="0"/>
        <v/>
      </c>
      <c r="C44" s="46"/>
      <c r="D44" s="8"/>
      <c r="E44" s="9"/>
      <c r="F44" s="8"/>
      <c r="G44" s="9"/>
      <c r="H44" s="12"/>
      <c r="I44" s="35"/>
      <c r="J44" s="45" t="str">
        <f t="shared" ref="J44" si="38">IFERROR(B44+D44+E44+H44+I44,"")</f>
        <v/>
      </c>
    </row>
    <row r="45" spans="1:10" x14ac:dyDescent="0.25">
      <c r="A45" s="61"/>
      <c r="B45" s="10" t="str">
        <f t="shared" si="2"/>
        <v/>
      </c>
      <c r="C45" s="47"/>
      <c r="D45" s="10">
        <f>CHOOSE(MATCH($A$4,Оглавление!$F$2:$F$4),$M$2,$M$3,$M$2)*D44/100</f>
        <v>0</v>
      </c>
      <c r="E45" s="11">
        <f>CHOOSE(MATCH($A$4,Оглавление!$F$2:$F$4),$M$2,$M$3,$M$2)*E44/100</f>
        <v>0</v>
      </c>
      <c r="F45" s="10">
        <f>CHOOSE(MATCH($A$4,Оглавление!$F$2:$F$4),$N$2,$N$3,$M$2)*F44</f>
        <v>0</v>
      </c>
      <c r="G45" s="11">
        <f>CHOOSE(MATCH($A$4,Оглавление!$F$2:$F$4),$N$2,$N$3,$M$2)*G44</f>
        <v>0</v>
      </c>
      <c r="H45" s="10">
        <f>CHOOSE(MATCH($A$4,Оглавление!$F$2:$F$4),$M$2,$M$3,$M$2)*H44/100</f>
        <v>0</v>
      </c>
      <c r="I45" s="34">
        <f>CHOOSE(MATCH($A$4,Оглавление!$F$2:$F$4),$M$2,$M$3,$M$2)*I44/100</f>
        <v>0</v>
      </c>
      <c r="J45" s="44" t="str">
        <f t="shared" ref="J45" si="39">IFERROR(B45+C44-SUM(D45:I45),"")</f>
        <v/>
      </c>
    </row>
    <row r="46" spans="1:10" x14ac:dyDescent="0.25">
      <c r="A46" s="61"/>
      <c r="B46" s="1" t="str">
        <f t="shared" si="0"/>
        <v/>
      </c>
      <c r="C46" s="46"/>
      <c r="D46" s="8"/>
      <c r="E46" s="9"/>
      <c r="F46" s="8"/>
      <c r="G46" s="9"/>
      <c r="H46" s="12"/>
      <c r="I46" s="35"/>
      <c r="J46" s="45" t="str">
        <f t="shared" ref="J46" si="40">IFERROR(B46+D46+E46+H46+I46,"")</f>
        <v/>
      </c>
    </row>
    <row r="47" spans="1:10" x14ac:dyDescent="0.25">
      <c r="A47" s="61"/>
      <c r="B47" s="10" t="str">
        <f t="shared" si="2"/>
        <v/>
      </c>
      <c r="C47" s="47"/>
      <c r="D47" s="10">
        <f>CHOOSE(MATCH($A$4,Оглавление!$F$2:$F$4),$M$2,$M$3,$M$2)*D46/100</f>
        <v>0</v>
      </c>
      <c r="E47" s="11">
        <f>CHOOSE(MATCH($A$4,Оглавление!$F$2:$F$4),$M$2,$M$3,$M$2)*E46/100</f>
        <v>0</v>
      </c>
      <c r="F47" s="10">
        <f>CHOOSE(MATCH($A$4,Оглавление!$F$2:$F$4),$N$2,$N$3,$M$2)*F46</f>
        <v>0</v>
      </c>
      <c r="G47" s="11">
        <f>CHOOSE(MATCH($A$4,Оглавление!$F$2:$F$4),$N$2,$N$3,$M$2)*G46</f>
        <v>0</v>
      </c>
      <c r="H47" s="10">
        <f>CHOOSE(MATCH($A$4,Оглавление!$F$2:$F$4),$M$2,$M$3,$M$2)*H46/100</f>
        <v>0</v>
      </c>
      <c r="I47" s="34">
        <f>CHOOSE(MATCH($A$4,Оглавление!$F$2:$F$4),$M$2,$M$3,$M$2)*I46/100</f>
        <v>0</v>
      </c>
      <c r="J47" s="44" t="str">
        <f t="shared" ref="J47" si="41">IFERROR(B47+C46-SUM(D47:I47),"")</f>
        <v/>
      </c>
    </row>
    <row r="48" spans="1:10" x14ac:dyDescent="0.25">
      <c r="A48" s="61"/>
      <c r="B48" s="1" t="str">
        <f t="shared" si="0"/>
        <v/>
      </c>
      <c r="C48" s="46"/>
      <c r="D48" s="8"/>
      <c r="E48" s="9"/>
      <c r="F48" s="8"/>
      <c r="G48" s="9"/>
      <c r="H48" s="12"/>
      <c r="I48" s="35"/>
      <c r="J48" s="45" t="str">
        <f t="shared" ref="J48" si="42">IFERROR(B48+D48+E48+H48+I48,"")</f>
        <v/>
      </c>
    </row>
    <row r="49" spans="1:10" x14ac:dyDescent="0.25">
      <c r="A49" s="61"/>
      <c r="B49" s="10" t="str">
        <f t="shared" si="2"/>
        <v/>
      </c>
      <c r="C49" s="47"/>
      <c r="D49" s="10">
        <f>CHOOSE(MATCH($A$4,Оглавление!$F$2:$F$4),$M$2,$M$3,$M$2)*D48/100</f>
        <v>0</v>
      </c>
      <c r="E49" s="11">
        <f>CHOOSE(MATCH($A$4,Оглавление!$F$2:$F$4),$M$2,$M$3,$M$2)*E48/100</f>
        <v>0</v>
      </c>
      <c r="F49" s="10">
        <f>CHOOSE(MATCH($A$4,Оглавление!$F$2:$F$4),$N$2,$N$3,$M$2)*F48</f>
        <v>0</v>
      </c>
      <c r="G49" s="11">
        <f>CHOOSE(MATCH($A$4,Оглавление!$F$2:$F$4),$N$2,$N$3,$M$2)*G48</f>
        <v>0</v>
      </c>
      <c r="H49" s="10">
        <f>CHOOSE(MATCH($A$4,Оглавление!$F$2:$F$4),$M$2,$M$3,$M$2)*H48/100</f>
        <v>0</v>
      </c>
      <c r="I49" s="34">
        <f>CHOOSE(MATCH($A$4,Оглавление!$F$2:$F$4),$M$2,$M$3,$M$2)*I48/100</f>
        <v>0</v>
      </c>
      <c r="J49" s="44" t="str">
        <f t="shared" ref="J49" si="43">IFERROR(B49+C48-SUM(D49:I49),"")</f>
        <v/>
      </c>
    </row>
    <row r="50" spans="1:10" x14ac:dyDescent="0.25">
      <c r="A50" s="61"/>
      <c r="B50" s="1" t="str">
        <f t="shared" si="0"/>
        <v/>
      </c>
      <c r="C50" s="46"/>
      <c r="D50" s="8"/>
      <c r="E50" s="9"/>
      <c r="F50" s="8"/>
      <c r="G50" s="9"/>
      <c r="H50" s="12"/>
      <c r="I50" s="35"/>
      <c r="J50" s="45" t="str">
        <f t="shared" ref="J50" si="44">IFERROR(B50+D50+E50+H50+I50,"")</f>
        <v/>
      </c>
    </row>
    <row r="51" spans="1:10" x14ac:dyDescent="0.25">
      <c r="A51" s="61"/>
      <c r="B51" s="10" t="str">
        <f t="shared" si="2"/>
        <v/>
      </c>
      <c r="C51" s="47"/>
      <c r="D51" s="10">
        <f>CHOOSE(MATCH($A$4,Оглавление!$F$2:$F$4),$M$2,$M$3,$M$2)*D50/100</f>
        <v>0</v>
      </c>
      <c r="E51" s="11">
        <f>CHOOSE(MATCH($A$4,Оглавление!$F$2:$F$4),$M$2,$M$3,$M$2)*E50/100</f>
        <v>0</v>
      </c>
      <c r="F51" s="10">
        <f>CHOOSE(MATCH($A$4,Оглавление!$F$2:$F$4),$N$2,$N$3,$M$2)*F50</f>
        <v>0</v>
      </c>
      <c r="G51" s="11">
        <f>CHOOSE(MATCH($A$4,Оглавление!$F$2:$F$4),$N$2,$N$3,$M$2)*G50</f>
        <v>0</v>
      </c>
      <c r="H51" s="10">
        <f>CHOOSE(MATCH($A$4,Оглавление!$F$2:$F$4),$M$2,$M$3,$M$2)*H50/100</f>
        <v>0</v>
      </c>
      <c r="I51" s="34">
        <f>CHOOSE(MATCH($A$4,Оглавление!$F$2:$F$4),$M$2,$M$3,$M$2)*I50/100</f>
        <v>0</v>
      </c>
      <c r="J51" s="44" t="str">
        <f t="shared" ref="J51" si="45">IFERROR(B51+C50-SUM(D51:I51),"")</f>
        <v/>
      </c>
    </row>
  </sheetData>
  <sheetProtection selectLockedCells="1"/>
  <mergeCells count="55">
    <mergeCell ref="A46:A47"/>
    <mergeCell ref="C46:C47"/>
    <mergeCell ref="A48:A49"/>
    <mergeCell ref="C48:C49"/>
    <mergeCell ref="A50:A51"/>
    <mergeCell ref="C50:C51"/>
    <mergeCell ref="A40:A41"/>
    <mergeCell ref="C40:C41"/>
    <mergeCell ref="A42:A43"/>
    <mergeCell ref="C42:C43"/>
    <mergeCell ref="A44:A45"/>
    <mergeCell ref="C44:C45"/>
    <mergeCell ref="A34:A35"/>
    <mergeCell ref="C34:C35"/>
    <mergeCell ref="A36:A37"/>
    <mergeCell ref="C36:C37"/>
    <mergeCell ref="A38:A39"/>
    <mergeCell ref="C38:C39"/>
    <mergeCell ref="A28:A29"/>
    <mergeCell ref="C28:C29"/>
    <mergeCell ref="A30:A31"/>
    <mergeCell ref="C30:C31"/>
    <mergeCell ref="A32:A33"/>
    <mergeCell ref="C32:C33"/>
    <mergeCell ref="A22:A23"/>
    <mergeCell ref="C22:C23"/>
    <mergeCell ref="A24:A25"/>
    <mergeCell ref="C24:C25"/>
    <mergeCell ref="A26:A27"/>
    <mergeCell ref="C26:C27"/>
    <mergeCell ref="A16:A17"/>
    <mergeCell ref="C16:C17"/>
    <mergeCell ref="A18:A19"/>
    <mergeCell ref="C18:C19"/>
    <mergeCell ref="A20:A21"/>
    <mergeCell ref="C20:C21"/>
    <mergeCell ref="A10:A11"/>
    <mergeCell ref="C10:C11"/>
    <mergeCell ref="A12:A13"/>
    <mergeCell ref="C12:C13"/>
    <mergeCell ref="A14:A15"/>
    <mergeCell ref="C14:C15"/>
    <mergeCell ref="J2:J3"/>
    <mergeCell ref="A4:A5"/>
    <mergeCell ref="C4:C5"/>
    <mergeCell ref="A6:A7"/>
    <mergeCell ref="C6:C7"/>
    <mergeCell ref="D2:E2"/>
    <mergeCell ref="F2:G2"/>
    <mergeCell ref="H2:I2"/>
    <mergeCell ref="A8:A9"/>
    <mergeCell ref="C8:C9"/>
    <mergeCell ref="A2:A3"/>
    <mergeCell ref="B2:B3"/>
    <mergeCell ref="C2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Оглавление</vt:lpstr>
      <vt:lpstr>A001BC</vt:lpstr>
      <vt:lpstr>A002BC</vt:lpstr>
      <vt:lpstr>A003BC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Пользователь</cp:lastModifiedBy>
  <cp:lastPrinted>2021-02-18T16:20:56Z</cp:lastPrinted>
  <dcterms:created xsi:type="dcterms:W3CDTF">2021-02-10T08:13:16Z</dcterms:created>
  <dcterms:modified xsi:type="dcterms:W3CDTF">2021-02-19T05:23:50Z</dcterms:modified>
</cp:coreProperties>
</file>