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lili\Desktop\"/>
    </mc:Choice>
  </mc:AlternateContent>
  <xr:revisionPtr revIDLastSave="0" documentId="13_ncr:1_{625B04F6-69AE-4054-A5C4-B466422E7A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5Б (3)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70" i="4" l="1"/>
  <c r="AV70" i="4" s="1"/>
  <c r="AD70" i="4"/>
  <c r="Z70" i="4"/>
  <c r="AA70" i="4" s="1"/>
  <c r="AV69" i="4"/>
  <c r="AR69" i="4"/>
  <c r="AS69" i="4" s="1"/>
  <c r="AD69" i="4"/>
  <c r="Z69" i="4"/>
  <c r="AA69" i="4" s="1"/>
  <c r="AV68" i="4"/>
  <c r="AS68" i="4"/>
  <c r="AR68" i="4"/>
  <c r="Z68" i="4"/>
  <c r="AD68" i="4" s="1"/>
  <c r="AR67" i="4"/>
  <c r="AV67" i="4" s="1"/>
  <c r="AD67" i="4"/>
  <c r="Z67" i="4"/>
  <c r="AA67" i="4" s="1"/>
  <c r="AV66" i="4"/>
  <c r="AR66" i="4"/>
  <c r="AS66" i="4" s="1"/>
  <c r="AD66" i="4"/>
  <c r="Z66" i="4"/>
  <c r="AA66" i="4" s="1"/>
  <c r="AV65" i="4"/>
  <c r="AS65" i="4"/>
  <c r="AR65" i="4"/>
  <c r="Z65" i="4"/>
  <c r="AD65" i="4" s="1"/>
  <c r="AR64" i="4"/>
  <c r="AV64" i="4" s="1"/>
  <c r="Z64" i="4"/>
  <c r="AD64" i="4" s="1"/>
  <c r="AV63" i="4"/>
  <c r="AR63" i="4"/>
  <c r="AS63" i="4" s="1"/>
  <c r="AD63" i="4"/>
  <c r="AA63" i="4"/>
  <c r="Z63" i="4"/>
  <c r="AV62" i="4"/>
  <c r="AS62" i="4"/>
  <c r="AR62" i="4"/>
  <c r="AD62" i="4"/>
  <c r="AA62" i="4"/>
  <c r="Z62" i="4"/>
  <c r="AS61" i="4"/>
  <c r="AR61" i="4"/>
  <c r="AV61" i="4" s="1"/>
  <c r="Z61" i="4"/>
  <c r="AD61" i="4" s="1"/>
  <c r="AR60" i="4"/>
  <c r="AV60" i="4" s="1"/>
  <c r="Z60" i="4"/>
  <c r="AD60" i="4" s="1"/>
  <c r="AV59" i="4"/>
  <c r="AR59" i="4"/>
  <c r="AS59" i="4" s="1"/>
  <c r="AD59" i="4"/>
  <c r="AA59" i="4"/>
  <c r="Z59" i="4"/>
  <c r="AV58" i="4"/>
  <c r="AS58" i="4"/>
  <c r="AR58" i="4"/>
  <c r="AD58" i="4"/>
  <c r="AA58" i="4"/>
  <c r="Z58" i="4"/>
  <c r="AS57" i="4"/>
  <c r="AR57" i="4"/>
  <c r="AV57" i="4" s="1"/>
  <c r="Z57" i="4"/>
  <c r="AD57" i="4" s="1"/>
  <c r="AV56" i="4"/>
  <c r="AR56" i="4"/>
  <c r="AS56" i="4" s="1"/>
  <c r="AD56" i="4"/>
  <c r="AA56" i="4"/>
  <c r="Z56" i="4"/>
  <c r="AS55" i="4"/>
  <c r="AR55" i="4"/>
  <c r="AV55" i="4" s="1"/>
  <c r="Z55" i="4"/>
  <c r="AD55" i="4" s="1"/>
  <c r="BB54" i="4"/>
  <c r="AY54" i="4"/>
  <c r="AS54" i="4"/>
  <c r="AR54" i="4"/>
  <c r="AV54" i="4" s="1"/>
  <c r="AJ54" i="4"/>
  <c r="AG54" i="4"/>
  <c r="AD54" i="4"/>
  <c r="AA54" i="4"/>
  <c r="Z54" i="4"/>
  <c r="AS53" i="4"/>
  <c r="AR53" i="4"/>
  <c r="AV53" i="4" s="1"/>
  <c r="Z53" i="4"/>
  <c r="AD53" i="4" s="1"/>
  <c r="AV52" i="4"/>
  <c r="AR52" i="4"/>
  <c r="AS52" i="4" s="1"/>
  <c r="AD52" i="4"/>
  <c r="AA52" i="4"/>
  <c r="Z52" i="4"/>
  <c r="AS51" i="4"/>
  <c r="AR51" i="4"/>
  <c r="AV51" i="4" s="1"/>
  <c r="Z51" i="4"/>
  <c r="AD51" i="4" s="1"/>
  <c r="AV50" i="4"/>
  <c r="AR50" i="4"/>
  <c r="AS50" i="4" s="1"/>
  <c r="AD50" i="4"/>
  <c r="AA50" i="4"/>
  <c r="Z50" i="4"/>
  <c r="AV49" i="4"/>
  <c r="AY64" i="4" s="1"/>
  <c r="AS49" i="4"/>
  <c r="AR49" i="4"/>
  <c r="AD49" i="4"/>
  <c r="AA49" i="4"/>
  <c r="Z49" i="4"/>
  <c r="AS48" i="4"/>
  <c r="AR48" i="4"/>
  <c r="AV48" i="4" s="1"/>
  <c r="Z48" i="4"/>
  <c r="AD48" i="4" s="1"/>
  <c r="AV47" i="4"/>
  <c r="AR47" i="4"/>
  <c r="AS47" i="4" s="1"/>
  <c r="AD47" i="4"/>
  <c r="AA47" i="4"/>
  <c r="Z47" i="4"/>
  <c r="C33" i="4"/>
  <c r="AS26" i="4"/>
  <c r="AR26" i="4"/>
  <c r="AV26" i="4" s="1"/>
  <c r="Z26" i="4"/>
  <c r="AD26" i="4" s="1"/>
  <c r="AR25" i="4"/>
  <c r="AV25" i="4" s="1"/>
  <c r="Z25" i="4"/>
  <c r="AD25" i="4" s="1"/>
  <c r="AV24" i="4"/>
  <c r="AR24" i="4"/>
  <c r="AS24" i="4" s="1"/>
  <c r="AD24" i="4"/>
  <c r="AA24" i="4"/>
  <c r="Z24" i="4"/>
  <c r="AS23" i="4"/>
  <c r="AR23" i="4"/>
  <c r="AV23" i="4" s="1"/>
  <c r="Z23" i="4"/>
  <c r="AD23" i="4" s="1"/>
  <c r="AR22" i="4"/>
  <c r="AV22" i="4" s="1"/>
  <c r="Z22" i="4"/>
  <c r="AD22" i="4" s="1"/>
  <c r="AV21" i="4"/>
  <c r="AR21" i="4"/>
  <c r="AS21" i="4" s="1"/>
  <c r="AD21" i="4"/>
  <c r="AA21" i="4"/>
  <c r="Z21" i="4"/>
  <c r="AR20" i="4"/>
  <c r="AV20" i="4" s="1"/>
  <c r="Z20" i="4"/>
  <c r="AD20" i="4" s="1"/>
  <c r="AV19" i="4"/>
  <c r="AR19" i="4"/>
  <c r="AS19" i="4" s="1"/>
  <c r="AD19" i="4"/>
  <c r="AA19" i="4"/>
  <c r="Z19" i="4"/>
  <c r="AV18" i="4"/>
  <c r="AS18" i="4"/>
  <c r="AR18" i="4"/>
  <c r="AD18" i="4"/>
  <c r="AA18" i="4"/>
  <c r="Z18" i="4"/>
  <c r="N18" i="4"/>
  <c r="E18" i="4"/>
  <c r="C18" i="4"/>
  <c r="K39" i="4" s="1"/>
  <c r="AR17" i="4"/>
  <c r="AV17" i="4" s="1"/>
  <c r="AD17" i="4"/>
  <c r="Z17" i="4"/>
  <c r="AA17" i="4" s="1"/>
  <c r="P17" i="4"/>
  <c r="N17" i="4"/>
  <c r="I17" i="4"/>
  <c r="G17" i="4"/>
  <c r="E17" i="4"/>
  <c r="C17" i="4"/>
  <c r="K17" i="4" s="1"/>
  <c r="AV16" i="4"/>
  <c r="AS16" i="4"/>
  <c r="AR16" i="4"/>
  <c r="AD16" i="4"/>
  <c r="AA16" i="4"/>
  <c r="Z16" i="4"/>
  <c r="N16" i="4"/>
  <c r="E16" i="4"/>
  <c r="C16" i="4"/>
  <c r="K27" i="4" s="1"/>
  <c r="AR15" i="4"/>
  <c r="AV15" i="4" s="1"/>
  <c r="AD15" i="4"/>
  <c r="Z15" i="4"/>
  <c r="AA15" i="4" s="1"/>
  <c r="AV14" i="4"/>
  <c r="AS14" i="4"/>
  <c r="AR14" i="4"/>
  <c r="AD14" i="4"/>
  <c r="AA14" i="4"/>
  <c r="Z14" i="4"/>
  <c r="AS13" i="4"/>
  <c r="AR13" i="4"/>
  <c r="AV13" i="4" s="1"/>
  <c r="Z13" i="4"/>
  <c r="AD13" i="4" s="1"/>
  <c r="AV12" i="4"/>
  <c r="AR12" i="4"/>
  <c r="AS12" i="4" s="1"/>
  <c r="AD12" i="4"/>
  <c r="AA12" i="4"/>
  <c r="Z12" i="4"/>
  <c r="AS11" i="4"/>
  <c r="AR11" i="4"/>
  <c r="AV11" i="4" s="1"/>
  <c r="Z11" i="4"/>
  <c r="AD11" i="4" s="1"/>
  <c r="BB10" i="4"/>
  <c r="AY10" i="4"/>
  <c r="AS10" i="4"/>
  <c r="AR10" i="4"/>
  <c r="AV10" i="4" s="1"/>
  <c r="AJ10" i="4"/>
  <c r="AG10" i="4"/>
  <c r="C15" i="4" s="1"/>
  <c r="AD10" i="4"/>
  <c r="AA10" i="4"/>
  <c r="Z10" i="4"/>
  <c r="AS9" i="4"/>
  <c r="AR9" i="4"/>
  <c r="AV9" i="4" s="1"/>
  <c r="Z9" i="4"/>
  <c r="AD9" i="4" s="1"/>
  <c r="AV8" i="4"/>
  <c r="AR8" i="4"/>
  <c r="AS8" i="4" s="1"/>
  <c r="AD8" i="4"/>
  <c r="AA8" i="4"/>
  <c r="Z8" i="4"/>
  <c r="AS7" i="4"/>
  <c r="AR7" i="4"/>
  <c r="AV7" i="4" s="1"/>
  <c r="Z7" i="4"/>
  <c r="AD7" i="4" s="1"/>
  <c r="AV6" i="4"/>
  <c r="AR6" i="4"/>
  <c r="AS6" i="4" s="1"/>
  <c r="AD6" i="4"/>
  <c r="AA6" i="4"/>
  <c r="Z6" i="4"/>
  <c r="AV5" i="4"/>
  <c r="AS5" i="4"/>
  <c r="AR5" i="4"/>
  <c r="AD5" i="4"/>
  <c r="AA5" i="4"/>
  <c r="Z5" i="4"/>
  <c r="AS4" i="4"/>
  <c r="AR4" i="4"/>
  <c r="AV4" i="4" s="1"/>
  <c r="Z4" i="4"/>
  <c r="AD4" i="4" s="1"/>
  <c r="AV3" i="4"/>
  <c r="AR3" i="4"/>
  <c r="AS3" i="4" s="1"/>
  <c r="AD3" i="4"/>
  <c r="AA3" i="4"/>
  <c r="Z3" i="4"/>
  <c r="AY18" i="4" l="1"/>
  <c r="AG60" i="4"/>
  <c r="AY20" i="4"/>
  <c r="E15" i="4"/>
  <c r="C21" i="4"/>
  <c r="K21" i="4"/>
  <c r="AG64" i="4"/>
  <c r="AY49" i="4"/>
  <c r="AG18" i="4"/>
  <c r="AG20" i="4"/>
  <c r="AY5" i="4"/>
  <c r="AG69" i="4"/>
  <c r="AY60" i="4"/>
  <c r="AA4" i="4"/>
  <c r="AA7" i="4"/>
  <c r="I15" i="4" s="1"/>
  <c r="AA9" i="4"/>
  <c r="AA11" i="4"/>
  <c r="AA13" i="4"/>
  <c r="AG14" i="4"/>
  <c r="AY14" i="4"/>
  <c r="AS15" i="4"/>
  <c r="G16" i="4"/>
  <c r="P16" i="4"/>
  <c r="AG16" i="4"/>
  <c r="AY16" i="4"/>
  <c r="AY2" i="4" s="1"/>
  <c r="AS17" i="4"/>
  <c r="G18" i="4"/>
  <c r="P18" i="4"/>
  <c r="AA20" i="4"/>
  <c r="AS20" i="4"/>
  <c r="AA22" i="4"/>
  <c r="AS22" i="4"/>
  <c r="AA23" i="4"/>
  <c r="AA25" i="4"/>
  <c r="AS25" i="4"/>
  <c r="AA26" i="4"/>
  <c r="K33" i="4"/>
  <c r="AA48" i="4"/>
  <c r="AA51" i="4"/>
  <c r="AA53" i="4"/>
  <c r="AA55" i="4"/>
  <c r="AA57" i="4"/>
  <c r="AG58" i="4"/>
  <c r="AG46" i="4" s="1"/>
  <c r="AY58" i="4"/>
  <c r="AY46" i="4" s="1"/>
  <c r="AA60" i="4"/>
  <c r="AS60" i="4"/>
  <c r="AA61" i="4"/>
  <c r="AG62" i="4"/>
  <c r="AY62" i="4"/>
  <c r="AA64" i="4"/>
  <c r="AS64" i="4"/>
  <c r="AA65" i="4"/>
  <c r="AA68" i="4"/>
  <c r="I16" i="4"/>
  <c r="I18" i="4"/>
  <c r="C27" i="4"/>
  <c r="C39" i="4"/>
  <c r="AS67" i="4"/>
  <c r="AS70" i="4"/>
  <c r="K16" i="4"/>
  <c r="K18" i="4"/>
  <c r="AG22" i="4" l="1"/>
  <c r="AG5" i="4"/>
  <c r="P15" i="4" s="1"/>
  <c r="AY66" i="4"/>
  <c r="G15" i="4"/>
  <c r="AG25" i="4" s="1"/>
  <c r="K15" i="4"/>
  <c r="AY22" i="4"/>
  <c r="AY69" i="4"/>
  <c r="AG2" i="4"/>
  <c r="N15" i="4" s="1"/>
  <c r="AY25" i="4"/>
  <c r="AG66" i="4"/>
  <c r="AG49" i="4"/>
</calcChain>
</file>

<file path=xl/sharedStrings.xml><?xml version="1.0" encoding="utf-8"?>
<sst xmlns="http://schemas.openxmlformats.org/spreadsheetml/2006/main" count="415" uniqueCount="100">
  <si>
    <t>Педагог:</t>
  </si>
  <si>
    <t xml:space="preserve">Цель: </t>
  </si>
  <si>
    <t>Класс:</t>
  </si>
  <si>
    <t>Количество учащихся:</t>
  </si>
  <si>
    <t>5Б</t>
  </si>
  <si>
    <t>Писало</t>
  </si>
  <si>
    <t>Макс. балл</t>
  </si>
  <si>
    <t>% качества</t>
  </si>
  <si>
    <t>% успеваемости</t>
  </si>
  <si>
    <t>Низкий</t>
  </si>
  <si>
    <t>Средний</t>
  </si>
  <si>
    <t>Высокий</t>
  </si>
  <si>
    <t>0-39%</t>
  </si>
  <si>
    <t>40-84%</t>
  </si>
  <si>
    <t>85-100%</t>
  </si>
  <si>
    <t>Количество учеников</t>
  </si>
  <si>
    <t>Достигнутые цели</t>
  </si>
  <si>
    <t>Цели, вызвавшие затруднения</t>
  </si>
  <si>
    <t>Низкий (В)</t>
  </si>
  <si>
    <t>Средний (С)</t>
  </si>
  <si>
    <t>Высокий (В)</t>
  </si>
  <si>
    <t>ФИО</t>
  </si>
  <si>
    <t>Балл</t>
  </si>
  <si>
    <t>Макс</t>
  </si>
  <si>
    <t>%</t>
  </si>
  <si>
    <t>Баллы</t>
  </si>
  <si>
    <t xml:space="preserve">Уровень </t>
  </si>
  <si>
    <t>Оценка</t>
  </si>
  <si>
    <t>Количество выполененых работ</t>
  </si>
  <si>
    <t>из</t>
  </si>
  <si>
    <t>№</t>
  </si>
  <si>
    <t>Оценка - 4</t>
  </si>
  <si>
    <t>Оценка - 5</t>
  </si>
  <si>
    <t>Количество</t>
  </si>
  <si>
    <t>Оценка - 3</t>
  </si>
  <si>
    <t>Оценка - 2</t>
  </si>
  <si>
    <t>Сумма</t>
  </si>
  <si>
    <t>Сумма уровней: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</si>
  <si>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</si>
  <si>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</si>
  <si>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</si>
  <si>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</si>
  <si>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</si>
  <si>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</si>
  <si>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</si>
  <si>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</si>
  <si>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</si>
  <si>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</si>
  <si>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</si>
  <si>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</si>
  <si>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</si>
  <si>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</si>
  <si>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</si>
  <si>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</si>
  <si>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</si>
  <si>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</si>
  <si>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</si>
  <si>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</si>
  <si>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</si>
  <si>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</si>
  <si>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</si>
  <si>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22.</t>
  </si>
  <si>
    <t>КР 1</t>
  </si>
  <si>
    <t xml:space="preserve">1. Анализ результатов показал следующий уровень знаний у обучающихся:
</t>
  </si>
  <si>
    <t>Смирнов</t>
  </si>
  <si>
    <t>Иванов</t>
  </si>
  <si>
    <t>Кузнецов</t>
  </si>
  <si>
    <t>Попова</t>
  </si>
  <si>
    <t>Соколова</t>
  </si>
  <si>
    <t>Козлов</t>
  </si>
  <si>
    <t>Волков</t>
  </si>
  <si>
    <t>Тихонов</t>
  </si>
  <si>
    <t>Капустин</t>
  </si>
  <si>
    <t>Могила</t>
  </si>
  <si>
    <t>Сила</t>
  </si>
  <si>
    <t>Гуляев</t>
  </si>
  <si>
    <t>Блохин</t>
  </si>
  <si>
    <t>Авдеев</t>
  </si>
  <si>
    <t>Асеев</t>
  </si>
  <si>
    <t>Петреев</t>
  </si>
  <si>
    <t>Марков</t>
  </si>
  <si>
    <t>Большаков</t>
  </si>
  <si>
    <t>Анисимов</t>
  </si>
  <si>
    <t>Шолохов</t>
  </si>
  <si>
    <t>Горшков</t>
  </si>
  <si>
    <t>Гусев</t>
  </si>
  <si>
    <t>Сысенко</t>
  </si>
  <si>
    <t>Абакумов</t>
  </si>
  <si>
    <t>КР1</t>
  </si>
  <si>
    <t>КР2</t>
  </si>
  <si>
    <t>КР3</t>
  </si>
  <si>
    <t>КР4</t>
  </si>
  <si>
    <t>Сведения об анализе по итогам</t>
  </si>
  <si>
    <r>
      <t xml:space="preserve"> за </t>
    </r>
    <r>
      <rPr>
        <u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четверть по предмету история </t>
    </r>
  </si>
  <si>
    <t>КР 2</t>
  </si>
  <si>
    <t>КР 3</t>
  </si>
  <si>
    <t>КР 4</t>
  </si>
  <si>
    <t xml:space="preserve">КР 4 </t>
  </si>
  <si>
    <t>КР</t>
  </si>
  <si>
    <t xml:space="preserve">Процентное содержание баллов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</si>
</sst>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rgb="FFFFB66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66D"/>
      <color rgb="FFFF4F4F"/>
      <color rgb="FFCC9900"/>
      <color rgb="FFCC3300"/>
      <color rgb="FFFF9933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48C1-7671-4CEA-89CB-DB6B2659D6CD}">
  <dimension ref="A1:BB145"/>
  <sheetViews>
    <sheetView tabSelected="1" view="pageLayout" zoomScale="115" zoomScaleNormal="100" zoomScalePageLayoutView="115" workbookViewId="0">
      <selection activeCell="AL8" sqref="AL8:AO8"/>
    </sheetView>
  </sheetViews>
  <sheetFormatPr defaultColWidth="4.5703125" defaultRowHeight="17.100000000000001" customHeight="1" x14ac:dyDescent="0.25"/>
  <cols>
    <col min="1" max="23" width="4.5703125" style="2"/>
    <col min="24" max="25" width="4.85546875" style="2" customWidth="1"/>
    <col min="26" max="16384" width="4.5703125" style="2"/>
  </cols>
  <sheetData>
    <row r="1" spans="1:54" ht="17.100000000000001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39" t="s">
        <v>88</v>
      </c>
      <c r="T1" s="40"/>
      <c r="U1" s="40"/>
      <c r="V1" s="40"/>
      <c r="W1" s="40"/>
      <c r="X1" s="24" t="s">
        <v>25</v>
      </c>
      <c r="Y1" s="24"/>
      <c r="Z1" s="24"/>
      <c r="AA1" s="24" t="s">
        <v>26</v>
      </c>
      <c r="AB1" s="24"/>
      <c r="AC1" s="24"/>
      <c r="AD1" s="24" t="s">
        <v>27</v>
      </c>
      <c r="AE1" s="24"/>
      <c r="AG1" s="47" t="s">
        <v>7</v>
      </c>
      <c r="AH1" s="47"/>
      <c r="AI1" s="47"/>
      <c r="AJ1" s="47"/>
      <c r="AK1" s="39" t="s">
        <v>89</v>
      </c>
      <c r="AL1" s="40"/>
      <c r="AM1" s="40"/>
      <c r="AN1" s="40"/>
      <c r="AO1" s="40"/>
      <c r="AP1" s="24" t="s">
        <v>25</v>
      </c>
      <c r="AQ1" s="24"/>
      <c r="AR1" s="24"/>
      <c r="AS1" s="24" t="s">
        <v>26</v>
      </c>
      <c r="AT1" s="24"/>
      <c r="AU1" s="24"/>
      <c r="AV1" s="24" t="s">
        <v>27</v>
      </c>
      <c r="AW1" s="24"/>
      <c r="AY1" s="47" t="s">
        <v>7</v>
      </c>
      <c r="AZ1" s="47"/>
      <c r="BA1" s="47"/>
      <c r="BB1" s="47"/>
    </row>
    <row r="2" spans="1:54" ht="17.100000000000001" customHeight="1" x14ac:dyDescent="0.25">
      <c r="A2" s="22" t="s">
        <v>92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6" t="s">
        <v>30</v>
      </c>
      <c r="T2" s="27" t="s">
        <v>21</v>
      </c>
      <c r="U2" s="27"/>
      <c r="V2" s="27"/>
      <c r="W2" s="28"/>
      <c r="X2" s="13" t="s">
        <v>22</v>
      </c>
      <c r="Y2" s="6" t="s">
        <v>23</v>
      </c>
      <c r="Z2" s="6" t="s">
        <v>24</v>
      </c>
      <c r="AA2" s="24"/>
      <c r="AB2" s="24"/>
      <c r="AC2" s="24"/>
      <c r="AD2" s="24"/>
      <c r="AE2" s="24"/>
      <c r="AG2" s="48">
        <f>(SUM(AG14,AG16)*100)/AJ10</f>
        <v>79.166666666666671</v>
      </c>
      <c r="AH2" s="48"/>
      <c r="AI2" s="48"/>
      <c r="AJ2" s="48"/>
      <c r="AK2" s="6" t="s">
        <v>30</v>
      </c>
      <c r="AL2" s="27" t="s">
        <v>21</v>
      </c>
      <c r="AM2" s="27"/>
      <c r="AN2" s="27"/>
      <c r="AO2" s="28"/>
      <c r="AP2" s="13" t="s">
        <v>22</v>
      </c>
      <c r="AQ2" s="6" t="s">
        <v>23</v>
      </c>
      <c r="AR2" s="6" t="s">
        <v>24</v>
      </c>
      <c r="AS2" s="24"/>
      <c r="AT2" s="24"/>
      <c r="AU2" s="24"/>
      <c r="AV2" s="24"/>
      <c r="AW2" s="24"/>
      <c r="AY2" s="48">
        <f>(SUM(AY14,AY16)*100)/BB10</f>
        <v>0</v>
      </c>
      <c r="AZ2" s="48"/>
      <c r="BA2" s="48"/>
      <c r="BB2" s="48"/>
    </row>
    <row r="3" spans="1:54" ht="17.100000000000001" customHeight="1" x14ac:dyDescent="0.25">
      <c r="A3" s="22" t="s">
        <v>93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>
        <v>1</v>
      </c>
      <c r="T3" s="50" t="s">
        <v>64</v>
      </c>
      <c r="U3" s="50"/>
      <c r="V3" s="50"/>
      <c r="W3" s="51"/>
      <c r="X3" s="16">
        <v>10</v>
      </c>
      <c r="Y3" s="15">
        <v>14</v>
      </c>
      <c r="Z3" s="6">
        <f t="shared" ref="Z3:Z26" si="0">(X3*100)/Y3</f>
        <v>71.428571428571431</v>
      </c>
      <c r="AA3" s="24" t="str">
        <f>IF(Z3&lt;=39,"Низкий",IF(Z3&lt;=84,"Средний",IF(Z3&lt;=100,"Высокий","Сверхразум")))</f>
        <v>Средний</v>
      </c>
      <c r="AB3" s="24"/>
      <c r="AC3" s="24"/>
      <c r="AD3" s="24">
        <f>IF(Z3&lt;=39,2,IF(Z3&lt;=64,3,IF(Z3&lt;=84,4,IF(Z3&lt;=100,5,"Сверхразум"))))</f>
        <v>4</v>
      </c>
      <c r="AE3" s="24"/>
      <c r="AK3" s="15">
        <v>1</v>
      </c>
      <c r="AL3" s="50" t="s">
        <v>64</v>
      </c>
      <c r="AM3" s="50"/>
      <c r="AN3" s="50"/>
      <c r="AO3" s="51"/>
      <c r="AP3" s="16"/>
      <c r="AQ3" s="15">
        <v>14</v>
      </c>
      <c r="AR3" s="6">
        <f t="shared" ref="AR3:AR26" si="1">(AP3*100)/AQ3</f>
        <v>0</v>
      </c>
      <c r="AS3" s="24" t="str">
        <f>IF(AR3&lt;=39,"Низкий",IF(AR3&lt;=84,"Средний",IF(AR3&lt;=100,"Высокий","Сверхразум")))</f>
        <v>Низкий</v>
      </c>
      <c r="AT3" s="24"/>
      <c r="AU3" s="24"/>
      <c r="AV3" s="24">
        <f>IF(AR3&lt;=39,2,IF(AR3&lt;=64,3,IF(AR3&lt;=84,4,IF(AR3&lt;=100,5,"Сверхразум"))))</f>
        <v>2</v>
      </c>
      <c r="AW3" s="24"/>
    </row>
    <row r="4" spans="1:54" ht="17.100000000000001" customHeight="1" x14ac:dyDescent="0.25">
      <c r="A4" s="1" t="s">
        <v>2</v>
      </c>
      <c r="B4" s="1"/>
      <c r="C4" s="3" t="s">
        <v>4</v>
      </c>
      <c r="S4" s="6">
        <v>2</v>
      </c>
      <c r="T4" s="33" t="s">
        <v>65</v>
      </c>
      <c r="U4" s="33"/>
      <c r="V4" s="33"/>
      <c r="W4" s="34"/>
      <c r="X4" s="14">
        <v>7</v>
      </c>
      <c r="Y4" s="6">
        <v>14</v>
      </c>
      <c r="Z4" s="6">
        <f t="shared" si="0"/>
        <v>50</v>
      </c>
      <c r="AA4" s="24" t="str">
        <f t="shared" ref="AA4:AA26" si="2">IF(Z4&lt;=39,"Низкий",IF(Z4&lt;=84,"Средний",IF(Z4&lt;=100,"Высокий","Сверхразум")))</f>
        <v>Средний</v>
      </c>
      <c r="AB4" s="24"/>
      <c r="AC4" s="24"/>
      <c r="AD4" s="24">
        <f t="shared" ref="AD4:AD26" si="3">IF(Z4&lt;=39,2,IF(Z4&lt;=64,3,IF(Z4&lt;=84,4,IF(Z4&lt;=100,5,"Сверхразум"))))</f>
        <v>3</v>
      </c>
      <c r="AE4" s="24"/>
      <c r="AG4" s="47" t="s">
        <v>8</v>
      </c>
      <c r="AH4" s="47"/>
      <c r="AI4" s="47"/>
      <c r="AJ4" s="47"/>
      <c r="AK4" s="6">
        <v>2</v>
      </c>
      <c r="AL4" s="33" t="s">
        <v>65</v>
      </c>
      <c r="AM4" s="33"/>
      <c r="AN4" s="33"/>
      <c r="AO4" s="34"/>
      <c r="AP4" s="14"/>
      <c r="AQ4" s="6">
        <v>14</v>
      </c>
      <c r="AR4" s="6">
        <f t="shared" si="1"/>
        <v>0</v>
      </c>
      <c r="AS4" s="24" t="str">
        <f t="shared" ref="AS4:AS26" si="4">IF(AR4&lt;=39,"Низкий",IF(AR4&lt;=84,"Средний",IF(AR4&lt;=100,"Высокий","Сверхразум")))</f>
        <v>Низкий</v>
      </c>
      <c r="AT4" s="24"/>
      <c r="AU4" s="24"/>
      <c r="AV4" s="24">
        <f t="shared" ref="AV4:AV26" si="5">IF(AR4&lt;=39,2,IF(AR4&lt;=64,3,IF(AR4&lt;=84,4,IF(AR4&lt;=100,5,"Сверхразум"))))</f>
        <v>2</v>
      </c>
      <c r="AW4" s="24"/>
      <c r="AY4" s="47" t="s">
        <v>8</v>
      </c>
      <c r="AZ4" s="47"/>
      <c r="BA4" s="47"/>
      <c r="BB4" s="47"/>
    </row>
    <row r="5" spans="1:54" ht="17.100000000000001" customHeight="1" x14ac:dyDescent="0.25">
      <c r="A5" s="20" t="s">
        <v>3</v>
      </c>
      <c r="B5" s="20"/>
      <c r="C5" s="20"/>
      <c r="D5" s="20"/>
      <c r="E5" s="20"/>
      <c r="F5" s="3">
        <v>24</v>
      </c>
      <c r="S5" s="15">
        <v>3</v>
      </c>
      <c r="T5" s="35" t="s">
        <v>66</v>
      </c>
      <c r="U5" s="35"/>
      <c r="V5" s="35"/>
      <c r="W5" s="36"/>
      <c r="X5" s="16">
        <v>11</v>
      </c>
      <c r="Y5" s="15">
        <v>14</v>
      </c>
      <c r="Z5" s="6">
        <f t="shared" si="0"/>
        <v>78.571428571428569</v>
      </c>
      <c r="AA5" s="24" t="str">
        <f t="shared" si="2"/>
        <v>Средний</v>
      </c>
      <c r="AB5" s="24"/>
      <c r="AC5" s="24"/>
      <c r="AD5" s="24">
        <f t="shared" si="3"/>
        <v>4</v>
      </c>
      <c r="AE5" s="24"/>
      <c r="AG5" s="25">
        <f>((AJ10-AG20)*100)/AJ10</f>
        <v>91.666666666666671</v>
      </c>
      <c r="AH5" s="25"/>
      <c r="AI5" s="25"/>
      <c r="AJ5" s="25"/>
      <c r="AK5" s="15">
        <v>3</v>
      </c>
      <c r="AL5" s="35" t="s">
        <v>66</v>
      </c>
      <c r="AM5" s="35"/>
      <c r="AN5" s="35"/>
      <c r="AO5" s="36"/>
      <c r="AP5" s="16"/>
      <c r="AQ5" s="15">
        <v>14</v>
      </c>
      <c r="AR5" s="6">
        <f t="shared" si="1"/>
        <v>0</v>
      </c>
      <c r="AS5" s="24" t="str">
        <f t="shared" si="4"/>
        <v>Низкий</v>
      </c>
      <c r="AT5" s="24"/>
      <c r="AU5" s="24"/>
      <c r="AV5" s="24">
        <f t="shared" si="5"/>
        <v>2</v>
      </c>
      <c r="AW5" s="24"/>
      <c r="AY5" s="25">
        <f>((BB10-AY20)*100)/BB10</f>
        <v>8.3333333333333339</v>
      </c>
      <c r="AZ5" s="25"/>
      <c r="BA5" s="25"/>
      <c r="BB5" s="25"/>
    </row>
    <row r="6" spans="1:54" ht="17.100000000000001" customHeight="1" x14ac:dyDescent="0.2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  <c r="S6" s="6">
        <v>4</v>
      </c>
      <c r="T6" s="33" t="s">
        <v>67</v>
      </c>
      <c r="U6" s="33"/>
      <c r="V6" s="33"/>
      <c r="W6" s="34"/>
      <c r="X6" s="14">
        <v>6</v>
      </c>
      <c r="Y6" s="6">
        <v>14</v>
      </c>
      <c r="Z6" s="6">
        <f t="shared" si="0"/>
        <v>42.857142857142854</v>
      </c>
      <c r="AA6" s="24" t="str">
        <f t="shared" si="2"/>
        <v>Средний</v>
      </c>
      <c r="AB6" s="24"/>
      <c r="AC6" s="24"/>
      <c r="AD6" s="24">
        <f t="shared" si="3"/>
        <v>3</v>
      </c>
      <c r="AE6" s="24"/>
      <c r="AG6" s="5"/>
      <c r="AH6" s="10"/>
      <c r="AI6" s="4"/>
      <c r="AK6" s="6">
        <v>4</v>
      </c>
      <c r="AL6" s="33" t="s">
        <v>67</v>
      </c>
      <c r="AM6" s="33"/>
      <c r="AN6" s="33"/>
      <c r="AO6" s="34"/>
      <c r="AP6" s="14"/>
      <c r="AQ6" s="6">
        <v>14</v>
      </c>
      <c r="AR6" s="6">
        <f t="shared" si="1"/>
        <v>0</v>
      </c>
      <c r="AS6" s="24" t="str">
        <f t="shared" si="4"/>
        <v>Низкий</v>
      </c>
      <c r="AT6" s="24"/>
      <c r="AU6" s="24"/>
      <c r="AV6" s="24">
        <f t="shared" si="5"/>
        <v>2</v>
      </c>
      <c r="AW6" s="24"/>
      <c r="AY6" s="5"/>
      <c r="AZ6" s="10"/>
      <c r="BA6" s="4"/>
    </row>
    <row r="7" spans="1:54" ht="17.100000000000001" customHeight="1" x14ac:dyDescent="0.25">
      <c r="A7" s="20" t="s">
        <v>1</v>
      </c>
      <c r="B7" s="20"/>
      <c r="C7" s="20"/>
      <c r="D7" s="20"/>
      <c r="E7" s="20"/>
      <c r="F7" s="20"/>
      <c r="G7" s="20"/>
      <c r="H7" s="20"/>
      <c r="I7" s="20"/>
      <c r="S7" s="15">
        <v>5</v>
      </c>
      <c r="T7" s="35" t="s">
        <v>68</v>
      </c>
      <c r="U7" s="35"/>
      <c r="V7" s="35"/>
      <c r="W7" s="36"/>
      <c r="X7" s="16">
        <v>10</v>
      </c>
      <c r="Y7" s="15">
        <v>14</v>
      </c>
      <c r="Z7" s="6">
        <f t="shared" si="0"/>
        <v>71.428571428571431</v>
      </c>
      <c r="AA7" s="24" t="str">
        <f t="shared" si="2"/>
        <v>Средний</v>
      </c>
      <c r="AB7" s="24"/>
      <c r="AC7" s="24"/>
      <c r="AD7" s="24">
        <f t="shared" si="3"/>
        <v>4</v>
      </c>
      <c r="AE7" s="24"/>
      <c r="AG7" s="47" t="s">
        <v>28</v>
      </c>
      <c r="AH7" s="47"/>
      <c r="AI7" s="47"/>
      <c r="AJ7" s="47"/>
      <c r="AK7" s="15">
        <v>5</v>
      </c>
      <c r="AL7" s="35" t="s">
        <v>68</v>
      </c>
      <c r="AM7" s="35"/>
      <c r="AN7" s="35"/>
      <c r="AO7" s="36"/>
      <c r="AP7" s="16"/>
      <c r="AQ7" s="15">
        <v>14</v>
      </c>
      <c r="AR7" s="6">
        <f t="shared" si="1"/>
        <v>0</v>
      </c>
      <c r="AS7" s="24" t="str">
        <f t="shared" si="4"/>
        <v>Низкий</v>
      </c>
      <c r="AT7" s="24"/>
      <c r="AU7" s="24"/>
      <c r="AV7" s="24">
        <f t="shared" si="5"/>
        <v>2</v>
      </c>
      <c r="AW7" s="24"/>
      <c r="AY7" s="47" t="s">
        <v>28</v>
      </c>
      <c r="AZ7" s="47"/>
      <c r="BA7" s="47"/>
      <c r="BB7" s="47"/>
    </row>
    <row r="8" spans="1:54" ht="17.100000000000001" customHeight="1" x14ac:dyDescent="0.25">
      <c r="B8" s="5"/>
      <c r="S8" s="6">
        <v>6</v>
      </c>
      <c r="T8" s="33" t="s">
        <v>69</v>
      </c>
      <c r="U8" s="33"/>
      <c r="V8" s="33"/>
      <c r="W8" s="34"/>
      <c r="X8" s="14">
        <v>14</v>
      </c>
      <c r="Y8" s="6">
        <v>14</v>
      </c>
      <c r="Z8" s="6">
        <f t="shared" si="0"/>
        <v>100</v>
      </c>
      <c r="AA8" s="24" t="str">
        <f t="shared" si="2"/>
        <v>Высокий</v>
      </c>
      <c r="AB8" s="24"/>
      <c r="AC8" s="24"/>
      <c r="AD8" s="24">
        <f t="shared" si="3"/>
        <v>5</v>
      </c>
      <c r="AE8" s="24"/>
      <c r="AG8" s="47"/>
      <c r="AH8" s="47"/>
      <c r="AI8" s="47"/>
      <c r="AJ8" s="47"/>
      <c r="AK8" s="6">
        <v>6</v>
      </c>
      <c r="AL8" s="33" t="s">
        <v>69</v>
      </c>
      <c r="AM8" s="33"/>
      <c r="AN8" s="33"/>
      <c r="AO8" s="34"/>
      <c r="AP8" s="14"/>
      <c r="AQ8" s="6">
        <v>14</v>
      </c>
      <c r="AR8" s="6">
        <f t="shared" si="1"/>
        <v>0</v>
      </c>
      <c r="AS8" s="24" t="str">
        <f t="shared" si="4"/>
        <v>Низкий</v>
      </c>
      <c r="AT8" s="24"/>
      <c r="AU8" s="24"/>
      <c r="AV8" s="24">
        <f t="shared" si="5"/>
        <v>2</v>
      </c>
      <c r="AW8" s="24"/>
      <c r="AY8" s="47"/>
      <c r="AZ8" s="47"/>
      <c r="BA8" s="47"/>
      <c r="BB8" s="47"/>
    </row>
    <row r="9" spans="1:54" ht="17.100000000000001" customHeight="1" x14ac:dyDescent="0.25">
      <c r="A9" s="63" t="s">
        <v>98</v>
      </c>
      <c r="B9" s="65"/>
      <c r="C9" s="71" t="s">
        <v>5</v>
      </c>
      <c r="D9" s="54"/>
      <c r="E9" s="63" t="s">
        <v>6</v>
      </c>
      <c r="F9" s="65"/>
      <c r="G9" s="63" t="s">
        <v>99</v>
      </c>
      <c r="H9" s="64"/>
      <c r="I9" s="64"/>
      <c r="J9" s="64"/>
      <c r="K9" s="64"/>
      <c r="L9" s="64"/>
      <c r="M9" s="65"/>
      <c r="N9" s="63" t="s">
        <v>7</v>
      </c>
      <c r="O9" s="65"/>
      <c r="P9" s="63" t="s">
        <v>8</v>
      </c>
      <c r="Q9" s="64"/>
      <c r="R9" s="65"/>
      <c r="S9" s="15">
        <v>7</v>
      </c>
      <c r="T9" s="35" t="s">
        <v>70</v>
      </c>
      <c r="U9" s="35"/>
      <c r="V9" s="35"/>
      <c r="W9" s="36"/>
      <c r="X9" s="16">
        <v>10</v>
      </c>
      <c r="Y9" s="15">
        <v>14</v>
      </c>
      <c r="Z9" s="6">
        <f t="shared" si="0"/>
        <v>71.428571428571431</v>
      </c>
      <c r="AA9" s="24" t="str">
        <f t="shared" si="2"/>
        <v>Средний</v>
      </c>
      <c r="AB9" s="24"/>
      <c r="AC9" s="24"/>
      <c r="AD9" s="24">
        <f t="shared" si="3"/>
        <v>4</v>
      </c>
      <c r="AE9" s="24"/>
      <c r="AG9" s="52"/>
      <c r="AH9" s="52"/>
      <c r="AI9" s="52"/>
      <c r="AJ9" s="52"/>
      <c r="AK9" s="15">
        <v>7</v>
      </c>
      <c r="AL9" s="35" t="s">
        <v>70</v>
      </c>
      <c r="AM9" s="35"/>
      <c r="AN9" s="35"/>
      <c r="AO9" s="36"/>
      <c r="AP9" s="16"/>
      <c r="AQ9" s="15">
        <v>14</v>
      </c>
      <c r="AR9" s="6">
        <f t="shared" si="1"/>
        <v>0</v>
      </c>
      <c r="AS9" s="24" t="str">
        <f t="shared" si="4"/>
        <v>Низкий</v>
      </c>
      <c r="AT9" s="24"/>
      <c r="AU9" s="24"/>
      <c r="AV9" s="24">
        <f t="shared" si="5"/>
        <v>2</v>
      </c>
      <c r="AW9" s="24"/>
      <c r="AY9" s="52"/>
      <c r="AZ9" s="52"/>
      <c r="BA9" s="52"/>
      <c r="BB9" s="52"/>
    </row>
    <row r="10" spans="1:54" ht="17.100000000000001" customHeight="1" x14ac:dyDescent="0.25">
      <c r="A10" s="69"/>
      <c r="B10" s="70"/>
      <c r="C10" s="72"/>
      <c r="D10" s="58"/>
      <c r="E10" s="69"/>
      <c r="F10" s="70"/>
      <c r="G10" s="66"/>
      <c r="H10" s="67"/>
      <c r="I10" s="67"/>
      <c r="J10" s="67"/>
      <c r="K10" s="67"/>
      <c r="L10" s="67"/>
      <c r="M10" s="68"/>
      <c r="N10" s="69"/>
      <c r="O10" s="70"/>
      <c r="P10" s="69"/>
      <c r="Q10" s="30"/>
      <c r="R10" s="70"/>
      <c r="S10" s="6">
        <v>8</v>
      </c>
      <c r="T10" s="33" t="s">
        <v>71</v>
      </c>
      <c r="U10" s="33"/>
      <c r="V10" s="33"/>
      <c r="W10" s="34"/>
      <c r="X10" s="14">
        <v>10</v>
      </c>
      <c r="Y10" s="6">
        <v>14</v>
      </c>
      <c r="Z10" s="6">
        <f t="shared" si="0"/>
        <v>71.428571428571431</v>
      </c>
      <c r="AA10" s="24" t="str">
        <f t="shared" si="2"/>
        <v>Средний</v>
      </c>
      <c r="AB10" s="24"/>
      <c r="AC10" s="24"/>
      <c r="AD10" s="24">
        <f t="shared" si="3"/>
        <v>4</v>
      </c>
      <c r="AE10" s="24"/>
      <c r="AG10" s="7">
        <f>COUNT(X3:X26)</f>
        <v>24</v>
      </c>
      <c r="AH10" s="27" t="s">
        <v>29</v>
      </c>
      <c r="AI10" s="27"/>
      <c r="AJ10" s="8">
        <f>COUNTA(T3:W26)</f>
        <v>24</v>
      </c>
      <c r="AK10" s="6">
        <v>8</v>
      </c>
      <c r="AL10" s="33" t="s">
        <v>71</v>
      </c>
      <c r="AM10" s="33"/>
      <c r="AN10" s="33"/>
      <c r="AO10" s="34"/>
      <c r="AP10" s="14"/>
      <c r="AQ10" s="6">
        <v>14</v>
      </c>
      <c r="AR10" s="6">
        <f t="shared" si="1"/>
        <v>0</v>
      </c>
      <c r="AS10" s="24" t="str">
        <f t="shared" si="4"/>
        <v>Низкий</v>
      </c>
      <c r="AT10" s="24"/>
      <c r="AU10" s="24"/>
      <c r="AV10" s="24">
        <f t="shared" si="5"/>
        <v>2</v>
      </c>
      <c r="AW10" s="24"/>
      <c r="AY10" s="7">
        <f>COUNT(AP3:AP26)</f>
        <v>0</v>
      </c>
      <c r="AZ10" s="27" t="s">
        <v>29</v>
      </c>
      <c r="BA10" s="27"/>
      <c r="BB10" s="8">
        <f>COUNTA(AL3:AO26)</f>
        <v>24</v>
      </c>
    </row>
    <row r="11" spans="1:54" ht="17.100000000000001" customHeight="1" x14ac:dyDescent="0.25">
      <c r="A11" s="69"/>
      <c r="B11" s="70"/>
      <c r="C11" s="72"/>
      <c r="D11" s="58"/>
      <c r="E11" s="69"/>
      <c r="F11" s="70"/>
      <c r="G11" s="60" t="s">
        <v>9</v>
      </c>
      <c r="H11" s="61"/>
      <c r="I11" s="60" t="s">
        <v>10</v>
      </c>
      <c r="J11" s="61"/>
      <c r="K11" s="60" t="s">
        <v>11</v>
      </c>
      <c r="L11" s="62"/>
      <c r="M11" s="61"/>
      <c r="N11" s="69"/>
      <c r="O11" s="70"/>
      <c r="P11" s="69"/>
      <c r="Q11" s="30"/>
      <c r="R11" s="70"/>
      <c r="S11" s="15">
        <v>9</v>
      </c>
      <c r="T11" s="35" t="s">
        <v>72</v>
      </c>
      <c r="U11" s="35"/>
      <c r="V11" s="35"/>
      <c r="W11" s="36"/>
      <c r="X11" s="16">
        <v>14</v>
      </c>
      <c r="Y11" s="15">
        <v>14</v>
      </c>
      <c r="Z11" s="6">
        <f t="shared" si="0"/>
        <v>100</v>
      </c>
      <c r="AA11" s="24" t="str">
        <f t="shared" si="2"/>
        <v>Высокий</v>
      </c>
      <c r="AB11" s="24"/>
      <c r="AC11" s="24"/>
      <c r="AD11" s="24">
        <f t="shared" si="3"/>
        <v>5</v>
      </c>
      <c r="AE11" s="24"/>
      <c r="AK11" s="15">
        <v>9</v>
      </c>
      <c r="AL11" s="35" t="s">
        <v>72</v>
      </c>
      <c r="AM11" s="35"/>
      <c r="AN11" s="35"/>
      <c r="AO11" s="36"/>
      <c r="AP11" s="16"/>
      <c r="AQ11" s="15">
        <v>14</v>
      </c>
      <c r="AR11" s="6">
        <f t="shared" si="1"/>
        <v>0</v>
      </c>
      <c r="AS11" s="24" t="str">
        <f t="shared" si="4"/>
        <v>Низкий</v>
      </c>
      <c r="AT11" s="24"/>
      <c r="AU11" s="24"/>
      <c r="AV11" s="24">
        <f t="shared" si="5"/>
        <v>2</v>
      </c>
      <c r="AW11" s="24"/>
    </row>
    <row r="12" spans="1:54" ht="17.100000000000001" customHeight="1" x14ac:dyDescent="0.25">
      <c r="A12" s="66"/>
      <c r="B12" s="68"/>
      <c r="C12" s="73"/>
      <c r="D12" s="59"/>
      <c r="E12" s="66"/>
      <c r="F12" s="68"/>
      <c r="G12" s="60" t="s">
        <v>12</v>
      </c>
      <c r="H12" s="61"/>
      <c r="I12" s="26" t="s">
        <v>13</v>
      </c>
      <c r="J12" s="28"/>
      <c r="K12" s="60" t="s">
        <v>14</v>
      </c>
      <c r="L12" s="62"/>
      <c r="M12" s="61"/>
      <c r="N12" s="66"/>
      <c r="O12" s="68"/>
      <c r="P12" s="66"/>
      <c r="Q12" s="67"/>
      <c r="R12" s="68"/>
      <c r="S12" s="6">
        <v>10</v>
      </c>
      <c r="T12" s="33" t="s">
        <v>73</v>
      </c>
      <c r="U12" s="33"/>
      <c r="V12" s="33"/>
      <c r="W12" s="34"/>
      <c r="X12" s="14">
        <v>14</v>
      </c>
      <c r="Y12" s="6">
        <v>14</v>
      </c>
      <c r="Z12" s="6">
        <f t="shared" si="0"/>
        <v>100</v>
      </c>
      <c r="AA12" s="24" t="str">
        <f t="shared" si="2"/>
        <v>Высокий</v>
      </c>
      <c r="AB12" s="24"/>
      <c r="AC12" s="24"/>
      <c r="AD12" s="24">
        <f t="shared" si="3"/>
        <v>5</v>
      </c>
      <c r="AE12" s="24"/>
      <c r="AG12" s="42" t="s">
        <v>33</v>
      </c>
      <c r="AH12" s="42"/>
      <c r="AI12" s="42"/>
      <c r="AJ12" s="42"/>
      <c r="AK12" s="6">
        <v>10</v>
      </c>
      <c r="AL12" s="33" t="s">
        <v>73</v>
      </c>
      <c r="AM12" s="33"/>
      <c r="AN12" s="33"/>
      <c r="AO12" s="34"/>
      <c r="AP12" s="14"/>
      <c r="AQ12" s="6">
        <v>14</v>
      </c>
      <c r="AR12" s="6">
        <f t="shared" si="1"/>
        <v>0</v>
      </c>
      <c r="AS12" s="24" t="str">
        <f t="shared" si="4"/>
        <v>Низкий</v>
      </c>
      <c r="AT12" s="24"/>
      <c r="AU12" s="24"/>
      <c r="AV12" s="24">
        <f t="shared" si="5"/>
        <v>2</v>
      </c>
      <c r="AW12" s="24"/>
      <c r="AY12" s="42" t="s">
        <v>33</v>
      </c>
      <c r="AZ12" s="42"/>
      <c r="BA12" s="42"/>
      <c r="BB12" s="42"/>
    </row>
    <row r="13" spans="1:54" ht="17.100000000000001" customHeight="1" x14ac:dyDescent="0.25">
      <c r="A13" s="26">
        <v>1</v>
      </c>
      <c r="B13" s="28"/>
      <c r="C13" s="26">
        <v>2</v>
      </c>
      <c r="D13" s="28"/>
      <c r="E13" s="26">
        <v>3</v>
      </c>
      <c r="F13" s="28"/>
      <c r="G13" s="26">
        <v>4</v>
      </c>
      <c r="H13" s="28"/>
      <c r="I13" s="26">
        <v>5</v>
      </c>
      <c r="J13" s="28"/>
      <c r="K13" s="26">
        <v>6</v>
      </c>
      <c r="L13" s="27"/>
      <c r="M13" s="28"/>
      <c r="N13" s="26">
        <v>7</v>
      </c>
      <c r="O13" s="28"/>
      <c r="P13" s="26">
        <v>8</v>
      </c>
      <c r="Q13" s="27"/>
      <c r="R13" s="28"/>
      <c r="S13" s="15">
        <v>11</v>
      </c>
      <c r="T13" s="35" t="s">
        <v>74</v>
      </c>
      <c r="U13" s="35"/>
      <c r="V13" s="35"/>
      <c r="W13" s="36"/>
      <c r="X13" s="16">
        <v>6</v>
      </c>
      <c r="Y13" s="15">
        <v>14</v>
      </c>
      <c r="Z13" s="6">
        <f t="shared" si="0"/>
        <v>42.857142857142854</v>
      </c>
      <c r="AA13" s="24" t="str">
        <f t="shared" si="2"/>
        <v>Средний</v>
      </c>
      <c r="AB13" s="24"/>
      <c r="AC13" s="24"/>
      <c r="AD13" s="24">
        <f t="shared" si="3"/>
        <v>3</v>
      </c>
      <c r="AE13" s="24"/>
      <c r="AG13" s="45" t="s">
        <v>32</v>
      </c>
      <c r="AH13" s="45"/>
      <c r="AI13" s="45"/>
      <c r="AJ13" s="45"/>
      <c r="AK13" s="15">
        <v>11</v>
      </c>
      <c r="AL13" s="35" t="s">
        <v>74</v>
      </c>
      <c r="AM13" s="35"/>
      <c r="AN13" s="35"/>
      <c r="AO13" s="36"/>
      <c r="AP13" s="16"/>
      <c r="AQ13" s="15">
        <v>14</v>
      </c>
      <c r="AR13" s="6">
        <f t="shared" si="1"/>
        <v>0</v>
      </c>
      <c r="AS13" s="24" t="str">
        <f t="shared" si="4"/>
        <v>Низкий</v>
      </c>
      <c r="AT13" s="24"/>
      <c r="AU13" s="24"/>
      <c r="AV13" s="24">
        <f t="shared" si="5"/>
        <v>2</v>
      </c>
      <c r="AW13" s="24"/>
      <c r="AY13" s="45" t="s">
        <v>32</v>
      </c>
      <c r="AZ13" s="45"/>
      <c r="BA13" s="45"/>
      <c r="BB13" s="45"/>
    </row>
    <row r="14" spans="1:54" ht="17.100000000000001" customHeight="1" x14ac:dyDescent="0.25">
      <c r="A14" s="26"/>
      <c r="B14" s="28"/>
      <c r="C14" s="26"/>
      <c r="D14" s="28"/>
      <c r="E14" s="26"/>
      <c r="F14" s="28"/>
      <c r="G14" s="26" t="s">
        <v>15</v>
      </c>
      <c r="H14" s="27"/>
      <c r="I14" s="27"/>
      <c r="J14" s="27"/>
      <c r="K14" s="27"/>
      <c r="L14" s="27"/>
      <c r="M14" s="28"/>
      <c r="N14" s="26"/>
      <c r="O14" s="28"/>
      <c r="P14" s="26"/>
      <c r="Q14" s="27"/>
      <c r="R14" s="28"/>
      <c r="S14" s="6">
        <v>12</v>
      </c>
      <c r="T14" s="33" t="s">
        <v>75</v>
      </c>
      <c r="U14" s="33"/>
      <c r="V14" s="33"/>
      <c r="W14" s="34"/>
      <c r="X14" s="14">
        <v>13</v>
      </c>
      <c r="Y14" s="6">
        <v>14</v>
      </c>
      <c r="Z14" s="6">
        <f t="shared" si="0"/>
        <v>92.857142857142861</v>
      </c>
      <c r="AA14" s="24" t="str">
        <f t="shared" si="2"/>
        <v>Высокий</v>
      </c>
      <c r="AB14" s="24"/>
      <c r="AC14" s="24"/>
      <c r="AD14" s="24">
        <f t="shared" si="3"/>
        <v>5</v>
      </c>
      <c r="AE14" s="24"/>
      <c r="AG14" s="24">
        <f>COUNTIF(AD3:AE26,5)</f>
        <v>7</v>
      </c>
      <c r="AH14" s="24"/>
      <c r="AI14" s="24"/>
      <c r="AJ14" s="24"/>
      <c r="AK14" s="6">
        <v>12</v>
      </c>
      <c r="AL14" s="33" t="s">
        <v>75</v>
      </c>
      <c r="AM14" s="33"/>
      <c r="AN14" s="33"/>
      <c r="AO14" s="34"/>
      <c r="AP14" s="14"/>
      <c r="AQ14" s="6">
        <v>14</v>
      </c>
      <c r="AR14" s="6">
        <f t="shared" si="1"/>
        <v>0</v>
      </c>
      <c r="AS14" s="24" t="str">
        <f t="shared" si="4"/>
        <v>Низкий</v>
      </c>
      <c r="AT14" s="24"/>
      <c r="AU14" s="24"/>
      <c r="AV14" s="24">
        <f t="shared" si="5"/>
        <v>2</v>
      </c>
      <c r="AW14" s="24"/>
      <c r="AY14" s="24">
        <f>COUNTIF(AV3:AW26,5)</f>
        <v>0</v>
      </c>
      <c r="AZ14" s="24"/>
      <c r="BA14" s="24"/>
      <c r="BB14" s="24"/>
    </row>
    <row r="15" spans="1:54" ht="17.100000000000001" customHeight="1" x14ac:dyDescent="0.25">
      <c r="A15" s="26" t="s">
        <v>88</v>
      </c>
      <c r="B15" s="28"/>
      <c r="C15" s="26">
        <f>IF(AG10&gt;=1,AG10,"нет")</f>
        <v>24</v>
      </c>
      <c r="D15" s="28"/>
      <c r="E15" s="26">
        <f>IF(C15="нет","нет",MAX(X3:X26))</f>
        <v>14</v>
      </c>
      <c r="F15" s="28"/>
      <c r="G15" s="26">
        <f>IF(C15="нет","нет",COUNTIF(AA3:AC26,"Низкий"))</f>
        <v>2</v>
      </c>
      <c r="H15" s="28"/>
      <c r="I15" s="26">
        <f>IF(C15="нет","нет",COUNTIF(AA3:AC26,"Средний"))</f>
        <v>15</v>
      </c>
      <c r="J15" s="28"/>
      <c r="K15" s="26">
        <f>IF(C15="нет","нет",COUNTIF(AA3:AC26,"Высокий"))</f>
        <v>7</v>
      </c>
      <c r="L15" s="27"/>
      <c r="M15" s="28"/>
      <c r="N15" s="74">
        <f>IF(C15="нет","нет",AG2)</f>
        <v>79.166666666666671</v>
      </c>
      <c r="O15" s="75"/>
      <c r="P15" s="74">
        <f>IF(C15="нет","нет",AG5)</f>
        <v>91.666666666666671</v>
      </c>
      <c r="Q15" s="76"/>
      <c r="R15" s="75"/>
      <c r="S15" s="15">
        <v>13</v>
      </c>
      <c r="T15" s="35" t="s">
        <v>76</v>
      </c>
      <c r="U15" s="35"/>
      <c r="V15" s="35"/>
      <c r="W15" s="36"/>
      <c r="X15" s="16">
        <v>9</v>
      </c>
      <c r="Y15" s="15">
        <v>14</v>
      </c>
      <c r="Z15" s="6">
        <f t="shared" si="0"/>
        <v>64.285714285714292</v>
      </c>
      <c r="AA15" s="24" t="str">
        <f t="shared" si="2"/>
        <v>Средний</v>
      </c>
      <c r="AB15" s="24"/>
      <c r="AC15" s="24"/>
      <c r="AD15" s="24">
        <f t="shared" si="3"/>
        <v>4</v>
      </c>
      <c r="AE15" s="24"/>
      <c r="AG15" s="46" t="s">
        <v>31</v>
      </c>
      <c r="AH15" s="46"/>
      <c r="AI15" s="46"/>
      <c r="AJ15" s="46"/>
      <c r="AK15" s="15">
        <v>13</v>
      </c>
      <c r="AL15" s="35" t="s">
        <v>76</v>
      </c>
      <c r="AM15" s="35"/>
      <c r="AN15" s="35"/>
      <c r="AO15" s="36"/>
      <c r="AP15" s="16"/>
      <c r="AQ15" s="15">
        <v>14</v>
      </c>
      <c r="AR15" s="6">
        <f t="shared" si="1"/>
        <v>0</v>
      </c>
      <c r="AS15" s="24" t="str">
        <f t="shared" si="4"/>
        <v>Низкий</v>
      </c>
      <c r="AT15" s="24"/>
      <c r="AU15" s="24"/>
      <c r="AV15" s="24">
        <f t="shared" si="5"/>
        <v>2</v>
      </c>
      <c r="AW15" s="24"/>
      <c r="AY15" s="46" t="s">
        <v>31</v>
      </c>
      <c r="AZ15" s="46"/>
      <c r="BA15" s="46"/>
      <c r="BB15" s="46"/>
    </row>
    <row r="16" spans="1:54" ht="17.100000000000001" customHeight="1" x14ac:dyDescent="0.25">
      <c r="A16" s="26" t="s">
        <v>89</v>
      </c>
      <c r="B16" s="28"/>
      <c r="C16" s="26" t="str">
        <f>IF(AY10&gt;=1,AY10,"нет")</f>
        <v>нет</v>
      </c>
      <c r="D16" s="28"/>
      <c r="E16" s="26" t="str">
        <f>IF($C$16="нет","нет",MAX(AP3:AP26))</f>
        <v>нет</v>
      </c>
      <c r="F16" s="28"/>
      <c r="G16" s="26" t="str">
        <f>IF($C$16="нет","нет",COUNTIF(AS3:AU26,"Низкий"))</f>
        <v>нет</v>
      </c>
      <c r="H16" s="28"/>
      <c r="I16" s="26" t="str">
        <f>IF($C$16="нет","нет",COUNTIF(AS3:AU26,"Средний"))</f>
        <v>нет</v>
      </c>
      <c r="J16" s="28"/>
      <c r="K16" s="26" t="str">
        <f>IF($C$16="нет","нет",COUNTIF(AS3:AU26,"Высокий"))</f>
        <v>нет</v>
      </c>
      <c r="L16" s="27"/>
      <c r="M16" s="28"/>
      <c r="N16" s="74" t="str">
        <f>IF($C$16="нет","нет",AY2)</f>
        <v>нет</v>
      </c>
      <c r="O16" s="75"/>
      <c r="P16" s="74" t="str">
        <f>IF($C$16="нет","нет",AY5)</f>
        <v>нет</v>
      </c>
      <c r="Q16" s="76"/>
      <c r="R16" s="75"/>
      <c r="S16" s="6">
        <v>14</v>
      </c>
      <c r="T16" s="33" t="s">
        <v>77</v>
      </c>
      <c r="U16" s="33"/>
      <c r="V16" s="33"/>
      <c r="W16" s="34"/>
      <c r="X16" s="14">
        <v>9</v>
      </c>
      <c r="Y16" s="6">
        <v>14</v>
      </c>
      <c r="Z16" s="6">
        <f t="shared" si="0"/>
        <v>64.285714285714292</v>
      </c>
      <c r="AA16" s="24" t="str">
        <f t="shared" si="2"/>
        <v>Средний</v>
      </c>
      <c r="AB16" s="24"/>
      <c r="AC16" s="24"/>
      <c r="AD16" s="24">
        <f t="shared" si="3"/>
        <v>4</v>
      </c>
      <c r="AE16" s="24"/>
      <c r="AG16" s="24">
        <f>COUNTIF(AD3:AE26,4)</f>
        <v>12</v>
      </c>
      <c r="AH16" s="24"/>
      <c r="AI16" s="24"/>
      <c r="AJ16" s="24"/>
      <c r="AK16" s="6">
        <v>14</v>
      </c>
      <c r="AL16" s="33" t="s">
        <v>77</v>
      </c>
      <c r="AM16" s="33"/>
      <c r="AN16" s="33"/>
      <c r="AO16" s="34"/>
      <c r="AP16" s="14"/>
      <c r="AQ16" s="6">
        <v>14</v>
      </c>
      <c r="AR16" s="6">
        <f t="shared" si="1"/>
        <v>0</v>
      </c>
      <c r="AS16" s="24" t="str">
        <f t="shared" si="4"/>
        <v>Низкий</v>
      </c>
      <c r="AT16" s="24"/>
      <c r="AU16" s="24"/>
      <c r="AV16" s="24">
        <f t="shared" si="5"/>
        <v>2</v>
      </c>
      <c r="AW16" s="24"/>
      <c r="AY16" s="24">
        <f>COUNTIF(AV3:AW26,4)</f>
        <v>0</v>
      </c>
      <c r="AZ16" s="24"/>
      <c r="BA16" s="24"/>
      <c r="BB16" s="24"/>
    </row>
    <row r="17" spans="1:54" ht="17.100000000000001" customHeight="1" x14ac:dyDescent="0.25">
      <c r="A17" s="26" t="s">
        <v>90</v>
      </c>
      <c r="B17" s="28"/>
      <c r="C17" s="26" t="str">
        <f>IF(AG54&gt;=1,AG54,"нет")</f>
        <v>нет</v>
      </c>
      <c r="D17" s="28"/>
      <c r="E17" s="26" t="str">
        <f>IF($C$17="нет","нет",MAX(X47:X70))</f>
        <v>нет</v>
      </c>
      <c r="F17" s="28"/>
      <c r="G17" s="26" t="str">
        <f>IF($C$17="нет","нет",COUNTIF(AA47:AC70,"Низкий"))</f>
        <v>нет</v>
      </c>
      <c r="H17" s="28"/>
      <c r="I17" s="26" t="str">
        <f>IF($C$17="нет","нет",COUNTIF(AA47:AC70,"Средний"))</f>
        <v>нет</v>
      </c>
      <c r="J17" s="28"/>
      <c r="K17" s="26" t="str">
        <f>IF($C$17="нет","нет",COUNTIF(AA47:AC70,"Высокий"))</f>
        <v>нет</v>
      </c>
      <c r="L17" s="27"/>
      <c r="M17" s="28"/>
      <c r="N17" s="74" t="str">
        <f>IF($C$17="нет","нет",AG46)</f>
        <v>нет</v>
      </c>
      <c r="O17" s="75"/>
      <c r="P17" s="74" t="str">
        <f>IF($C$17="нет","нет",AG49)</f>
        <v>нет</v>
      </c>
      <c r="Q17" s="76"/>
      <c r="R17" s="75"/>
      <c r="S17" s="15">
        <v>15</v>
      </c>
      <c r="T17" s="35" t="s">
        <v>78</v>
      </c>
      <c r="U17" s="35"/>
      <c r="V17" s="35"/>
      <c r="W17" s="36"/>
      <c r="X17" s="16">
        <v>13</v>
      </c>
      <c r="Y17" s="15">
        <v>14</v>
      </c>
      <c r="Z17" s="6">
        <f t="shared" si="0"/>
        <v>92.857142857142861</v>
      </c>
      <c r="AA17" s="24" t="str">
        <f t="shared" si="2"/>
        <v>Высокий</v>
      </c>
      <c r="AB17" s="24"/>
      <c r="AC17" s="24"/>
      <c r="AD17" s="24">
        <f t="shared" si="3"/>
        <v>5</v>
      </c>
      <c r="AE17" s="24"/>
      <c r="AG17" s="49" t="s">
        <v>34</v>
      </c>
      <c r="AH17" s="49"/>
      <c r="AI17" s="49"/>
      <c r="AJ17" s="49"/>
      <c r="AK17" s="15">
        <v>15</v>
      </c>
      <c r="AL17" s="35" t="s">
        <v>78</v>
      </c>
      <c r="AM17" s="35"/>
      <c r="AN17" s="35"/>
      <c r="AO17" s="36"/>
      <c r="AP17" s="16"/>
      <c r="AQ17" s="15">
        <v>14</v>
      </c>
      <c r="AR17" s="6">
        <f t="shared" si="1"/>
        <v>0</v>
      </c>
      <c r="AS17" s="24" t="str">
        <f t="shared" si="4"/>
        <v>Низкий</v>
      </c>
      <c r="AT17" s="24"/>
      <c r="AU17" s="24"/>
      <c r="AV17" s="24">
        <f t="shared" si="5"/>
        <v>2</v>
      </c>
      <c r="AW17" s="24"/>
      <c r="AY17" s="49" t="s">
        <v>34</v>
      </c>
      <c r="AZ17" s="49"/>
      <c r="BA17" s="49"/>
      <c r="BB17" s="49"/>
    </row>
    <row r="18" spans="1:54" ht="17.100000000000001" customHeight="1" x14ac:dyDescent="0.25">
      <c r="A18" s="26" t="s">
        <v>91</v>
      </c>
      <c r="B18" s="28"/>
      <c r="C18" s="26" t="str">
        <f>IF(AY54&gt;=1,AY54,"нет")</f>
        <v>нет</v>
      </c>
      <c r="D18" s="28"/>
      <c r="E18" s="26" t="str">
        <f>IF($C$18="нет","нет",MAX(AP47:AP70))</f>
        <v>нет</v>
      </c>
      <c r="F18" s="28"/>
      <c r="G18" s="26" t="str">
        <f>IF($C$18="нет","нет",COUNTIF(AS47:AU70,"Низкий"))</f>
        <v>нет</v>
      </c>
      <c r="H18" s="28"/>
      <c r="I18" s="26" t="str">
        <f>IF($C$18="нет","нет",COUNTIF(AS47:AU70,"Средний"))</f>
        <v>нет</v>
      </c>
      <c r="J18" s="28"/>
      <c r="K18" s="26" t="str">
        <f>IF($C$18="нет","нет",COUNTIF(AS47:AU70,"Высокий"))</f>
        <v>нет</v>
      </c>
      <c r="L18" s="27"/>
      <c r="M18" s="28"/>
      <c r="N18" s="74" t="str">
        <f>IF(C18="нет","нет",AY46)</f>
        <v>нет</v>
      </c>
      <c r="O18" s="75"/>
      <c r="P18" s="74" t="str">
        <f>IF(C18="нет","нет",AY49)</f>
        <v>нет</v>
      </c>
      <c r="Q18" s="76"/>
      <c r="R18" s="75"/>
      <c r="S18" s="6">
        <v>16</v>
      </c>
      <c r="T18" s="33" t="s">
        <v>79</v>
      </c>
      <c r="U18" s="33"/>
      <c r="V18" s="33"/>
      <c r="W18" s="34"/>
      <c r="X18" s="14">
        <v>13</v>
      </c>
      <c r="Y18" s="6">
        <v>14</v>
      </c>
      <c r="Z18" s="6">
        <f t="shared" si="0"/>
        <v>92.857142857142861</v>
      </c>
      <c r="AA18" s="24" t="str">
        <f t="shared" si="2"/>
        <v>Высокий</v>
      </c>
      <c r="AB18" s="24"/>
      <c r="AC18" s="24"/>
      <c r="AD18" s="24">
        <f t="shared" si="3"/>
        <v>5</v>
      </c>
      <c r="AE18" s="24"/>
      <c r="AG18" s="24">
        <f>COUNTIF(AD3:AE26,3)</f>
        <v>3</v>
      </c>
      <c r="AH18" s="24"/>
      <c r="AI18" s="24"/>
      <c r="AJ18" s="24"/>
      <c r="AK18" s="6">
        <v>16</v>
      </c>
      <c r="AL18" s="33" t="s">
        <v>79</v>
      </c>
      <c r="AM18" s="33"/>
      <c r="AN18" s="33"/>
      <c r="AO18" s="34"/>
      <c r="AP18" s="14"/>
      <c r="AQ18" s="6">
        <v>14</v>
      </c>
      <c r="AR18" s="6">
        <f t="shared" si="1"/>
        <v>0</v>
      </c>
      <c r="AS18" s="24" t="str">
        <f t="shared" si="4"/>
        <v>Низкий</v>
      </c>
      <c r="AT18" s="24"/>
      <c r="AU18" s="24"/>
      <c r="AV18" s="24">
        <f t="shared" si="5"/>
        <v>2</v>
      </c>
      <c r="AW18" s="24"/>
      <c r="AY18" s="24">
        <f>COUNTIF(AV3:AW26,3)</f>
        <v>0</v>
      </c>
      <c r="AZ18" s="24"/>
      <c r="BA18" s="24"/>
      <c r="BB18" s="24"/>
    </row>
    <row r="19" spans="1:54" ht="17.100000000000001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15">
        <v>17</v>
      </c>
      <c r="T19" s="35" t="s">
        <v>80</v>
      </c>
      <c r="U19" s="35"/>
      <c r="V19" s="35"/>
      <c r="W19" s="36"/>
      <c r="X19" s="16">
        <v>10</v>
      </c>
      <c r="Y19" s="15">
        <v>14</v>
      </c>
      <c r="Z19" s="6">
        <f t="shared" si="0"/>
        <v>71.428571428571431</v>
      </c>
      <c r="AA19" s="24" t="str">
        <f t="shared" si="2"/>
        <v>Средний</v>
      </c>
      <c r="AB19" s="24"/>
      <c r="AC19" s="24"/>
      <c r="AD19" s="24">
        <f t="shared" si="3"/>
        <v>4</v>
      </c>
      <c r="AE19" s="24"/>
      <c r="AG19" s="41" t="s">
        <v>35</v>
      </c>
      <c r="AH19" s="41"/>
      <c r="AI19" s="41"/>
      <c r="AJ19" s="41"/>
      <c r="AK19" s="15">
        <v>17</v>
      </c>
      <c r="AL19" s="35" t="s">
        <v>80</v>
      </c>
      <c r="AM19" s="35"/>
      <c r="AN19" s="35"/>
      <c r="AO19" s="36"/>
      <c r="AP19" s="16"/>
      <c r="AQ19" s="15">
        <v>14</v>
      </c>
      <c r="AR19" s="6">
        <f t="shared" si="1"/>
        <v>0</v>
      </c>
      <c r="AS19" s="24" t="str">
        <f t="shared" si="4"/>
        <v>Низкий</v>
      </c>
      <c r="AT19" s="24"/>
      <c r="AU19" s="24"/>
      <c r="AV19" s="24">
        <f t="shared" si="5"/>
        <v>2</v>
      </c>
      <c r="AW19" s="24"/>
      <c r="AY19" s="41" t="s">
        <v>35</v>
      </c>
      <c r="AZ19" s="41"/>
      <c r="BA19" s="41"/>
      <c r="BB19" s="41"/>
    </row>
    <row r="20" spans="1:54" ht="17.100000000000001" customHeight="1" x14ac:dyDescent="0.25">
      <c r="A20" s="24"/>
      <c r="B20" s="24"/>
      <c r="C20" s="24" t="s">
        <v>16</v>
      </c>
      <c r="D20" s="24"/>
      <c r="E20" s="24"/>
      <c r="F20" s="24"/>
      <c r="G20" s="24"/>
      <c r="H20" s="24"/>
      <c r="I20" s="24"/>
      <c r="J20" s="24"/>
      <c r="K20" s="24" t="s">
        <v>17</v>
      </c>
      <c r="L20" s="24"/>
      <c r="M20" s="24"/>
      <c r="N20" s="24"/>
      <c r="O20" s="24"/>
      <c r="P20" s="24"/>
      <c r="Q20" s="24"/>
      <c r="R20" s="24"/>
      <c r="S20" s="6">
        <v>18</v>
      </c>
      <c r="T20" s="33" t="s">
        <v>81</v>
      </c>
      <c r="U20" s="33"/>
      <c r="V20" s="33"/>
      <c r="W20" s="34"/>
      <c r="X20" s="14">
        <v>9</v>
      </c>
      <c r="Y20" s="6">
        <v>14</v>
      </c>
      <c r="Z20" s="6">
        <f t="shared" si="0"/>
        <v>64.285714285714292</v>
      </c>
      <c r="AA20" s="24" t="str">
        <f t="shared" si="2"/>
        <v>Средний</v>
      </c>
      <c r="AB20" s="24"/>
      <c r="AC20" s="24"/>
      <c r="AD20" s="24">
        <f t="shared" si="3"/>
        <v>4</v>
      </c>
      <c r="AE20" s="24"/>
      <c r="AG20" s="24">
        <f>COUNTIF(AD5:AE28,2)</f>
        <v>2</v>
      </c>
      <c r="AH20" s="24"/>
      <c r="AI20" s="24"/>
      <c r="AJ20" s="24"/>
      <c r="AK20" s="6">
        <v>18</v>
      </c>
      <c r="AL20" s="33" t="s">
        <v>81</v>
      </c>
      <c r="AM20" s="33"/>
      <c r="AN20" s="33"/>
      <c r="AO20" s="34"/>
      <c r="AP20" s="14"/>
      <c r="AQ20" s="6">
        <v>14</v>
      </c>
      <c r="AR20" s="6">
        <f t="shared" si="1"/>
        <v>0</v>
      </c>
      <c r="AS20" s="24" t="str">
        <f t="shared" si="4"/>
        <v>Низкий</v>
      </c>
      <c r="AT20" s="24"/>
      <c r="AU20" s="24"/>
      <c r="AV20" s="24">
        <f t="shared" si="5"/>
        <v>2</v>
      </c>
      <c r="AW20" s="24"/>
      <c r="AY20" s="24">
        <f>COUNTIF(AV5:AW28,2)</f>
        <v>22</v>
      </c>
      <c r="AZ20" s="24"/>
      <c r="BA20" s="24"/>
      <c r="BB20" s="24"/>
    </row>
    <row r="21" spans="1:54" ht="17.100000000000001" customHeight="1" x14ac:dyDescent="0.25">
      <c r="A21" s="24" t="s">
        <v>62</v>
      </c>
      <c r="B21" s="24"/>
      <c r="C21" s="24" t="str">
        <f>IF(C15="нет","Нет по плану","Напишите текст")</f>
        <v>Напишите текст</v>
      </c>
      <c r="D21" s="24"/>
      <c r="E21" s="24"/>
      <c r="F21" s="24"/>
      <c r="G21" s="24"/>
      <c r="H21" s="24"/>
      <c r="I21" s="24"/>
      <c r="J21" s="24"/>
      <c r="K21" s="24" t="str">
        <f>IF(C15="нет","Нет по плану","Напишите текст")</f>
        <v>Напишите текст</v>
      </c>
      <c r="L21" s="24"/>
      <c r="M21" s="24"/>
      <c r="N21" s="24"/>
      <c r="O21" s="24"/>
      <c r="P21" s="24"/>
      <c r="Q21" s="24"/>
      <c r="R21" s="24"/>
      <c r="S21" s="15">
        <v>19</v>
      </c>
      <c r="T21" s="35" t="s">
        <v>82</v>
      </c>
      <c r="U21" s="35"/>
      <c r="V21" s="35"/>
      <c r="W21" s="36"/>
      <c r="X21" s="16">
        <v>10</v>
      </c>
      <c r="Y21" s="15">
        <v>14</v>
      </c>
      <c r="Z21" s="6">
        <f t="shared" si="0"/>
        <v>71.428571428571431</v>
      </c>
      <c r="AA21" s="24" t="str">
        <f t="shared" si="2"/>
        <v>Средний</v>
      </c>
      <c r="AB21" s="24"/>
      <c r="AC21" s="24"/>
      <c r="AD21" s="24">
        <f t="shared" si="3"/>
        <v>4</v>
      </c>
      <c r="AE21" s="24"/>
      <c r="AG21" s="42" t="s">
        <v>36</v>
      </c>
      <c r="AH21" s="42"/>
      <c r="AI21" s="42"/>
      <c r="AJ21" s="42"/>
      <c r="AK21" s="15">
        <v>19</v>
      </c>
      <c r="AL21" s="35" t="s">
        <v>82</v>
      </c>
      <c r="AM21" s="35"/>
      <c r="AN21" s="35"/>
      <c r="AO21" s="36"/>
      <c r="AP21" s="16"/>
      <c r="AQ21" s="15">
        <v>14</v>
      </c>
      <c r="AR21" s="6">
        <f t="shared" si="1"/>
        <v>0</v>
      </c>
      <c r="AS21" s="24" t="str">
        <f t="shared" si="4"/>
        <v>Низкий</v>
      </c>
      <c r="AT21" s="24"/>
      <c r="AU21" s="24"/>
      <c r="AV21" s="24">
        <f t="shared" si="5"/>
        <v>2</v>
      </c>
      <c r="AW21" s="24"/>
      <c r="AY21" s="42" t="s">
        <v>36</v>
      </c>
      <c r="AZ21" s="42"/>
      <c r="BA21" s="42"/>
      <c r="BB21" s="42"/>
    </row>
    <row r="22" spans="1:54" ht="17.100000000000001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6">
        <v>20</v>
      </c>
      <c r="T22" s="33" t="s">
        <v>83</v>
      </c>
      <c r="U22" s="33"/>
      <c r="V22" s="33"/>
      <c r="W22" s="34"/>
      <c r="X22" s="14">
        <v>5</v>
      </c>
      <c r="Y22" s="6">
        <v>14</v>
      </c>
      <c r="Z22" s="6">
        <f t="shared" si="0"/>
        <v>35.714285714285715</v>
      </c>
      <c r="AA22" s="24" t="str">
        <f t="shared" si="2"/>
        <v>Низкий</v>
      </c>
      <c r="AB22" s="24"/>
      <c r="AC22" s="24"/>
      <c r="AD22" s="24">
        <f t="shared" si="3"/>
        <v>2</v>
      </c>
      <c r="AE22" s="24"/>
      <c r="AG22" s="24">
        <f>SUM(AG20,AG18,AG16,AG14)</f>
        <v>24</v>
      </c>
      <c r="AH22" s="24"/>
      <c r="AI22" s="24"/>
      <c r="AJ22" s="24"/>
      <c r="AK22" s="6">
        <v>20</v>
      </c>
      <c r="AL22" s="33" t="s">
        <v>83</v>
      </c>
      <c r="AM22" s="33"/>
      <c r="AN22" s="33"/>
      <c r="AO22" s="34"/>
      <c r="AP22" s="14"/>
      <c r="AQ22" s="6">
        <v>14</v>
      </c>
      <c r="AR22" s="6">
        <f t="shared" si="1"/>
        <v>0</v>
      </c>
      <c r="AS22" s="24" t="str">
        <f t="shared" si="4"/>
        <v>Низкий</v>
      </c>
      <c r="AT22" s="24"/>
      <c r="AU22" s="24"/>
      <c r="AV22" s="24">
        <f t="shared" si="5"/>
        <v>2</v>
      </c>
      <c r="AW22" s="24"/>
      <c r="AY22" s="24">
        <f>SUM(AY20,AY18,AY16,AY14)</f>
        <v>22</v>
      </c>
      <c r="AZ22" s="24"/>
      <c r="BA22" s="24"/>
      <c r="BB22" s="24"/>
    </row>
    <row r="23" spans="1:54" ht="17.100000000000001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15">
        <v>21</v>
      </c>
      <c r="T23" s="37" t="s">
        <v>84</v>
      </c>
      <c r="U23" s="37"/>
      <c r="V23" s="37"/>
      <c r="W23" s="38"/>
      <c r="X23" s="16">
        <v>9</v>
      </c>
      <c r="Y23" s="15">
        <v>14</v>
      </c>
      <c r="Z23" s="6">
        <f t="shared" si="0"/>
        <v>64.285714285714292</v>
      </c>
      <c r="AA23" s="24" t="str">
        <f t="shared" si="2"/>
        <v>Средний</v>
      </c>
      <c r="AB23" s="24"/>
      <c r="AC23" s="24"/>
      <c r="AD23" s="24">
        <f t="shared" si="3"/>
        <v>4</v>
      </c>
      <c r="AE23" s="24"/>
      <c r="AK23" s="15">
        <v>21</v>
      </c>
      <c r="AL23" s="37" t="s">
        <v>84</v>
      </c>
      <c r="AM23" s="37"/>
      <c r="AN23" s="37"/>
      <c r="AO23" s="38"/>
      <c r="AP23" s="16"/>
      <c r="AQ23" s="15">
        <v>14</v>
      </c>
      <c r="AR23" s="6">
        <f t="shared" si="1"/>
        <v>0</v>
      </c>
      <c r="AS23" s="24" t="str">
        <f t="shared" si="4"/>
        <v>Низкий</v>
      </c>
      <c r="AT23" s="24"/>
      <c r="AU23" s="24"/>
      <c r="AV23" s="24">
        <f t="shared" si="5"/>
        <v>2</v>
      </c>
      <c r="AW23" s="24"/>
    </row>
    <row r="24" spans="1:54" ht="17.100000000000001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6">
        <v>22</v>
      </c>
      <c r="T24" s="33" t="s">
        <v>85</v>
      </c>
      <c r="U24" s="33"/>
      <c r="V24" s="33"/>
      <c r="W24" s="34"/>
      <c r="X24" s="14">
        <v>10</v>
      </c>
      <c r="Y24" s="6">
        <v>14</v>
      </c>
      <c r="Z24" s="6">
        <f t="shared" si="0"/>
        <v>71.428571428571431</v>
      </c>
      <c r="AA24" s="24" t="str">
        <f t="shared" si="2"/>
        <v>Средний</v>
      </c>
      <c r="AB24" s="24"/>
      <c r="AC24" s="24"/>
      <c r="AD24" s="24">
        <f t="shared" si="3"/>
        <v>4</v>
      </c>
      <c r="AE24" s="24"/>
      <c r="AG24" s="53" t="s">
        <v>37</v>
      </c>
      <c r="AH24" s="53"/>
      <c r="AI24" s="53"/>
      <c r="AJ24" s="53"/>
      <c r="AK24" s="6">
        <v>22</v>
      </c>
      <c r="AL24" s="33" t="s">
        <v>85</v>
      </c>
      <c r="AM24" s="33"/>
      <c r="AN24" s="33"/>
      <c r="AO24" s="34"/>
      <c r="AP24" s="14"/>
      <c r="AQ24" s="6">
        <v>14</v>
      </c>
      <c r="AR24" s="6">
        <f t="shared" si="1"/>
        <v>0</v>
      </c>
      <c r="AS24" s="24" t="str">
        <f t="shared" si="4"/>
        <v>Низкий</v>
      </c>
      <c r="AT24" s="24"/>
      <c r="AU24" s="24"/>
      <c r="AV24" s="24">
        <f t="shared" si="5"/>
        <v>2</v>
      </c>
      <c r="AW24" s="24"/>
      <c r="AY24" s="53" t="s">
        <v>37</v>
      </c>
      <c r="AZ24" s="53"/>
      <c r="BA24" s="53"/>
      <c r="BB24" s="53"/>
    </row>
    <row r="25" spans="1:54" ht="17.100000000000001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15">
        <v>23</v>
      </c>
      <c r="T25" s="35" t="s">
        <v>86</v>
      </c>
      <c r="U25" s="35"/>
      <c r="V25" s="35"/>
      <c r="W25" s="36"/>
      <c r="X25" s="16">
        <v>12</v>
      </c>
      <c r="Y25" s="15">
        <v>14</v>
      </c>
      <c r="Z25" s="6">
        <f t="shared" si="0"/>
        <v>85.714285714285708</v>
      </c>
      <c r="AA25" s="24" t="str">
        <f t="shared" si="2"/>
        <v>Высокий</v>
      </c>
      <c r="AB25" s="24"/>
      <c r="AC25" s="24"/>
      <c r="AD25" s="24">
        <f t="shared" si="3"/>
        <v>5</v>
      </c>
      <c r="AE25" s="24"/>
      <c r="AG25" s="24">
        <f>SUM(G15:M15)</f>
        <v>24</v>
      </c>
      <c r="AH25" s="24"/>
      <c r="AI25" s="24"/>
      <c r="AJ25" s="24"/>
      <c r="AK25" s="15">
        <v>23</v>
      </c>
      <c r="AL25" s="35" t="s">
        <v>86</v>
      </c>
      <c r="AM25" s="35"/>
      <c r="AN25" s="35"/>
      <c r="AO25" s="36"/>
      <c r="AP25" s="16"/>
      <c r="AQ25" s="15">
        <v>14</v>
      </c>
      <c r="AR25" s="6">
        <f t="shared" si="1"/>
        <v>0</v>
      </c>
      <c r="AS25" s="24" t="str">
        <f t="shared" si="4"/>
        <v>Низкий</v>
      </c>
      <c r="AT25" s="24"/>
      <c r="AU25" s="24"/>
      <c r="AV25" s="24">
        <f t="shared" si="5"/>
        <v>2</v>
      </c>
      <c r="AW25" s="24"/>
      <c r="AY25" s="24">
        <f>SUM(G16:M16)</f>
        <v>0</v>
      </c>
      <c r="AZ25" s="24"/>
      <c r="BA25" s="24"/>
      <c r="BB25" s="24"/>
    </row>
    <row r="26" spans="1:54" ht="17.100000000000001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6">
        <v>24</v>
      </c>
      <c r="T26" s="43" t="s">
        <v>87</v>
      </c>
      <c r="U26" s="43"/>
      <c r="V26" s="43"/>
      <c r="W26" s="44"/>
      <c r="X26" s="14">
        <v>5</v>
      </c>
      <c r="Y26" s="6">
        <v>14</v>
      </c>
      <c r="Z26" s="6">
        <f t="shared" si="0"/>
        <v>35.714285714285715</v>
      </c>
      <c r="AA26" s="24" t="str">
        <f t="shared" si="2"/>
        <v>Низкий</v>
      </c>
      <c r="AB26" s="24"/>
      <c r="AC26" s="24"/>
      <c r="AD26" s="24">
        <f t="shared" si="3"/>
        <v>2</v>
      </c>
      <c r="AE26" s="24"/>
      <c r="AK26" s="6">
        <v>24</v>
      </c>
      <c r="AL26" s="43" t="s">
        <v>87</v>
      </c>
      <c r="AM26" s="43"/>
      <c r="AN26" s="43"/>
      <c r="AO26" s="44"/>
      <c r="AP26" s="14"/>
      <c r="AQ26" s="6">
        <v>14</v>
      </c>
      <c r="AR26" s="6">
        <f t="shared" si="1"/>
        <v>0</v>
      </c>
      <c r="AS26" s="24" t="str">
        <f t="shared" si="4"/>
        <v>Низкий</v>
      </c>
      <c r="AT26" s="24"/>
      <c r="AU26" s="24"/>
      <c r="AV26" s="24">
        <f t="shared" si="5"/>
        <v>2</v>
      </c>
      <c r="AW26" s="24"/>
    </row>
    <row r="27" spans="1:54" ht="17.100000000000001" customHeight="1" x14ac:dyDescent="0.25">
      <c r="A27" s="24" t="s">
        <v>94</v>
      </c>
      <c r="B27" s="24"/>
      <c r="C27" s="24" t="str">
        <f>IF(C16="нет","Нет по плану","Напишите текст")</f>
        <v>Нет по плану</v>
      </c>
      <c r="D27" s="24"/>
      <c r="E27" s="24"/>
      <c r="F27" s="24"/>
      <c r="G27" s="24"/>
      <c r="H27" s="24"/>
      <c r="I27" s="24"/>
      <c r="J27" s="24"/>
      <c r="K27" s="24" t="str">
        <f>IF(C16="нет","Нет по плану","Напишите текст")</f>
        <v>Нет по плану</v>
      </c>
      <c r="L27" s="24"/>
      <c r="M27" s="24"/>
      <c r="N27" s="24"/>
      <c r="O27" s="24"/>
      <c r="P27" s="24"/>
      <c r="Q27" s="24"/>
      <c r="R27" s="24"/>
    </row>
    <row r="28" spans="1:54" ht="17.100000000000001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54" ht="17.100000000000001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54" ht="17.100000000000001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54" ht="17.100000000000001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54" ht="17.100000000000001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54" ht="17.100000000000001" customHeight="1" x14ac:dyDescent="0.25">
      <c r="A33" s="24" t="s">
        <v>95</v>
      </c>
      <c r="B33" s="24"/>
      <c r="C33" s="24" t="str">
        <f>IF(C17="нет","Нет по плану","Напишите текст")</f>
        <v>Нет по плану</v>
      </c>
      <c r="D33" s="24"/>
      <c r="E33" s="24"/>
      <c r="F33" s="24"/>
      <c r="G33" s="24"/>
      <c r="H33" s="24"/>
      <c r="I33" s="24"/>
      <c r="J33" s="24"/>
      <c r="K33" s="24" t="str">
        <f>IF(C17="нет","Нет по плану","Напишите текст")</f>
        <v>Нет по плану</v>
      </c>
      <c r="L33" s="24"/>
      <c r="M33" s="24"/>
      <c r="N33" s="24"/>
      <c r="O33" s="24"/>
      <c r="P33" s="24"/>
      <c r="Q33" s="24"/>
      <c r="R33" s="24"/>
    </row>
    <row r="34" spans="1:54" ht="17.100000000000001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54" ht="17.100000000000001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54" ht="17.100000000000001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54" ht="17.100000000000001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54" ht="17.100000000000001" customHeight="1" x14ac:dyDescent="0.25">
      <c r="A38" s="32"/>
      <c r="B38" s="3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54" ht="17.100000000000001" customHeight="1" x14ac:dyDescent="0.25">
      <c r="A39" s="24" t="s">
        <v>97</v>
      </c>
      <c r="B39" s="24"/>
      <c r="C39" s="24" t="str">
        <f>IF(C18="нет","Нет по плану","Напишите текст")</f>
        <v>Нет по плану</v>
      </c>
      <c r="D39" s="24"/>
      <c r="E39" s="24"/>
      <c r="F39" s="24"/>
      <c r="G39" s="24"/>
      <c r="H39" s="24"/>
      <c r="I39" s="24"/>
      <c r="J39" s="24"/>
      <c r="K39" s="24" t="str">
        <f>IF(C18="нет","Нет по плану","Напишите текст")</f>
        <v>Нет по плану</v>
      </c>
      <c r="L39" s="24"/>
      <c r="M39" s="24"/>
      <c r="N39" s="24"/>
      <c r="O39" s="24"/>
      <c r="P39" s="24"/>
      <c r="Q39" s="24"/>
      <c r="R39" s="24"/>
    </row>
    <row r="40" spans="1:54" ht="17.100000000000001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54" ht="17.10000000000000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54" ht="17.10000000000000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54" ht="17.100000000000001" customHeight="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54" ht="17.100000000000001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54" ht="17.100000000000001" customHeight="1" x14ac:dyDescent="0.25">
      <c r="A45" s="77" t="s">
        <v>63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39" t="s">
        <v>90</v>
      </c>
      <c r="T45" s="40"/>
      <c r="U45" s="40"/>
      <c r="V45" s="40"/>
      <c r="W45" s="40"/>
      <c r="X45" s="24" t="s">
        <v>25</v>
      </c>
      <c r="Y45" s="24"/>
      <c r="Z45" s="24"/>
      <c r="AA45" s="24" t="s">
        <v>26</v>
      </c>
      <c r="AB45" s="24"/>
      <c r="AC45" s="24"/>
      <c r="AD45" s="24" t="s">
        <v>27</v>
      </c>
      <c r="AE45" s="24"/>
      <c r="AG45" s="47" t="s">
        <v>7</v>
      </c>
      <c r="AH45" s="47"/>
      <c r="AI45" s="47"/>
      <c r="AJ45" s="47"/>
      <c r="AK45" s="39" t="s">
        <v>91</v>
      </c>
      <c r="AL45" s="40"/>
      <c r="AM45" s="40"/>
      <c r="AN45" s="40"/>
      <c r="AO45" s="40"/>
      <c r="AP45" s="24" t="s">
        <v>25</v>
      </c>
      <c r="AQ45" s="24"/>
      <c r="AR45" s="24"/>
      <c r="AS45" s="24" t="s">
        <v>26</v>
      </c>
      <c r="AT45" s="24"/>
      <c r="AU45" s="24"/>
      <c r="AV45" s="24" t="s">
        <v>27</v>
      </c>
      <c r="AW45" s="24"/>
      <c r="AY45" s="47" t="s">
        <v>7</v>
      </c>
      <c r="AZ45" s="47"/>
      <c r="BA45" s="47"/>
      <c r="BB45" s="47"/>
    </row>
    <row r="46" spans="1:54" ht="17.100000000000001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6" t="s">
        <v>30</v>
      </c>
      <c r="T46" s="27" t="s">
        <v>21</v>
      </c>
      <c r="U46" s="27"/>
      <c r="V46" s="27"/>
      <c r="W46" s="28"/>
      <c r="X46" s="13" t="s">
        <v>22</v>
      </c>
      <c r="Y46" s="6" t="s">
        <v>23</v>
      </c>
      <c r="Z46" s="6" t="s">
        <v>24</v>
      </c>
      <c r="AA46" s="24"/>
      <c r="AB46" s="24"/>
      <c r="AC46" s="24"/>
      <c r="AD46" s="24"/>
      <c r="AE46" s="24"/>
      <c r="AG46" s="48">
        <f>(SUM(AG58,AG60)*100)/AJ54</f>
        <v>0</v>
      </c>
      <c r="AH46" s="48"/>
      <c r="AI46" s="48"/>
      <c r="AJ46" s="48"/>
      <c r="AK46" s="6" t="s">
        <v>30</v>
      </c>
      <c r="AL46" s="27" t="s">
        <v>21</v>
      </c>
      <c r="AM46" s="27"/>
      <c r="AN46" s="27"/>
      <c r="AO46" s="28"/>
      <c r="AP46" s="13" t="s">
        <v>22</v>
      </c>
      <c r="AQ46" s="6" t="s">
        <v>23</v>
      </c>
      <c r="AR46" s="6" t="s">
        <v>24</v>
      </c>
      <c r="AS46" s="24"/>
      <c r="AT46" s="24"/>
      <c r="AU46" s="24"/>
      <c r="AV46" s="24"/>
      <c r="AW46" s="24"/>
      <c r="AY46" s="48">
        <f>(SUM(AY58,AY60)*100)/BB54</f>
        <v>0</v>
      </c>
      <c r="AZ46" s="48"/>
      <c r="BA46" s="48"/>
      <c r="BB46" s="48"/>
    </row>
    <row r="47" spans="1:54" ht="17.100000000000001" customHeight="1" x14ac:dyDescent="0.25">
      <c r="A47" s="23" t="s">
        <v>62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17">
        <v>1</v>
      </c>
      <c r="T47" s="50" t="s">
        <v>64</v>
      </c>
      <c r="U47" s="50"/>
      <c r="V47" s="50"/>
      <c r="W47" s="51"/>
      <c r="X47" s="16"/>
      <c r="Y47" s="15">
        <v>14</v>
      </c>
      <c r="Z47" s="6">
        <f t="shared" ref="Z47:Z70" si="6">(X47*100)/Y47</f>
        <v>0</v>
      </c>
      <c r="AA47" s="24" t="str">
        <f>IF(Z47&lt;=39,"Низкий",IF(Z47&lt;=84,"Средний",IF(Z47&lt;=100,"Высокий","Сверхразум")))</f>
        <v>Низкий</v>
      </c>
      <c r="AB47" s="24"/>
      <c r="AC47" s="24"/>
      <c r="AD47" s="24">
        <f>IF(Z47&lt;=39,2,IF(Z47&lt;=64,3,IF(Z47&lt;=84,4,IF(Z47&lt;=100,5,"Сверхразум"))))</f>
        <v>2</v>
      </c>
      <c r="AE47" s="24"/>
      <c r="AK47" s="15">
        <v>1</v>
      </c>
      <c r="AL47" s="50" t="s">
        <v>64</v>
      </c>
      <c r="AM47" s="50"/>
      <c r="AN47" s="50"/>
      <c r="AO47" s="51"/>
      <c r="AP47" s="16"/>
      <c r="AQ47" s="15">
        <v>14</v>
      </c>
      <c r="AR47" s="6">
        <f t="shared" ref="AR47:AR70" si="7">(AP47*100)/AQ47</f>
        <v>0</v>
      </c>
      <c r="AS47" s="24" t="str">
        <f>IF(AR47&lt;=39,"Низкий",IF(AR47&lt;=84,"Средний",IF(AR47&lt;=100,"Высокий","Сверхразум")))</f>
        <v>Низкий</v>
      </c>
      <c r="AT47" s="24"/>
      <c r="AU47" s="24"/>
      <c r="AV47" s="24">
        <f>IF(AR47&lt;=39,2,IF(AR47&lt;=64,3,IF(AR47&lt;=84,4,IF(AR47&lt;=100,5,"Сверхразум"))))</f>
        <v>2</v>
      </c>
      <c r="AW47" s="24"/>
    </row>
    <row r="48" spans="1:54" ht="17.100000000000001" customHeight="1" x14ac:dyDescent="0.25">
      <c r="A48" s="31" t="s">
        <v>20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6">
        <v>2</v>
      </c>
      <c r="T48" s="33" t="s">
        <v>65</v>
      </c>
      <c r="U48" s="33"/>
      <c r="V48" s="33"/>
      <c r="W48" s="34"/>
      <c r="X48" s="14"/>
      <c r="Y48" s="6">
        <v>14</v>
      </c>
      <c r="Z48" s="6">
        <f t="shared" si="6"/>
        <v>0</v>
      </c>
      <c r="AA48" s="24" t="str">
        <f t="shared" ref="AA48:AA70" si="8">IF(Z48&lt;=39,"Низкий",IF(Z48&lt;=84,"Средний",IF(Z48&lt;=100,"Высокий","Сверхразум")))</f>
        <v>Низкий</v>
      </c>
      <c r="AB48" s="24"/>
      <c r="AC48" s="24"/>
      <c r="AD48" s="24">
        <f t="shared" ref="AD48:AD70" si="9">IF(Z48&lt;=39,2,IF(Z48&lt;=64,3,IF(Z48&lt;=84,4,IF(Z48&lt;=100,5,"Сверхразум"))))</f>
        <v>2</v>
      </c>
      <c r="AE48" s="24"/>
      <c r="AG48" s="47" t="s">
        <v>8</v>
      </c>
      <c r="AH48" s="47"/>
      <c r="AI48" s="47"/>
      <c r="AJ48" s="47"/>
      <c r="AK48" s="6">
        <v>2</v>
      </c>
      <c r="AL48" s="33" t="s">
        <v>65</v>
      </c>
      <c r="AM48" s="33"/>
      <c r="AN48" s="33"/>
      <c r="AO48" s="34"/>
      <c r="AP48" s="14"/>
      <c r="AQ48" s="6">
        <v>14</v>
      </c>
      <c r="AR48" s="6">
        <f t="shared" si="7"/>
        <v>0</v>
      </c>
      <c r="AS48" s="24" t="str">
        <f t="shared" ref="AS48:AS70" si="10">IF(AR48&lt;=39,"Низкий",IF(AR48&lt;=84,"Средний",IF(AR48&lt;=100,"Высокий","Сверхразум")))</f>
        <v>Низкий</v>
      </c>
      <c r="AT48" s="24"/>
      <c r="AU48" s="24"/>
      <c r="AV48" s="24">
        <f t="shared" ref="AV48:AV70" si="11">IF(AR48&lt;=39,2,IF(AR48&lt;=64,3,IF(AR48&lt;=84,4,IF(AR48&lt;=100,5,"Сверхразум"))))</f>
        <v>2</v>
      </c>
      <c r="AW48" s="24"/>
      <c r="AY48" s="47" t="s">
        <v>8</v>
      </c>
      <c r="AZ48" s="47"/>
      <c r="BA48" s="47"/>
      <c r="BB48" s="47"/>
    </row>
    <row r="49" spans="1:54" ht="17.100000000000001" customHeight="1" x14ac:dyDescent="0.25">
      <c r="A49" s="11" t="s">
        <v>38</v>
      </c>
      <c r="B49" s="29"/>
      <c r="C49" s="29"/>
      <c r="D49" s="29"/>
      <c r="E49" s="29"/>
      <c r="F49" s="29"/>
      <c r="G49" s="9" t="s">
        <v>46</v>
      </c>
      <c r="H49" s="29"/>
      <c r="I49" s="29"/>
      <c r="J49" s="29"/>
      <c r="K49" s="29"/>
      <c r="L49" s="29"/>
      <c r="M49" s="9" t="s">
        <v>54</v>
      </c>
      <c r="N49" s="29"/>
      <c r="O49" s="29"/>
      <c r="P49" s="29"/>
      <c r="Q49" s="29"/>
      <c r="R49" s="54"/>
      <c r="S49" s="17">
        <v>3</v>
      </c>
      <c r="T49" s="35" t="s">
        <v>66</v>
      </c>
      <c r="U49" s="35"/>
      <c r="V49" s="35"/>
      <c r="W49" s="36"/>
      <c r="X49" s="16"/>
      <c r="Y49" s="15">
        <v>14</v>
      </c>
      <c r="Z49" s="6">
        <f t="shared" si="6"/>
        <v>0</v>
      </c>
      <c r="AA49" s="24" t="str">
        <f t="shared" si="8"/>
        <v>Низкий</v>
      </c>
      <c r="AB49" s="24"/>
      <c r="AC49" s="24"/>
      <c r="AD49" s="24">
        <f t="shared" si="9"/>
        <v>2</v>
      </c>
      <c r="AE49" s="24"/>
      <c r="AG49" s="25">
        <f>((AJ54-AG64)*100)/AJ54</f>
        <v>8.3333333333333339</v>
      </c>
      <c r="AH49" s="25"/>
      <c r="AI49" s="25"/>
      <c r="AJ49" s="25"/>
      <c r="AK49" s="15">
        <v>3</v>
      </c>
      <c r="AL49" s="35" t="s">
        <v>66</v>
      </c>
      <c r="AM49" s="35"/>
      <c r="AN49" s="35"/>
      <c r="AO49" s="36"/>
      <c r="AP49" s="16"/>
      <c r="AQ49" s="15">
        <v>14</v>
      </c>
      <c r="AR49" s="6">
        <f t="shared" si="7"/>
        <v>0</v>
      </c>
      <c r="AS49" s="24" t="str">
        <f t="shared" si="10"/>
        <v>Низкий</v>
      </c>
      <c r="AT49" s="24"/>
      <c r="AU49" s="24"/>
      <c r="AV49" s="24">
        <f t="shared" si="11"/>
        <v>2</v>
      </c>
      <c r="AW49" s="24"/>
      <c r="AY49" s="25">
        <f>((BB54-AY64)*100)/BB54</f>
        <v>8.3333333333333339</v>
      </c>
      <c r="AZ49" s="25"/>
      <c r="BA49" s="25"/>
      <c r="BB49" s="25"/>
    </row>
    <row r="50" spans="1:54" ht="17.100000000000001" customHeight="1" x14ac:dyDescent="0.25">
      <c r="A50" s="12" t="s">
        <v>39</v>
      </c>
      <c r="B50" s="55"/>
      <c r="C50" s="55"/>
      <c r="D50" s="55"/>
      <c r="E50" s="55"/>
      <c r="F50" s="55"/>
      <c r="G50" s="5" t="s">
        <v>47</v>
      </c>
      <c r="H50" s="55"/>
      <c r="I50" s="55"/>
      <c r="J50" s="55"/>
      <c r="K50" s="55"/>
      <c r="L50" s="55"/>
      <c r="M50" s="5" t="s">
        <v>55</v>
      </c>
      <c r="N50" s="55"/>
      <c r="O50" s="55"/>
      <c r="P50" s="55"/>
      <c r="Q50" s="55"/>
      <c r="R50" s="58"/>
      <c r="S50" s="8">
        <v>4</v>
      </c>
      <c r="T50" s="33" t="s">
        <v>67</v>
      </c>
      <c r="U50" s="33"/>
      <c r="V50" s="33"/>
      <c r="W50" s="34"/>
      <c r="X50" s="14"/>
      <c r="Y50" s="6">
        <v>14</v>
      </c>
      <c r="Z50" s="6">
        <f t="shared" si="6"/>
        <v>0</v>
      </c>
      <c r="AA50" s="24" t="str">
        <f t="shared" si="8"/>
        <v>Низкий</v>
      </c>
      <c r="AB50" s="24"/>
      <c r="AC50" s="24"/>
      <c r="AD50" s="24">
        <f t="shared" si="9"/>
        <v>2</v>
      </c>
      <c r="AE50" s="24"/>
      <c r="AG50" s="5"/>
      <c r="AH50" s="10"/>
      <c r="AI50" s="4"/>
      <c r="AK50" s="6">
        <v>4</v>
      </c>
      <c r="AL50" s="33" t="s">
        <v>67</v>
      </c>
      <c r="AM50" s="33"/>
      <c r="AN50" s="33"/>
      <c r="AO50" s="34"/>
      <c r="AP50" s="14"/>
      <c r="AQ50" s="6">
        <v>14</v>
      </c>
      <c r="AR50" s="6">
        <f t="shared" si="7"/>
        <v>0</v>
      </c>
      <c r="AS50" s="24" t="str">
        <f t="shared" si="10"/>
        <v>Низкий</v>
      </c>
      <c r="AT50" s="24"/>
      <c r="AU50" s="24"/>
      <c r="AV50" s="24">
        <f t="shared" si="11"/>
        <v>2</v>
      </c>
      <c r="AW50" s="24"/>
      <c r="AY50" s="5"/>
      <c r="AZ50" s="10"/>
      <c r="BA50" s="4"/>
    </row>
    <row r="51" spans="1:54" ht="17.100000000000001" customHeight="1" x14ac:dyDescent="0.25">
      <c r="A51" s="12" t="s">
        <v>40</v>
      </c>
      <c r="B51" s="55"/>
      <c r="C51" s="55"/>
      <c r="D51" s="55"/>
      <c r="E51" s="55"/>
      <c r="F51" s="55"/>
      <c r="G51" s="5" t="s">
        <v>48</v>
      </c>
      <c r="H51" s="55"/>
      <c r="I51" s="55"/>
      <c r="J51" s="55"/>
      <c r="K51" s="55"/>
      <c r="L51" s="55"/>
      <c r="M51" s="5" t="s">
        <v>56</v>
      </c>
      <c r="N51" s="55"/>
      <c r="O51" s="55"/>
      <c r="P51" s="55"/>
      <c r="Q51" s="55"/>
      <c r="R51" s="58"/>
      <c r="S51" s="17">
        <v>5</v>
      </c>
      <c r="T51" s="35" t="s">
        <v>68</v>
      </c>
      <c r="U51" s="35"/>
      <c r="V51" s="35"/>
      <c r="W51" s="36"/>
      <c r="X51" s="16"/>
      <c r="Y51" s="15">
        <v>14</v>
      </c>
      <c r="Z51" s="6">
        <f t="shared" si="6"/>
        <v>0</v>
      </c>
      <c r="AA51" s="24" t="str">
        <f t="shared" si="8"/>
        <v>Низкий</v>
      </c>
      <c r="AB51" s="24"/>
      <c r="AC51" s="24"/>
      <c r="AD51" s="24">
        <f t="shared" si="9"/>
        <v>2</v>
      </c>
      <c r="AE51" s="24"/>
      <c r="AG51" s="47" t="s">
        <v>28</v>
      </c>
      <c r="AH51" s="47"/>
      <c r="AI51" s="47"/>
      <c r="AJ51" s="47"/>
      <c r="AK51" s="15">
        <v>5</v>
      </c>
      <c r="AL51" s="35" t="s">
        <v>68</v>
      </c>
      <c r="AM51" s="35"/>
      <c r="AN51" s="35"/>
      <c r="AO51" s="36"/>
      <c r="AP51" s="16"/>
      <c r="AQ51" s="15">
        <v>14</v>
      </c>
      <c r="AR51" s="6">
        <f t="shared" si="7"/>
        <v>0</v>
      </c>
      <c r="AS51" s="24" t="str">
        <f t="shared" si="10"/>
        <v>Низкий</v>
      </c>
      <c r="AT51" s="24"/>
      <c r="AU51" s="24"/>
      <c r="AV51" s="24">
        <f t="shared" si="11"/>
        <v>2</v>
      </c>
      <c r="AW51" s="24"/>
      <c r="AY51" s="47" t="s">
        <v>28</v>
      </c>
      <c r="AZ51" s="47"/>
      <c r="BA51" s="47"/>
      <c r="BB51" s="47"/>
    </row>
    <row r="52" spans="1:54" ht="17.100000000000001" customHeight="1" x14ac:dyDescent="0.25">
      <c r="A52" s="12" t="s">
        <v>41</v>
      </c>
      <c r="B52" s="55"/>
      <c r="C52" s="55"/>
      <c r="D52" s="55"/>
      <c r="E52" s="55"/>
      <c r="F52" s="55"/>
      <c r="G52" s="5" t="s">
        <v>49</v>
      </c>
      <c r="H52" s="55"/>
      <c r="I52" s="55"/>
      <c r="J52" s="55"/>
      <c r="K52" s="55"/>
      <c r="L52" s="55"/>
      <c r="M52" s="5" t="s">
        <v>57</v>
      </c>
      <c r="N52" s="55"/>
      <c r="O52" s="55"/>
      <c r="P52" s="55"/>
      <c r="Q52" s="55"/>
      <c r="R52" s="58"/>
      <c r="S52" s="8">
        <v>6</v>
      </c>
      <c r="T52" s="33" t="s">
        <v>69</v>
      </c>
      <c r="U52" s="33"/>
      <c r="V52" s="33"/>
      <c r="W52" s="34"/>
      <c r="X52" s="14"/>
      <c r="Y52" s="6">
        <v>14</v>
      </c>
      <c r="Z52" s="6">
        <f t="shared" si="6"/>
        <v>0</v>
      </c>
      <c r="AA52" s="24" t="str">
        <f t="shared" si="8"/>
        <v>Низкий</v>
      </c>
      <c r="AB52" s="24"/>
      <c r="AC52" s="24"/>
      <c r="AD52" s="24">
        <f t="shared" si="9"/>
        <v>2</v>
      </c>
      <c r="AE52" s="24"/>
      <c r="AG52" s="47"/>
      <c r="AH52" s="47"/>
      <c r="AI52" s="47"/>
      <c r="AJ52" s="47"/>
      <c r="AK52" s="6">
        <v>6</v>
      </c>
      <c r="AL52" s="33" t="s">
        <v>69</v>
      </c>
      <c r="AM52" s="33"/>
      <c r="AN52" s="33"/>
      <c r="AO52" s="34"/>
      <c r="AP52" s="14"/>
      <c r="AQ52" s="6">
        <v>14</v>
      </c>
      <c r="AR52" s="6">
        <f t="shared" si="7"/>
        <v>0</v>
      </c>
      <c r="AS52" s="24" t="str">
        <f t="shared" si="10"/>
        <v>Низкий</v>
      </c>
      <c r="AT52" s="24"/>
      <c r="AU52" s="24"/>
      <c r="AV52" s="24">
        <f t="shared" si="11"/>
        <v>2</v>
      </c>
      <c r="AW52" s="24"/>
      <c r="AY52" s="47"/>
      <c r="AZ52" s="47"/>
      <c r="BA52" s="47"/>
      <c r="BB52" s="47"/>
    </row>
    <row r="53" spans="1:54" ht="17.100000000000001" customHeight="1" x14ac:dyDescent="0.25">
      <c r="A53" s="12" t="s">
        <v>42</v>
      </c>
      <c r="B53" s="55"/>
      <c r="C53" s="55"/>
      <c r="D53" s="55"/>
      <c r="E53" s="55"/>
      <c r="F53" s="55"/>
      <c r="G53" s="5" t="s">
        <v>50</v>
      </c>
      <c r="H53" s="55"/>
      <c r="I53" s="55"/>
      <c r="J53" s="55"/>
      <c r="K53" s="55"/>
      <c r="L53" s="55"/>
      <c r="M53" s="5" t="s">
        <v>58</v>
      </c>
      <c r="N53" s="55"/>
      <c r="O53" s="55"/>
      <c r="P53" s="55"/>
      <c r="Q53" s="55"/>
      <c r="R53" s="58"/>
      <c r="S53" s="17">
        <v>7</v>
      </c>
      <c r="T53" s="35" t="s">
        <v>70</v>
      </c>
      <c r="U53" s="35"/>
      <c r="V53" s="35"/>
      <c r="W53" s="36"/>
      <c r="X53" s="16"/>
      <c r="Y53" s="15">
        <v>14</v>
      </c>
      <c r="Z53" s="6">
        <f t="shared" si="6"/>
        <v>0</v>
      </c>
      <c r="AA53" s="24" t="str">
        <f t="shared" si="8"/>
        <v>Низкий</v>
      </c>
      <c r="AB53" s="24"/>
      <c r="AC53" s="24"/>
      <c r="AD53" s="24">
        <f t="shared" si="9"/>
        <v>2</v>
      </c>
      <c r="AE53" s="24"/>
      <c r="AG53" s="52"/>
      <c r="AH53" s="52"/>
      <c r="AI53" s="52"/>
      <c r="AJ53" s="52"/>
      <c r="AK53" s="15">
        <v>7</v>
      </c>
      <c r="AL53" s="35" t="s">
        <v>70</v>
      </c>
      <c r="AM53" s="35"/>
      <c r="AN53" s="35"/>
      <c r="AO53" s="36"/>
      <c r="AP53" s="16"/>
      <c r="AQ53" s="15">
        <v>14</v>
      </c>
      <c r="AR53" s="6">
        <f t="shared" si="7"/>
        <v>0</v>
      </c>
      <c r="AS53" s="24" t="str">
        <f t="shared" si="10"/>
        <v>Низкий</v>
      </c>
      <c r="AT53" s="24"/>
      <c r="AU53" s="24"/>
      <c r="AV53" s="24">
        <f t="shared" si="11"/>
        <v>2</v>
      </c>
      <c r="AW53" s="24"/>
      <c r="AY53" s="52"/>
      <c r="AZ53" s="52"/>
      <c r="BA53" s="52"/>
      <c r="BB53" s="52"/>
    </row>
    <row r="54" spans="1:54" ht="17.100000000000001" customHeight="1" x14ac:dyDescent="0.25">
      <c r="A54" s="12" t="s">
        <v>43</v>
      </c>
      <c r="B54" s="55"/>
      <c r="C54" s="55"/>
      <c r="D54" s="55"/>
      <c r="E54" s="55"/>
      <c r="F54" s="55"/>
      <c r="G54" s="5" t="s">
        <v>51</v>
      </c>
      <c r="H54" s="55"/>
      <c r="I54" s="55"/>
      <c r="J54" s="55"/>
      <c r="K54" s="55"/>
      <c r="L54" s="55"/>
      <c r="M54" s="5" t="s">
        <v>61</v>
      </c>
      <c r="N54" s="55"/>
      <c r="O54" s="55"/>
      <c r="P54" s="55"/>
      <c r="Q54" s="55"/>
      <c r="R54" s="58"/>
      <c r="S54" s="8">
        <v>8</v>
      </c>
      <c r="T54" s="33" t="s">
        <v>71</v>
      </c>
      <c r="U54" s="33"/>
      <c r="V54" s="33"/>
      <c r="W54" s="34"/>
      <c r="X54" s="14"/>
      <c r="Y54" s="6">
        <v>14</v>
      </c>
      <c r="Z54" s="6">
        <f t="shared" si="6"/>
        <v>0</v>
      </c>
      <c r="AA54" s="24" t="str">
        <f t="shared" si="8"/>
        <v>Низкий</v>
      </c>
      <c r="AB54" s="24"/>
      <c r="AC54" s="24"/>
      <c r="AD54" s="24">
        <f t="shared" si="9"/>
        <v>2</v>
      </c>
      <c r="AE54" s="24"/>
      <c r="AG54" s="7">
        <f>COUNT(X47:X70)</f>
        <v>0</v>
      </c>
      <c r="AH54" s="27" t="s">
        <v>29</v>
      </c>
      <c r="AI54" s="27"/>
      <c r="AJ54" s="8">
        <f>COUNTA(T47:W70)</f>
        <v>24</v>
      </c>
      <c r="AK54" s="6">
        <v>8</v>
      </c>
      <c r="AL54" s="33" t="s">
        <v>71</v>
      </c>
      <c r="AM54" s="33"/>
      <c r="AN54" s="33"/>
      <c r="AO54" s="34"/>
      <c r="AP54" s="14"/>
      <c r="AQ54" s="6">
        <v>14</v>
      </c>
      <c r="AR54" s="6">
        <f t="shared" si="7"/>
        <v>0</v>
      </c>
      <c r="AS54" s="24" t="str">
        <f t="shared" si="10"/>
        <v>Низкий</v>
      </c>
      <c r="AT54" s="24"/>
      <c r="AU54" s="24"/>
      <c r="AV54" s="24">
        <f t="shared" si="11"/>
        <v>2</v>
      </c>
      <c r="AW54" s="24"/>
      <c r="AY54" s="7">
        <f>COUNT(AP47:AP70)</f>
        <v>0</v>
      </c>
      <c r="AZ54" s="27" t="s">
        <v>29</v>
      </c>
      <c r="BA54" s="27"/>
      <c r="BB54" s="8">
        <f>COUNTA(AL47:AO70)</f>
        <v>24</v>
      </c>
    </row>
    <row r="55" spans="1:54" ht="17.100000000000001" customHeight="1" x14ac:dyDescent="0.25">
      <c r="A55" s="12" t="s">
        <v>44</v>
      </c>
      <c r="B55" s="55"/>
      <c r="C55" s="55"/>
      <c r="D55" s="55"/>
      <c r="E55" s="55"/>
      <c r="F55" s="55"/>
      <c r="G55" s="5" t="s">
        <v>52</v>
      </c>
      <c r="H55" s="55"/>
      <c r="I55" s="55"/>
      <c r="J55" s="55"/>
      <c r="K55" s="55"/>
      <c r="L55" s="55"/>
      <c r="M55" s="5" t="s">
        <v>59</v>
      </c>
      <c r="N55" s="55"/>
      <c r="O55" s="55"/>
      <c r="P55" s="55"/>
      <c r="Q55" s="55"/>
      <c r="R55" s="58"/>
      <c r="S55" s="17">
        <v>9</v>
      </c>
      <c r="T55" s="35" t="s">
        <v>72</v>
      </c>
      <c r="U55" s="35"/>
      <c r="V55" s="35"/>
      <c r="W55" s="36"/>
      <c r="X55" s="16"/>
      <c r="Y55" s="15">
        <v>14</v>
      </c>
      <c r="Z55" s="6">
        <f t="shared" si="6"/>
        <v>0</v>
      </c>
      <c r="AA55" s="24" t="str">
        <f t="shared" si="8"/>
        <v>Низкий</v>
      </c>
      <c r="AB55" s="24"/>
      <c r="AC55" s="24"/>
      <c r="AD55" s="24">
        <f t="shared" si="9"/>
        <v>2</v>
      </c>
      <c r="AE55" s="24"/>
      <c r="AK55" s="15">
        <v>9</v>
      </c>
      <c r="AL55" s="35" t="s">
        <v>72</v>
      </c>
      <c r="AM55" s="35"/>
      <c r="AN55" s="35"/>
      <c r="AO55" s="36"/>
      <c r="AP55" s="16"/>
      <c r="AQ55" s="15">
        <v>14</v>
      </c>
      <c r="AR55" s="6">
        <f t="shared" si="7"/>
        <v>0</v>
      </c>
      <c r="AS55" s="24" t="str">
        <f t="shared" si="10"/>
        <v>Низкий</v>
      </c>
      <c r="AT55" s="24"/>
      <c r="AU55" s="24"/>
      <c r="AV55" s="24">
        <f t="shared" si="11"/>
        <v>2</v>
      </c>
      <c r="AW55" s="24"/>
    </row>
    <row r="56" spans="1:54" ht="17.100000000000001" customHeight="1" x14ac:dyDescent="0.25">
      <c r="A56" s="18" t="s">
        <v>45</v>
      </c>
      <c r="B56" s="57"/>
      <c r="C56" s="57"/>
      <c r="D56" s="57"/>
      <c r="E56" s="57"/>
      <c r="F56" s="57"/>
      <c r="G56" s="19" t="s">
        <v>53</v>
      </c>
      <c r="H56" s="57"/>
      <c r="I56" s="57"/>
      <c r="J56" s="57"/>
      <c r="K56" s="57"/>
      <c r="L56" s="57"/>
      <c r="M56" s="19" t="s">
        <v>60</v>
      </c>
      <c r="N56" s="57"/>
      <c r="O56" s="57"/>
      <c r="P56" s="57"/>
      <c r="Q56" s="57"/>
      <c r="R56" s="59"/>
      <c r="S56" s="8">
        <v>10</v>
      </c>
      <c r="T56" s="33" t="s">
        <v>73</v>
      </c>
      <c r="U56" s="33"/>
      <c r="V56" s="33"/>
      <c r="W56" s="34"/>
      <c r="X56" s="14"/>
      <c r="Y56" s="6">
        <v>14</v>
      </c>
      <c r="Z56" s="6">
        <f t="shared" si="6"/>
        <v>0</v>
      </c>
      <c r="AA56" s="24" t="str">
        <f t="shared" si="8"/>
        <v>Низкий</v>
      </c>
      <c r="AB56" s="24"/>
      <c r="AC56" s="24"/>
      <c r="AD56" s="24">
        <f t="shared" si="9"/>
        <v>2</v>
      </c>
      <c r="AE56" s="24"/>
      <c r="AG56" s="42" t="s">
        <v>33</v>
      </c>
      <c r="AH56" s="42"/>
      <c r="AI56" s="42"/>
      <c r="AJ56" s="42"/>
      <c r="AK56" s="6">
        <v>10</v>
      </c>
      <c r="AL56" s="33" t="s">
        <v>73</v>
      </c>
      <c r="AM56" s="33"/>
      <c r="AN56" s="33"/>
      <c r="AO56" s="34"/>
      <c r="AP56" s="14"/>
      <c r="AQ56" s="6">
        <v>14</v>
      </c>
      <c r="AR56" s="6">
        <f t="shared" si="7"/>
        <v>0</v>
      </c>
      <c r="AS56" s="24" t="str">
        <f t="shared" si="10"/>
        <v>Низкий</v>
      </c>
      <c r="AT56" s="24"/>
      <c r="AU56" s="24"/>
      <c r="AV56" s="24">
        <f t="shared" si="11"/>
        <v>2</v>
      </c>
      <c r="AW56" s="24"/>
      <c r="AY56" s="42" t="s">
        <v>33</v>
      </c>
      <c r="AZ56" s="42"/>
      <c r="BA56" s="42"/>
      <c r="BB56" s="42"/>
    </row>
    <row r="57" spans="1:54" ht="17.100000000000001" customHeight="1" x14ac:dyDescent="0.25">
      <c r="A57" s="56" t="s">
        <v>19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15">
        <v>11</v>
      </c>
      <c r="T57" s="35" t="s">
        <v>74</v>
      </c>
      <c r="U57" s="35"/>
      <c r="V57" s="35"/>
      <c r="W57" s="36"/>
      <c r="X57" s="16"/>
      <c r="Y57" s="15">
        <v>14</v>
      </c>
      <c r="Z57" s="6">
        <f t="shared" si="6"/>
        <v>0</v>
      </c>
      <c r="AA57" s="24" t="str">
        <f t="shared" si="8"/>
        <v>Низкий</v>
      </c>
      <c r="AB57" s="24"/>
      <c r="AC57" s="24"/>
      <c r="AD57" s="24">
        <f t="shared" si="9"/>
        <v>2</v>
      </c>
      <c r="AE57" s="24"/>
      <c r="AG57" s="45" t="s">
        <v>32</v>
      </c>
      <c r="AH57" s="45"/>
      <c r="AI57" s="45"/>
      <c r="AJ57" s="45"/>
      <c r="AK57" s="15">
        <v>11</v>
      </c>
      <c r="AL57" s="35" t="s">
        <v>74</v>
      </c>
      <c r="AM57" s="35"/>
      <c r="AN57" s="35"/>
      <c r="AO57" s="36"/>
      <c r="AP57" s="16"/>
      <c r="AQ57" s="15">
        <v>14</v>
      </c>
      <c r="AR57" s="6">
        <f t="shared" si="7"/>
        <v>0</v>
      </c>
      <c r="AS57" s="24" t="str">
        <f t="shared" si="10"/>
        <v>Низкий</v>
      </c>
      <c r="AT57" s="24"/>
      <c r="AU57" s="24"/>
      <c r="AV57" s="24">
        <f t="shared" si="11"/>
        <v>2</v>
      </c>
      <c r="AW57" s="24"/>
      <c r="AY57" s="45" t="s">
        <v>32</v>
      </c>
      <c r="AZ57" s="45"/>
      <c r="BA57" s="45"/>
      <c r="BB57" s="45"/>
    </row>
    <row r="58" spans="1:54" ht="17.100000000000001" customHeight="1" x14ac:dyDescent="0.25">
      <c r="A58" s="11" t="s">
        <v>38</v>
      </c>
      <c r="B58" s="29"/>
      <c r="C58" s="29"/>
      <c r="D58" s="29"/>
      <c r="E58" s="29"/>
      <c r="F58" s="29"/>
      <c r="G58" s="9" t="s">
        <v>42</v>
      </c>
      <c r="H58" s="29"/>
      <c r="I58" s="29"/>
      <c r="J58" s="29"/>
      <c r="K58" s="29"/>
      <c r="L58" s="29"/>
      <c r="M58" s="9" t="s">
        <v>46</v>
      </c>
      <c r="N58" s="29"/>
      <c r="O58" s="29"/>
      <c r="P58" s="29"/>
      <c r="Q58" s="29"/>
      <c r="R58" s="54"/>
      <c r="S58" s="6">
        <v>12</v>
      </c>
      <c r="T58" s="33" t="s">
        <v>75</v>
      </c>
      <c r="U58" s="33"/>
      <c r="V58" s="33"/>
      <c r="W58" s="34"/>
      <c r="X58" s="14"/>
      <c r="Y58" s="6">
        <v>14</v>
      </c>
      <c r="Z58" s="6">
        <f t="shared" si="6"/>
        <v>0</v>
      </c>
      <c r="AA58" s="24" t="str">
        <f t="shared" si="8"/>
        <v>Низкий</v>
      </c>
      <c r="AB58" s="24"/>
      <c r="AC58" s="24"/>
      <c r="AD58" s="24">
        <f t="shared" si="9"/>
        <v>2</v>
      </c>
      <c r="AE58" s="24"/>
      <c r="AG58" s="24">
        <f>COUNTIF(AD47:AE70,5)</f>
        <v>0</v>
      </c>
      <c r="AH58" s="24"/>
      <c r="AI58" s="24"/>
      <c r="AJ58" s="24"/>
      <c r="AK58" s="6">
        <v>12</v>
      </c>
      <c r="AL58" s="33" t="s">
        <v>75</v>
      </c>
      <c r="AM58" s="33"/>
      <c r="AN58" s="33"/>
      <c r="AO58" s="34"/>
      <c r="AP58" s="14"/>
      <c r="AQ58" s="6">
        <v>14</v>
      </c>
      <c r="AR58" s="6">
        <f t="shared" si="7"/>
        <v>0</v>
      </c>
      <c r="AS58" s="24" t="str">
        <f t="shared" si="10"/>
        <v>Низкий</v>
      </c>
      <c r="AT58" s="24"/>
      <c r="AU58" s="24"/>
      <c r="AV58" s="24">
        <f t="shared" si="11"/>
        <v>2</v>
      </c>
      <c r="AW58" s="24"/>
      <c r="AY58" s="24">
        <f>COUNTIF(AV47:AW70,5)</f>
        <v>0</v>
      </c>
      <c r="AZ58" s="24"/>
      <c r="BA58" s="24"/>
      <c r="BB58" s="24"/>
    </row>
    <row r="59" spans="1:54" ht="17.100000000000001" customHeight="1" x14ac:dyDescent="0.25">
      <c r="A59" s="12" t="s">
        <v>39</v>
      </c>
      <c r="B59" s="55"/>
      <c r="C59" s="55"/>
      <c r="D59" s="55"/>
      <c r="E59" s="55"/>
      <c r="F59" s="55"/>
      <c r="G59" s="5" t="s">
        <v>43</v>
      </c>
      <c r="H59" s="55"/>
      <c r="I59" s="55"/>
      <c r="J59" s="55"/>
      <c r="K59" s="55"/>
      <c r="L59" s="55"/>
      <c r="M59" s="5" t="s">
        <v>47</v>
      </c>
      <c r="N59" s="55"/>
      <c r="O59" s="55"/>
      <c r="P59" s="55"/>
      <c r="Q59" s="55"/>
      <c r="R59" s="58"/>
      <c r="S59" s="15">
        <v>13</v>
      </c>
      <c r="T59" s="35" t="s">
        <v>76</v>
      </c>
      <c r="U59" s="35"/>
      <c r="V59" s="35"/>
      <c r="W59" s="36"/>
      <c r="X59" s="16"/>
      <c r="Y59" s="15">
        <v>14</v>
      </c>
      <c r="Z59" s="6">
        <f t="shared" si="6"/>
        <v>0</v>
      </c>
      <c r="AA59" s="24" t="str">
        <f t="shared" si="8"/>
        <v>Низкий</v>
      </c>
      <c r="AB59" s="24"/>
      <c r="AC59" s="24"/>
      <c r="AD59" s="24">
        <f t="shared" si="9"/>
        <v>2</v>
      </c>
      <c r="AE59" s="24"/>
      <c r="AG59" s="46" t="s">
        <v>31</v>
      </c>
      <c r="AH59" s="46"/>
      <c r="AI59" s="46"/>
      <c r="AJ59" s="46"/>
      <c r="AK59" s="15">
        <v>13</v>
      </c>
      <c r="AL59" s="35" t="s">
        <v>76</v>
      </c>
      <c r="AM59" s="35"/>
      <c r="AN59" s="35"/>
      <c r="AO59" s="36"/>
      <c r="AP59" s="16"/>
      <c r="AQ59" s="15">
        <v>14</v>
      </c>
      <c r="AR59" s="6">
        <f t="shared" si="7"/>
        <v>0</v>
      </c>
      <c r="AS59" s="24" t="str">
        <f t="shared" si="10"/>
        <v>Низкий</v>
      </c>
      <c r="AT59" s="24"/>
      <c r="AU59" s="24"/>
      <c r="AV59" s="24">
        <f t="shared" si="11"/>
        <v>2</v>
      </c>
      <c r="AW59" s="24"/>
      <c r="AY59" s="46" t="s">
        <v>31</v>
      </c>
      <c r="AZ59" s="46"/>
      <c r="BA59" s="46"/>
      <c r="BB59" s="46"/>
    </row>
    <row r="60" spans="1:54" ht="17.100000000000001" customHeight="1" x14ac:dyDescent="0.25">
      <c r="A60" s="12" t="s">
        <v>40</v>
      </c>
      <c r="B60" s="55"/>
      <c r="C60" s="55"/>
      <c r="D60" s="55"/>
      <c r="E60" s="55"/>
      <c r="F60" s="55"/>
      <c r="G60" s="5" t="s">
        <v>44</v>
      </c>
      <c r="H60" s="55"/>
      <c r="I60" s="55"/>
      <c r="J60" s="55"/>
      <c r="K60" s="55"/>
      <c r="L60" s="55"/>
      <c r="M60" s="5" t="s">
        <v>48</v>
      </c>
      <c r="N60" s="55"/>
      <c r="O60" s="55"/>
      <c r="P60" s="55"/>
      <c r="Q60" s="55"/>
      <c r="R60" s="58"/>
      <c r="S60" s="6">
        <v>14</v>
      </c>
      <c r="T60" s="33" t="s">
        <v>77</v>
      </c>
      <c r="U60" s="33"/>
      <c r="V60" s="33"/>
      <c r="W60" s="34"/>
      <c r="X60" s="14"/>
      <c r="Y60" s="6">
        <v>14</v>
      </c>
      <c r="Z60" s="6">
        <f t="shared" si="6"/>
        <v>0</v>
      </c>
      <c r="AA60" s="24" t="str">
        <f t="shared" si="8"/>
        <v>Низкий</v>
      </c>
      <c r="AB60" s="24"/>
      <c r="AC60" s="24"/>
      <c r="AD60" s="24">
        <f t="shared" si="9"/>
        <v>2</v>
      </c>
      <c r="AE60" s="24"/>
      <c r="AG60" s="24">
        <f>COUNTIF(AD47:AE70,4)</f>
        <v>0</v>
      </c>
      <c r="AH60" s="24"/>
      <c r="AI60" s="24"/>
      <c r="AJ60" s="24"/>
      <c r="AK60" s="6">
        <v>14</v>
      </c>
      <c r="AL60" s="33" t="s">
        <v>77</v>
      </c>
      <c r="AM60" s="33"/>
      <c r="AN60" s="33"/>
      <c r="AO60" s="34"/>
      <c r="AP60" s="14"/>
      <c r="AQ60" s="6">
        <v>14</v>
      </c>
      <c r="AR60" s="6">
        <f t="shared" si="7"/>
        <v>0</v>
      </c>
      <c r="AS60" s="24" t="str">
        <f t="shared" si="10"/>
        <v>Низкий</v>
      </c>
      <c r="AT60" s="24"/>
      <c r="AU60" s="24"/>
      <c r="AV60" s="24">
        <f t="shared" si="11"/>
        <v>2</v>
      </c>
      <c r="AW60" s="24"/>
      <c r="AY60" s="24">
        <f>COUNTIF(AV47:AW70,4)</f>
        <v>0</v>
      </c>
      <c r="AZ60" s="24"/>
      <c r="BA60" s="24"/>
      <c r="BB60" s="24"/>
    </row>
    <row r="61" spans="1:54" ht="17.100000000000001" customHeight="1" x14ac:dyDescent="0.25">
      <c r="A61" s="18" t="s">
        <v>41</v>
      </c>
      <c r="B61" s="57"/>
      <c r="C61" s="57"/>
      <c r="D61" s="57"/>
      <c r="E61" s="57"/>
      <c r="F61" s="57"/>
      <c r="G61" s="19" t="s">
        <v>45</v>
      </c>
      <c r="H61" s="57"/>
      <c r="I61" s="57"/>
      <c r="J61" s="57"/>
      <c r="K61" s="57"/>
      <c r="L61" s="57"/>
      <c r="M61" s="19" t="s">
        <v>49</v>
      </c>
      <c r="N61" s="57"/>
      <c r="O61" s="57"/>
      <c r="P61" s="57"/>
      <c r="Q61" s="57"/>
      <c r="R61" s="59"/>
      <c r="S61" s="15">
        <v>15</v>
      </c>
      <c r="T61" s="35" t="s">
        <v>78</v>
      </c>
      <c r="U61" s="35"/>
      <c r="V61" s="35"/>
      <c r="W61" s="36"/>
      <c r="X61" s="16"/>
      <c r="Y61" s="15">
        <v>14</v>
      </c>
      <c r="Z61" s="6">
        <f t="shared" si="6"/>
        <v>0</v>
      </c>
      <c r="AA61" s="24" t="str">
        <f t="shared" si="8"/>
        <v>Низкий</v>
      </c>
      <c r="AB61" s="24"/>
      <c r="AC61" s="24"/>
      <c r="AD61" s="24">
        <f t="shared" si="9"/>
        <v>2</v>
      </c>
      <c r="AE61" s="24"/>
      <c r="AG61" s="49" t="s">
        <v>34</v>
      </c>
      <c r="AH61" s="49"/>
      <c r="AI61" s="49"/>
      <c r="AJ61" s="49"/>
      <c r="AK61" s="15">
        <v>15</v>
      </c>
      <c r="AL61" s="35" t="s">
        <v>78</v>
      </c>
      <c r="AM61" s="35"/>
      <c r="AN61" s="35"/>
      <c r="AO61" s="36"/>
      <c r="AP61" s="16"/>
      <c r="AQ61" s="15">
        <v>14</v>
      </c>
      <c r="AR61" s="6">
        <f t="shared" si="7"/>
        <v>0</v>
      </c>
      <c r="AS61" s="24" t="str">
        <f t="shared" si="10"/>
        <v>Низкий</v>
      </c>
      <c r="AT61" s="24"/>
      <c r="AU61" s="24"/>
      <c r="AV61" s="24">
        <f t="shared" si="11"/>
        <v>2</v>
      </c>
      <c r="AW61" s="24"/>
      <c r="AY61" s="49" t="s">
        <v>34</v>
      </c>
      <c r="AZ61" s="49"/>
      <c r="BA61" s="49"/>
      <c r="BB61" s="49"/>
    </row>
    <row r="62" spans="1:54" ht="17.100000000000001" customHeight="1" x14ac:dyDescent="0.25">
      <c r="A62" s="24" t="s">
        <v>18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6">
        <v>16</v>
      </c>
      <c r="T62" s="33" t="s">
        <v>79</v>
      </c>
      <c r="U62" s="33"/>
      <c r="V62" s="33"/>
      <c r="W62" s="34"/>
      <c r="X62" s="14"/>
      <c r="Y62" s="6">
        <v>14</v>
      </c>
      <c r="Z62" s="6">
        <f t="shared" si="6"/>
        <v>0</v>
      </c>
      <c r="AA62" s="24" t="str">
        <f t="shared" si="8"/>
        <v>Низкий</v>
      </c>
      <c r="AB62" s="24"/>
      <c r="AC62" s="24"/>
      <c r="AD62" s="24">
        <f t="shared" si="9"/>
        <v>2</v>
      </c>
      <c r="AE62" s="24"/>
      <c r="AG62" s="24">
        <f>COUNTIF(AD47:AE70,3)</f>
        <v>0</v>
      </c>
      <c r="AH62" s="24"/>
      <c r="AI62" s="24"/>
      <c r="AJ62" s="24"/>
      <c r="AK62" s="6">
        <v>16</v>
      </c>
      <c r="AL62" s="33" t="s">
        <v>79</v>
      </c>
      <c r="AM62" s="33"/>
      <c r="AN62" s="33"/>
      <c r="AO62" s="34"/>
      <c r="AP62" s="14"/>
      <c r="AQ62" s="6">
        <v>14</v>
      </c>
      <c r="AR62" s="6">
        <f t="shared" si="7"/>
        <v>0</v>
      </c>
      <c r="AS62" s="24" t="str">
        <f t="shared" si="10"/>
        <v>Низкий</v>
      </c>
      <c r="AT62" s="24"/>
      <c r="AU62" s="24"/>
      <c r="AV62" s="24">
        <f t="shared" si="11"/>
        <v>2</v>
      </c>
      <c r="AW62" s="24"/>
      <c r="AY62" s="24">
        <f>COUNTIF(AV47:AW70,3)</f>
        <v>0</v>
      </c>
      <c r="AZ62" s="24"/>
      <c r="BA62" s="24"/>
      <c r="BB62" s="24"/>
    </row>
    <row r="63" spans="1:54" ht="17.100000000000001" customHeight="1" x14ac:dyDescent="0.25">
      <c r="A63" s="11" t="s">
        <v>38</v>
      </c>
      <c r="B63" s="29"/>
      <c r="C63" s="29"/>
      <c r="D63" s="29"/>
      <c r="E63" s="29"/>
      <c r="F63" s="29"/>
      <c r="G63" s="9" t="s">
        <v>42</v>
      </c>
      <c r="H63" s="29"/>
      <c r="I63" s="29"/>
      <c r="J63" s="29"/>
      <c r="K63" s="29"/>
      <c r="L63" s="29"/>
      <c r="M63" s="9" t="s">
        <v>46</v>
      </c>
      <c r="N63" s="29"/>
      <c r="O63" s="29"/>
      <c r="P63" s="29"/>
      <c r="Q63" s="29"/>
      <c r="R63" s="54"/>
      <c r="S63" s="15">
        <v>17</v>
      </c>
      <c r="T63" s="35" t="s">
        <v>80</v>
      </c>
      <c r="U63" s="35"/>
      <c r="V63" s="35"/>
      <c r="W63" s="36"/>
      <c r="X63" s="16"/>
      <c r="Y63" s="15">
        <v>14</v>
      </c>
      <c r="Z63" s="6">
        <f t="shared" si="6"/>
        <v>0</v>
      </c>
      <c r="AA63" s="24" t="str">
        <f t="shared" si="8"/>
        <v>Низкий</v>
      </c>
      <c r="AB63" s="24"/>
      <c r="AC63" s="24"/>
      <c r="AD63" s="24">
        <f t="shared" si="9"/>
        <v>2</v>
      </c>
      <c r="AE63" s="24"/>
      <c r="AG63" s="41" t="s">
        <v>35</v>
      </c>
      <c r="AH63" s="41"/>
      <c r="AI63" s="41"/>
      <c r="AJ63" s="41"/>
      <c r="AK63" s="15">
        <v>17</v>
      </c>
      <c r="AL63" s="35" t="s">
        <v>80</v>
      </c>
      <c r="AM63" s="35"/>
      <c r="AN63" s="35"/>
      <c r="AO63" s="36"/>
      <c r="AP63" s="16"/>
      <c r="AQ63" s="15">
        <v>14</v>
      </c>
      <c r="AR63" s="6">
        <f t="shared" si="7"/>
        <v>0</v>
      </c>
      <c r="AS63" s="24" t="str">
        <f t="shared" si="10"/>
        <v>Низкий</v>
      </c>
      <c r="AT63" s="24"/>
      <c r="AU63" s="24"/>
      <c r="AV63" s="24">
        <f t="shared" si="11"/>
        <v>2</v>
      </c>
      <c r="AW63" s="24"/>
      <c r="AY63" s="41" t="s">
        <v>35</v>
      </c>
      <c r="AZ63" s="41"/>
      <c r="BA63" s="41"/>
      <c r="BB63" s="41"/>
    </row>
    <row r="64" spans="1:54" ht="17.100000000000001" customHeight="1" x14ac:dyDescent="0.25">
      <c r="A64" s="12" t="s">
        <v>39</v>
      </c>
      <c r="B64" s="55"/>
      <c r="C64" s="55"/>
      <c r="D64" s="55"/>
      <c r="E64" s="55"/>
      <c r="F64" s="55"/>
      <c r="G64" s="5" t="s">
        <v>43</v>
      </c>
      <c r="H64" s="55"/>
      <c r="I64" s="55"/>
      <c r="J64" s="55"/>
      <c r="K64" s="55"/>
      <c r="L64" s="55"/>
      <c r="M64" s="5" t="s">
        <v>47</v>
      </c>
      <c r="N64" s="55"/>
      <c r="O64" s="55"/>
      <c r="P64" s="55"/>
      <c r="Q64" s="55"/>
      <c r="R64" s="58"/>
      <c r="S64" s="6">
        <v>18</v>
      </c>
      <c r="T64" s="33" t="s">
        <v>81</v>
      </c>
      <c r="U64" s="33"/>
      <c r="V64" s="33"/>
      <c r="W64" s="34"/>
      <c r="X64" s="14"/>
      <c r="Y64" s="6">
        <v>14</v>
      </c>
      <c r="Z64" s="6">
        <f t="shared" si="6"/>
        <v>0</v>
      </c>
      <c r="AA64" s="24" t="str">
        <f t="shared" si="8"/>
        <v>Низкий</v>
      </c>
      <c r="AB64" s="24"/>
      <c r="AC64" s="24"/>
      <c r="AD64" s="24">
        <f t="shared" si="9"/>
        <v>2</v>
      </c>
      <c r="AE64" s="24"/>
      <c r="AG64" s="24">
        <f>COUNTIF(AD49:AE72,2)</f>
        <v>22</v>
      </c>
      <c r="AH64" s="24"/>
      <c r="AI64" s="24"/>
      <c r="AJ64" s="24"/>
      <c r="AK64" s="6">
        <v>18</v>
      </c>
      <c r="AL64" s="33" t="s">
        <v>81</v>
      </c>
      <c r="AM64" s="33"/>
      <c r="AN64" s="33"/>
      <c r="AO64" s="34"/>
      <c r="AP64" s="14"/>
      <c r="AQ64" s="6">
        <v>14</v>
      </c>
      <c r="AR64" s="6">
        <f t="shared" si="7"/>
        <v>0</v>
      </c>
      <c r="AS64" s="24" t="str">
        <f t="shared" si="10"/>
        <v>Низкий</v>
      </c>
      <c r="AT64" s="24"/>
      <c r="AU64" s="24"/>
      <c r="AV64" s="24">
        <f t="shared" si="11"/>
        <v>2</v>
      </c>
      <c r="AW64" s="24"/>
      <c r="AY64" s="24">
        <f>COUNTIF(AV49:AW72,2)</f>
        <v>22</v>
      </c>
      <c r="AZ64" s="24"/>
      <c r="BA64" s="24"/>
      <c r="BB64" s="24"/>
    </row>
    <row r="65" spans="1:54" ht="17.100000000000001" customHeight="1" x14ac:dyDescent="0.25">
      <c r="A65" s="12" t="s">
        <v>40</v>
      </c>
      <c r="B65" s="55"/>
      <c r="C65" s="55"/>
      <c r="D65" s="55"/>
      <c r="E65" s="55"/>
      <c r="F65" s="55"/>
      <c r="G65" s="5" t="s">
        <v>44</v>
      </c>
      <c r="H65" s="55"/>
      <c r="I65" s="55"/>
      <c r="J65" s="55"/>
      <c r="K65" s="55"/>
      <c r="L65" s="55"/>
      <c r="M65" s="5" t="s">
        <v>48</v>
      </c>
      <c r="N65" s="55"/>
      <c r="O65" s="55"/>
      <c r="P65" s="55"/>
      <c r="Q65" s="55"/>
      <c r="R65" s="58"/>
      <c r="S65" s="15">
        <v>19</v>
      </c>
      <c r="T65" s="35" t="s">
        <v>82</v>
      </c>
      <c r="U65" s="35"/>
      <c r="V65" s="35"/>
      <c r="W65" s="36"/>
      <c r="X65" s="16"/>
      <c r="Y65" s="15">
        <v>14</v>
      </c>
      <c r="Z65" s="6">
        <f t="shared" si="6"/>
        <v>0</v>
      </c>
      <c r="AA65" s="24" t="str">
        <f t="shared" si="8"/>
        <v>Низкий</v>
      </c>
      <c r="AB65" s="24"/>
      <c r="AC65" s="24"/>
      <c r="AD65" s="24">
        <f t="shared" si="9"/>
        <v>2</v>
      </c>
      <c r="AE65" s="24"/>
      <c r="AG65" s="42" t="s">
        <v>36</v>
      </c>
      <c r="AH65" s="42"/>
      <c r="AI65" s="42"/>
      <c r="AJ65" s="42"/>
      <c r="AK65" s="15">
        <v>19</v>
      </c>
      <c r="AL65" s="35" t="s">
        <v>82</v>
      </c>
      <c r="AM65" s="35"/>
      <c r="AN65" s="35"/>
      <c r="AO65" s="36"/>
      <c r="AP65" s="16"/>
      <c r="AQ65" s="15">
        <v>14</v>
      </c>
      <c r="AR65" s="6">
        <f t="shared" si="7"/>
        <v>0</v>
      </c>
      <c r="AS65" s="24" t="str">
        <f t="shared" si="10"/>
        <v>Низкий</v>
      </c>
      <c r="AT65" s="24"/>
      <c r="AU65" s="24"/>
      <c r="AV65" s="24">
        <f t="shared" si="11"/>
        <v>2</v>
      </c>
      <c r="AW65" s="24"/>
      <c r="AY65" s="42" t="s">
        <v>36</v>
      </c>
      <c r="AZ65" s="42"/>
      <c r="BA65" s="42"/>
      <c r="BB65" s="42"/>
    </row>
    <row r="66" spans="1:54" ht="17.100000000000001" customHeight="1" x14ac:dyDescent="0.25">
      <c r="A66" s="18" t="s">
        <v>41</v>
      </c>
      <c r="B66" s="57"/>
      <c r="C66" s="57"/>
      <c r="D66" s="57"/>
      <c r="E66" s="57"/>
      <c r="F66" s="57"/>
      <c r="G66" s="19" t="s">
        <v>45</v>
      </c>
      <c r="H66" s="57"/>
      <c r="I66" s="57"/>
      <c r="J66" s="57"/>
      <c r="K66" s="57"/>
      <c r="L66" s="57"/>
      <c r="M66" s="19" t="s">
        <v>49</v>
      </c>
      <c r="N66" s="57"/>
      <c r="O66" s="57"/>
      <c r="P66" s="57"/>
      <c r="Q66" s="57"/>
      <c r="R66" s="59"/>
      <c r="S66" s="6">
        <v>20</v>
      </c>
      <c r="T66" s="33" t="s">
        <v>83</v>
      </c>
      <c r="U66" s="33"/>
      <c r="V66" s="33"/>
      <c r="W66" s="34"/>
      <c r="X66" s="14"/>
      <c r="Y66" s="6">
        <v>14</v>
      </c>
      <c r="Z66" s="6">
        <f t="shared" si="6"/>
        <v>0</v>
      </c>
      <c r="AA66" s="24" t="str">
        <f t="shared" si="8"/>
        <v>Низкий</v>
      </c>
      <c r="AB66" s="24"/>
      <c r="AC66" s="24"/>
      <c r="AD66" s="24">
        <f t="shared" si="9"/>
        <v>2</v>
      </c>
      <c r="AE66" s="24"/>
      <c r="AG66" s="24">
        <f>SUM(AG64,AG62,AG60,AG58)</f>
        <v>22</v>
      </c>
      <c r="AH66" s="24"/>
      <c r="AI66" s="24"/>
      <c r="AJ66" s="24"/>
      <c r="AK66" s="6">
        <v>20</v>
      </c>
      <c r="AL66" s="33" t="s">
        <v>83</v>
      </c>
      <c r="AM66" s="33"/>
      <c r="AN66" s="33"/>
      <c r="AO66" s="34"/>
      <c r="AP66" s="14"/>
      <c r="AQ66" s="6">
        <v>14</v>
      </c>
      <c r="AR66" s="6">
        <f t="shared" si="7"/>
        <v>0</v>
      </c>
      <c r="AS66" s="24" t="str">
        <f t="shared" si="10"/>
        <v>Низкий</v>
      </c>
      <c r="AT66" s="24"/>
      <c r="AU66" s="24"/>
      <c r="AV66" s="24">
        <f t="shared" si="11"/>
        <v>2</v>
      </c>
      <c r="AW66" s="24"/>
      <c r="AY66" s="24">
        <f>SUM(AY64,AY62,AY60,AY58)</f>
        <v>22</v>
      </c>
      <c r="AZ66" s="24"/>
      <c r="BA66" s="24"/>
      <c r="BB66" s="24"/>
    </row>
    <row r="67" spans="1:54" ht="17.10000000000000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5">
        <v>21</v>
      </c>
      <c r="T67" s="37" t="s">
        <v>84</v>
      </c>
      <c r="U67" s="37"/>
      <c r="V67" s="37"/>
      <c r="W67" s="38"/>
      <c r="X67" s="16"/>
      <c r="Y67" s="15">
        <v>14</v>
      </c>
      <c r="Z67" s="6">
        <f t="shared" si="6"/>
        <v>0</v>
      </c>
      <c r="AA67" s="24" t="str">
        <f t="shared" si="8"/>
        <v>Низкий</v>
      </c>
      <c r="AB67" s="24"/>
      <c r="AC67" s="24"/>
      <c r="AD67" s="24">
        <f t="shared" si="9"/>
        <v>2</v>
      </c>
      <c r="AE67" s="24"/>
      <c r="AK67" s="15">
        <v>21</v>
      </c>
      <c r="AL67" s="37" t="s">
        <v>84</v>
      </c>
      <c r="AM67" s="37"/>
      <c r="AN67" s="37"/>
      <c r="AO67" s="38"/>
      <c r="AP67" s="16"/>
      <c r="AQ67" s="15">
        <v>14</v>
      </c>
      <c r="AR67" s="6">
        <f t="shared" si="7"/>
        <v>0</v>
      </c>
      <c r="AS67" s="24" t="str">
        <f t="shared" si="10"/>
        <v>Низкий</v>
      </c>
      <c r="AT67" s="24"/>
      <c r="AU67" s="24"/>
      <c r="AV67" s="24">
        <f t="shared" si="11"/>
        <v>2</v>
      </c>
      <c r="AW67" s="24"/>
    </row>
    <row r="68" spans="1:54" ht="17.100000000000001" customHeight="1" x14ac:dyDescent="0.25">
      <c r="A68" s="23" t="s">
        <v>94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6">
        <v>22</v>
      </c>
      <c r="T68" s="33" t="s">
        <v>85</v>
      </c>
      <c r="U68" s="33"/>
      <c r="V68" s="33"/>
      <c r="W68" s="34"/>
      <c r="X68" s="14"/>
      <c r="Y68" s="6">
        <v>14</v>
      </c>
      <c r="Z68" s="6">
        <f t="shared" si="6"/>
        <v>0</v>
      </c>
      <c r="AA68" s="24" t="str">
        <f t="shared" si="8"/>
        <v>Низкий</v>
      </c>
      <c r="AB68" s="24"/>
      <c r="AC68" s="24"/>
      <c r="AD68" s="24">
        <f t="shared" si="9"/>
        <v>2</v>
      </c>
      <c r="AE68" s="24"/>
      <c r="AG68" s="53" t="s">
        <v>37</v>
      </c>
      <c r="AH68" s="53"/>
      <c r="AI68" s="53"/>
      <c r="AJ68" s="53"/>
      <c r="AK68" s="6">
        <v>22</v>
      </c>
      <c r="AL68" s="33" t="s">
        <v>85</v>
      </c>
      <c r="AM68" s="33"/>
      <c r="AN68" s="33"/>
      <c r="AO68" s="34"/>
      <c r="AP68" s="14"/>
      <c r="AQ68" s="6">
        <v>14</v>
      </c>
      <c r="AR68" s="6">
        <f t="shared" si="7"/>
        <v>0</v>
      </c>
      <c r="AS68" s="24" t="str">
        <f t="shared" si="10"/>
        <v>Низкий</v>
      </c>
      <c r="AT68" s="24"/>
      <c r="AU68" s="24"/>
      <c r="AV68" s="24">
        <f t="shared" si="11"/>
        <v>2</v>
      </c>
      <c r="AW68" s="24"/>
      <c r="AY68" s="53" t="s">
        <v>37</v>
      </c>
      <c r="AZ68" s="53"/>
      <c r="BA68" s="53"/>
      <c r="BB68" s="53"/>
    </row>
    <row r="69" spans="1:54" ht="17.100000000000001" customHeight="1" x14ac:dyDescent="0.25">
      <c r="A69" s="31" t="s">
        <v>20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15">
        <v>23</v>
      </c>
      <c r="T69" s="35" t="s">
        <v>86</v>
      </c>
      <c r="U69" s="35"/>
      <c r="V69" s="35"/>
      <c r="W69" s="36"/>
      <c r="X69" s="16"/>
      <c r="Y69" s="15">
        <v>14</v>
      </c>
      <c r="Z69" s="6">
        <f t="shared" si="6"/>
        <v>0</v>
      </c>
      <c r="AA69" s="24" t="str">
        <f t="shared" si="8"/>
        <v>Низкий</v>
      </c>
      <c r="AB69" s="24"/>
      <c r="AC69" s="24"/>
      <c r="AD69" s="24">
        <f t="shared" si="9"/>
        <v>2</v>
      </c>
      <c r="AE69" s="24"/>
      <c r="AG69" s="24">
        <f>SUM(G17:M17)</f>
        <v>0</v>
      </c>
      <c r="AH69" s="24"/>
      <c r="AI69" s="24"/>
      <c r="AJ69" s="24"/>
      <c r="AK69" s="15">
        <v>23</v>
      </c>
      <c r="AL69" s="35" t="s">
        <v>86</v>
      </c>
      <c r="AM69" s="35"/>
      <c r="AN69" s="35"/>
      <c r="AO69" s="36"/>
      <c r="AP69" s="16"/>
      <c r="AQ69" s="15">
        <v>14</v>
      </c>
      <c r="AR69" s="6">
        <f t="shared" si="7"/>
        <v>0</v>
      </c>
      <c r="AS69" s="24" t="str">
        <f t="shared" si="10"/>
        <v>Низкий</v>
      </c>
      <c r="AT69" s="24"/>
      <c r="AU69" s="24"/>
      <c r="AV69" s="24">
        <f t="shared" si="11"/>
        <v>2</v>
      </c>
      <c r="AW69" s="24"/>
      <c r="AY69" s="24">
        <f>SUM(G18:M18)</f>
        <v>0</v>
      </c>
      <c r="AZ69" s="24"/>
      <c r="BA69" s="24"/>
      <c r="BB69" s="24"/>
    </row>
    <row r="70" spans="1:54" ht="17.100000000000001" customHeight="1" x14ac:dyDescent="0.25">
      <c r="A70" s="11" t="s">
        <v>38</v>
      </c>
      <c r="B70" s="29"/>
      <c r="C70" s="29"/>
      <c r="D70" s="29"/>
      <c r="E70" s="29"/>
      <c r="F70" s="29"/>
      <c r="G70" s="9" t="s">
        <v>46</v>
      </c>
      <c r="H70" s="29"/>
      <c r="I70" s="29"/>
      <c r="J70" s="29"/>
      <c r="K70" s="29"/>
      <c r="L70" s="29"/>
      <c r="M70" s="9" t="s">
        <v>54</v>
      </c>
      <c r="N70" s="29"/>
      <c r="O70" s="29"/>
      <c r="P70" s="29"/>
      <c r="Q70" s="29"/>
      <c r="R70" s="54"/>
      <c r="S70" s="6">
        <v>24</v>
      </c>
      <c r="T70" s="43" t="s">
        <v>87</v>
      </c>
      <c r="U70" s="43"/>
      <c r="V70" s="43"/>
      <c r="W70" s="44"/>
      <c r="X70" s="14"/>
      <c r="Y70" s="6">
        <v>14</v>
      </c>
      <c r="Z70" s="6">
        <f t="shared" si="6"/>
        <v>0</v>
      </c>
      <c r="AA70" s="24" t="str">
        <f t="shared" si="8"/>
        <v>Низкий</v>
      </c>
      <c r="AB70" s="24"/>
      <c r="AC70" s="24"/>
      <c r="AD70" s="24">
        <f t="shared" si="9"/>
        <v>2</v>
      </c>
      <c r="AE70" s="24"/>
      <c r="AK70" s="6">
        <v>24</v>
      </c>
      <c r="AL70" s="43" t="s">
        <v>87</v>
      </c>
      <c r="AM70" s="43"/>
      <c r="AN70" s="43"/>
      <c r="AO70" s="44"/>
      <c r="AP70" s="14"/>
      <c r="AQ70" s="6">
        <v>14</v>
      </c>
      <c r="AR70" s="6">
        <f t="shared" si="7"/>
        <v>0</v>
      </c>
      <c r="AS70" s="24" t="str">
        <f t="shared" si="10"/>
        <v>Низкий</v>
      </c>
      <c r="AT70" s="24"/>
      <c r="AU70" s="24"/>
      <c r="AV70" s="24">
        <f t="shared" si="11"/>
        <v>2</v>
      </c>
      <c r="AW70" s="24"/>
    </row>
    <row r="71" spans="1:54" ht="17.100000000000001" customHeight="1" x14ac:dyDescent="0.25">
      <c r="A71" s="12" t="s">
        <v>39</v>
      </c>
      <c r="B71" s="55"/>
      <c r="C71" s="55"/>
      <c r="D71" s="55"/>
      <c r="E71" s="55"/>
      <c r="F71" s="55"/>
      <c r="G71" s="5" t="s">
        <v>47</v>
      </c>
      <c r="H71" s="55"/>
      <c r="I71" s="55"/>
      <c r="J71" s="55"/>
      <c r="K71" s="55"/>
      <c r="L71" s="55"/>
      <c r="M71" s="5" t="s">
        <v>55</v>
      </c>
      <c r="N71" s="55"/>
      <c r="O71" s="55"/>
      <c r="P71" s="55"/>
      <c r="Q71" s="55"/>
      <c r="R71" s="58"/>
    </row>
    <row r="72" spans="1:54" ht="17.100000000000001" customHeight="1" x14ac:dyDescent="0.25">
      <c r="A72" s="12" t="s">
        <v>40</v>
      </c>
      <c r="B72" s="55"/>
      <c r="C72" s="55"/>
      <c r="D72" s="55"/>
      <c r="E72" s="55"/>
      <c r="F72" s="55"/>
      <c r="G72" s="5" t="s">
        <v>48</v>
      </c>
      <c r="H72" s="55"/>
      <c r="I72" s="55"/>
      <c r="J72" s="55"/>
      <c r="K72" s="55"/>
      <c r="L72" s="55"/>
      <c r="M72" s="5" t="s">
        <v>56</v>
      </c>
      <c r="N72" s="55"/>
      <c r="O72" s="55"/>
      <c r="P72" s="55"/>
      <c r="Q72" s="55"/>
      <c r="R72" s="58"/>
    </row>
    <row r="73" spans="1:54" ht="17.100000000000001" customHeight="1" x14ac:dyDescent="0.25">
      <c r="A73" s="12" t="s">
        <v>41</v>
      </c>
      <c r="B73" s="55"/>
      <c r="C73" s="55"/>
      <c r="D73" s="55"/>
      <c r="E73" s="55"/>
      <c r="F73" s="55"/>
      <c r="G73" s="5" t="s">
        <v>49</v>
      </c>
      <c r="H73" s="55"/>
      <c r="I73" s="55"/>
      <c r="J73" s="55"/>
      <c r="K73" s="55"/>
      <c r="L73" s="55"/>
      <c r="M73" s="5" t="s">
        <v>57</v>
      </c>
      <c r="N73" s="55"/>
      <c r="O73" s="55"/>
      <c r="P73" s="55"/>
      <c r="Q73" s="55"/>
      <c r="R73" s="58"/>
    </row>
    <row r="74" spans="1:54" ht="17.100000000000001" customHeight="1" x14ac:dyDescent="0.25">
      <c r="A74" s="12" t="s">
        <v>42</v>
      </c>
      <c r="B74" s="55"/>
      <c r="C74" s="55"/>
      <c r="D74" s="55"/>
      <c r="E74" s="55"/>
      <c r="F74" s="55"/>
      <c r="G74" s="5" t="s">
        <v>50</v>
      </c>
      <c r="H74" s="55"/>
      <c r="I74" s="55"/>
      <c r="J74" s="55"/>
      <c r="K74" s="55"/>
      <c r="L74" s="55"/>
      <c r="M74" s="5" t="s">
        <v>58</v>
      </c>
      <c r="N74" s="55"/>
      <c r="O74" s="55"/>
      <c r="P74" s="55"/>
      <c r="Q74" s="55"/>
      <c r="R74" s="58"/>
    </row>
    <row r="75" spans="1:54" ht="17.100000000000001" customHeight="1" x14ac:dyDescent="0.25">
      <c r="A75" s="12" t="s">
        <v>43</v>
      </c>
      <c r="B75" s="55"/>
      <c r="C75" s="55"/>
      <c r="D75" s="55"/>
      <c r="E75" s="55"/>
      <c r="F75" s="55"/>
      <c r="G75" s="5" t="s">
        <v>51</v>
      </c>
      <c r="H75" s="55"/>
      <c r="I75" s="55"/>
      <c r="J75" s="55"/>
      <c r="K75" s="55"/>
      <c r="L75" s="55"/>
      <c r="M75" s="5" t="s">
        <v>61</v>
      </c>
      <c r="N75" s="55"/>
      <c r="O75" s="55"/>
      <c r="P75" s="55"/>
      <c r="Q75" s="55"/>
      <c r="R75" s="58"/>
    </row>
    <row r="76" spans="1:54" ht="17.100000000000001" customHeight="1" x14ac:dyDescent="0.25">
      <c r="A76" s="12" t="s">
        <v>44</v>
      </c>
      <c r="B76" s="55"/>
      <c r="C76" s="55"/>
      <c r="D76" s="55"/>
      <c r="E76" s="55"/>
      <c r="F76" s="55"/>
      <c r="G76" s="5" t="s">
        <v>52</v>
      </c>
      <c r="H76" s="55"/>
      <c r="I76" s="55"/>
      <c r="J76" s="55"/>
      <c r="K76" s="55"/>
      <c r="L76" s="55"/>
      <c r="M76" s="5" t="s">
        <v>59</v>
      </c>
      <c r="N76" s="55"/>
      <c r="O76" s="55"/>
      <c r="P76" s="55"/>
      <c r="Q76" s="55"/>
      <c r="R76" s="58"/>
    </row>
    <row r="77" spans="1:54" ht="17.100000000000001" customHeight="1" x14ac:dyDescent="0.25">
      <c r="A77" s="18" t="s">
        <v>45</v>
      </c>
      <c r="B77" s="57"/>
      <c r="C77" s="57"/>
      <c r="D77" s="57"/>
      <c r="E77" s="57"/>
      <c r="F77" s="57"/>
      <c r="G77" s="19" t="s">
        <v>53</v>
      </c>
      <c r="H77" s="57"/>
      <c r="I77" s="57"/>
      <c r="J77" s="57"/>
      <c r="K77" s="57"/>
      <c r="L77" s="57"/>
      <c r="M77" s="19" t="s">
        <v>60</v>
      </c>
      <c r="N77" s="57"/>
      <c r="O77" s="57"/>
      <c r="P77" s="57"/>
      <c r="Q77" s="57"/>
      <c r="R77" s="59"/>
    </row>
    <row r="78" spans="1:54" ht="17.100000000000001" customHeight="1" x14ac:dyDescent="0.25">
      <c r="A78" s="56" t="s">
        <v>19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1:54" ht="17.100000000000001" customHeight="1" x14ac:dyDescent="0.25">
      <c r="A79" s="11" t="s">
        <v>38</v>
      </c>
      <c r="B79" s="29"/>
      <c r="C79" s="29"/>
      <c r="D79" s="29"/>
      <c r="E79" s="29"/>
      <c r="F79" s="29"/>
      <c r="G79" s="9" t="s">
        <v>42</v>
      </c>
      <c r="H79" s="29"/>
      <c r="I79" s="29"/>
      <c r="J79" s="29"/>
      <c r="K79" s="29"/>
      <c r="L79" s="29"/>
      <c r="M79" s="9" t="s">
        <v>46</v>
      </c>
      <c r="N79" s="29"/>
      <c r="O79" s="29"/>
      <c r="P79" s="29"/>
      <c r="Q79" s="29"/>
      <c r="R79" s="54"/>
    </row>
    <row r="80" spans="1:54" ht="17.100000000000001" customHeight="1" x14ac:dyDescent="0.25">
      <c r="A80" s="12" t="s">
        <v>39</v>
      </c>
      <c r="B80" s="55"/>
      <c r="C80" s="55"/>
      <c r="D80" s="55"/>
      <c r="E80" s="55"/>
      <c r="F80" s="55"/>
      <c r="G80" s="5" t="s">
        <v>43</v>
      </c>
      <c r="H80" s="55"/>
      <c r="I80" s="55"/>
      <c r="J80" s="55"/>
      <c r="K80" s="55"/>
      <c r="L80" s="55"/>
      <c r="M80" s="5" t="s">
        <v>47</v>
      </c>
      <c r="N80" s="55"/>
      <c r="O80" s="55"/>
      <c r="P80" s="55"/>
      <c r="Q80" s="55"/>
      <c r="R80" s="58"/>
    </row>
    <row r="81" spans="1:18" ht="17.100000000000001" customHeight="1" x14ac:dyDescent="0.25">
      <c r="A81" s="12" t="s">
        <v>40</v>
      </c>
      <c r="B81" s="55"/>
      <c r="C81" s="55"/>
      <c r="D81" s="55"/>
      <c r="E81" s="55"/>
      <c r="F81" s="55"/>
      <c r="G81" s="5" t="s">
        <v>44</v>
      </c>
      <c r="H81" s="55"/>
      <c r="I81" s="55"/>
      <c r="J81" s="55"/>
      <c r="K81" s="55"/>
      <c r="L81" s="55"/>
      <c r="M81" s="5" t="s">
        <v>48</v>
      </c>
      <c r="N81" s="55"/>
      <c r="O81" s="55"/>
      <c r="P81" s="55"/>
      <c r="Q81" s="55"/>
      <c r="R81" s="58"/>
    </row>
    <row r="82" spans="1:18" ht="17.100000000000001" customHeight="1" x14ac:dyDescent="0.25">
      <c r="A82" s="18" t="s">
        <v>41</v>
      </c>
      <c r="B82" s="57"/>
      <c r="C82" s="57"/>
      <c r="D82" s="57"/>
      <c r="E82" s="57"/>
      <c r="F82" s="57"/>
      <c r="G82" s="19" t="s">
        <v>45</v>
      </c>
      <c r="H82" s="57"/>
      <c r="I82" s="57"/>
      <c r="J82" s="57"/>
      <c r="K82" s="57"/>
      <c r="L82" s="57"/>
      <c r="M82" s="19" t="s">
        <v>49</v>
      </c>
      <c r="N82" s="57"/>
      <c r="O82" s="57"/>
      <c r="P82" s="57"/>
      <c r="Q82" s="57"/>
      <c r="R82" s="59"/>
    </row>
    <row r="83" spans="1:18" ht="17.100000000000001" customHeight="1" x14ac:dyDescent="0.25">
      <c r="A83" s="24" t="s">
        <v>18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ht="17.100000000000001" customHeight="1" x14ac:dyDescent="0.25">
      <c r="A84" s="11" t="s">
        <v>38</v>
      </c>
      <c r="B84" s="29"/>
      <c r="C84" s="29"/>
      <c r="D84" s="29"/>
      <c r="E84" s="29"/>
      <c r="F84" s="29"/>
      <c r="G84" s="9" t="s">
        <v>42</v>
      </c>
      <c r="H84" s="29"/>
      <c r="I84" s="29"/>
      <c r="J84" s="29"/>
      <c r="K84" s="29"/>
      <c r="L84" s="29"/>
      <c r="M84" s="9" t="s">
        <v>46</v>
      </c>
      <c r="N84" s="29"/>
      <c r="O84" s="29"/>
      <c r="P84" s="29"/>
      <c r="Q84" s="29"/>
      <c r="R84" s="54"/>
    </row>
    <row r="85" spans="1:18" ht="17.100000000000001" customHeight="1" x14ac:dyDescent="0.25">
      <c r="A85" s="12" t="s">
        <v>39</v>
      </c>
      <c r="B85" s="55"/>
      <c r="C85" s="55"/>
      <c r="D85" s="55"/>
      <c r="E85" s="55"/>
      <c r="F85" s="55"/>
      <c r="G85" s="5" t="s">
        <v>43</v>
      </c>
      <c r="H85" s="55"/>
      <c r="I85" s="55"/>
      <c r="J85" s="55"/>
      <c r="K85" s="55"/>
      <c r="L85" s="55"/>
      <c r="M85" s="5" t="s">
        <v>47</v>
      </c>
      <c r="N85" s="55"/>
      <c r="O85" s="55"/>
      <c r="P85" s="55"/>
      <c r="Q85" s="55"/>
      <c r="R85" s="58"/>
    </row>
    <row r="86" spans="1:18" ht="17.100000000000001" customHeight="1" x14ac:dyDescent="0.25">
      <c r="A86" s="12" t="s">
        <v>40</v>
      </c>
      <c r="B86" s="55"/>
      <c r="C86" s="55"/>
      <c r="D86" s="55"/>
      <c r="E86" s="55"/>
      <c r="F86" s="55"/>
      <c r="G86" s="5" t="s">
        <v>44</v>
      </c>
      <c r="H86" s="55"/>
      <c r="I86" s="55"/>
      <c r="J86" s="55"/>
      <c r="K86" s="55"/>
      <c r="L86" s="55"/>
      <c r="M86" s="5" t="s">
        <v>48</v>
      </c>
      <c r="N86" s="55"/>
      <c r="O86" s="55"/>
      <c r="P86" s="55"/>
      <c r="Q86" s="55"/>
      <c r="R86" s="58"/>
    </row>
    <row r="87" spans="1:18" ht="17.100000000000001" customHeight="1" x14ac:dyDescent="0.25">
      <c r="A87" s="18" t="s">
        <v>41</v>
      </c>
      <c r="B87" s="57"/>
      <c r="C87" s="57"/>
      <c r="D87" s="57"/>
      <c r="E87" s="57"/>
      <c r="F87" s="57"/>
      <c r="G87" s="19" t="s">
        <v>45</v>
      </c>
      <c r="H87" s="57"/>
      <c r="I87" s="57"/>
      <c r="J87" s="57"/>
      <c r="K87" s="57"/>
      <c r="L87" s="57"/>
      <c r="M87" s="19" t="s">
        <v>49</v>
      </c>
      <c r="N87" s="57"/>
      <c r="O87" s="57"/>
      <c r="P87" s="57"/>
      <c r="Q87" s="57"/>
      <c r="R87" s="59"/>
    </row>
    <row r="89" spans="1:18" ht="17.100000000000001" customHeight="1" x14ac:dyDescent="0.25">
      <c r="A89" s="23" t="s">
        <v>95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7.100000000000001" customHeight="1" x14ac:dyDescent="0.25">
      <c r="A90" s="31" t="s">
        <v>20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</row>
    <row r="91" spans="1:18" ht="17.100000000000001" customHeight="1" x14ac:dyDescent="0.25">
      <c r="A91" s="11" t="s">
        <v>38</v>
      </c>
      <c r="B91" s="29"/>
      <c r="C91" s="29"/>
      <c r="D91" s="29"/>
      <c r="E91" s="29"/>
      <c r="F91" s="29"/>
      <c r="G91" s="9" t="s">
        <v>46</v>
      </c>
      <c r="H91" s="29"/>
      <c r="I91" s="29"/>
      <c r="J91" s="29"/>
      <c r="K91" s="29"/>
      <c r="L91" s="29"/>
      <c r="M91" s="9" t="s">
        <v>54</v>
      </c>
      <c r="N91" s="29"/>
      <c r="O91" s="29"/>
      <c r="P91" s="29"/>
      <c r="Q91" s="29"/>
      <c r="R91" s="54"/>
    </row>
    <row r="92" spans="1:18" ht="17.100000000000001" customHeight="1" x14ac:dyDescent="0.25">
      <c r="A92" s="12" t="s">
        <v>39</v>
      </c>
      <c r="B92" s="55"/>
      <c r="C92" s="55"/>
      <c r="D92" s="55"/>
      <c r="E92" s="55"/>
      <c r="F92" s="55"/>
      <c r="G92" s="5" t="s">
        <v>47</v>
      </c>
      <c r="H92" s="55"/>
      <c r="I92" s="55"/>
      <c r="J92" s="55"/>
      <c r="K92" s="55"/>
      <c r="L92" s="55"/>
      <c r="M92" s="5" t="s">
        <v>55</v>
      </c>
      <c r="N92" s="55"/>
      <c r="O92" s="55"/>
      <c r="P92" s="55"/>
      <c r="Q92" s="55"/>
      <c r="R92" s="58"/>
    </row>
    <row r="93" spans="1:18" ht="17.100000000000001" customHeight="1" x14ac:dyDescent="0.25">
      <c r="A93" s="12" t="s">
        <v>40</v>
      </c>
      <c r="B93" s="55"/>
      <c r="C93" s="55"/>
      <c r="D93" s="55"/>
      <c r="E93" s="55"/>
      <c r="F93" s="55"/>
      <c r="G93" s="5" t="s">
        <v>48</v>
      </c>
      <c r="H93" s="55"/>
      <c r="I93" s="55"/>
      <c r="J93" s="55"/>
      <c r="K93" s="55"/>
      <c r="L93" s="55"/>
      <c r="M93" s="5" t="s">
        <v>56</v>
      </c>
      <c r="N93" s="55"/>
      <c r="O93" s="55"/>
      <c r="P93" s="55"/>
      <c r="Q93" s="55"/>
      <c r="R93" s="58"/>
    </row>
    <row r="94" spans="1:18" ht="17.100000000000001" customHeight="1" x14ac:dyDescent="0.25">
      <c r="A94" s="12" t="s">
        <v>41</v>
      </c>
      <c r="B94" s="55"/>
      <c r="C94" s="55"/>
      <c r="D94" s="55"/>
      <c r="E94" s="55"/>
      <c r="F94" s="55"/>
      <c r="G94" s="5" t="s">
        <v>49</v>
      </c>
      <c r="H94" s="55"/>
      <c r="I94" s="55"/>
      <c r="J94" s="55"/>
      <c r="K94" s="55"/>
      <c r="L94" s="55"/>
      <c r="M94" s="5" t="s">
        <v>57</v>
      </c>
      <c r="N94" s="55"/>
      <c r="O94" s="55"/>
      <c r="P94" s="55"/>
      <c r="Q94" s="55"/>
      <c r="R94" s="58"/>
    </row>
    <row r="95" spans="1:18" ht="17.100000000000001" customHeight="1" x14ac:dyDescent="0.25">
      <c r="A95" s="12" t="s">
        <v>42</v>
      </c>
      <c r="B95" s="55"/>
      <c r="C95" s="55"/>
      <c r="D95" s="55"/>
      <c r="E95" s="55"/>
      <c r="F95" s="55"/>
      <c r="G95" s="5" t="s">
        <v>50</v>
      </c>
      <c r="H95" s="55"/>
      <c r="I95" s="55"/>
      <c r="J95" s="55"/>
      <c r="K95" s="55"/>
      <c r="L95" s="55"/>
      <c r="M95" s="5" t="s">
        <v>58</v>
      </c>
      <c r="N95" s="55"/>
      <c r="O95" s="55"/>
      <c r="P95" s="55"/>
      <c r="Q95" s="55"/>
      <c r="R95" s="58"/>
    </row>
    <row r="96" spans="1:18" ht="17.100000000000001" customHeight="1" x14ac:dyDescent="0.25">
      <c r="A96" s="12" t="s">
        <v>43</v>
      </c>
      <c r="B96" s="55"/>
      <c r="C96" s="55"/>
      <c r="D96" s="55"/>
      <c r="E96" s="55"/>
      <c r="F96" s="55"/>
      <c r="G96" s="5" t="s">
        <v>51</v>
      </c>
      <c r="H96" s="55"/>
      <c r="I96" s="55"/>
      <c r="J96" s="55"/>
      <c r="K96" s="55"/>
      <c r="L96" s="55"/>
      <c r="M96" s="5" t="s">
        <v>61</v>
      </c>
      <c r="N96" s="55"/>
      <c r="O96" s="55"/>
      <c r="P96" s="55"/>
      <c r="Q96" s="55"/>
      <c r="R96" s="58"/>
    </row>
    <row r="97" spans="1:18" ht="17.100000000000001" customHeight="1" x14ac:dyDescent="0.25">
      <c r="A97" s="12" t="s">
        <v>44</v>
      </c>
      <c r="B97" s="55"/>
      <c r="C97" s="55"/>
      <c r="D97" s="55"/>
      <c r="E97" s="55"/>
      <c r="F97" s="55"/>
      <c r="G97" s="5" t="s">
        <v>52</v>
      </c>
      <c r="H97" s="55"/>
      <c r="I97" s="55"/>
      <c r="J97" s="55"/>
      <c r="K97" s="55"/>
      <c r="L97" s="55"/>
      <c r="M97" s="5" t="s">
        <v>59</v>
      </c>
      <c r="N97" s="55"/>
      <c r="O97" s="55"/>
      <c r="P97" s="55"/>
      <c r="Q97" s="55"/>
      <c r="R97" s="58"/>
    </row>
    <row r="98" spans="1:18" ht="17.100000000000001" customHeight="1" x14ac:dyDescent="0.25">
      <c r="A98" s="18" t="s">
        <v>45</v>
      </c>
      <c r="B98" s="57"/>
      <c r="C98" s="57"/>
      <c r="D98" s="57"/>
      <c r="E98" s="57"/>
      <c r="F98" s="57"/>
      <c r="G98" s="19" t="s">
        <v>53</v>
      </c>
      <c r="H98" s="57"/>
      <c r="I98" s="57"/>
      <c r="J98" s="57"/>
      <c r="K98" s="57"/>
      <c r="L98" s="57"/>
      <c r="M98" s="19" t="s">
        <v>60</v>
      </c>
      <c r="N98" s="57"/>
      <c r="O98" s="57"/>
      <c r="P98" s="57"/>
      <c r="Q98" s="57"/>
      <c r="R98" s="59"/>
    </row>
    <row r="99" spans="1:18" ht="17.100000000000001" customHeight="1" x14ac:dyDescent="0.25">
      <c r="A99" s="56" t="s">
        <v>19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</row>
    <row r="100" spans="1:18" ht="17.100000000000001" customHeight="1" x14ac:dyDescent="0.25">
      <c r="A100" s="11" t="s">
        <v>38</v>
      </c>
      <c r="B100" s="29"/>
      <c r="C100" s="29"/>
      <c r="D100" s="29"/>
      <c r="E100" s="29"/>
      <c r="F100" s="29"/>
      <c r="G100" s="9" t="s">
        <v>42</v>
      </c>
      <c r="H100" s="29"/>
      <c r="I100" s="29"/>
      <c r="J100" s="29"/>
      <c r="K100" s="29"/>
      <c r="L100" s="29"/>
      <c r="M100" s="9" t="s">
        <v>46</v>
      </c>
      <c r="N100" s="29"/>
      <c r="O100" s="29"/>
      <c r="P100" s="29"/>
      <c r="Q100" s="29"/>
      <c r="R100" s="54"/>
    </row>
    <row r="101" spans="1:18" ht="17.100000000000001" customHeight="1" x14ac:dyDescent="0.25">
      <c r="A101" s="12" t="s">
        <v>39</v>
      </c>
      <c r="B101" s="55"/>
      <c r="C101" s="55"/>
      <c r="D101" s="55"/>
      <c r="E101" s="55"/>
      <c r="F101" s="55"/>
      <c r="G101" s="5" t="s">
        <v>43</v>
      </c>
      <c r="H101" s="55"/>
      <c r="I101" s="55"/>
      <c r="J101" s="55"/>
      <c r="K101" s="55"/>
      <c r="L101" s="55"/>
      <c r="M101" s="5" t="s">
        <v>47</v>
      </c>
      <c r="N101" s="55"/>
      <c r="O101" s="55"/>
      <c r="P101" s="55"/>
      <c r="Q101" s="55"/>
      <c r="R101" s="58"/>
    </row>
    <row r="102" spans="1:18" ht="17.100000000000001" customHeight="1" x14ac:dyDescent="0.25">
      <c r="A102" s="12" t="s">
        <v>40</v>
      </c>
      <c r="B102" s="55"/>
      <c r="C102" s="55"/>
      <c r="D102" s="55"/>
      <c r="E102" s="55"/>
      <c r="F102" s="55"/>
      <c r="G102" s="5" t="s">
        <v>44</v>
      </c>
      <c r="H102" s="55"/>
      <c r="I102" s="55"/>
      <c r="J102" s="55"/>
      <c r="K102" s="55"/>
      <c r="L102" s="55"/>
      <c r="M102" s="5" t="s">
        <v>48</v>
      </c>
      <c r="N102" s="55"/>
      <c r="O102" s="55"/>
      <c r="P102" s="55"/>
      <c r="Q102" s="55"/>
      <c r="R102" s="58"/>
    </row>
    <row r="103" spans="1:18" ht="17.100000000000001" customHeight="1" x14ac:dyDescent="0.25">
      <c r="A103" s="18" t="s">
        <v>41</v>
      </c>
      <c r="B103" s="57"/>
      <c r="C103" s="57"/>
      <c r="D103" s="57"/>
      <c r="E103" s="57"/>
      <c r="F103" s="57"/>
      <c r="G103" s="19" t="s">
        <v>45</v>
      </c>
      <c r="H103" s="57"/>
      <c r="I103" s="57"/>
      <c r="J103" s="57"/>
      <c r="K103" s="57"/>
      <c r="L103" s="57"/>
      <c r="M103" s="19" t="s">
        <v>49</v>
      </c>
      <c r="N103" s="57"/>
      <c r="O103" s="57"/>
      <c r="P103" s="57"/>
      <c r="Q103" s="57"/>
      <c r="R103" s="59"/>
    </row>
    <row r="104" spans="1:18" ht="17.100000000000001" customHeight="1" x14ac:dyDescent="0.25">
      <c r="A104" s="24" t="s">
        <v>18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ht="17.100000000000001" customHeight="1" x14ac:dyDescent="0.25">
      <c r="A105" s="11" t="s">
        <v>38</v>
      </c>
      <c r="B105" s="29"/>
      <c r="C105" s="29"/>
      <c r="D105" s="29"/>
      <c r="E105" s="29"/>
      <c r="F105" s="29"/>
      <c r="G105" s="9" t="s">
        <v>42</v>
      </c>
      <c r="H105" s="29"/>
      <c r="I105" s="29"/>
      <c r="J105" s="29"/>
      <c r="K105" s="29"/>
      <c r="L105" s="29"/>
      <c r="M105" s="9" t="s">
        <v>46</v>
      </c>
      <c r="N105" s="29"/>
      <c r="O105" s="29"/>
      <c r="P105" s="29"/>
      <c r="Q105" s="29"/>
      <c r="R105" s="54"/>
    </row>
    <row r="106" spans="1:18" ht="17.100000000000001" customHeight="1" x14ac:dyDescent="0.25">
      <c r="A106" s="12" t="s">
        <v>39</v>
      </c>
      <c r="B106" s="55"/>
      <c r="C106" s="55"/>
      <c r="D106" s="55"/>
      <c r="E106" s="55"/>
      <c r="F106" s="55"/>
      <c r="G106" s="5" t="s">
        <v>43</v>
      </c>
      <c r="H106" s="55"/>
      <c r="I106" s="55"/>
      <c r="J106" s="55"/>
      <c r="K106" s="55"/>
      <c r="L106" s="55"/>
      <c r="M106" s="5" t="s">
        <v>47</v>
      </c>
      <c r="N106" s="55"/>
      <c r="O106" s="55"/>
      <c r="P106" s="55"/>
      <c r="Q106" s="55"/>
      <c r="R106" s="58"/>
    </row>
    <row r="107" spans="1:18" ht="17.100000000000001" customHeight="1" x14ac:dyDescent="0.25">
      <c r="A107" s="12" t="s">
        <v>40</v>
      </c>
      <c r="B107" s="55"/>
      <c r="C107" s="55"/>
      <c r="D107" s="55"/>
      <c r="E107" s="55"/>
      <c r="F107" s="55"/>
      <c r="G107" s="5" t="s">
        <v>44</v>
      </c>
      <c r="H107" s="55"/>
      <c r="I107" s="55"/>
      <c r="J107" s="55"/>
      <c r="K107" s="55"/>
      <c r="L107" s="55"/>
      <c r="M107" s="5" t="s">
        <v>48</v>
      </c>
      <c r="N107" s="55"/>
      <c r="O107" s="55"/>
      <c r="P107" s="55"/>
      <c r="Q107" s="55"/>
      <c r="R107" s="58"/>
    </row>
    <row r="108" spans="1:18" ht="17.100000000000001" customHeight="1" x14ac:dyDescent="0.25">
      <c r="A108" s="18" t="s">
        <v>41</v>
      </c>
      <c r="B108" s="57"/>
      <c r="C108" s="57"/>
      <c r="D108" s="57"/>
      <c r="E108" s="57"/>
      <c r="F108" s="57"/>
      <c r="G108" s="19" t="s">
        <v>45</v>
      </c>
      <c r="H108" s="57"/>
      <c r="I108" s="57"/>
      <c r="J108" s="57"/>
      <c r="K108" s="57"/>
      <c r="L108" s="57"/>
      <c r="M108" s="19" t="s">
        <v>49</v>
      </c>
      <c r="N108" s="57"/>
      <c r="O108" s="57"/>
      <c r="P108" s="57"/>
      <c r="Q108" s="57"/>
      <c r="R108" s="59"/>
    </row>
    <row r="110" spans="1:18" ht="17.100000000000001" customHeight="1" x14ac:dyDescent="0.25">
      <c r="A110" s="23" t="s">
        <v>96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7.100000000000001" customHeight="1" x14ac:dyDescent="0.25">
      <c r="A111" s="31" t="s">
        <v>20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</row>
    <row r="112" spans="1:18" ht="17.100000000000001" customHeight="1" x14ac:dyDescent="0.25">
      <c r="A112" s="11" t="s">
        <v>38</v>
      </c>
      <c r="B112" s="29"/>
      <c r="C112" s="29"/>
      <c r="D112" s="29"/>
      <c r="E112" s="29"/>
      <c r="F112" s="29"/>
      <c r="G112" s="9" t="s">
        <v>46</v>
      </c>
      <c r="H112" s="29"/>
      <c r="I112" s="29"/>
      <c r="J112" s="29"/>
      <c r="K112" s="29"/>
      <c r="L112" s="29"/>
      <c r="M112" s="9" t="s">
        <v>54</v>
      </c>
      <c r="N112" s="29"/>
      <c r="O112" s="29"/>
      <c r="P112" s="29"/>
      <c r="Q112" s="29"/>
      <c r="R112" s="54"/>
    </row>
    <row r="113" spans="1:18" ht="17.100000000000001" customHeight="1" x14ac:dyDescent="0.25">
      <c r="A113" s="12" t="s">
        <v>39</v>
      </c>
      <c r="B113" s="55"/>
      <c r="C113" s="55"/>
      <c r="D113" s="55"/>
      <c r="E113" s="55"/>
      <c r="F113" s="55"/>
      <c r="G113" s="5" t="s">
        <v>47</v>
      </c>
      <c r="H113" s="55"/>
      <c r="I113" s="55"/>
      <c r="J113" s="55"/>
      <c r="K113" s="55"/>
      <c r="L113" s="55"/>
      <c r="M113" s="5" t="s">
        <v>55</v>
      </c>
      <c r="N113" s="55"/>
      <c r="O113" s="55"/>
      <c r="P113" s="55"/>
      <c r="Q113" s="55"/>
      <c r="R113" s="58"/>
    </row>
    <row r="114" spans="1:18" ht="17.100000000000001" customHeight="1" x14ac:dyDescent="0.25">
      <c r="A114" s="12" t="s">
        <v>40</v>
      </c>
      <c r="B114" s="55"/>
      <c r="C114" s="55"/>
      <c r="D114" s="55"/>
      <c r="E114" s="55"/>
      <c r="F114" s="55"/>
      <c r="G114" s="5" t="s">
        <v>48</v>
      </c>
      <c r="H114" s="55"/>
      <c r="I114" s="55"/>
      <c r="J114" s="55"/>
      <c r="K114" s="55"/>
      <c r="L114" s="55"/>
      <c r="M114" s="5" t="s">
        <v>56</v>
      </c>
      <c r="N114" s="55"/>
      <c r="O114" s="55"/>
      <c r="P114" s="55"/>
      <c r="Q114" s="55"/>
      <c r="R114" s="58"/>
    </row>
    <row r="115" spans="1:18" ht="17.100000000000001" customHeight="1" x14ac:dyDescent="0.25">
      <c r="A115" s="12" t="s">
        <v>41</v>
      </c>
      <c r="B115" s="55"/>
      <c r="C115" s="55"/>
      <c r="D115" s="55"/>
      <c r="E115" s="55"/>
      <c r="F115" s="55"/>
      <c r="G115" s="5" t="s">
        <v>49</v>
      </c>
      <c r="H115" s="55"/>
      <c r="I115" s="55"/>
      <c r="J115" s="55"/>
      <c r="K115" s="55"/>
      <c r="L115" s="55"/>
      <c r="M115" s="5" t="s">
        <v>57</v>
      </c>
      <c r="N115" s="55"/>
      <c r="O115" s="55"/>
      <c r="P115" s="55"/>
      <c r="Q115" s="55"/>
      <c r="R115" s="58"/>
    </row>
    <row r="116" spans="1:18" ht="17.100000000000001" customHeight="1" x14ac:dyDescent="0.25">
      <c r="A116" s="12" t="s">
        <v>42</v>
      </c>
      <c r="B116" s="55"/>
      <c r="C116" s="55"/>
      <c r="D116" s="55"/>
      <c r="E116" s="55"/>
      <c r="F116" s="55"/>
      <c r="G116" s="5" t="s">
        <v>50</v>
      </c>
      <c r="H116" s="55"/>
      <c r="I116" s="55"/>
      <c r="J116" s="55"/>
      <c r="K116" s="55"/>
      <c r="L116" s="55"/>
      <c r="M116" s="5" t="s">
        <v>58</v>
      </c>
      <c r="N116" s="55"/>
      <c r="O116" s="55"/>
      <c r="P116" s="55"/>
      <c r="Q116" s="55"/>
      <c r="R116" s="58"/>
    </row>
    <row r="117" spans="1:18" ht="17.100000000000001" customHeight="1" x14ac:dyDescent="0.25">
      <c r="A117" s="12" t="s">
        <v>43</v>
      </c>
      <c r="B117" s="55"/>
      <c r="C117" s="55"/>
      <c r="D117" s="55"/>
      <c r="E117" s="55"/>
      <c r="F117" s="55"/>
      <c r="G117" s="5" t="s">
        <v>51</v>
      </c>
      <c r="H117" s="55"/>
      <c r="I117" s="55"/>
      <c r="J117" s="55"/>
      <c r="K117" s="55"/>
      <c r="L117" s="55"/>
      <c r="M117" s="5" t="s">
        <v>61</v>
      </c>
      <c r="N117" s="55"/>
      <c r="O117" s="55"/>
      <c r="P117" s="55"/>
      <c r="Q117" s="55"/>
      <c r="R117" s="58"/>
    </row>
    <row r="118" spans="1:18" ht="17.100000000000001" customHeight="1" x14ac:dyDescent="0.25">
      <c r="A118" s="12" t="s">
        <v>44</v>
      </c>
      <c r="B118" s="55"/>
      <c r="C118" s="55"/>
      <c r="D118" s="55"/>
      <c r="E118" s="55"/>
      <c r="F118" s="55"/>
      <c r="G118" s="5" t="s">
        <v>52</v>
      </c>
      <c r="H118" s="55"/>
      <c r="I118" s="55"/>
      <c r="J118" s="55"/>
      <c r="K118" s="55"/>
      <c r="L118" s="55"/>
      <c r="M118" s="5" t="s">
        <v>59</v>
      </c>
      <c r="N118" s="55"/>
      <c r="O118" s="55"/>
      <c r="P118" s="55"/>
      <c r="Q118" s="55"/>
      <c r="R118" s="58"/>
    </row>
    <row r="119" spans="1:18" ht="17.100000000000001" customHeight="1" x14ac:dyDescent="0.25">
      <c r="A119" s="18" t="s">
        <v>45</v>
      </c>
      <c r="B119" s="57"/>
      <c r="C119" s="57"/>
      <c r="D119" s="57"/>
      <c r="E119" s="57"/>
      <c r="F119" s="57"/>
      <c r="G119" s="19" t="s">
        <v>53</v>
      </c>
      <c r="H119" s="57"/>
      <c r="I119" s="57"/>
      <c r="J119" s="57"/>
      <c r="K119" s="57"/>
      <c r="L119" s="57"/>
      <c r="M119" s="19" t="s">
        <v>60</v>
      </c>
      <c r="N119" s="57"/>
      <c r="O119" s="57"/>
      <c r="P119" s="57"/>
      <c r="Q119" s="57"/>
      <c r="R119" s="59"/>
    </row>
    <row r="120" spans="1:18" ht="17.100000000000001" customHeight="1" x14ac:dyDescent="0.25">
      <c r="A120" s="56" t="s">
        <v>19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</row>
    <row r="121" spans="1:18" ht="17.100000000000001" customHeight="1" x14ac:dyDescent="0.25">
      <c r="A121" s="11" t="s">
        <v>38</v>
      </c>
      <c r="B121" s="29"/>
      <c r="C121" s="29"/>
      <c r="D121" s="29"/>
      <c r="E121" s="29"/>
      <c r="F121" s="29"/>
      <c r="G121" s="9" t="s">
        <v>42</v>
      </c>
      <c r="H121" s="29"/>
      <c r="I121" s="29"/>
      <c r="J121" s="29"/>
      <c r="K121" s="29"/>
      <c r="L121" s="29"/>
      <c r="M121" s="9" t="s">
        <v>46</v>
      </c>
      <c r="N121" s="29"/>
      <c r="O121" s="29"/>
      <c r="P121" s="29"/>
      <c r="Q121" s="29"/>
      <c r="R121" s="54"/>
    </row>
    <row r="122" spans="1:18" ht="17.100000000000001" customHeight="1" x14ac:dyDescent="0.25">
      <c r="A122" s="12" t="s">
        <v>39</v>
      </c>
      <c r="B122" s="55"/>
      <c r="C122" s="55"/>
      <c r="D122" s="55"/>
      <c r="E122" s="55"/>
      <c r="F122" s="55"/>
      <c r="G122" s="5" t="s">
        <v>43</v>
      </c>
      <c r="H122" s="55"/>
      <c r="I122" s="55"/>
      <c r="J122" s="55"/>
      <c r="K122" s="55"/>
      <c r="L122" s="55"/>
      <c r="M122" s="5" t="s">
        <v>47</v>
      </c>
      <c r="N122" s="55"/>
      <c r="O122" s="55"/>
      <c r="P122" s="55"/>
      <c r="Q122" s="55"/>
      <c r="R122" s="58"/>
    </row>
    <row r="123" spans="1:18" ht="17.100000000000001" customHeight="1" x14ac:dyDescent="0.25">
      <c r="A123" s="12" t="s">
        <v>40</v>
      </c>
      <c r="B123" s="55"/>
      <c r="C123" s="55"/>
      <c r="D123" s="55"/>
      <c r="E123" s="55"/>
      <c r="F123" s="55"/>
      <c r="G123" s="5" t="s">
        <v>44</v>
      </c>
      <c r="H123" s="55"/>
      <c r="I123" s="55"/>
      <c r="J123" s="55"/>
      <c r="K123" s="55"/>
      <c r="L123" s="55"/>
      <c r="M123" s="5" t="s">
        <v>48</v>
      </c>
      <c r="N123" s="55"/>
      <c r="O123" s="55"/>
      <c r="P123" s="55"/>
      <c r="Q123" s="55"/>
      <c r="R123" s="58"/>
    </row>
    <row r="124" spans="1:18" ht="17.100000000000001" customHeight="1" x14ac:dyDescent="0.25">
      <c r="A124" s="18" t="s">
        <v>41</v>
      </c>
      <c r="B124" s="57"/>
      <c r="C124" s="57"/>
      <c r="D124" s="57"/>
      <c r="E124" s="57"/>
      <c r="F124" s="57"/>
      <c r="G124" s="19" t="s">
        <v>45</v>
      </c>
      <c r="H124" s="57"/>
      <c r="I124" s="57"/>
      <c r="J124" s="57"/>
      <c r="K124" s="57"/>
      <c r="L124" s="57"/>
      <c r="M124" s="19" t="s">
        <v>49</v>
      </c>
      <c r="N124" s="57"/>
      <c r="O124" s="57"/>
      <c r="P124" s="57"/>
      <c r="Q124" s="57"/>
      <c r="R124" s="59"/>
    </row>
    <row r="125" spans="1:18" ht="17.100000000000001" customHeight="1" x14ac:dyDescent="0.25">
      <c r="A125" s="24" t="s">
        <v>18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ht="17.100000000000001" customHeight="1" x14ac:dyDescent="0.25">
      <c r="A126" s="11" t="s">
        <v>38</v>
      </c>
      <c r="B126" s="29"/>
      <c r="C126" s="29"/>
      <c r="D126" s="29"/>
      <c r="E126" s="29"/>
      <c r="F126" s="29"/>
      <c r="G126" s="9" t="s">
        <v>42</v>
      </c>
      <c r="H126" s="29"/>
      <c r="I126" s="29"/>
      <c r="J126" s="29"/>
      <c r="K126" s="29"/>
      <c r="L126" s="29"/>
      <c r="M126" s="9" t="s">
        <v>46</v>
      </c>
      <c r="N126" s="29"/>
      <c r="O126" s="29"/>
      <c r="P126" s="29"/>
      <c r="Q126" s="29"/>
      <c r="R126" s="54"/>
    </row>
    <row r="127" spans="1:18" ht="17.100000000000001" customHeight="1" x14ac:dyDescent="0.25">
      <c r="A127" s="12" t="s">
        <v>39</v>
      </c>
      <c r="B127" s="55"/>
      <c r="C127" s="55"/>
      <c r="D127" s="55"/>
      <c r="E127" s="55"/>
      <c r="F127" s="55"/>
      <c r="G127" s="5" t="s">
        <v>43</v>
      </c>
      <c r="H127" s="55"/>
      <c r="I127" s="55"/>
      <c r="J127" s="55"/>
      <c r="K127" s="55"/>
      <c r="L127" s="55"/>
      <c r="M127" s="5" t="s">
        <v>47</v>
      </c>
      <c r="N127" s="55"/>
      <c r="O127" s="55"/>
      <c r="P127" s="55"/>
      <c r="Q127" s="55"/>
      <c r="R127" s="58"/>
    </row>
    <row r="128" spans="1:18" ht="17.100000000000001" customHeight="1" x14ac:dyDescent="0.25">
      <c r="A128" s="12" t="s">
        <v>40</v>
      </c>
      <c r="B128" s="55"/>
      <c r="C128" s="55"/>
      <c r="D128" s="55"/>
      <c r="E128" s="55"/>
      <c r="F128" s="55"/>
      <c r="G128" s="5" t="s">
        <v>44</v>
      </c>
      <c r="H128" s="55"/>
      <c r="I128" s="55"/>
      <c r="J128" s="55"/>
      <c r="K128" s="55"/>
      <c r="L128" s="55"/>
      <c r="M128" s="5" t="s">
        <v>48</v>
      </c>
      <c r="N128" s="55"/>
      <c r="O128" s="55"/>
      <c r="P128" s="55"/>
      <c r="Q128" s="55"/>
      <c r="R128" s="58"/>
    </row>
    <row r="129" spans="1:18" ht="17.100000000000001" customHeight="1" x14ac:dyDescent="0.25">
      <c r="A129" s="18" t="s">
        <v>41</v>
      </c>
      <c r="B129" s="57"/>
      <c r="C129" s="57"/>
      <c r="D129" s="57"/>
      <c r="E129" s="57"/>
      <c r="F129" s="57"/>
      <c r="G129" s="19" t="s">
        <v>45</v>
      </c>
      <c r="H129" s="57"/>
      <c r="I129" s="57"/>
      <c r="J129" s="57"/>
      <c r="K129" s="57"/>
      <c r="L129" s="57"/>
      <c r="M129" s="19" t="s">
        <v>49</v>
      </c>
      <c r="N129" s="57"/>
      <c r="O129" s="57"/>
      <c r="P129" s="57"/>
      <c r="Q129" s="57"/>
      <c r="R129" s="59"/>
    </row>
    <row r="133" spans="1:18" ht="17.100000000000001" customHeight="1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</row>
    <row r="139" spans="1:18" ht="17.100000000000001" customHeight="1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</row>
    <row r="144" spans="1:18" ht="17.100000000000001" customHeight="1" x14ac:dyDescent="0.25">
      <c r="A144" s="20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ht="17.100000000000001" customHeight="1" x14ac:dyDescent="0.25">
      <c r="A145" s="1"/>
      <c r="B145" s="1"/>
      <c r="C145" s="1"/>
      <c r="D145" s="1"/>
      <c r="E145" s="1"/>
      <c r="F145" s="1"/>
      <c r="G145" s="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</row>
  </sheetData>
  <mergeCells count="681">
    <mergeCell ref="A133:R133"/>
    <mergeCell ref="A139:R139"/>
    <mergeCell ref="A144:B144"/>
    <mergeCell ref="C144:R144"/>
    <mergeCell ref="H145:R145"/>
    <mergeCell ref="B128:F128"/>
    <mergeCell ref="H128:L128"/>
    <mergeCell ref="N128:R128"/>
    <mergeCell ref="B129:F129"/>
    <mergeCell ref="H129:L129"/>
    <mergeCell ref="N129:R129"/>
    <mergeCell ref="A125:R125"/>
    <mergeCell ref="B126:F126"/>
    <mergeCell ref="H126:L126"/>
    <mergeCell ref="N126:R126"/>
    <mergeCell ref="B127:F127"/>
    <mergeCell ref="H127:L127"/>
    <mergeCell ref="N127:R127"/>
    <mergeCell ref="B123:F123"/>
    <mergeCell ref="H123:L123"/>
    <mergeCell ref="N123:R123"/>
    <mergeCell ref="B124:F124"/>
    <mergeCell ref="H124:L124"/>
    <mergeCell ref="N124:R124"/>
    <mergeCell ref="A120:R120"/>
    <mergeCell ref="B121:F121"/>
    <mergeCell ref="H121:L121"/>
    <mergeCell ref="N121:R121"/>
    <mergeCell ref="B122:F122"/>
    <mergeCell ref="H122:L122"/>
    <mergeCell ref="N122:R122"/>
    <mergeCell ref="B118:F118"/>
    <mergeCell ref="H118:L118"/>
    <mergeCell ref="N118:R118"/>
    <mergeCell ref="B119:F119"/>
    <mergeCell ref="H119:L119"/>
    <mergeCell ref="N119:R119"/>
    <mergeCell ref="B116:F116"/>
    <mergeCell ref="H116:L116"/>
    <mergeCell ref="N116:R116"/>
    <mergeCell ref="B117:F117"/>
    <mergeCell ref="H117:L117"/>
    <mergeCell ref="N117:R117"/>
    <mergeCell ref="B114:F114"/>
    <mergeCell ref="H114:L114"/>
    <mergeCell ref="N114:R114"/>
    <mergeCell ref="B115:F115"/>
    <mergeCell ref="H115:L115"/>
    <mergeCell ref="N115:R115"/>
    <mergeCell ref="A110:R110"/>
    <mergeCell ref="A111:R111"/>
    <mergeCell ref="B112:F112"/>
    <mergeCell ref="H112:L112"/>
    <mergeCell ref="N112:R112"/>
    <mergeCell ref="B113:F113"/>
    <mergeCell ref="H113:L113"/>
    <mergeCell ref="N113:R113"/>
    <mergeCell ref="B107:F107"/>
    <mergeCell ref="H107:L107"/>
    <mergeCell ref="N107:R107"/>
    <mergeCell ref="B108:F108"/>
    <mergeCell ref="H108:L108"/>
    <mergeCell ref="N108:R108"/>
    <mergeCell ref="A104:R104"/>
    <mergeCell ref="B105:F105"/>
    <mergeCell ref="H105:L105"/>
    <mergeCell ref="N105:R105"/>
    <mergeCell ref="B106:F106"/>
    <mergeCell ref="H106:L106"/>
    <mergeCell ref="N106:R106"/>
    <mergeCell ref="B102:F102"/>
    <mergeCell ref="H102:L102"/>
    <mergeCell ref="N102:R102"/>
    <mergeCell ref="B103:F103"/>
    <mergeCell ref="H103:L103"/>
    <mergeCell ref="N103:R103"/>
    <mergeCell ref="A99:R99"/>
    <mergeCell ref="B100:F100"/>
    <mergeCell ref="H100:L100"/>
    <mergeCell ref="N100:R100"/>
    <mergeCell ref="B101:F101"/>
    <mergeCell ref="H101:L101"/>
    <mergeCell ref="N101:R101"/>
    <mergeCell ref="B97:F97"/>
    <mergeCell ref="H97:L97"/>
    <mergeCell ref="N97:R97"/>
    <mergeCell ref="B98:F98"/>
    <mergeCell ref="H98:L98"/>
    <mergeCell ref="N98:R98"/>
    <mergeCell ref="B95:F95"/>
    <mergeCell ref="H95:L95"/>
    <mergeCell ref="N95:R95"/>
    <mergeCell ref="B96:F96"/>
    <mergeCell ref="H96:L96"/>
    <mergeCell ref="N96:R96"/>
    <mergeCell ref="B93:F93"/>
    <mergeCell ref="H93:L93"/>
    <mergeCell ref="N93:R93"/>
    <mergeCell ref="B94:F94"/>
    <mergeCell ref="H94:L94"/>
    <mergeCell ref="N94:R94"/>
    <mergeCell ref="A89:R89"/>
    <mergeCell ref="A90:R90"/>
    <mergeCell ref="B91:F91"/>
    <mergeCell ref="H91:L91"/>
    <mergeCell ref="N91:R91"/>
    <mergeCell ref="B92:F92"/>
    <mergeCell ref="H92:L92"/>
    <mergeCell ref="N92:R92"/>
    <mergeCell ref="B86:F86"/>
    <mergeCell ref="H86:L86"/>
    <mergeCell ref="N86:R86"/>
    <mergeCell ref="B87:F87"/>
    <mergeCell ref="H87:L87"/>
    <mergeCell ref="N87:R87"/>
    <mergeCell ref="A83:R83"/>
    <mergeCell ref="B84:F84"/>
    <mergeCell ref="H84:L84"/>
    <mergeCell ref="N84:R84"/>
    <mergeCell ref="B85:F85"/>
    <mergeCell ref="H85:L85"/>
    <mergeCell ref="N85:R85"/>
    <mergeCell ref="B81:F81"/>
    <mergeCell ref="H81:L81"/>
    <mergeCell ref="N81:R81"/>
    <mergeCell ref="B82:F82"/>
    <mergeCell ref="H82:L82"/>
    <mergeCell ref="N82:R82"/>
    <mergeCell ref="A78:R78"/>
    <mergeCell ref="B79:F79"/>
    <mergeCell ref="H79:L79"/>
    <mergeCell ref="N79:R79"/>
    <mergeCell ref="B80:F80"/>
    <mergeCell ref="H80:L80"/>
    <mergeCell ref="N80:R80"/>
    <mergeCell ref="B76:F76"/>
    <mergeCell ref="H76:L76"/>
    <mergeCell ref="N76:R76"/>
    <mergeCell ref="B77:F77"/>
    <mergeCell ref="H77:L77"/>
    <mergeCell ref="N77:R77"/>
    <mergeCell ref="B74:F74"/>
    <mergeCell ref="H74:L74"/>
    <mergeCell ref="N74:R74"/>
    <mergeCell ref="B75:F75"/>
    <mergeCell ref="H75:L75"/>
    <mergeCell ref="N75:R75"/>
    <mergeCell ref="B72:F72"/>
    <mergeCell ref="H72:L72"/>
    <mergeCell ref="N72:R72"/>
    <mergeCell ref="B73:F73"/>
    <mergeCell ref="H73:L73"/>
    <mergeCell ref="N73:R73"/>
    <mergeCell ref="AL70:AO70"/>
    <mergeCell ref="AS70:AU70"/>
    <mergeCell ref="AV70:AW70"/>
    <mergeCell ref="B71:F71"/>
    <mergeCell ref="H71:L71"/>
    <mergeCell ref="N71:R71"/>
    <mergeCell ref="B70:F70"/>
    <mergeCell ref="H70:L70"/>
    <mergeCell ref="N70:R70"/>
    <mergeCell ref="T70:W70"/>
    <mergeCell ref="AA70:AC70"/>
    <mergeCell ref="AD70:AE70"/>
    <mergeCell ref="A69:R69"/>
    <mergeCell ref="T69:W69"/>
    <mergeCell ref="AA69:AC69"/>
    <mergeCell ref="AD69:AE69"/>
    <mergeCell ref="AG69:AJ69"/>
    <mergeCell ref="AL69:AO69"/>
    <mergeCell ref="AS69:AU69"/>
    <mergeCell ref="AV69:AW69"/>
    <mergeCell ref="AY69:BB69"/>
    <mergeCell ref="A68:R68"/>
    <mergeCell ref="T68:W68"/>
    <mergeCell ref="AA68:AC68"/>
    <mergeCell ref="AD68:AE68"/>
    <mergeCell ref="AG68:AJ68"/>
    <mergeCell ref="AL68:AO68"/>
    <mergeCell ref="AS68:AU68"/>
    <mergeCell ref="AV68:AW68"/>
    <mergeCell ref="AY68:BB68"/>
    <mergeCell ref="AS66:AU66"/>
    <mergeCell ref="AV66:AW66"/>
    <mergeCell ref="AY66:BB66"/>
    <mergeCell ref="T67:W67"/>
    <mergeCell ref="AA67:AC67"/>
    <mergeCell ref="AD67:AE67"/>
    <mergeCell ref="AL67:AO67"/>
    <mergeCell ref="AS67:AU67"/>
    <mergeCell ref="AV67:AW67"/>
    <mergeCell ref="B66:F66"/>
    <mergeCell ref="H66:L66"/>
    <mergeCell ref="N66:R66"/>
    <mergeCell ref="T66:W66"/>
    <mergeCell ref="AA66:AC66"/>
    <mergeCell ref="AD66:AE66"/>
    <mergeCell ref="AD65:AE65"/>
    <mergeCell ref="AG65:AJ65"/>
    <mergeCell ref="AL65:AO65"/>
    <mergeCell ref="AG66:AJ66"/>
    <mergeCell ref="AL66:AO66"/>
    <mergeCell ref="B64:F64"/>
    <mergeCell ref="H64:L64"/>
    <mergeCell ref="N64:R64"/>
    <mergeCell ref="T64:W64"/>
    <mergeCell ref="AA64:AC64"/>
    <mergeCell ref="AD64:AE64"/>
    <mergeCell ref="AS65:AU65"/>
    <mergeCell ref="AV65:AW65"/>
    <mergeCell ref="AY65:BB65"/>
    <mergeCell ref="AG64:AJ64"/>
    <mergeCell ref="AL64:AO64"/>
    <mergeCell ref="AS64:AU64"/>
    <mergeCell ref="AV64:AW64"/>
    <mergeCell ref="AY64:BB64"/>
    <mergeCell ref="B65:F65"/>
    <mergeCell ref="H65:L65"/>
    <mergeCell ref="N65:R65"/>
    <mergeCell ref="T65:W65"/>
    <mergeCell ref="AA65:AC65"/>
    <mergeCell ref="AS62:AU62"/>
    <mergeCell ref="AV62:AW62"/>
    <mergeCell ref="AY62:BB62"/>
    <mergeCell ref="B63:F63"/>
    <mergeCell ref="H63:L63"/>
    <mergeCell ref="N63:R63"/>
    <mergeCell ref="T63:W63"/>
    <mergeCell ref="AA63:AC63"/>
    <mergeCell ref="AD63:AE63"/>
    <mergeCell ref="AG63:AJ63"/>
    <mergeCell ref="A62:R62"/>
    <mergeCell ref="T62:W62"/>
    <mergeCell ref="AA62:AC62"/>
    <mergeCell ref="AD62:AE62"/>
    <mergeCell ref="AG62:AJ62"/>
    <mergeCell ref="AL62:AO62"/>
    <mergeCell ref="AL63:AO63"/>
    <mergeCell ref="AS63:AU63"/>
    <mergeCell ref="AV63:AW63"/>
    <mergeCell ref="AY63:BB63"/>
    <mergeCell ref="AD61:AE61"/>
    <mergeCell ref="AG61:AJ61"/>
    <mergeCell ref="AL61:AO61"/>
    <mergeCell ref="AS61:AU61"/>
    <mergeCell ref="AV61:AW61"/>
    <mergeCell ref="AY61:BB61"/>
    <mergeCell ref="AG60:AJ60"/>
    <mergeCell ref="AL60:AO60"/>
    <mergeCell ref="AS60:AU60"/>
    <mergeCell ref="AV60:AW60"/>
    <mergeCell ref="AY60:BB60"/>
    <mergeCell ref="AD60:AE60"/>
    <mergeCell ref="B61:F61"/>
    <mergeCell ref="H61:L61"/>
    <mergeCell ref="N61:R61"/>
    <mergeCell ref="T61:W61"/>
    <mergeCell ref="AA61:AC61"/>
    <mergeCell ref="B60:F60"/>
    <mergeCell ref="H60:L60"/>
    <mergeCell ref="N60:R60"/>
    <mergeCell ref="T60:W60"/>
    <mergeCell ref="AA60:AC60"/>
    <mergeCell ref="AL59:AO59"/>
    <mergeCell ref="AS59:AU59"/>
    <mergeCell ref="AV59:AW59"/>
    <mergeCell ref="AY59:BB59"/>
    <mergeCell ref="AG58:AJ58"/>
    <mergeCell ref="AL58:AO58"/>
    <mergeCell ref="AS58:AU58"/>
    <mergeCell ref="AV58:AW58"/>
    <mergeCell ref="AY58:BB58"/>
    <mergeCell ref="AV56:AW56"/>
    <mergeCell ref="AY56:BB56"/>
    <mergeCell ref="A57:R57"/>
    <mergeCell ref="T57:W57"/>
    <mergeCell ref="AA57:AC57"/>
    <mergeCell ref="AD57:AE57"/>
    <mergeCell ref="AG57:AJ57"/>
    <mergeCell ref="B59:F59"/>
    <mergeCell ref="H59:L59"/>
    <mergeCell ref="N59:R59"/>
    <mergeCell ref="T59:W59"/>
    <mergeCell ref="AA59:AC59"/>
    <mergeCell ref="AL57:AO57"/>
    <mergeCell ref="AS57:AU57"/>
    <mergeCell ref="AV57:AW57"/>
    <mergeCell ref="AY57:BB57"/>
    <mergeCell ref="B58:F58"/>
    <mergeCell ref="H58:L58"/>
    <mergeCell ref="N58:R58"/>
    <mergeCell ref="T58:W58"/>
    <mergeCell ref="AA58:AC58"/>
    <mergeCell ref="AD58:AE58"/>
    <mergeCell ref="AD59:AE59"/>
    <mergeCell ref="AG59:AJ59"/>
    <mergeCell ref="B56:F56"/>
    <mergeCell ref="H56:L56"/>
    <mergeCell ref="N56:R56"/>
    <mergeCell ref="T56:W56"/>
    <mergeCell ref="AA56:AC56"/>
    <mergeCell ref="AD56:AE56"/>
    <mergeCell ref="AG56:AJ56"/>
    <mergeCell ref="AL56:AO56"/>
    <mergeCell ref="AS56:AU56"/>
    <mergeCell ref="AH54:AI54"/>
    <mergeCell ref="AL54:AO54"/>
    <mergeCell ref="AS54:AU54"/>
    <mergeCell ref="AV54:AW54"/>
    <mergeCell ref="AZ54:BA54"/>
    <mergeCell ref="B55:F55"/>
    <mergeCell ref="H55:L55"/>
    <mergeCell ref="N55:R55"/>
    <mergeCell ref="T55:W55"/>
    <mergeCell ref="AA55:AC55"/>
    <mergeCell ref="B54:F54"/>
    <mergeCell ref="H54:L54"/>
    <mergeCell ref="N54:R54"/>
    <mergeCell ref="T54:W54"/>
    <mergeCell ref="AA54:AC54"/>
    <mergeCell ref="AD54:AE54"/>
    <mergeCell ref="AD55:AE55"/>
    <mergeCell ref="AL55:AO55"/>
    <mergeCell ref="AS55:AU55"/>
    <mergeCell ref="AV55:AW55"/>
    <mergeCell ref="AV51:AW51"/>
    <mergeCell ref="AY51:BB53"/>
    <mergeCell ref="B52:F52"/>
    <mergeCell ref="H52:L52"/>
    <mergeCell ref="N52:R52"/>
    <mergeCell ref="T52:W52"/>
    <mergeCell ref="AA52:AC52"/>
    <mergeCell ref="AD52:AE52"/>
    <mergeCell ref="AL52:AO52"/>
    <mergeCell ref="AS52:AU52"/>
    <mergeCell ref="AV52:AW52"/>
    <mergeCell ref="B53:F53"/>
    <mergeCell ref="H53:L53"/>
    <mergeCell ref="N53:R53"/>
    <mergeCell ref="T53:W53"/>
    <mergeCell ref="AA53:AC53"/>
    <mergeCell ref="AD53:AE53"/>
    <mergeCell ref="AL53:AO53"/>
    <mergeCell ref="AS53:AU53"/>
    <mergeCell ref="AV53:AW53"/>
    <mergeCell ref="B51:F51"/>
    <mergeCell ref="H51:L51"/>
    <mergeCell ref="N51:R51"/>
    <mergeCell ref="T51:W51"/>
    <mergeCell ref="AA51:AC51"/>
    <mergeCell ref="AD51:AE51"/>
    <mergeCell ref="AG51:AJ53"/>
    <mergeCell ref="AL51:AO51"/>
    <mergeCell ref="AS51:AU51"/>
    <mergeCell ref="B50:F50"/>
    <mergeCell ref="H50:L50"/>
    <mergeCell ref="N50:R50"/>
    <mergeCell ref="T50:W50"/>
    <mergeCell ref="AA50:AC50"/>
    <mergeCell ref="AD50:AE50"/>
    <mergeCell ref="AL50:AO50"/>
    <mergeCell ref="AS50:AU50"/>
    <mergeCell ref="AV50:AW50"/>
    <mergeCell ref="AY48:BB48"/>
    <mergeCell ref="B49:F49"/>
    <mergeCell ref="H49:L49"/>
    <mergeCell ref="N49:R49"/>
    <mergeCell ref="T49:W49"/>
    <mergeCell ref="AA49:AC49"/>
    <mergeCell ref="AD49:AE49"/>
    <mergeCell ref="AG49:AJ49"/>
    <mergeCell ref="AL49:AO49"/>
    <mergeCell ref="AS49:AU49"/>
    <mergeCell ref="AV49:AW49"/>
    <mergeCell ref="AY49:BB49"/>
    <mergeCell ref="AV47:AW47"/>
    <mergeCell ref="A48:R48"/>
    <mergeCell ref="T48:W48"/>
    <mergeCell ref="AA48:AC48"/>
    <mergeCell ref="AD48:AE48"/>
    <mergeCell ref="AG48:AJ48"/>
    <mergeCell ref="AL48:AO48"/>
    <mergeCell ref="AS48:AU48"/>
    <mergeCell ref="AV48:AW48"/>
    <mergeCell ref="A47:R47"/>
    <mergeCell ref="T47:W47"/>
    <mergeCell ref="AA47:AC47"/>
    <mergeCell ref="AD47:AE47"/>
    <mergeCell ref="AL47:AO47"/>
    <mergeCell ref="AS47:AU47"/>
    <mergeCell ref="AV45:AW46"/>
    <mergeCell ref="AY45:BB45"/>
    <mergeCell ref="A46:R46"/>
    <mergeCell ref="T46:W46"/>
    <mergeCell ref="AG46:AJ46"/>
    <mergeCell ref="AL46:AO46"/>
    <mergeCell ref="AY46:BB46"/>
    <mergeCell ref="AA45:AC46"/>
    <mergeCell ref="AD45:AE46"/>
    <mergeCell ref="AG45:AJ45"/>
    <mergeCell ref="AK45:AO45"/>
    <mergeCell ref="AP45:AR45"/>
    <mergeCell ref="AS45:AU46"/>
    <mergeCell ref="A39:B44"/>
    <mergeCell ref="C39:J44"/>
    <mergeCell ref="K39:R44"/>
    <mergeCell ref="A45:R45"/>
    <mergeCell ref="S45:W45"/>
    <mergeCell ref="X45:Z45"/>
    <mergeCell ref="A27:B32"/>
    <mergeCell ref="C27:J32"/>
    <mergeCell ref="K27:R32"/>
    <mergeCell ref="A33:B38"/>
    <mergeCell ref="C33:J38"/>
    <mergeCell ref="K33:R38"/>
    <mergeCell ref="AY24:BB24"/>
    <mergeCell ref="T25:W25"/>
    <mergeCell ref="AA25:AC25"/>
    <mergeCell ref="AD25:AE25"/>
    <mergeCell ref="AG25:AJ25"/>
    <mergeCell ref="AL25:AO25"/>
    <mergeCell ref="AS25:AU25"/>
    <mergeCell ref="AV25:AW25"/>
    <mergeCell ref="AY25:BB25"/>
    <mergeCell ref="T24:W24"/>
    <mergeCell ref="AA24:AC24"/>
    <mergeCell ref="AD24:AE24"/>
    <mergeCell ref="AG24:AJ24"/>
    <mergeCell ref="AL24:AO24"/>
    <mergeCell ref="AS24:AU24"/>
    <mergeCell ref="AL23:AO23"/>
    <mergeCell ref="AS23:AU23"/>
    <mergeCell ref="AV23:AW23"/>
    <mergeCell ref="T26:W26"/>
    <mergeCell ref="AA26:AC26"/>
    <mergeCell ref="AD26:AE26"/>
    <mergeCell ref="AL26:AO26"/>
    <mergeCell ref="AS26:AU26"/>
    <mergeCell ref="AV26:AW26"/>
    <mergeCell ref="AV24:AW24"/>
    <mergeCell ref="AV20:AW20"/>
    <mergeCell ref="AY20:BB20"/>
    <mergeCell ref="A21:B26"/>
    <mergeCell ref="C21:J26"/>
    <mergeCell ref="K21:R26"/>
    <mergeCell ref="T21:W21"/>
    <mergeCell ref="AA21:AC21"/>
    <mergeCell ref="AD21:AE21"/>
    <mergeCell ref="AG21:AJ21"/>
    <mergeCell ref="AL21:AO21"/>
    <mergeCell ref="AS21:AU21"/>
    <mergeCell ref="AV21:AW21"/>
    <mergeCell ref="AY21:BB21"/>
    <mergeCell ref="T22:W22"/>
    <mergeCell ref="AA22:AC22"/>
    <mergeCell ref="AD22:AE22"/>
    <mergeCell ref="AG22:AJ22"/>
    <mergeCell ref="AL22:AO22"/>
    <mergeCell ref="AS22:AU22"/>
    <mergeCell ref="AV22:AW22"/>
    <mergeCell ref="AY22:BB22"/>
    <mergeCell ref="T23:W23"/>
    <mergeCell ref="AA23:AC23"/>
    <mergeCell ref="AD23:AE23"/>
    <mergeCell ref="A20:B20"/>
    <mergeCell ref="C20:J20"/>
    <mergeCell ref="K20:R20"/>
    <mergeCell ref="T20:W20"/>
    <mergeCell ref="AA20:AC20"/>
    <mergeCell ref="AD20:AE20"/>
    <mergeCell ref="AG20:AJ20"/>
    <mergeCell ref="AL20:AO20"/>
    <mergeCell ref="AS20:AU20"/>
    <mergeCell ref="AL18:AO18"/>
    <mergeCell ref="AS18:AU18"/>
    <mergeCell ref="AV18:AW18"/>
    <mergeCell ref="AY18:BB18"/>
    <mergeCell ref="A19:R19"/>
    <mergeCell ref="T19:W19"/>
    <mergeCell ref="AA19:AC19"/>
    <mergeCell ref="AD19:AE19"/>
    <mergeCell ref="AG19:AJ19"/>
    <mergeCell ref="AL19:AO19"/>
    <mergeCell ref="N18:O18"/>
    <mergeCell ref="P18:R18"/>
    <mergeCell ref="T18:W18"/>
    <mergeCell ref="AA18:AC18"/>
    <mergeCell ref="AD18:AE18"/>
    <mergeCell ref="AG18:AJ18"/>
    <mergeCell ref="AS19:AU19"/>
    <mergeCell ref="AV19:AW19"/>
    <mergeCell ref="AY19:BB19"/>
    <mergeCell ref="A18:B18"/>
    <mergeCell ref="C18:D18"/>
    <mergeCell ref="E18:F18"/>
    <mergeCell ref="G18:H18"/>
    <mergeCell ref="I18:J18"/>
    <mergeCell ref="K18:M18"/>
    <mergeCell ref="N17:O17"/>
    <mergeCell ref="P17:R17"/>
    <mergeCell ref="T17:W17"/>
    <mergeCell ref="AV16:AW16"/>
    <mergeCell ref="AY16:BB16"/>
    <mergeCell ref="A17:B17"/>
    <mergeCell ref="C17:D17"/>
    <mergeCell ref="E17:F17"/>
    <mergeCell ref="G17:H17"/>
    <mergeCell ref="I17:J17"/>
    <mergeCell ref="K17:M17"/>
    <mergeCell ref="N16:O16"/>
    <mergeCell ref="P16:R16"/>
    <mergeCell ref="T16:W16"/>
    <mergeCell ref="AA16:AC16"/>
    <mergeCell ref="AD16:AE16"/>
    <mergeCell ref="AG16:AJ16"/>
    <mergeCell ref="AL17:AO17"/>
    <mergeCell ref="AS17:AU17"/>
    <mergeCell ref="AV17:AW17"/>
    <mergeCell ref="AY17:BB17"/>
    <mergeCell ref="AA17:AC17"/>
    <mergeCell ref="AD17:AE17"/>
    <mergeCell ref="AG17:AJ17"/>
    <mergeCell ref="AL15:AO15"/>
    <mergeCell ref="AS15:AU15"/>
    <mergeCell ref="AV15:AW15"/>
    <mergeCell ref="AY15:BB15"/>
    <mergeCell ref="A16:B16"/>
    <mergeCell ref="C16:D16"/>
    <mergeCell ref="E16:F16"/>
    <mergeCell ref="G16:H16"/>
    <mergeCell ref="I16:J16"/>
    <mergeCell ref="K16:M16"/>
    <mergeCell ref="N15:O15"/>
    <mergeCell ref="P15:R15"/>
    <mergeCell ref="T15:W15"/>
    <mergeCell ref="AA15:AC15"/>
    <mergeCell ref="AD15:AE15"/>
    <mergeCell ref="AG15:AJ15"/>
    <mergeCell ref="A15:B15"/>
    <mergeCell ref="C15:D15"/>
    <mergeCell ref="E15:F15"/>
    <mergeCell ref="G15:H15"/>
    <mergeCell ref="I15:J15"/>
    <mergeCell ref="K15:M15"/>
    <mergeCell ref="AL16:AO16"/>
    <mergeCell ref="AS16:AU16"/>
    <mergeCell ref="AD14:AE14"/>
    <mergeCell ref="AG14:AJ14"/>
    <mergeCell ref="AL14:AO14"/>
    <mergeCell ref="AS14:AU14"/>
    <mergeCell ref="AV14:AW14"/>
    <mergeCell ref="AY14:BB14"/>
    <mergeCell ref="AV13:AW13"/>
    <mergeCell ref="AY13:BB13"/>
    <mergeCell ref="A14:B14"/>
    <mergeCell ref="C14:D14"/>
    <mergeCell ref="E14:F14"/>
    <mergeCell ref="G14:M14"/>
    <mergeCell ref="N14:O14"/>
    <mergeCell ref="P14:R14"/>
    <mergeCell ref="T14:W14"/>
    <mergeCell ref="AA14:AC14"/>
    <mergeCell ref="T13:W13"/>
    <mergeCell ref="AA13:AC13"/>
    <mergeCell ref="AD13:AE13"/>
    <mergeCell ref="AG13:AJ13"/>
    <mergeCell ref="AL13:AO13"/>
    <mergeCell ref="AS13:AU13"/>
    <mergeCell ref="AA12:AC12"/>
    <mergeCell ref="AD12:AE12"/>
    <mergeCell ref="AG12:AJ12"/>
    <mergeCell ref="AL12:AO12"/>
    <mergeCell ref="AS12:AU12"/>
    <mergeCell ref="AV12:AW12"/>
    <mergeCell ref="AY12:BB12"/>
    <mergeCell ref="A13:B13"/>
    <mergeCell ref="C13:D13"/>
    <mergeCell ref="E13:F13"/>
    <mergeCell ref="G13:H13"/>
    <mergeCell ref="I13:J13"/>
    <mergeCell ref="K13:M13"/>
    <mergeCell ref="N13:O13"/>
    <mergeCell ref="P13:R13"/>
    <mergeCell ref="A9:B12"/>
    <mergeCell ref="C9:D12"/>
    <mergeCell ref="E9:F12"/>
    <mergeCell ref="T10:W10"/>
    <mergeCell ref="AA10:AC10"/>
    <mergeCell ref="AD10:AE10"/>
    <mergeCell ref="AH10:AI10"/>
    <mergeCell ref="AL10:AO10"/>
    <mergeCell ref="AS10:AU10"/>
    <mergeCell ref="AV10:AW10"/>
    <mergeCell ref="AZ10:BA10"/>
    <mergeCell ref="G11:H11"/>
    <mergeCell ref="I11:J11"/>
    <mergeCell ref="K11:M11"/>
    <mergeCell ref="T11:W11"/>
    <mergeCell ref="AA11:AC11"/>
    <mergeCell ref="AD11:AE11"/>
    <mergeCell ref="AL11:AO11"/>
    <mergeCell ref="AS11:AU11"/>
    <mergeCell ref="G9:M10"/>
    <mergeCell ref="N9:O12"/>
    <mergeCell ref="P9:R12"/>
    <mergeCell ref="AV11:AW11"/>
    <mergeCell ref="G12:H12"/>
    <mergeCell ref="I12:J12"/>
    <mergeCell ref="K12:M12"/>
    <mergeCell ref="T12:W12"/>
    <mergeCell ref="AY7:BB9"/>
    <mergeCell ref="T8:W8"/>
    <mergeCell ref="AA8:AC8"/>
    <mergeCell ref="AD8:AE8"/>
    <mergeCell ref="AL8:AO8"/>
    <mergeCell ref="AS8:AU8"/>
    <mergeCell ref="AV8:AW8"/>
    <mergeCell ref="T9:W9"/>
    <mergeCell ref="AA9:AC9"/>
    <mergeCell ref="AD9:AE9"/>
    <mergeCell ref="AL9:AO9"/>
    <mergeCell ref="AS9:AU9"/>
    <mergeCell ref="AV9:AW9"/>
    <mergeCell ref="AS6:AU6"/>
    <mergeCell ref="AV6:AW6"/>
    <mergeCell ref="A7:B7"/>
    <mergeCell ref="C7:I7"/>
    <mergeCell ref="T7:W7"/>
    <mergeCell ref="AA7:AC7"/>
    <mergeCell ref="AD7:AE7"/>
    <mergeCell ref="AG7:AJ9"/>
    <mergeCell ref="AL7:AO7"/>
    <mergeCell ref="AS7:AU7"/>
    <mergeCell ref="A6:B6"/>
    <mergeCell ref="C6:J6"/>
    <mergeCell ref="T6:W6"/>
    <mergeCell ref="AA6:AC6"/>
    <mergeCell ref="AD6:AE6"/>
    <mergeCell ref="AL6:AO6"/>
    <mergeCell ref="AV7:AW7"/>
    <mergeCell ref="AY4:BB4"/>
    <mergeCell ref="A5:E5"/>
    <mergeCell ref="T5:W5"/>
    <mergeCell ref="AA5:AC5"/>
    <mergeCell ref="AD5:AE5"/>
    <mergeCell ref="AG5:AJ5"/>
    <mergeCell ref="AL5:AO5"/>
    <mergeCell ref="AS5:AU5"/>
    <mergeCell ref="AV5:AW5"/>
    <mergeCell ref="AY5:BB5"/>
    <mergeCell ref="AV3:AW3"/>
    <mergeCell ref="T4:W4"/>
    <mergeCell ref="AA4:AC4"/>
    <mergeCell ref="AD4:AE4"/>
    <mergeCell ref="AG4:AJ4"/>
    <mergeCell ref="AL4:AO4"/>
    <mergeCell ref="AS4:AU4"/>
    <mergeCell ref="AV4:AW4"/>
    <mergeCell ref="A3:R3"/>
    <mergeCell ref="T3:W3"/>
    <mergeCell ref="AA3:AC3"/>
    <mergeCell ref="AD3:AE3"/>
    <mergeCell ref="AL3:AO3"/>
    <mergeCell ref="AS3:AU3"/>
    <mergeCell ref="AK1:AO1"/>
    <mergeCell ref="AP1:AR1"/>
    <mergeCell ref="AS1:AU2"/>
    <mergeCell ref="AV1:AW2"/>
    <mergeCell ref="AY1:BB1"/>
    <mergeCell ref="A2:R2"/>
    <mergeCell ref="T2:W2"/>
    <mergeCell ref="AG2:AJ2"/>
    <mergeCell ref="AL2:AO2"/>
    <mergeCell ref="AY2:BB2"/>
    <mergeCell ref="A1:R1"/>
    <mergeCell ref="S1:W1"/>
    <mergeCell ref="X1:Z1"/>
    <mergeCell ref="AA1:AC2"/>
    <mergeCell ref="AD1:AE2"/>
    <mergeCell ref="AG1:AJ1"/>
  </mergeCells>
  <pageMargins left="1.1811023622047245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5Б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PC</dc:creator>
  <cp:lastModifiedBy>HOME PC</cp:lastModifiedBy>
  <cp:lastPrinted>2021-03-07T16:12:16Z</cp:lastPrinted>
  <dcterms:created xsi:type="dcterms:W3CDTF">2015-06-05T18:19:34Z</dcterms:created>
  <dcterms:modified xsi:type="dcterms:W3CDTF">2021-03-07T18:16:14Z</dcterms:modified>
</cp:coreProperties>
</file>